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mc:AlternateContent xmlns:mc="http://schemas.openxmlformats.org/markup-compatibility/2006">
    <mc:Choice Requires="x15">
      <x15ac:absPath xmlns:x15ac="http://schemas.microsoft.com/office/spreadsheetml/2010/11/ac" url="D:\Users\GroseljN-lokalno\2021\INTERNET\RAZISK. INFRASTRUKTURA\OPREMA\"/>
    </mc:Choice>
  </mc:AlternateContent>
  <xr:revisionPtr revIDLastSave="0" documentId="8_{8FB34047-99B5-43E5-B801-9F10F5566285}" xr6:coauthVersionLast="36" xr6:coauthVersionMax="36" xr10:uidLastSave="{00000000-0000-0000-0000-000000000000}"/>
  <bookViews>
    <workbookView xWindow="-24" yWindow="7296" windowWidth="23256" windowHeight="7344"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Oprema!$A$8:$IF$1035</definedName>
    <definedName name="_xlnm.Print_Area" localSheetId="2">'Klasifikacija - Uni-Leeds'!$A$1:$I$198</definedName>
    <definedName name="_xlnm.Print_Area" localSheetId="0">Oprema!$A$1:$AX$98</definedName>
    <definedName name="_xlnm.Print_Area" localSheetId="1">'Pojasnila k obrazcu'!$A$1:$B$29</definedName>
    <definedName name="_xlnm.Print_Titles" localSheetId="2">'Klasifikacija - Uni-Leeds'!$1:$1</definedName>
  </definedNames>
  <calcPr calcId="191029"/>
</workbook>
</file>

<file path=xl/calcChain.xml><?xml version="1.0" encoding="utf-8"?>
<calcChain xmlns="http://schemas.openxmlformats.org/spreadsheetml/2006/main">
  <c r="AF551" i="1" l="1"/>
  <c r="U551" i="1"/>
  <c r="Q551" i="1" s="1"/>
  <c r="AF550" i="1"/>
  <c r="U550" i="1"/>
  <c r="Q550" i="1" s="1"/>
  <c r="J550" i="1"/>
  <c r="AF549" i="1"/>
  <c r="U549" i="1"/>
  <c r="Q549" i="1" s="1"/>
  <c r="AF548" i="1"/>
  <c r="U548" i="1"/>
  <c r="Q548" i="1" s="1"/>
  <c r="AF547" i="1"/>
  <c r="U547" i="1"/>
  <c r="Q547" i="1" s="1"/>
  <c r="AF546" i="1"/>
  <c r="U546" i="1"/>
  <c r="Q546" i="1" s="1"/>
  <c r="AF545" i="1"/>
  <c r="AF544" i="1"/>
  <c r="AF543" i="1"/>
  <c r="AF542" i="1"/>
  <c r="AF541" i="1"/>
  <c r="AF540" i="1"/>
  <c r="AF539" i="1"/>
  <c r="AF538" i="1"/>
  <c r="U538" i="1"/>
  <c r="AF537" i="1"/>
  <c r="U537" i="1"/>
  <c r="Q537" i="1" s="1"/>
  <c r="AF536" i="1"/>
  <c r="U536" i="1"/>
  <c r="J535" i="1"/>
  <c r="AF534" i="1"/>
  <c r="AF535" i="1" s="1"/>
  <c r="U534" i="1"/>
  <c r="J534" i="1"/>
  <c r="AF533" i="1"/>
  <c r="U533" i="1"/>
  <c r="Q533" i="1" s="1"/>
  <c r="J533" i="1"/>
  <c r="AF532" i="1"/>
  <c r="U532" i="1"/>
  <c r="Q532" i="1" s="1"/>
  <c r="AF531" i="1"/>
  <c r="U531" i="1"/>
  <c r="Q531" i="1" s="1"/>
  <c r="AF530" i="1"/>
  <c r="U530" i="1"/>
  <c r="Q530" i="1" s="1"/>
  <c r="AF529" i="1"/>
  <c r="U529" i="1"/>
  <c r="Q529" i="1" s="1"/>
  <c r="AF528" i="1"/>
  <c r="U528" i="1"/>
  <c r="Q528" i="1" s="1"/>
  <c r="AF527" i="1"/>
  <c r="U527" i="1"/>
  <c r="Q527" i="1" s="1"/>
  <c r="AF526" i="1"/>
  <c r="U526" i="1"/>
  <c r="Q526" i="1" s="1"/>
  <c r="AF525" i="1"/>
  <c r="U525" i="1"/>
  <c r="Q525" i="1" s="1"/>
  <c r="AF524" i="1"/>
  <c r="U524" i="1"/>
  <c r="Q524" i="1" s="1"/>
  <c r="AF523" i="1"/>
  <c r="U523" i="1"/>
  <c r="Q523" i="1" s="1"/>
  <c r="AF522" i="1"/>
  <c r="U522" i="1"/>
  <c r="Q522" i="1" s="1"/>
  <c r="AF521" i="1"/>
  <c r="U521" i="1"/>
  <c r="Q521" i="1" s="1"/>
  <c r="U520" i="1"/>
  <c r="Q520" i="1" s="1"/>
  <c r="AF519" i="1"/>
  <c r="U519" i="1"/>
  <c r="Q519" i="1" s="1"/>
  <c r="AF518" i="1"/>
  <c r="U518" i="1"/>
  <c r="Q518" i="1" s="1"/>
  <c r="AF517" i="1"/>
  <c r="U517" i="1"/>
  <c r="Q517" i="1" s="1"/>
  <c r="AF516" i="1"/>
  <c r="U516" i="1"/>
  <c r="Q516" i="1" s="1"/>
  <c r="AF515" i="1"/>
  <c r="U515" i="1"/>
  <c r="Q515" i="1" s="1"/>
  <c r="AF514" i="1"/>
  <c r="U514" i="1"/>
  <c r="Q514" i="1" s="1"/>
  <c r="AF513" i="1"/>
  <c r="U513" i="1"/>
  <c r="Q513" i="1" s="1"/>
  <c r="AF512" i="1"/>
  <c r="U512" i="1"/>
  <c r="Q512" i="1" s="1"/>
  <c r="AF511" i="1"/>
  <c r="U511" i="1"/>
  <c r="Q511" i="1" s="1"/>
  <c r="AF510" i="1"/>
  <c r="U510" i="1"/>
  <c r="Q510" i="1" s="1"/>
  <c r="AF692" i="1" l="1"/>
  <c r="U692" i="1"/>
  <c r="AF508" i="1"/>
  <c r="Q508" i="1"/>
  <c r="AF507" i="1"/>
  <c r="U507" i="1"/>
  <c r="Q507" i="1"/>
  <c r="AF506" i="1"/>
  <c r="U506" i="1"/>
  <c r="Q506" i="1"/>
  <c r="AF505" i="1"/>
  <c r="U505" i="1"/>
  <c r="Q505" i="1"/>
  <c r="AF504" i="1"/>
  <c r="U504" i="1"/>
  <c r="Q504" i="1"/>
  <c r="AF503" i="1"/>
  <c r="U503" i="1"/>
  <c r="Q503" i="1"/>
  <c r="AF502" i="1"/>
  <c r="U502" i="1"/>
  <c r="Q502" i="1"/>
  <c r="AF501" i="1"/>
  <c r="U501" i="1"/>
  <c r="Q501" i="1"/>
  <c r="AF500" i="1"/>
  <c r="U500" i="1"/>
  <c r="Q500" i="1"/>
  <c r="AF499" i="1"/>
  <c r="U499" i="1"/>
  <c r="Q499" i="1"/>
  <c r="U297" i="1" l="1"/>
  <c r="A297" i="1"/>
  <c r="R296" i="1"/>
  <c r="U296" i="1" s="1"/>
  <c r="Q296" i="1" s="1"/>
  <c r="U295" i="1"/>
  <c r="U294" i="1"/>
  <c r="U293" i="1"/>
  <c r="U292" i="1"/>
  <c r="U291" i="1"/>
  <c r="U290" i="1"/>
  <c r="U98" i="1"/>
  <c r="Q98" i="1" s="1"/>
  <c r="U97" i="1"/>
  <c r="Q97" i="1" s="1"/>
  <c r="U96" i="1"/>
  <c r="Q96" i="1" s="1"/>
  <c r="U95" i="1"/>
  <c r="U94" i="1"/>
  <c r="Q94" i="1" s="1"/>
  <c r="U93" i="1"/>
  <c r="Q93" i="1" s="1"/>
  <c r="AF92" i="1"/>
  <c r="U92" i="1"/>
  <c r="U91" i="1"/>
  <c r="U90" i="1"/>
  <c r="Q90" i="1" s="1"/>
  <c r="U89" i="1"/>
  <c r="Q89" i="1" s="1"/>
  <c r="J89" i="1"/>
  <c r="U88" i="1"/>
  <c r="Q88" i="1" s="1"/>
  <c r="U87" i="1"/>
  <c r="U86" i="1"/>
  <c r="U85" i="1"/>
  <c r="Q85" i="1" s="1"/>
  <c r="U84" i="1"/>
  <c r="Q84" i="1" s="1"/>
  <c r="U83" i="1"/>
  <c r="Q83" i="1" s="1"/>
  <c r="U82" i="1"/>
  <c r="Q82" i="1" s="1"/>
  <c r="U81" i="1"/>
  <c r="Q81" i="1" s="1"/>
  <c r="U80" i="1"/>
  <c r="U79" i="1"/>
  <c r="Q79" i="1" s="1"/>
  <c r="U78" i="1"/>
  <c r="Q78" i="1" s="1"/>
  <c r="U77" i="1"/>
  <c r="Q77" i="1" s="1"/>
  <c r="U76" i="1"/>
  <c r="Q76" i="1" s="1"/>
  <c r="U75" i="1"/>
  <c r="Q75" i="1" s="1"/>
  <c r="U74" i="1"/>
  <c r="Q74" i="1" s="1"/>
  <c r="U73" i="1"/>
  <c r="Q73" i="1" s="1"/>
  <c r="U72" i="1"/>
  <c r="U71" i="1"/>
  <c r="U70" i="1"/>
  <c r="Q70" i="1" s="1"/>
  <c r="U69" i="1"/>
  <c r="Q69" i="1" s="1"/>
  <c r="U68" i="1"/>
  <c r="J68" i="1"/>
  <c r="U67" i="1"/>
  <c r="U66" i="1"/>
  <c r="U65" i="1"/>
  <c r="U64" i="1"/>
  <c r="Q64" i="1" s="1"/>
  <c r="U63" i="1"/>
  <c r="Q63" i="1" s="1"/>
  <c r="U62" i="1"/>
  <c r="Q62" i="1" s="1"/>
  <c r="U61" i="1"/>
  <c r="Q61" i="1" s="1"/>
  <c r="U60" i="1"/>
  <c r="Q60" i="1" s="1"/>
  <c r="U59" i="1"/>
  <c r="Q59" i="1" s="1"/>
  <c r="U58" i="1"/>
  <c r="Q58" i="1" s="1"/>
  <c r="J58" i="1"/>
  <c r="U57" i="1"/>
  <c r="Q57" i="1" s="1"/>
  <c r="U56" i="1"/>
  <c r="Q56" i="1" s="1"/>
  <c r="U55" i="1"/>
  <c r="Q55" i="1" s="1"/>
  <c r="U54" i="1"/>
  <c r="U53" i="1"/>
  <c r="U52" i="1"/>
  <c r="Q52" i="1" s="1"/>
  <c r="AF51" i="1"/>
  <c r="U51" i="1"/>
  <c r="Q51" i="1" s="1"/>
  <c r="U50" i="1"/>
  <c r="U49" i="1"/>
  <c r="Q49" i="1" s="1"/>
  <c r="AF48" i="1"/>
  <c r="U48" i="1"/>
  <c r="Q48" i="1" s="1"/>
  <c r="U47" i="1"/>
  <c r="Q47" i="1" s="1"/>
  <c r="U46" i="1"/>
  <c r="Q46" i="1" s="1"/>
  <c r="U45" i="1"/>
  <c r="Q45" i="1" s="1"/>
  <c r="J45" i="1"/>
  <c r="U44" i="1"/>
  <c r="Q44" i="1" s="1"/>
  <c r="U43" i="1"/>
  <c r="Q43" i="1" s="1"/>
  <c r="U42" i="1"/>
  <c r="Q42" i="1" s="1"/>
  <c r="U41" i="1"/>
  <c r="U40" i="1"/>
  <c r="U279" i="1" l="1"/>
  <c r="U277" i="1"/>
  <c r="U276" i="1"/>
  <c r="R39" i="1"/>
  <c r="U39" i="1" s="1"/>
  <c r="R38" i="1"/>
  <c r="U38" i="1" s="1"/>
  <c r="R37" i="1"/>
  <c r="U37" i="1" s="1"/>
  <c r="U36" i="1"/>
  <c r="R35" i="1"/>
  <c r="U35" i="1" s="1"/>
  <c r="R34" i="1"/>
  <c r="U34" i="1" s="1"/>
  <c r="R33" i="1"/>
  <c r="U33" i="1" s="1"/>
  <c r="U32" i="1"/>
  <c r="U31" i="1"/>
  <c r="U30" i="1"/>
  <c r="U29" i="1"/>
  <c r="U28" i="1"/>
  <c r="U27" i="1"/>
  <c r="U26" i="1"/>
  <c r="U25" i="1"/>
  <c r="U24" i="1"/>
  <c r="U23" i="1"/>
  <c r="R22" i="1"/>
  <c r="U22" i="1" s="1"/>
  <c r="U21" i="1"/>
  <c r="R20" i="1"/>
  <c r="U20" i="1" s="1"/>
  <c r="U19" i="1"/>
  <c r="U18" i="1"/>
  <c r="U17" i="1"/>
  <c r="U16" i="1"/>
  <c r="R15" i="1"/>
  <c r="U15" i="1" s="1"/>
  <c r="U14" i="1"/>
  <c r="U13" i="1"/>
  <c r="U12" i="1"/>
  <c r="U11" i="1"/>
  <c r="U736" i="1" l="1"/>
  <c r="U774" i="1" l="1"/>
  <c r="U773" i="1"/>
  <c r="U772" i="1"/>
  <c r="U771" i="1"/>
  <c r="U770" i="1"/>
  <c r="U769" i="1"/>
  <c r="U768" i="1"/>
  <c r="U767" i="1"/>
  <c r="U766" i="1"/>
  <c r="AL782" i="1"/>
  <c r="AI782" i="1"/>
  <c r="U782" i="1"/>
  <c r="AO781" i="1"/>
  <c r="AL781" i="1"/>
  <c r="AI781" i="1"/>
  <c r="U781" i="1"/>
  <c r="AD742" i="1"/>
  <c r="U742" i="1"/>
  <c r="AD741" i="1"/>
  <c r="U741" i="1"/>
  <c r="AD740" i="1"/>
  <c r="U740" i="1"/>
  <c r="AD739" i="1"/>
  <c r="U739" i="1"/>
  <c r="AD738" i="1"/>
  <c r="U738" i="1"/>
  <c r="Q640" i="1"/>
  <c r="AF782" i="1" l="1"/>
  <c r="AF781" i="1"/>
  <c r="Q482" i="1"/>
  <c r="U482" i="1" s="1"/>
  <c r="R480" i="1"/>
  <c r="U480" i="1" s="1"/>
  <c r="U460" i="1"/>
  <c r="R454" i="1"/>
  <c r="U454" i="1" s="1"/>
  <c r="R452" i="1"/>
  <c r="R450" i="1"/>
  <c r="U450" i="1" s="1"/>
  <c r="R448" i="1"/>
  <c r="U448" i="1" s="1"/>
  <c r="R447" i="1"/>
  <c r="U447" i="1" s="1"/>
  <c r="U446" i="1"/>
  <c r="R443" i="1"/>
  <c r="U443" i="1" s="1"/>
  <c r="R442" i="1"/>
  <c r="U442" i="1" s="1"/>
  <c r="R441" i="1"/>
  <c r="U441" i="1" s="1"/>
  <c r="J440" i="1"/>
  <c r="R440" i="1" s="1"/>
  <c r="U440" i="1" s="1"/>
  <c r="R439" i="1"/>
  <c r="U439" i="1" s="1"/>
  <c r="R600" i="1" l="1"/>
  <c r="U600" i="1" s="1"/>
  <c r="R599" i="1"/>
  <c r="U599" i="1" s="1"/>
  <c r="R598" i="1"/>
  <c r="U598" i="1" s="1"/>
  <c r="R597" i="1"/>
  <c r="S597" i="1" s="1"/>
  <c r="U597" i="1" s="1"/>
  <c r="R596" i="1"/>
  <c r="U596" i="1" s="1"/>
  <c r="U595" i="1"/>
  <c r="U594" i="1"/>
  <c r="U593" i="1"/>
  <c r="R592" i="1"/>
  <c r="U592" i="1" s="1"/>
  <c r="U591" i="1"/>
  <c r="U590" i="1"/>
  <c r="U589" i="1"/>
  <c r="U588" i="1"/>
  <c r="U587" i="1"/>
  <c r="U586" i="1"/>
  <c r="U585" i="1"/>
  <c r="U584" i="1"/>
  <c r="U583" i="1"/>
  <c r="R582" i="1"/>
  <c r="U582" i="1" s="1"/>
  <c r="U581" i="1"/>
  <c r="U580" i="1"/>
  <c r="U579" i="1"/>
  <c r="U578" i="1"/>
  <c r="U577" i="1"/>
  <c r="U576" i="1"/>
  <c r="U575" i="1"/>
  <c r="U574" i="1"/>
  <c r="U573" i="1"/>
  <c r="U572" i="1"/>
  <c r="U571" i="1" l="1"/>
  <c r="U570" i="1"/>
  <c r="U569" i="1"/>
  <c r="U568" i="1"/>
  <c r="U567" i="1"/>
  <c r="U566" i="1"/>
  <c r="U565" i="1"/>
  <c r="U564" i="1"/>
  <c r="U563" i="1"/>
  <c r="U562" i="1"/>
  <c r="U561" i="1"/>
  <c r="U560" i="1"/>
  <c r="U559" i="1"/>
  <c r="U558" i="1"/>
  <c r="U557" i="1"/>
  <c r="U556" i="1"/>
  <c r="U555" i="1"/>
  <c r="U554" i="1"/>
  <c r="U553" i="1"/>
  <c r="U552" i="1"/>
  <c r="AD380" i="1" l="1"/>
  <c r="U380" i="1"/>
  <c r="Q380" i="1"/>
  <c r="U120" i="1" l="1"/>
  <c r="U119" i="1"/>
  <c r="U118" i="1"/>
  <c r="U117" i="1"/>
  <c r="U116" i="1"/>
  <c r="U115" i="1"/>
  <c r="U114" i="1"/>
  <c r="U113" i="1"/>
  <c r="U112" i="1"/>
  <c r="U111" i="1"/>
  <c r="U110" i="1"/>
  <c r="U109" i="1"/>
  <c r="U108" i="1"/>
  <c r="U105" i="1"/>
  <c r="U104" i="1"/>
  <c r="U102" i="1"/>
  <c r="U99" i="1"/>
  <c r="AD691" i="1" l="1"/>
  <c r="U691" i="1"/>
  <c r="Q691" i="1" s="1"/>
  <c r="AD690" i="1"/>
  <c r="U690" i="1"/>
  <c r="Q690" i="1" s="1"/>
  <c r="AD689" i="1"/>
  <c r="U689" i="1"/>
  <c r="Q689" i="1" s="1"/>
  <c r="AD688" i="1"/>
  <c r="U688" i="1"/>
  <c r="Q688" i="1" s="1"/>
  <c r="AD687" i="1"/>
  <c r="U687" i="1"/>
  <c r="Q687" i="1" s="1"/>
  <c r="AD686" i="1"/>
  <c r="U686" i="1"/>
  <c r="Q686" i="1" s="1"/>
  <c r="AD685" i="1"/>
  <c r="U685" i="1"/>
  <c r="Q685" i="1" s="1"/>
  <c r="AD684" i="1"/>
  <c r="U684" i="1"/>
  <c r="Q684" i="1" s="1"/>
  <c r="AD683" i="1"/>
  <c r="U683" i="1"/>
  <c r="Q683" i="1" s="1"/>
  <c r="AD682" i="1"/>
  <c r="U682" i="1"/>
  <c r="Q682" i="1" s="1"/>
  <c r="AD681" i="1"/>
  <c r="U681" i="1"/>
  <c r="Q681" i="1" s="1"/>
  <c r="AD680" i="1"/>
  <c r="U680" i="1"/>
  <c r="Q680" i="1" s="1"/>
  <c r="AD679" i="1"/>
  <c r="U679" i="1"/>
  <c r="Q679" i="1" s="1"/>
  <c r="AD678" i="1"/>
  <c r="U678" i="1"/>
  <c r="Q678" i="1" s="1"/>
  <c r="AD677" i="1"/>
  <c r="U677" i="1"/>
  <c r="Q677" i="1" s="1"/>
  <c r="AD676" i="1"/>
  <c r="U676" i="1"/>
  <c r="Q676" i="1" s="1"/>
  <c r="AD675" i="1"/>
  <c r="U675" i="1"/>
  <c r="Q675" i="1" s="1"/>
  <c r="AD674" i="1"/>
  <c r="U674" i="1"/>
  <c r="Q674" i="1" s="1"/>
  <c r="AD673" i="1"/>
  <c r="U673" i="1"/>
  <c r="Q673" i="1" s="1"/>
  <c r="AD672" i="1"/>
  <c r="U672" i="1"/>
  <c r="Q672" i="1" s="1"/>
  <c r="AD671" i="1"/>
  <c r="U671" i="1"/>
  <c r="Q671" i="1" s="1"/>
  <c r="AD670" i="1"/>
  <c r="U670" i="1"/>
  <c r="Q670" i="1" s="1"/>
  <c r="AD669" i="1"/>
  <c r="U669" i="1"/>
  <c r="Q669" i="1" s="1"/>
  <c r="AD668" i="1"/>
  <c r="U668" i="1"/>
  <c r="Q668" i="1" s="1"/>
  <c r="AD667" i="1"/>
  <c r="U667" i="1"/>
  <c r="Q667" i="1" s="1"/>
  <c r="AD666" i="1"/>
  <c r="U666" i="1"/>
  <c r="Q666" i="1" s="1"/>
  <c r="AD665" i="1"/>
  <c r="U665" i="1"/>
  <c r="Q665" i="1" s="1"/>
  <c r="AD664" i="1"/>
  <c r="U664" i="1"/>
  <c r="Q664" i="1" s="1"/>
  <c r="AD663" i="1"/>
  <c r="U663" i="1"/>
  <c r="Q663" i="1" s="1"/>
  <c r="AD662" i="1"/>
  <c r="U662" i="1"/>
  <c r="Q662" i="1" s="1"/>
  <c r="AD661" i="1"/>
  <c r="U661" i="1"/>
  <c r="Q661" i="1" s="1"/>
  <c r="AD660" i="1"/>
  <c r="U660" i="1"/>
  <c r="Q660" i="1" s="1"/>
  <c r="Q485" i="1"/>
  <c r="U271" i="1" l="1"/>
  <c r="Q271" i="1" s="1"/>
  <c r="U270" i="1"/>
  <c r="Q270" i="1" s="1"/>
  <c r="U269" i="1"/>
  <c r="Q269" i="1" s="1"/>
  <c r="U268" i="1"/>
  <c r="Q268" i="1" s="1"/>
  <c r="U267" i="1"/>
  <c r="Q267" i="1" s="1"/>
  <c r="U266" i="1"/>
  <c r="Q266" i="1" s="1"/>
  <c r="U265" i="1"/>
  <c r="Q265" i="1" s="1"/>
  <c r="U264" i="1"/>
  <c r="Q264" i="1" s="1"/>
  <c r="U263" i="1"/>
  <c r="Q263" i="1" s="1"/>
  <c r="U262" i="1"/>
  <c r="Q262" i="1" s="1"/>
  <c r="U261" i="1"/>
  <c r="Q261" i="1" s="1"/>
  <c r="U260" i="1"/>
  <c r="Q260" i="1" s="1"/>
  <c r="U259" i="1"/>
  <c r="Q259" i="1" s="1"/>
  <c r="U258" i="1"/>
  <c r="Q258" i="1" s="1"/>
  <c r="U257" i="1"/>
  <c r="Q257" i="1" s="1"/>
  <c r="U256" i="1"/>
  <c r="Q256" i="1" s="1"/>
  <c r="U255" i="1"/>
  <c r="Q255" i="1" s="1"/>
  <c r="U254" i="1"/>
  <c r="Q254" i="1" s="1"/>
  <c r="U253" i="1"/>
  <c r="Q253" i="1" s="1"/>
  <c r="U252" i="1"/>
  <c r="Q252" i="1" s="1"/>
  <c r="U251" i="1"/>
  <c r="Q251" i="1" s="1"/>
  <c r="U250" i="1"/>
  <c r="Q250" i="1" s="1"/>
  <c r="U249" i="1"/>
  <c r="Q249" i="1" s="1"/>
  <c r="U248" i="1"/>
  <c r="Q248" i="1" s="1"/>
  <c r="U247" i="1"/>
  <c r="Q247" i="1" s="1"/>
  <c r="U246" i="1"/>
  <c r="Q246" i="1" s="1"/>
  <c r="U245" i="1"/>
  <c r="Q245" i="1" s="1"/>
  <c r="U244" i="1"/>
  <c r="Q244" i="1" s="1"/>
  <c r="U243" i="1"/>
  <c r="Q243" i="1" s="1"/>
  <c r="U242" i="1"/>
  <c r="Q242" i="1" s="1"/>
  <c r="U241" i="1"/>
  <c r="Q241" i="1" s="1"/>
  <c r="U240" i="1"/>
  <c r="Q2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Rok Gorenčič</author>
    <author>Miha Čekada</author>
    <author>David Obrstar</author>
    <author>Darja Veselič</author>
  </authors>
  <commentList>
    <comment ref="R224" authorId="0" shapeId="0" xr:uid="{00000000-0006-0000-0000-000001000000}">
      <text>
        <r>
          <rPr>
            <b/>
            <sz val="9"/>
            <color indexed="81"/>
            <rFont val="Tahoma"/>
            <family val="2"/>
            <charset val="238"/>
          </rPr>
          <t>Rok Gorenčič:</t>
        </r>
        <r>
          <rPr>
            <sz val="9"/>
            <color indexed="81"/>
            <rFont val="Tahoma"/>
            <family val="2"/>
            <charset val="238"/>
          </rPr>
          <t xml:space="preserve">
</t>
        </r>
      </text>
    </comment>
    <comment ref="G225" authorId="1" shapeId="0" xr:uid="{00000000-0006-0000-0000-000002000000}">
      <text>
        <r>
          <rPr>
            <b/>
            <sz val="9"/>
            <color indexed="81"/>
            <rFont val="Tahoma"/>
            <family val="2"/>
            <charset val="238"/>
          </rPr>
          <t>Miha Čekada:</t>
        </r>
        <r>
          <rPr>
            <sz val="9"/>
            <color indexed="81"/>
            <rFont val="Tahoma"/>
            <family val="2"/>
            <charset val="238"/>
          </rPr>
          <t xml:space="preserve">
SmartZoom je komercialno ime inštrumenta, dajte to besedo brisati</t>
        </r>
      </text>
    </comment>
    <comment ref="J226" authorId="2" shapeId="0" xr:uid="{00000000-0006-0000-0000-000003000000}">
      <text>
        <r>
          <rPr>
            <b/>
            <sz val="9"/>
            <color indexed="81"/>
            <rFont val="Tahoma"/>
            <family val="2"/>
            <charset val="238"/>
          </rPr>
          <t>David Obrstar:</t>
        </r>
        <r>
          <rPr>
            <sz val="9"/>
            <color indexed="81"/>
            <rFont val="Tahoma"/>
            <family val="2"/>
            <charset val="238"/>
          </rPr>
          <t xml:space="preserve">
</t>
        </r>
      </text>
    </comment>
    <comment ref="G642" authorId="3" shapeId="0" xr:uid="{00000000-0006-0000-0000-000004000000}">
      <text>
        <r>
          <rPr>
            <b/>
            <sz val="9"/>
            <color indexed="81"/>
            <rFont val="Tahoma"/>
            <family val="2"/>
            <charset val="238"/>
          </rPr>
          <t>Darja Veselič:</t>
        </r>
        <r>
          <rPr>
            <sz val="9"/>
            <color indexed="81"/>
            <rFont val="Tahoma"/>
            <family val="2"/>
            <charset val="238"/>
          </rPr>
          <t xml:space="preserve">
</t>
        </r>
      </text>
    </comment>
  </commentList>
</comments>
</file>

<file path=xl/sharedStrings.xml><?xml version="1.0" encoding="utf-8"?>
<sst xmlns="http://schemas.openxmlformats.org/spreadsheetml/2006/main" count="17694" uniqueCount="8990">
  <si>
    <t>Inventarna številka v knjigovodski evidenci</t>
  </si>
  <si>
    <t>Stroški amortizacije</t>
  </si>
  <si>
    <t>Stroški materiala in storitev za vzdrževanje opeme</t>
  </si>
  <si>
    <t>Stroški dela</t>
  </si>
  <si>
    <t>Uporabnik</t>
  </si>
  <si>
    <t>Drug namen</t>
  </si>
  <si>
    <t>Namembnost opreme in dodatne informacije (največ 5 stavkov)</t>
  </si>
  <si>
    <t>Stroški dela za operaterja (se prištejejo ceni za uporabo za neizučene uporabnike)</t>
  </si>
  <si>
    <t>Washing and Watering Systems</t>
  </si>
  <si>
    <t>In Vivo</t>
  </si>
  <si>
    <t>Agricultural</t>
  </si>
  <si>
    <t>Equipment</t>
  </si>
  <si>
    <t>Personnel</t>
  </si>
  <si>
    <t>Vehicles</t>
  </si>
  <si>
    <t>Liquefier</t>
  </si>
  <si>
    <t>Cryogenic</t>
  </si>
  <si>
    <t>Field Deployable</t>
  </si>
  <si>
    <t>Optical</t>
  </si>
  <si>
    <t>Electromagnetic Screening</t>
  </si>
  <si>
    <t>Controlled Environment Storage</t>
  </si>
  <si>
    <t>Controlled Environment Growth Room</t>
  </si>
  <si>
    <t>Controlled Atmosphere</t>
  </si>
  <si>
    <t>Medical</t>
  </si>
  <si>
    <t>Fluids</t>
  </si>
  <si>
    <t>Laboratory</t>
  </si>
  <si>
    <t>Other Cutting</t>
  </si>
  <si>
    <t>Sintering</t>
  </si>
  <si>
    <t>Sawing</t>
  </si>
  <si>
    <t>Milling</t>
  </si>
  <si>
    <t>Lathe</t>
  </si>
  <si>
    <t>Joining</t>
  </si>
  <si>
    <t>Grinding</t>
  </si>
  <si>
    <t>Drill</t>
  </si>
  <si>
    <t>CNC Machines</t>
  </si>
  <si>
    <t>Workshop</t>
  </si>
  <si>
    <t>Hydraulic</t>
  </si>
  <si>
    <t>Mechanical</t>
  </si>
  <si>
    <t>Display</t>
  </si>
  <si>
    <t>Data Management</t>
  </si>
  <si>
    <t>Parallel Computing</t>
  </si>
  <si>
    <t>Workstation</t>
  </si>
  <si>
    <t>Storage</t>
  </si>
  <si>
    <t>Server</t>
  </si>
  <si>
    <t>IT</t>
  </si>
  <si>
    <t>Infrastructure</t>
  </si>
  <si>
    <t>Flight</t>
  </si>
  <si>
    <t>Driving</t>
  </si>
  <si>
    <t>Combustion</t>
  </si>
  <si>
    <t>Acoustics</t>
  </si>
  <si>
    <t>Simulated Environments</t>
  </si>
  <si>
    <t>Large Scale Instruments</t>
  </si>
  <si>
    <t>Plasmas</t>
  </si>
  <si>
    <t>Gases</t>
  </si>
  <si>
    <t>Liquids</t>
  </si>
  <si>
    <t>Solids</t>
  </si>
  <si>
    <t>Audio</t>
  </si>
  <si>
    <t>Ultrasound</t>
  </si>
  <si>
    <t>Doppler</t>
  </si>
  <si>
    <t>Acoustic</t>
  </si>
  <si>
    <t>Tissues</t>
  </si>
  <si>
    <t>Cells</t>
  </si>
  <si>
    <t>Whole Body</t>
  </si>
  <si>
    <t>Dental</t>
  </si>
  <si>
    <t>Orthopedic Wear</t>
  </si>
  <si>
    <t>Cardiovascular</t>
  </si>
  <si>
    <t>Bio-Medical</t>
  </si>
  <si>
    <t>Electrophoresis</t>
  </si>
  <si>
    <t>Synthesisers</t>
  </si>
  <si>
    <t>Sequencers</t>
  </si>
  <si>
    <t>PCR</t>
  </si>
  <si>
    <t>Arrays</t>
  </si>
  <si>
    <t>Proteins/Nucleic Acids</t>
  </si>
  <si>
    <t>High Resolution Imaging</t>
  </si>
  <si>
    <t>Bolometric</t>
  </si>
  <si>
    <t>Dual-polarisation</t>
  </si>
  <si>
    <t>Surface Plasmon Resonance</t>
  </si>
  <si>
    <t>Quantum Information</t>
  </si>
  <si>
    <t>YAG</t>
  </si>
  <si>
    <t>Pulsed Femtosecond</t>
  </si>
  <si>
    <t>Opto-Acoustic Systems</t>
  </si>
  <si>
    <t>High Power</t>
  </si>
  <si>
    <t>Fibre</t>
  </si>
  <si>
    <t>Excimer</t>
  </si>
  <si>
    <t>Dye</t>
  </si>
  <si>
    <t>Characterisation</t>
  </si>
  <si>
    <t>Laser</t>
  </si>
  <si>
    <t>Haptics</t>
  </si>
  <si>
    <t>Fluid</t>
  </si>
  <si>
    <t>Telemetry</t>
  </si>
  <si>
    <t>Low Speed Video</t>
  </si>
  <si>
    <t>High Speed Video</t>
  </si>
  <si>
    <t>Motion</t>
  </si>
  <si>
    <t>Oscilloscope</t>
  </si>
  <si>
    <t>RF</t>
  </si>
  <si>
    <t>Microwave</t>
  </si>
  <si>
    <t>Network Analyser</t>
  </si>
  <si>
    <t>Electronic</t>
  </si>
  <si>
    <t>milli-Kelvin</t>
  </si>
  <si>
    <t>He3</t>
  </si>
  <si>
    <t>1.4K</t>
  </si>
  <si>
    <t>4K</t>
  </si>
  <si>
    <t>77K</t>
  </si>
  <si>
    <t>Analytical Centrifuges</t>
  </si>
  <si>
    <t>Balance</t>
  </si>
  <si>
    <t>Geometric</t>
  </si>
  <si>
    <t>Thermal</t>
  </si>
  <si>
    <t>Zeta Potential</t>
  </si>
  <si>
    <t>Particle Size Analysis</t>
  </si>
  <si>
    <t>Physical Properties</t>
  </si>
  <si>
    <t>Macromolecular</t>
  </si>
  <si>
    <t>Chromatography</t>
  </si>
  <si>
    <t>Water Analysis</t>
  </si>
  <si>
    <t>Distillation Analysis</t>
  </si>
  <si>
    <t>Air Analysis</t>
  </si>
  <si>
    <t>Chemical Analysis</t>
  </si>
  <si>
    <t>Vibration</t>
  </si>
  <si>
    <t>Tribometer</t>
  </si>
  <si>
    <t>Hardness</t>
  </si>
  <si>
    <t>Load</t>
  </si>
  <si>
    <t>Rheometer</t>
  </si>
  <si>
    <t>Tensometer</t>
  </si>
  <si>
    <t>Mechanical Properties</t>
  </si>
  <si>
    <t>Kerr Effect</t>
  </si>
  <si>
    <t>SQUID</t>
  </si>
  <si>
    <t>Vibrating Sample</t>
  </si>
  <si>
    <t>Magnetometry</t>
  </si>
  <si>
    <t>High Energy Electron</t>
  </si>
  <si>
    <t>Low Energy Electron</t>
  </si>
  <si>
    <t>X-ray</t>
  </si>
  <si>
    <t>Diffraction</t>
  </si>
  <si>
    <t>Adsorption</t>
  </si>
  <si>
    <t>Charge</t>
  </si>
  <si>
    <t>Surface analysis</t>
  </si>
  <si>
    <t>Magnetic Force</t>
  </si>
  <si>
    <t>Scanning Tunneling</t>
  </si>
  <si>
    <t>Atomic Force</t>
  </si>
  <si>
    <t>Surface Probe Microscopy</t>
  </si>
  <si>
    <t>Sample Manipulation</t>
  </si>
  <si>
    <t>Detectors</t>
  </si>
  <si>
    <t>Transmission</t>
  </si>
  <si>
    <t>Scanning Transmission</t>
  </si>
  <si>
    <t>Scanning</t>
  </si>
  <si>
    <t>Electron Microscopy</t>
  </si>
  <si>
    <t>Stereo</t>
  </si>
  <si>
    <t>Fluorescence</t>
  </si>
  <si>
    <t>Live Cell</t>
  </si>
  <si>
    <t>Microdissection</t>
  </si>
  <si>
    <t>Reflection</t>
  </si>
  <si>
    <t>Near Field</t>
  </si>
  <si>
    <t>Confocal</t>
  </si>
  <si>
    <t>Optical Microscopy</t>
  </si>
  <si>
    <t>In Vivo Fluorescence</t>
  </si>
  <si>
    <t>Infra-Red</t>
  </si>
  <si>
    <t>Magnetic Resonance</t>
  </si>
  <si>
    <t>Imaging</t>
  </si>
  <si>
    <t>Mass Spectrometry</t>
  </si>
  <si>
    <t>Spectrophotometry</t>
  </si>
  <si>
    <t>Spectrometry</t>
  </si>
  <si>
    <t>Circular Dichrometer</t>
  </si>
  <si>
    <t>X-ray Photoemission</t>
  </si>
  <si>
    <t>EPR</t>
  </si>
  <si>
    <t>Nuclear Magnetic Resonance</t>
  </si>
  <si>
    <t>Raman</t>
  </si>
  <si>
    <t>Spectroscopy</t>
  </si>
  <si>
    <t>Materials Characterisation</t>
  </si>
  <si>
    <t>Scintillation Counters</t>
  </si>
  <si>
    <t>Analysers</t>
  </si>
  <si>
    <t>Plate Readers</t>
  </si>
  <si>
    <t>Cell Counters</t>
  </si>
  <si>
    <t>UV</t>
  </si>
  <si>
    <t>Fluorescent Readers</t>
  </si>
  <si>
    <t>VHP Decontamination</t>
  </si>
  <si>
    <t>Irradiation</t>
  </si>
  <si>
    <t>Water Purification</t>
  </si>
  <si>
    <t>Autoclave</t>
  </si>
  <si>
    <t>Sterilisation</t>
  </si>
  <si>
    <t>Cell Disruptor</t>
  </si>
  <si>
    <t>Dehydration</t>
  </si>
  <si>
    <t>Immunostainer</t>
  </si>
  <si>
    <t>Microtome</t>
  </si>
  <si>
    <t>Cryostat</t>
  </si>
  <si>
    <t>Tissue Processor</t>
  </si>
  <si>
    <t>Tissue Processing</t>
  </si>
  <si>
    <t>High Speed</t>
  </si>
  <si>
    <t>Ultracentrifuges</t>
  </si>
  <si>
    <t>Centrifuge</t>
  </si>
  <si>
    <t>Fermentology</t>
  </si>
  <si>
    <t>Cell Culture</t>
  </si>
  <si>
    <t>Virology</t>
  </si>
  <si>
    <t>Bacteriology</t>
  </si>
  <si>
    <t>Growth and Manipulation</t>
  </si>
  <si>
    <t>Process Equipment – Biological</t>
  </si>
  <si>
    <t>Textiles Printer</t>
  </si>
  <si>
    <t>Textiles Production</t>
  </si>
  <si>
    <t>Textiles</t>
  </si>
  <si>
    <t>Stopped Flow</t>
  </si>
  <si>
    <t>Robot</t>
  </si>
  <si>
    <t>Liquid Handling</t>
  </si>
  <si>
    <t>Automated Synthesis</t>
  </si>
  <si>
    <t>Automated Extraction</t>
  </si>
  <si>
    <t>Particle Formation</t>
  </si>
  <si>
    <t>Parallel Synthesis</t>
  </si>
  <si>
    <t>Distillation</t>
  </si>
  <si>
    <t>Crystallisation</t>
  </si>
  <si>
    <t>Chemical Reactor</t>
  </si>
  <si>
    <t>Profilometer</t>
  </si>
  <si>
    <t>Ellipsometry</t>
  </si>
  <si>
    <t>Encapsulation</t>
  </si>
  <si>
    <t>Dicing</t>
  </si>
  <si>
    <t>Wire Bonding</t>
  </si>
  <si>
    <t>Packaging</t>
  </si>
  <si>
    <t>Atmospheric Reactors</t>
  </si>
  <si>
    <t>Glove Box</t>
  </si>
  <si>
    <t>Rapid Thermal Annealer</t>
  </si>
  <si>
    <t>Furnace</t>
  </si>
  <si>
    <t>Controlled Environment</t>
  </si>
  <si>
    <t>Ion Beam Milling</t>
  </si>
  <si>
    <t>Plasma</t>
  </si>
  <si>
    <t>Reactive Ion</t>
  </si>
  <si>
    <t>Etching</t>
  </si>
  <si>
    <t>Laser (Direct-Write)</t>
  </si>
  <si>
    <t>Ion Beam</t>
  </si>
  <si>
    <t>Electron beam</t>
  </si>
  <si>
    <t>Lithography</t>
  </si>
  <si>
    <t>Ion Beam Deposition</t>
  </si>
  <si>
    <t>Electrodeposition</t>
  </si>
  <si>
    <t>Chemical Vapour Deposition</t>
  </si>
  <si>
    <t>Pulsed Laser Deposition</t>
  </si>
  <si>
    <t>Sputterer</t>
  </si>
  <si>
    <t>Molecular Beam Epitaxy</t>
  </si>
  <si>
    <t>Evaporator</t>
  </si>
  <si>
    <t>Thin Film Deposition</t>
  </si>
  <si>
    <t>Process Equipment – Physical</t>
  </si>
  <si>
    <t>Genus</t>
  </si>
  <si>
    <t>#G</t>
  </si>
  <si>
    <t>Order</t>
  </si>
  <si>
    <t>#O</t>
  </si>
  <si>
    <t>Class</t>
  </si>
  <si>
    <t>#C</t>
  </si>
  <si>
    <t>Razred</t>
  </si>
  <si>
    <t>Red</t>
  </si>
  <si>
    <t>Vrsta</t>
  </si>
  <si>
    <t>Procesna Oprema – Fizikalna</t>
  </si>
  <si>
    <t>Nanašanje tankih filmov</t>
  </si>
  <si>
    <t>Izparjevalec</t>
  </si>
  <si>
    <t xml:space="preserve">Epitaksija z molekularnim žarkom  </t>
  </si>
  <si>
    <t>Pršilnik</t>
  </si>
  <si>
    <t>Nanašanje s pulznim laserjem</t>
  </si>
  <si>
    <t>Nanašanje s kemijskimi hlapi</t>
  </si>
  <si>
    <t>Elektro-nanašanje</t>
  </si>
  <si>
    <t>Nanašanje z ionskim žarkom</t>
  </si>
  <si>
    <t>Litografija</t>
  </si>
  <si>
    <t>Optična</t>
  </si>
  <si>
    <t>Elektronski žarek</t>
  </si>
  <si>
    <t>Karakterizacija</t>
  </si>
  <si>
    <t>Laser (nameri-piši)</t>
  </si>
  <si>
    <t>Jedkanje</t>
  </si>
  <si>
    <t>Reaktivni ion</t>
  </si>
  <si>
    <t>Plazma</t>
  </si>
  <si>
    <t>Mehansko</t>
  </si>
  <si>
    <t>Frezanje z ionskim žarkom</t>
  </si>
  <si>
    <t>Kontrolirano okolje</t>
  </si>
  <si>
    <t>Peč</t>
  </si>
  <si>
    <t>Hitri toplotni temperiranje</t>
  </si>
  <si>
    <t>Komora z rokavicami</t>
  </si>
  <si>
    <t>Atmosferski reaktor</t>
  </si>
  <si>
    <t>Pakiranje</t>
  </si>
  <si>
    <t>Vezava z žico</t>
  </si>
  <si>
    <t>Rezanje</t>
  </si>
  <si>
    <t>Enkapsulacija</t>
  </si>
  <si>
    <t>Elipsometrija</t>
  </si>
  <si>
    <t>Kemijski Reaktor</t>
  </si>
  <si>
    <t>Kristalizacija</t>
  </si>
  <si>
    <t>Distilacija</t>
  </si>
  <si>
    <t>Paralelna sinteza</t>
  </si>
  <si>
    <t>Tvorba delčkov</t>
  </si>
  <si>
    <t>Avtomatska ekstrakcija</t>
  </si>
  <si>
    <t>Avtomatska sinteza</t>
  </si>
  <si>
    <t>Manipulacija vzorcev</t>
  </si>
  <si>
    <t>Manipulacija tekočin</t>
  </si>
  <si>
    <t>Ustavljeni pretok</t>
  </si>
  <si>
    <t>Tekstili</t>
  </si>
  <si>
    <t>Produkcijo tekstilov</t>
  </si>
  <si>
    <t>Tiskanje tekstilov</t>
  </si>
  <si>
    <t>Procesna Oprema – Biološka</t>
  </si>
  <si>
    <t>Rast in manipulacija</t>
  </si>
  <si>
    <t>Bakteriologija</t>
  </si>
  <si>
    <t>Virologija</t>
  </si>
  <si>
    <t>Celične kulture</t>
  </si>
  <si>
    <t>Fermentologija</t>
  </si>
  <si>
    <t>Ultracentrifuge</t>
  </si>
  <si>
    <t>Visokih hitrosti</t>
  </si>
  <si>
    <t>Procesiranje tkiv</t>
  </si>
  <si>
    <t>Procesor tkiv</t>
  </si>
  <si>
    <t>Kriostat</t>
  </si>
  <si>
    <t>Mikrotom</t>
  </si>
  <si>
    <t>Imunski označevalec</t>
  </si>
  <si>
    <t>Dehidracija</t>
  </si>
  <si>
    <t>Celični disruptor</t>
  </si>
  <si>
    <t>Sterilizacija</t>
  </si>
  <si>
    <t>Avtoklav</t>
  </si>
  <si>
    <t>Purifikcija vode</t>
  </si>
  <si>
    <t>Iradiacija</t>
  </si>
  <si>
    <t>VHP dekontaminacija</t>
  </si>
  <si>
    <t>Fluorescenčni bralniki</t>
  </si>
  <si>
    <t>Infra-rdeča</t>
  </si>
  <si>
    <t>Celični števci</t>
  </si>
  <si>
    <t>Ploščni bralniki</t>
  </si>
  <si>
    <t>Analizatorji</t>
  </si>
  <si>
    <t>Scintilacijski števci</t>
  </si>
  <si>
    <t>Karakterizacija materialov</t>
  </si>
  <si>
    <t>Spektroskopija</t>
  </si>
  <si>
    <t>Jedrska magnetna resonanca</t>
  </si>
  <si>
    <t>Rentgenska fotoemisijska</t>
  </si>
  <si>
    <t>Fluorescenca</t>
  </si>
  <si>
    <t>Cirkularni dikrometer</t>
  </si>
  <si>
    <t>Spektrometrija</t>
  </si>
  <si>
    <t>Spektrofotometrija</t>
  </si>
  <si>
    <t>Rentgenska</t>
  </si>
  <si>
    <t>Masna spektrometrija</t>
  </si>
  <si>
    <t>Slikanje-Imaging</t>
  </si>
  <si>
    <t>Magnetna resonanca</t>
  </si>
  <si>
    <t>Ultrazvočna</t>
  </si>
  <si>
    <t>In Vivo Fluorescenca</t>
  </si>
  <si>
    <t>Optična mikroskopija</t>
  </si>
  <si>
    <t>Confokalna</t>
  </si>
  <si>
    <t>Bližnjega polja</t>
  </si>
  <si>
    <t>Transmisijska</t>
  </si>
  <si>
    <t>Reflekcijska</t>
  </si>
  <si>
    <t>Microdisekcijska</t>
  </si>
  <si>
    <t>Živih celic</t>
  </si>
  <si>
    <t>Fluorescenčna</t>
  </si>
  <si>
    <t>Elektronska mikroskopija</t>
  </si>
  <si>
    <t>Skenska</t>
  </si>
  <si>
    <t>Skenska transmisijska</t>
  </si>
  <si>
    <t>Detektorji</t>
  </si>
  <si>
    <t>Površinska mikroskopija</t>
  </si>
  <si>
    <t>Atomsa sila</t>
  </si>
  <si>
    <t>Skensko tuneliranje</t>
  </si>
  <si>
    <t>Magnetna sila</t>
  </si>
  <si>
    <t>Površinska analiza</t>
  </si>
  <si>
    <t>Naboj</t>
  </si>
  <si>
    <t>Adsorpcija</t>
  </si>
  <si>
    <t>Difrakcija</t>
  </si>
  <si>
    <t>Elektronov nizkih energij</t>
  </si>
  <si>
    <t>Elektronov visokih energij</t>
  </si>
  <si>
    <t>Magnetometrija</t>
  </si>
  <si>
    <t>Vibrirajočih vzorcev</t>
  </si>
  <si>
    <t>Kerrov pojav</t>
  </si>
  <si>
    <t>Mehanske lastnosti</t>
  </si>
  <si>
    <t>Tenzometer</t>
  </si>
  <si>
    <t>Reometer</t>
  </si>
  <si>
    <t>Breme</t>
  </si>
  <si>
    <t>Trdost</t>
  </si>
  <si>
    <t>Vibracija</t>
  </si>
  <si>
    <t>Kemijska analiza</t>
  </si>
  <si>
    <t>Analiza zraka</t>
  </si>
  <si>
    <t>Distilacijska analiza</t>
  </si>
  <si>
    <t>Analiza vode</t>
  </si>
  <si>
    <t>Trdne snovi</t>
  </si>
  <si>
    <t>Kromatografija</t>
  </si>
  <si>
    <t>Makromolekulska</t>
  </si>
  <si>
    <t>Electroforeza</t>
  </si>
  <si>
    <t>Fizikalne lastnosti</t>
  </si>
  <si>
    <t>Analiza velikosti delcev</t>
  </si>
  <si>
    <t>Zeta Potencial</t>
  </si>
  <si>
    <t>Toplotne</t>
  </si>
  <si>
    <t>Geometrijske</t>
  </si>
  <si>
    <t>Ravnovesje</t>
  </si>
  <si>
    <t>Vlakna</t>
  </si>
  <si>
    <t>Analitične centrifuge</t>
  </si>
  <si>
    <t>Meritve in analiza vzorcev</t>
  </si>
  <si>
    <t>Kriogenika</t>
  </si>
  <si>
    <t>mili-Kelvin</t>
  </si>
  <si>
    <t>Elektronska</t>
  </si>
  <si>
    <t>Analizator mrež</t>
  </si>
  <si>
    <t>Mikrovalovne</t>
  </si>
  <si>
    <t>Radiofrekvenčne</t>
  </si>
  <si>
    <t>Osciloskopi</t>
  </si>
  <si>
    <t>Gibanje</t>
  </si>
  <si>
    <t>Visokohitrostni video</t>
  </si>
  <si>
    <t>Nizkohitrostni video</t>
  </si>
  <si>
    <t>Telemetrija</t>
  </si>
  <si>
    <t>Tekočine</t>
  </si>
  <si>
    <t>Haptika</t>
  </si>
  <si>
    <t>Barvila</t>
  </si>
  <si>
    <t>Ekscimer</t>
  </si>
  <si>
    <t>Visokih moči</t>
  </si>
  <si>
    <t>Opto-akustični sistemi</t>
  </si>
  <si>
    <t>Pulzni femtosekundni</t>
  </si>
  <si>
    <t>Kvantne informacije</t>
  </si>
  <si>
    <t>Površinska plazmonska resonanca</t>
  </si>
  <si>
    <t>Dualna polarizacija</t>
  </si>
  <si>
    <t>Bolometrija</t>
  </si>
  <si>
    <t>Proteini/Nukleinske kisline</t>
  </si>
  <si>
    <t>Matrika</t>
  </si>
  <si>
    <t>Sekvencerji</t>
  </si>
  <si>
    <t>Sintetizatorji</t>
  </si>
  <si>
    <t>Bio-Medicinske</t>
  </si>
  <si>
    <t>Kardiovaskularne</t>
  </si>
  <si>
    <t>Ortopedske</t>
  </si>
  <si>
    <t>Zobne</t>
  </si>
  <si>
    <t>Celo telo</t>
  </si>
  <si>
    <t>Celice</t>
  </si>
  <si>
    <t>Tkiva</t>
  </si>
  <si>
    <t>Akustične</t>
  </si>
  <si>
    <t>Ultrazvok</t>
  </si>
  <si>
    <t>Avdio</t>
  </si>
  <si>
    <t>Terenske</t>
  </si>
  <si>
    <t>Plini</t>
  </si>
  <si>
    <t>Plazme</t>
  </si>
  <si>
    <t>Velika Instrumentacija</t>
  </si>
  <si>
    <t>Simulirana okolja</t>
  </si>
  <si>
    <t>Akustika</t>
  </si>
  <si>
    <t>Izgorevanje</t>
  </si>
  <si>
    <t>Vožnja</t>
  </si>
  <si>
    <t>Zračni prevoz</t>
  </si>
  <si>
    <t>Infrastruktura</t>
  </si>
  <si>
    <t>Informacijska tehnologija</t>
  </si>
  <si>
    <t>Skladiščenje</t>
  </si>
  <si>
    <t>Delovna postaja</t>
  </si>
  <si>
    <t>Paralelno računanje</t>
  </si>
  <si>
    <t>Delo s podatki</t>
  </si>
  <si>
    <t>Prikaz</t>
  </si>
  <si>
    <t>Mehanična</t>
  </si>
  <si>
    <t>Hidravlika</t>
  </si>
  <si>
    <t>Delavnica</t>
  </si>
  <si>
    <t>CNC stroji</t>
  </si>
  <si>
    <t>Vrtanje</t>
  </si>
  <si>
    <t>Drobljenje</t>
  </si>
  <si>
    <t>Spajanje</t>
  </si>
  <si>
    <t>Vrtilna miza</t>
  </si>
  <si>
    <t>Mletje</t>
  </si>
  <si>
    <t>Žaganje</t>
  </si>
  <si>
    <t>Sintranje</t>
  </si>
  <si>
    <t>Drzga rezanja</t>
  </si>
  <si>
    <t>Laboratorij</t>
  </si>
  <si>
    <t>Medicinski</t>
  </si>
  <si>
    <t>Kontrolirana atmosfera</t>
  </si>
  <si>
    <t>Kontrolirano okolje - soba za rast</t>
  </si>
  <si>
    <t>Kontrolirano okolje - skladiščenje</t>
  </si>
  <si>
    <t>Elektromagnetna zaščita</t>
  </si>
  <si>
    <t>Terenski</t>
  </si>
  <si>
    <t>Kriogenska</t>
  </si>
  <si>
    <t>Utekočinjevalec</t>
  </si>
  <si>
    <t>Vozila</t>
  </si>
  <si>
    <t>Za osebje</t>
  </si>
  <si>
    <t>Za opremo</t>
  </si>
  <si>
    <t>Kmetijska</t>
  </si>
  <si>
    <t>V živo</t>
  </si>
  <si>
    <t>Sistemi za pranje in namakanje</t>
  </si>
  <si>
    <t>Doba amortiziranja</t>
  </si>
  <si>
    <t>Pojasnila k obrazcu</t>
  </si>
  <si>
    <t>Splošno</t>
  </si>
  <si>
    <t>SICRIS</t>
  </si>
  <si>
    <t>Klasifikacija</t>
  </si>
  <si>
    <t>http://researchsupport.leeds.ac.uk/index.php/academic_staff/research_equipment_infrastructure/</t>
  </si>
  <si>
    <t>Cena uporabe opreme</t>
  </si>
  <si>
    <t>Cena na uro</t>
  </si>
  <si>
    <t>Struktura lastne cene za uporabo raziskovalne opreme  (v EUR/uro)</t>
  </si>
  <si>
    <t>Skupaj lastna cena/uro</t>
  </si>
  <si>
    <t>Spletna stran RO (predstavitev opreme, pogoj dostopa,cenik)</t>
  </si>
  <si>
    <t>Zap.št. nakupa
(če je vir sofinanciranja
Paket ARRS)</t>
  </si>
  <si>
    <t>Vir sofinanciranja iz javnih sredstev
(Paket ARRS, drugi javni viri)</t>
  </si>
  <si>
    <t>Cena za uporabo raziskovalne opreme za izučenega uporabnika
(v EUR/uro)</t>
  </si>
  <si>
    <t>Letna stopnja izkoriščenosti v % v pretek. koled. letu</t>
  </si>
  <si>
    <t>Stopnja odpisanosti v % konec pret. koled. leta</t>
  </si>
  <si>
    <t>Acoustic monitoring stations</t>
  </si>
  <si>
    <t>Aerospace and aerodynamics research facilities</t>
  </si>
  <si>
    <t>Agronomy, Forestry, Plant Breeding Centres</t>
  </si>
  <si>
    <t>Analytical Facilities</t>
  </si>
  <si>
    <t xml:space="preserve">Animal facilities </t>
  </si>
  <si>
    <t>Astro-particle and neutrino detectors and observatories</t>
  </si>
  <si>
    <t xml:space="preserve">Atmospheric Measurement Facilities </t>
  </si>
  <si>
    <t>Biobanks including Seed banks</t>
  </si>
  <si>
    <t>Bio-informatics Facilities</t>
  </si>
  <si>
    <t>Biomedical Imaging Facilities</t>
  </si>
  <si>
    <t xml:space="preserve">Cell Culture Facilities </t>
  </si>
  <si>
    <t>Centers for advanced research in mathematics</t>
  </si>
  <si>
    <t>Centers for development of industrial mathematics</t>
  </si>
  <si>
    <t>Centralised Computing Facilities</t>
  </si>
  <si>
    <t xml:space="preserve">Chemical Libraries and Screening Facilities </t>
  </si>
  <si>
    <t>Civil Engineering Research Infrastructures</t>
  </si>
  <si>
    <t xml:space="preserve">Clinical Research Centres </t>
  </si>
  <si>
    <t>Collections</t>
  </si>
  <si>
    <t>Communication Networks</t>
  </si>
  <si>
    <t>Complex Data Facilities</t>
  </si>
  <si>
    <t>Conceptual Models</t>
  </si>
  <si>
    <t>Cross disciplinary  centers in mathematics</t>
  </si>
  <si>
    <t xml:space="preserve">Data Archives, Data Repositories and Collections </t>
  </si>
  <si>
    <t>Databases</t>
  </si>
  <si>
    <t>Data Mining and Analysis (Methodological) Centers, including statistical analysis</t>
  </si>
  <si>
    <t>Distributed Computing Facilities</t>
  </si>
  <si>
    <t>Earth Observation satellites</t>
  </si>
  <si>
    <t>Earth, Ocean, Marine, Freshwater, and Atmosphere Data Centres</t>
  </si>
  <si>
    <t>Earthquake Simulation Laboratories</t>
  </si>
  <si>
    <t>Electrical and Optical Engineering Facilities</t>
  </si>
  <si>
    <t>Energy Engineering Facilities (non nuclear)</t>
  </si>
  <si>
    <t>Environmental Health Research Facilities</t>
  </si>
  <si>
    <t>Environmental Management Infrastructures</t>
  </si>
  <si>
    <t>Extreme Conditions Facilities</t>
  </si>
  <si>
    <t>Genomic, Transcriptomic, Proteomics and Metabolomics Facilities</t>
  </si>
  <si>
    <t>Geothermal Research Facilities</t>
  </si>
  <si>
    <t>Gravitational wave detectors and Observatories</t>
  </si>
  <si>
    <t>High Energy Physics Facilities</t>
  </si>
  <si>
    <t xml:space="preserve">In situ Earth Observatories </t>
  </si>
  <si>
    <t>In situ Marine/Freshwater Observatories</t>
  </si>
  <si>
    <t>Intense Light Sources</t>
  </si>
  <si>
    <t>Intense Neutron Sources</t>
  </si>
  <si>
    <t>Marine &amp;amp; Maritime Engineering Facilities</t>
  </si>
  <si>
    <t>Materials Synthesis or Testing Facilities</t>
  </si>
  <si>
    <t>Mathematics Centres of Competence</t>
  </si>
  <si>
    <t>Mechanical Engineering Facilities</t>
  </si>
  <si>
    <t>Micro- and Nanotechnology facilities</t>
  </si>
  <si>
    <t>National Statistical Facilities (offices)</t>
  </si>
  <si>
    <t>Natural History Collections</t>
  </si>
  <si>
    <t>Nuclear Research Facilities</t>
  </si>
  <si>
    <t>Pilot Plants for Process Testing</t>
  </si>
  <si>
    <t>Polar and Cryospheric Research Infrastructures</t>
  </si>
  <si>
    <t>Reference material repositories</t>
  </si>
  <si>
    <t>Registers and Survey-led Studies/Databases</t>
  </si>
  <si>
    <t>Repositories</t>
  </si>
  <si>
    <t xml:space="preserve">Research Aircraft </t>
  </si>
  <si>
    <t>Research Archives</t>
  </si>
  <si>
    <t>Research Bibliographies</t>
  </si>
  <si>
    <t>Research Data Service Facilities</t>
  </si>
  <si>
    <t>Research Facilities</t>
  </si>
  <si>
    <t>Research Libraries</t>
  </si>
  <si>
    <t>Safety Handling facilities</t>
  </si>
  <si>
    <t xml:space="preserve">Software Service Facilities </t>
  </si>
  <si>
    <t>Solid Earth Observatories, including Seismological Monitoring Stations</t>
  </si>
  <si>
    <t>Space Environment Test Facilities</t>
  </si>
  <si>
    <t xml:space="preserve">Structural Biology Facilities </t>
  </si>
  <si>
    <t>Systems Biology/Computational Biology Facilities</t>
  </si>
  <si>
    <t>Telemedicine laboratories and E-Health technologies</t>
  </si>
  <si>
    <t>Telescopes</t>
  </si>
  <si>
    <t>Translational Research Centres</t>
  </si>
  <si>
    <t>Underground Laboratories</t>
  </si>
  <si>
    <t>Akustične opazovalne postaje</t>
  </si>
  <si>
    <t>Centri za napredne raziskave v matematiki</t>
  </si>
  <si>
    <t>Zbirke</t>
  </si>
  <si>
    <t>Komunikacijska omrežja</t>
  </si>
  <si>
    <t>Konceptualni modeli</t>
  </si>
  <si>
    <t>Baze podatkov</t>
  </si>
  <si>
    <t>Raziskovalne bibliografije</t>
  </si>
  <si>
    <t>Raziskovalne knjižnice</t>
  </si>
  <si>
    <t>Teleskopi</t>
  </si>
  <si>
    <t>Podzemni laboratoriji</t>
  </si>
  <si>
    <t>Raziskovalna oprema za klinične raziskave</t>
  </si>
  <si>
    <t>Interdisciplinarni centri v matematiki</t>
  </si>
  <si>
    <t>Arhivi podatkov, repozitoriji in zbirke</t>
  </si>
  <si>
    <t>Sateliti za opazovanje Zemlje</t>
  </si>
  <si>
    <t xml:space="preserve">Laboratoriji za simulacije potresov </t>
  </si>
  <si>
    <t>Raziskovalna infrastruktura za gradbeništvo</t>
  </si>
  <si>
    <t>Raziskovalna oprema za celične kulture</t>
  </si>
  <si>
    <t>Intenzivni svetlobni viri</t>
  </si>
  <si>
    <t>Intenzivni neutronski viri</t>
  </si>
  <si>
    <t>Objekti za nacionalne statistike  (pisarne)</t>
  </si>
  <si>
    <t xml:space="preserve">Zbirke s področja zgodovine narave </t>
  </si>
  <si>
    <t>Repozitoriji referenčnih materialov</t>
  </si>
  <si>
    <t xml:space="preserve">Repozitoriji </t>
  </si>
  <si>
    <t xml:space="preserve">Observatoriji za trdno zemljo, vključno s seizmološkimi postajami </t>
  </si>
  <si>
    <t>Telemedicinski laboratoriji in tehnologije e-zdravja</t>
  </si>
  <si>
    <t xml:space="preserve">Porazdeljene računalniške zmogljivosti </t>
  </si>
  <si>
    <t>"In situ" zemljske opazovalnice</t>
  </si>
  <si>
    <t>"In situ" morske / sladkovodne opazovalnice</t>
  </si>
  <si>
    <t>Polarne in kriosferske raziskovalne infrastrukture</t>
  </si>
  <si>
    <t>Sistemi za genomiko, transkriptomiko, proteomiko in metabolomiko</t>
  </si>
  <si>
    <t>Centralizirani računalniški sistemi</t>
  </si>
  <si>
    <t>Kemične knjižnice in presejalni sistemi</t>
  </si>
  <si>
    <t>Sistemi za kompleksne podatke</t>
  </si>
  <si>
    <t>Sistemi za zbiranje in analize podatkov, vključno s statistično analizo</t>
  </si>
  <si>
    <t>Sistemi električnega in optičnega inženiringa</t>
  </si>
  <si>
    <t>Sistemi energetskega inženiringa (nejedrskega)</t>
  </si>
  <si>
    <t>Sistemi za raziskave na področju varstva okolja</t>
  </si>
  <si>
    <t>Infrastrukture za upravljanje z okoljem</t>
  </si>
  <si>
    <t>Sistemi za ekstremne razmere</t>
  </si>
  <si>
    <t>Sistemi za geotermalne raziskave</t>
  </si>
  <si>
    <t xml:space="preserve">Observatoriji in detektorji gravitacijskih valov </t>
  </si>
  <si>
    <t>Sistemi fizike visokih energij</t>
  </si>
  <si>
    <t>Morski in pomorski inženirski sistemi</t>
  </si>
  <si>
    <t xml:space="preserve">Sistemi za sintezo ali testiranje materialov </t>
  </si>
  <si>
    <t xml:space="preserve">Sistemi s področja strojništva </t>
  </si>
  <si>
    <t>Mikro-in nanotehnološki sistemi</t>
  </si>
  <si>
    <t xml:space="preserve">Sistemi za jedrske raziskave </t>
  </si>
  <si>
    <t>Sistemi za raziskave podatkov</t>
  </si>
  <si>
    <t>Raziskovalni sistemi</t>
  </si>
  <si>
    <t xml:space="preserve">Sistemi za za varnost </t>
  </si>
  <si>
    <t>Testni sistemi za vesoljsko okolje</t>
  </si>
  <si>
    <t>Sistemi za strukturno biologijo</t>
  </si>
  <si>
    <t>Sistemi za sistemsko/računsko biologijo</t>
  </si>
  <si>
    <t>Prevajalni raziskovalni centri</t>
  </si>
  <si>
    <t>Sistemi za programsko opremo</t>
  </si>
  <si>
    <t>Raziskovalna letala</t>
  </si>
  <si>
    <t>Raziskovalni arhivi</t>
  </si>
  <si>
    <t>Registri in študije/podatkovne baze na osnovi anket</t>
  </si>
  <si>
    <t>Pilotni pogoni za procesna testiranja</t>
  </si>
  <si>
    <t>Matematični kompetenčni centri</t>
  </si>
  <si>
    <t>Podatkovni centri o zemlji, oceanih,  morjih, sladkih vodah in atmosferi</t>
  </si>
  <si>
    <t>Centri za razvoj industrijske matematike</t>
  </si>
  <si>
    <t>Sistemi za biomedicinsko slikanje</t>
  </si>
  <si>
    <t>Sistemi za bioinformatiko</t>
  </si>
  <si>
    <t>Bio-banke vključno s semenskimi bankami</t>
  </si>
  <si>
    <t>Atmosferski merilni sistemi</t>
  </si>
  <si>
    <t>Detektorji in opazovalnice astro-delcev in nevtrinov</t>
  </si>
  <si>
    <t>Sistemi s poskusnimi živalmi</t>
  </si>
  <si>
    <t>Sistemi za analize</t>
  </si>
  <si>
    <t>Centri za agronomijo, gozdarstvo in žlahtnjenje rastlin</t>
  </si>
  <si>
    <t>Sistemi za letalske in vesoljske ter aerodinamične raziskave</t>
  </si>
  <si>
    <t>http://portal.meril.eu/converis-esf/static/about</t>
  </si>
  <si>
    <t>ARRS spremlja dve klasifikaciji opreme:</t>
  </si>
  <si>
    <t>Klasifikacijo opreme je razvila Univerza v Leedsu, VB.  Spletna stran je:</t>
  </si>
  <si>
    <t xml:space="preserve">MERIL klasifikacija predstavlja pregled najodličnejše evropske raziskovalne infrastrukture; več o tem na </t>
  </si>
  <si>
    <t>Pripombe ali predloge k klasifikaciji ali k prevodu v slovenščino prosimo javite na ARRS.</t>
  </si>
  <si>
    <t>Polja z zelenim ozadjem v zavihku Oprema-Equipment so lahko objavljena na SICRIS.</t>
  </si>
  <si>
    <t>Če je uporaba možna ali predpisana z operaterjem, ceno operaterja DODATNO navedite v stolpcu "Stroški dela za operaterja (se prištejejo ceni za uporabo za neizučene uporabnike)".</t>
  </si>
  <si>
    <r>
      <t>Ceno vedno navedite preračunano na uro</t>
    </r>
    <r>
      <rPr>
        <sz val="10"/>
        <rFont val="Arial"/>
        <family val="2"/>
      </rPr>
      <t>, tudi če meritev obvezno traja več ur ali cel dan (to podrobnost dodajte v "Dostop do opreme").</t>
    </r>
  </si>
  <si>
    <t>V tem primeru je cena uporabe enaka 
(ceni uporabe za izučenega uporabnika) + (stroški dela za operaterja).</t>
  </si>
  <si>
    <r>
      <t>Cene uporabe ne pišete v druga polja</t>
    </r>
    <r>
      <rPr>
        <sz val="10"/>
        <rFont val="Arial"/>
        <family val="2"/>
      </rPr>
      <t>, npr. "Dostop do opreme".</t>
    </r>
  </si>
  <si>
    <t>EVIDENCA RAZISKOVALNE OPREME S PODATKI O MESEČNI UPORABI</t>
  </si>
  <si>
    <r>
      <rPr>
        <sz val="11"/>
        <rFont val="Calibri"/>
        <family val="2"/>
        <charset val="238"/>
      </rPr>
      <t>Slikanje-Imaging</t>
    </r>
    <r>
      <rPr>
        <sz val="11"/>
        <rFont val="Calibri"/>
        <family val="2"/>
        <charset val="238"/>
      </rPr>
      <t xml:space="preserve"> visoke ločljivosti</t>
    </r>
  </si>
  <si>
    <t>Category</t>
  </si>
  <si>
    <t>Številka</t>
  </si>
  <si>
    <t>Klasifikacija
Univ. v Leedsu</t>
  </si>
  <si>
    <t>Številka RS</t>
  </si>
  <si>
    <t>Številka skrbnika</t>
  </si>
  <si>
    <t xml:space="preserve"> Skrbnik opreme</t>
  </si>
  <si>
    <t>Naziv opreme</t>
  </si>
  <si>
    <t>Leto nabave</t>
  </si>
  <si>
    <t>Naziv opreme v angleškem jeziku</t>
  </si>
  <si>
    <t>Nabavna vrednost (EUR)</t>
  </si>
  <si>
    <t>Opis postopka dostopa do opreme - (čas, največ 5 stavkov)</t>
  </si>
  <si>
    <t>Opis postopka dostopa do opreme v angleškem jeziku</t>
  </si>
  <si>
    <t>Namembnost opreme in dodatne informacije v angleškem jeziku</t>
  </si>
  <si>
    <t>Projekt oz. program 1</t>
  </si>
  <si>
    <t>Šifra programa oz. projekta</t>
  </si>
  <si>
    <t>Klasif. MERIL</t>
  </si>
  <si>
    <t>% upor.</t>
  </si>
  <si>
    <t>Projekt oz. program 2</t>
  </si>
  <si>
    <t>Projekt oz. program 3</t>
  </si>
  <si>
    <t>Namen</t>
  </si>
  <si>
    <t>Mesečna stopnja izkoriščenosti (v %) v navednem mesecu</t>
  </si>
  <si>
    <t>Projekt oz. program 4</t>
  </si>
  <si>
    <t>Polja z zelenim ozadjem so lahko objavljena na portalu SICRIS</t>
  </si>
  <si>
    <t>Stroški dela za operaterja</t>
  </si>
  <si>
    <t>Sample Measurement/ Analysis</t>
  </si>
  <si>
    <t>Številka RO</t>
  </si>
  <si>
    <t>Naziv RO</t>
  </si>
  <si>
    <r>
      <t xml:space="preserve">Ceno uporabe in lastno ceno (stolpca 17 in 21) navedete </t>
    </r>
    <r>
      <rPr>
        <b/>
        <sz val="10"/>
        <rFont val="Arial"/>
        <family val="2"/>
        <charset val="238"/>
      </rPr>
      <t>za izučenega uporabnika.</t>
    </r>
  </si>
  <si>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</si>
  <si>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 xml:space="preserve">Kemijski inštitut </t>
  </si>
  <si>
    <t>P2-0393</t>
  </si>
  <si>
    <t>Bele Marjan</t>
  </si>
  <si>
    <t>Mikroskop na atomsko silo / vrstični tunelski mikroskop z elektrokemijsko celico</t>
  </si>
  <si>
    <t>MultiMode V Scanning Probe Microscope (Veeco Instruments Inc.)</t>
  </si>
  <si>
    <t>Paket 13</t>
  </si>
  <si>
    <t>Trenutno je oprema na voljo zgolj partnerjem pri nakupu opreme, ki obsegajo raziskovalce na KI ter zunanje solastnike iz FKKT, FFA, IJS in FS MB.</t>
  </si>
  <si>
    <t>Access to the machine is limited to partners, which claim a share. These are employes of different laboratories of NIC, Faculty of chemistry and chemical technology, Faculty of pharmacy and Faculty of mechanical engineering MB.</t>
  </si>
  <si>
    <t>Karakterizacija vse vrste materialov na molekularnem nivoju. Možnost meritev v sistemih med njihovim delovanjem ter uporaba v bioloških sistemih pri pogojih, ki so prisotni v njihovih naravnih okoljih.</t>
  </si>
  <si>
    <t>Characterisation of different materials at the molecular level. Possiblity of in situ measurements and use to analyse biological systems in their living environment.</t>
  </si>
  <si>
    <t>P4-0176</t>
  </si>
  <si>
    <t>Benčina Mojca</t>
  </si>
  <si>
    <t>Večnamenski kinetični optični čitalec mikrotiterskih plošč</t>
  </si>
  <si>
    <t>Plater reader</t>
  </si>
  <si>
    <t>Paket 12</t>
  </si>
  <si>
    <t>dostop ni omejen za raziskovalce s ARRS financiranjem</t>
  </si>
  <si>
    <t>acces is not limited for researchers with ARRS projects</t>
  </si>
  <si>
    <t>Detekcija sprememb luminiscence, fluorescence ali absorbance večjega števila vzorcev .</t>
  </si>
  <si>
    <t>Detection of changes in luminiscence, fluorescence or absorbance of a larger number of samples.</t>
  </si>
  <si>
    <t xml:space="preserve">Mikroskop za prostorsko in časovno upodabljanje sprememb v živih celicah </t>
  </si>
  <si>
    <t xml:space="preserve">Microscope for spatial and temporal imaging of life cells </t>
  </si>
  <si>
    <t>Časovno dostop ni omejen, če oprema ni zasedena. Zunanji uporabniki plačajo ceno ure z ali brez tehnične pomoči. Vrednost je izračunana iz vrednosti opreme, tekočih stroškov in stroškov servisiranja ter ure tehnične pomoči.</t>
  </si>
  <si>
    <t>If the machine is not occupaied, the time is available for external users. The external users pay the price per hour with or without technical assistance. The value is calculated from the value of the machine, running costs and servicing costs, and hours of technical assistance.</t>
  </si>
  <si>
    <t>Upodabljanje prostorskih in časovnih sprememb fluorescenčno označenih molekul v fiksiranih ali živih celičnih preparatih.</t>
  </si>
  <si>
    <t>Imaging of spatial and temporal changes in fluorescence-labeled molecules in live or fixed cell preparations.</t>
  </si>
  <si>
    <t>Sistem za gojenje živali za delo s patogeni drugega varnostnega razreda: Modul opreme za anestezijo, Lumi-Box, 1.sklop</t>
  </si>
  <si>
    <t xml:space="preserve">The laboratory for exerimental animals for work with pathogens second security class: anesthesia, Lumi-Box, 1. part
 </t>
  </si>
  <si>
    <t>Paket 14</t>
  </si>
  <si>
    <t>Uporaba opreme je omejena in je možna samo po dogovoru.</t>
  </si>
  <si>
    <t>Use of equipment is limited and is only possible by appointment.</t>
  </si>
  <si>
    <t>Gojenje eksperimentalnih živali.</t>
  </si>
  <si>
    <t xml:space="preserve">Hausing of experimental animals.
Growing experimental animals.
</t>
  </si>
  <si>
    <t>P1-0391</t>
  </si>
  <si>
    <t>Caserman Simon</t>
  </si>
  <si>
    <t>Kriobanka elementi in postavitev</t>
  </si>
  <si>
    <t>Cryobank</t>
  </si>
  <si>
    <t>Zaradi nevarnosti okužb hranjenih kultur, opreme ni možno uporabljati za zunanje interesente.</t>
  </si>
  <si>
    <t>Due to the risk of infection of stored cell cultures, equipment can not be used for any external clients.</t>
  </si>
  <si>
    <t xml:space="preserve">Oprema je namenjena za shranjevanje celičnih kultur, ki se uporabljajo na oddelku L-11. </t>
  </si>
  <si>
    <t>The equipment is used for storage of cell cultures, which are used in Labooratory L-11.</t>
  </si>
  <si>
    <t>P1-0392</t>
  </si>
  <si>
    <t xml:space="preserve">Šakanović Aleksandra </t>
  </si>
  <si>
    <t>Aparatura za merjenje molekulskih interakcij, Biacore X100</t>
  </si>
  <si>
    <t>Measurement of molecular interactions, Biacore X100</t>
  </si>
  <si>
    <t>Paket 16</t>
  </si>
  <si>
    <t>Raziskovalci, ki želijo opremo uporabljati, lahko rezervirajo aparaturo preko aplikacije na spletni strani in jo nato uporabljajo po začetnem uvajanju samostojno.</t>
  </si>
  <si>
    <t>Researchers who want to use the equipment can reserve the appliance through the application on the web site and then use it after the initial introduction independently.</t>
  </si>
  <si>
    <t>Oprema je namenjena študiji molekulskih interakcij.  Opremo uporabljajo raziskovalci z D11 in drugih odsekov na KI, kot tudi zunanji uporabniki po predhodnem dogovoru.</t>
  </si>
  <si>
    <t>The eequipment is being used by the researchers from D11 and other deparments from NIC and other researchers from different institutes or University.</t>
  </si>
  <si>
    <t>P2-0148</t>
  </si>
  <si>
    <t>Dražič Goran</t>
  </si>
  <si>
    <t>02556</t>
  </si>
  <si>
    <t>Supermikroskop HR TEM (Jeol)</t>
  </si>
  <si>
    <t xml:space="preserve">ARSTEM - Atomic resolution Cs corrected scanning transmission electron microscope </t>
  </si>
  <si>
    <t>Dostop je projekten. Na eni do dveh straneh potencialni uporabnik opiše problem, ki ga želi rešiti z napravo. Če je metoda ustrezna, se z odgovorno osebo dogovori za začetek in obseg dela. Možno je tudi izobraževanje operaterjev s predznanjem.</t>
  </si>
  <si>
    <t>Project type. Customer describes the problem on one to two pages and in the case that the equipment is suitable the customer and responsible person define the date of the start and the extent of the work.</t>
  </si>
  <si>
    <t>Preiskovanje mikrostrukture na atomskem nivoju. Določanje kristalne strukture, kemijske sestave, načina vezave in oksidacijskih stanj. Določanje morfologije in velikosti nanodelcev, tomografija.</t>
  </si>
  <si>
    <t xml:space="preserve">Study of microstructure at atomic level. Determination of crystal structure, chemical composition, bonding, valence state, morphology and size of the nanoparticles. Tomography. </t>
  </si>
  <si>
    <t>P2-0149</t>
  </si>
  <si>
    <t>Segrevalno-napetostni nosilec za vzorce</t>
  </si>
  <si>
    <t>Protochips Fusion in situ nosilec za vzorce</t>
  </si>
  <si>
    <t>Programi, projekti ARRS, trg</t>
  </si>
  <si>
    <t>In situ nosilec za vzorce je dodatek k ARSTEM mikroskopu (ga ni mogoče uporabljati ločeno), zato zanj veljajo enaka pravila kot za zgoraj opisano opremo.</t>
  </si>
  <si>
    <t>In situ sample holder is just an attachment to the ARSTEM microscope (can not be used alone), so all the rules for access to the equipment are the same.</t>
  </si>
  <si>
    <t>In situ 4 točkovne meritve električne prevodnosti, študij vpliva električnega polja (+/- 50V DC/AC) na spremembe v strukturi materialov, in situ segrevanje (v vakumu) do 1200 °C.</t>
  </si>
  <si>
    <t>In situ 4 probe electrical conductivity measurements, study of structural changes durigng electrical biasing (+/- 50V DC/AC), in situ heating experiments (in vacuum) up to 1200 °C.</t>
  </si>
  <si>
    <t>P2-0152</t>
  </si>
  <si>
    <t>Fele Žilnik Ljudmila</t>
  </si>
  <si>
    <t>HP ravnotežna celica</t>
  </si>
  <si>
    <t>HP equilibrium cell</t>
  </si>
  <si>
    <t xml:space="preserve">Meritve so mogoče po predhodnem dogovoru. </t>
  </si>
  <si>
    <t xml:space="preserve">Measurements available after prelimenary agreement. </t>
  </si>
  <si>
    <t xml:space="preserve">HP ravnotežna celica (visokotlačna ravnotežna celica) je prvenstveno namenjena določanju faznih ravnotežij pri visokih tlakih z uporabo različnih eksperimentalnih metod ter za določevanje kritičnih točk v večkomponentnih mešanicah. Meritve lahko izvajamo pri konstantnem ali spremenljivem volumnu celice, pri tlakih do 350 bar in temperaturi do 200˚C. Z novo aparaturo lahko študiramo in načrtujemo separacijske in reakcijske procese tudi v bližini ali pod superkritičnimi pogoji. </t>
  </si>
  <si>
    <t>HP equilibrium cell (high-pressure equilibrium cell) is primarily for the determination of phase equilibria at high pressures using a variety of experimental methods and the determination of critical points in multicomponent mixtures. Measurements can be carried out at a constant or a variable volume cell at pressures up to 350 bar and temperatures up to 200 ˚ C. The new apparatus can be studied and planned separation and reaction processes in the near or under supercritical conditions.</t>
  </si>
  <si>
    <t>P1-0104</t>
  </si>
  <si>
    <t>Pirc Katja</t>
  </si>
  <si>
    <t xml:space="preserve"> 30762 </t>
  </si>
  <si>
    <t>Aparatura za merjenje molekularnih interakcij, Microscale Thermophoresis MST MonoLith NT.115, NanoTemper Technologies</t>
  </si>
  <si>
    <t>Measurements of molecular interactions, Microscale Thermophoresis MST MonoLith NT.115, NanoTemper Technologies</t>
  </si>
  <si>
    <t>Oprema dostopna po predhoni rezervaciji. Rezervacija na spletni strani: http://www.molekulske-interakcije.si/en/reservations/6/mst-monolith-nt115</t>
  </si>
  <si>
    <t>Equipment available by prior reservation on website: http://www.molekulske-interakcije.si/en/reservations/6/mst-monolith-nt115</t>
  </si>
  <si>
    <t>Študije molekularnih interakcij.</t>
  </si>
  <si>
    <t>Analyses of molecular interactions.</t>
  </si>
  <si>
    <t>P2-0150</t>
  </si>
  <si>
    <t>Švigelj Tomaž</t>
  </si>
  <si>
    <t>Naprava za elektrofiziološke meritve, Orbit mini, Nanion Technologies</t>
  </si>
  <si>
    <t>Instrument for electrophysiological measurements, Orbit mini, Nanion Technologies</t>
  </si>
  <si>
    <t>Kontakt za rezervacijo opreme: tomaz.svigelj@ki.si.  Minimalni cas rezervacije je en dan. Rezervacija naj bo sporocena nekaj dni vnaprej.</t>
  </si>
  <si>
    <t>Contact for reservation: tomaz.svigelj@ki.si. Minimum period for reservation is one day. Reservation should be reported couple of day in advance.</t>
  </si>
  <si>
    <t xml:space="preserve">Naprava je namenjena za merjenje karakteristike por. Naredimo umetni lipidni dvosloj in dodamo protein, ki tvori pore. Apliciramo napetost in merimo spremembe v toku. </t>
  </si>
  <si>
    <t>Purpose of this equipment is to measure pore characteristics.  We prepare an artificial lipid bilayer and add a pore forming protein. Than we apply voltage and measure changes in the current.</t>
  </si>
  <si>
    <t xml:space="preserve">Mohorčič Martina </t>
  </si>
  <si>
    <t>Sistem za gojenje živali za delo s patogeni drugega varnostnega razreda - 2. sklop, Centrifuga</t>
  </si>
  <si>
    <t xml:space="preserve">Animal facility for work with BSL2 pathogens, Centrifuge </t>
  </si>
  <si>
    <t>Dostop ni omejen za raziskovalce s financiranjem ARRS</t>
  </si>
  <si>
    <t>Access is not limited to researchers with ARRS projects</t>
  </si>
  <si>
    <t>Centrifugiranje</t>
  </si>
  <si>
    <t>Centrifugation</t>
  </si>
  <si>
    <t>Sistem za tekočinsko kromatografijo ultra visoke ločljivosti (UPLC) Waters Acquitiy H-Class Bio</t>
  </si>
  <si>
    <t xml:space="preserve">Waters Acquity H-Class Bio UPLC System </t>
  </si>
  <si>
    <t>Oprema se uporablja za analize na oddelku L-11. Uporaba za zunanje partnerje je možna ob dogovoru, kjer analize izvedejo zaposleni na L-11, ki so ustrezno izobraženi za uporabo aparature.</t>
  </si>
  <si>
    <t>Equipment is used for analytics in Laboratory L-11. The use for external partners is possible, under the conditions, where our trained staff performs analysis.</t>
  </si>
  <si>
    <t>Oprema je namejnena za analitiko proteinov in peptidov.</t>
  </si>
  <si>
    <t>The equipment is used for protein and peptide analytics.</t>
  </si>
  <si>
    <t>P2-0145</t>
  </si>
  <si>
    <t>Diferenčni dinamični kalorimeter</t>
  </si>
  <si>
    <t>Differential Scanning calorimeter</t>
  </si>
  <si>
    <t xml:space="preserve">Za merjenje na DSC je potrebno poklicati skrbnika instrumenta ali vodjo Laboratorija za polimerno kemijo in tehnologijo. Čas za izvedbo meritev običajno ni daljši od 1 tedna.  </t>
  </si>
  <si>
    <t xml:space="preserve">To perform measurements it is necessary to contact caretaker or head of Laboratory for Polymer Chemistry and Technology. Waiting time is usually not longer than one week. 
</t>
  </si>
  <si>
    <t>DSC je instrument s katerim določamo termične spremembe v materialu. Te so lahko fizikalne (temperatura in entalpija taljenja, temperatura steklastega prehoda, toplotna kapaciteta) ali kemijske (entalpija reakcije).</t>
  </si>
  <si>
    <t>DSC is instrument used to determine thermal changes in material. The changes can be physical (temperature and enthalpy of melting, glass transition temperature, heat capacity) or chemical (enthalpy of reaction).</t>
  </si>
  <si>
    <t>Kapun Gregor</t>
  </si>
  <si>
    <t>Napraševalec PECS za pripr.vzorc.za mikroskopijo</t>
  </si>
  <si>
    <t>Sputer Coater PECS 682 (precision etching coating system</t>
  </si>
  <si>
    <t xml:space="preserve">Napraševalec PECS je pripomoček pri pripravi vzorcev za vrstično elektronsko mikroskopijo, transmisijsko elektronsko mikroskopijo, služi pa tudi kot tehnika oblaganja delcev. Pri elektronski mikroskopiji, še posebej pri kvantitativni elementni analizi, je pomembno, da je površina prevodna. Zaradi te omejitve imamo večkrat težave pri analizi organskih vzorcev, ki so večinoma neprevodni. Pri konkurenčnih aparatih, ki so dostopni na tržišču je največja pomanjkljivost, da pri nanosu prevodne obloge, posamezni delci v nanešeni oblogi, zaradi svoje velikosti, zakrijejo številne morfološke značilnosti in tako popačijo površino. Napraševalec PECS se ponaša z izjemno majhnimi delci v nanosu, s čemer preseže vso konkurenco. Omenjene lastnosti omogočajo vrhunsko pripravo vzorcev, ki je nepogrešljiva za vrhunske objave. </t>
  </si>
  <si>
    <t xml:space="preserve">Sputter Coater PECS is a tool in the preparation of samples for scanning electron microscopy, transmission electron microscopy, and also serves as a cladding technique particles. In electron microscopy, especially in quantitative elemental analysis, it is important that the surface is conductive. Because of this limitation, we have several problems in the analysis of organic samples, most of which are non-conductive. In case of competing appliances, which are available on the market is the biggest drawback to the application of conductive coatings, individual particles in the deposited coating, due to its size, many obscure morphological characteristics and thus distort the surface. Sputter Coater PECS offers exceptionally small particle size in the application, with which exceeds all competition. These features provide superior sample preparation, which is indispensable for the top post.
</t>
  </si>
  <si>
    <t>Kisovec Matic</t>
  </si>
  <si>
    <t>Sklop naprav za PCR in PCR v realnem času</t>
  </si>
  <si>
    <t>PCR Gradient Palm–Cycler (Corbett) (12) and Real time PCR Light Cycler 480 (Roche) (11)</t>
  </si>
  <si>
    <t>Druge raziskovalne organizacije imajo dostop ob predhodni rezervaciji. Dostop časovno ni omejen, v kolikor naprave niso zasedene. Ceno uporabe naprav izračunamo iz vrednosti aparature, tekočih stroškov, stroškov servisiranja, časa uporabe ter časa tehnične pomoči.</t>
  </si>
  <si>
    <t>Other research organizations  can use the equipment upon request. The costs  are estimated from the value of the apparatus, running and servicing costs,  time of usage, and hours of technical assistance.</t>
  </si>
  <si>
    <t xml:space="preserve">Z napravo PCR izvajamo verižno reakcijo s polimerazo (PCR). Naprava PCR v realnem času omogoča sprotno zasledovanje količine nastalega produkta in kvantitativno detekcijo nukleinskih kislin s pomočjo reakcije PCR. </t>
  </si>
  <si>
    <t>The polymerase chain reaction (PCR) is performed in a PCR thermal cycler. The LightCycler ® 480 Real-Time PCR System is a rapid high-throughput, plate-based real-time PCR amplification and detection instrument.</t>
  </si>
  <si>
    <t>P1-0005</t>
  </si>
  <si>
    <t>Križman Mitja</t>
  </si>
  <si>
    <t>Sklopljeni analizni sistem ionska kromatografija - masna spektrometrija</t>
  </si>
  <si>
    <t>Hyphenated analytical system Ion chromatography - mass spectrometry</t>
  </si>
  <si>
    <t>Usposobljeni uporabniki sistema dostopajo do le-tega po predhodnem medsebojnem dogovoru in z dovoljenjem skrbnika sistema.</t>
  </si>
  <si>
    <t>Qualified users access to the system by a previous mutual agreement and with the permission of the system manager.</t>
  </si>
  <si>
    <t>Analitika anorganskih in organskih analitov, sistem je prednostno namenjen separacijam na osnovi ionske izmenjave.</t>
  </si>
  <si>
    <t xml:space="preserve">Analytics of inorganic and organic analytes. The primary system purpose are ion-exchange separations. </t>
  </si>
  <si>
    <t>LC-MS (Tekočinski kromatograf sklopljen z masnim spektrometrom)</t>
  </si>
  <si>
    <t>LC-MS (Liquid chromatograph hyphenated with mass spectrometer)</t>
  </si>
  <si>
    <t>Določanje analitev na osnovi MS po separaciji s tekočinsko kromatografijo visoke ločljivosti.</t>
  </si>
  <si>
    <t>Determination of analytes based on MS after separation by high-performance liqid chromatography.</t>
  </si>
  <si>
    <t>Tekočinski kromatograf HPLC</t>
  </si>
  <si>
    <t>Liquid chromatograph HPLC</t>
  </si>
  <si>
    <t>Analitika organskih analitov, sistem je prednostno namenjen separacijam na osnovi reverzne faze.</t>
  </si>
  <si>
    <t xml:space="preserve">Analytics of organic analytes. The primary system purpose are reversed-phase separations. </t>
  </si>
  <si>
    <t>HPLC sistem 
(HPLC-PDA-FL-CAD-ECD)</t>
  </si>
  <si>
    <t>HPLC system 
(HPLC-PDA-FL-CAD-ECD)</t>
  </si>
  <si>
    <t>HPLC–MS sistem z masnim analizatorjem na osnovi 3D ionske pasti</t>
  </si>
  <si>
    <t xml:space="preserve">HPLC–MS system with mass analyzer based on 3D ion trap </t>
  </si>
  <si>
    <t>Paket 17</t>
  </si>
  <si>
    <t>P1-0152</t>
  </si>
  <si>
    <t>Likozar Blaž</t>
  </si>
  <si>
    <t xml:space="preserve">Reaktorski/termogravimetrični sistem DynTHERM (TG)   -&gt; Rubotherm TG-GC MS </t>
  </si>
  <si>
    <t xml:space="preserve">Reaction/thermogravimetric system DynTHERM (TG)   -&gt; Rubotherm TG-GC MS </t>
  </si>
  <si>
    <t>Oprema je dostopna vsak delavnik, najmanj med 8:00 in 16:00 uro, in sicer samo ob spremstvu izšolanega (laboratorijskega) operaterja. Za raziskovalce, ki so že predhodno ustrezno izšolani glede uporabe opreme, je dostop možen tudi izven običajnega delovnega časa.</t>
  </si>
  <si>
    <t>Equipment is accessible every work day, at least between 8 am and 4 pm that is only when accompanied by a trained (laboratory) operator. For the researchers, which have been suitably trained beforehand regarding equipment use, the access is possible also beyond the usual working hours.</t>
  </si>
  <si>
    <t>Oprema oziroma reaktor je namenjena za meritve s tehtnico, oziroma ponuja možnost termogravimetrične analize, pri čemer so njegove glavne značilnosti sorazmerno široko območje obratovalnih temperatur, tlakov in pretokov nosilnih plinov. Druga značilnost je možnost uvajanja tako ali drugače agresivnih (oksidativnih, reduktivnih, korozivnih…) plinov v reaktorski del brez poškodbe tehtnice.</t>
  </si>
  <si>
    <t>The equipment, that is the reactor, equipped with a scale or an alternate thermogravimetric analysis, is intended for reaction/process measurements within wide range of operating temperatures, pressures and carrier gas flow rates. The other essential characteristic is the possibility of dosing gases, which are aggressive in this way or the other (oxidative, reducing, corrosive, etc.), into the reaction partition without causing any permanent damage to the scale.</t>
  </si>
  <si>
    <t>Kromatograf plinski Shimadzu + detektor</t>
  </si>
  <si>
    <t>Oprema je namenjena za kvalitativno in kvantitavno analizo vzorcev, ki jih je moč upariti, na podlagi kromatografske ločbe posamičnih komponent.</t>
  </si>
  <si>
    <t>Equipment is intended for the qualitative and quantitative of samples, which can be evaporated, based on the chromatographic separation of individual components.</t>
  </si>
  <si>
    <t>P2-0153</t>
  </si>
  <si>
    <t>Reaktorski sistem (6x Multiple Autoclave system)</t>
  </si>
  <si>
    <t>Reactor system (6x Multiple Autoclave system)</t>
  </si>
  <si>
    <t>Reaktorski sistem s šestimi paralelnimi mešalnimi reaktorji je namenjem hitrejšemu testiranju ter optimizaciji reakcijskih in separacijskih procesov pri povišanih temperaturah in tlakih (max: 350 °C , 200 bar). Volumen posameznega reaktorja je 250 mL.</t>
  </si>
  <si>
    <t>Reactor system with six parallel mixing reactors for  testing and optimization of reaction and separation processes at elevated temperatures and pressures (max: 350 ° C, 200 bar). The volume of each reactor is 250 mL.</t>
  </si>
  <si>
    <t>P2-0154</t>
  </si>
  <si>
    <t>Kromatograf tekočinski ultra visoke ločljivosti  (Thermo-Fisher Scinetific UltiMate™ 3000 UHPLC z DAD/RI)</t>
  </si>
  <si>
    <t xml:space="preserve">Thermo-Fisher Scientific UltiMate™ 3000 UHPLC with DAD/RI </t>
  </si>
  <si>
    <t xml:space="preserve">UHPLC is a chromatography technique normally used for separation, identification and quantification of compounds dissolved in liquid phase. Compounds are adsorbed at the stationary phase of the column, gradually eluted by the mobile phase and detected by the UV-VIS or RI detector. </t>
  </si>
  <si>
    <t>UHPLC je kromatografska tehnika, ki se uporablja za ločevanje, identifikacijo in kvantifikacijo spojin, raztopljenih v tekoči fazi. Spojine se adsorbirajo v stacionarno fazo kolone, ki se postopoma eluirajo z mobilno fazo in so detektirane s pomočjo detektorja UV-VIS ali RI.</t>
  </si>
  <si>
    <t>P1-0010</t>
  </si>
  <si>
    <t>Mavri Janez</t>
  </si>
  <si>
    <t>Gruča računalnikov Supermicro sistem Quad</t>
  </si>
  <si>
    <t>Computer claster Supermicro system Quad</t>
  </si>
  <si>
    <t>Oddaljen dostop preko SSH protocola in Client-Server Integracijska shema. Dostop je mogoč po predhodnem dogovoru.</t>
  </si>
  <si>
    <t xml:space="preserve">SSH remote access and Client-Server Integration Scheme. Access is possible after prelimenary agreement. </t>
  </si>
  <si>
    <t>Sistem 50 32-jedrnih strežnikov (skupaj 1600 procesorskih jeder), nameščenih v strežniških omarah in povezanih z GigaBit Ethernet stikali. Za določeno število enot, predvidenih za najbolj zahtevne simulacije, je možna nadgradnja na InfiniBand komunikacijo. 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</si>
  <si>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consists of 50 32-core servers (with total of 1600 processor cores) installed in server racks and connected by Gigabit Ethernet switches. For the most demanding simulations it is possible to upgrade to the InfiniBand communication. 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</si>
  <si>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P1-0011</t>
  </si>
  <si>
    <t>P1-0021</t>
  </si>
  <si>
    <t>Mazaj Matjaž, Ristić Alenka</t>
  </si>
  <si>
    <t>Termogravimetrični analizator Q5000IR povezan z masnim spektrometrom ThermoStar GSD320</t>
  </si>
  <si>
    <t>Thermogravimetric Analyzer Q5000IR Coupled with a Mass Spectrometer ThermoStar GSD320</t>
  </si>
  <si>
    <t xml:space="preserve">Meritve na voljo vse delovne dni  po predhodnem dogovoru. </t>
  </si>
  <si>
    <t xml:space="preserve">Measurements available on all the working days after prelimenary agreement. </t>
  </si>
  <si>
    <t xml:space="preserve">TG analizator z masnim spektrometrom je nepogrešljivo orodje za karakterizacijo adsorbentov, nanoporoznhi katalizatorjev, ionskih imenjevalcev, polimerov, keramike, zdravil, in drugih materialov. Ti analizatorji služijo za določevanje lastnosti materialov, kot so termična stabilnost materialov, oksidativna stabilnost materialov, sestava večkomponentnih sistemov, kinetika razgradnje materialov, življenjska doba materialov, vplivi korozivne atmosfere na materiale, vsebnost vlage in hlapnih komponent v materialih. Q5000IR je vrhunska raziskovalna TGA aparatura s temperaturno-kontrolirano termotehtnico z visoko občutljivostjo (&lt; 0,1 mikrogram) in ločljivostjo (0,01 mikrogram) ter z dinamičnim odklonom bazne linije: &lt; 10 µg (od 50 do 1.000 °C) in je sklopljen z masnim spektrometrom ThermoStar GSD 320 (merilno območje od 1 do 200 AMU; inštrument ima visoko občutljivost in selektivnost), kar omogoča identifikacijo plinastih komponent, ki nastajajo ali se sproščajo med analizo, kar je še posebej pomembno pri analizi novih materialov. </t>
  </si>
  <si>
    <t xml:space="preserve">TG analyzer with mass spectrometry is an indispensable tool for the characterization of nanoporous catalysts, ion exchangersi, polymers, ceramics, medicine, and other materials. These analyzers are used for the determination of material properties such as thermal stability of materials, oxidative stability of materials, the composition of multicomponent systems, the kinetics of degradation of materials, materials life cycle, the effects of corrosive materials in the atmosphere, moisture and volatile components in materials. Q5000IR is a top research TGA apparatus with a temperature-controlled termotehtnico with high sensitivity (&lt;0.1 microgram) and resolution (0.01 microgram) and a dynamic baseline deviation: &lt;10 mg (50 to 1000 ° C) and is coupled with a mass spectrometer ThermoStar GSD 320 (measuring range from 1 to 200 AMU; instrument has high sensitivity and selectivity), enabling the identification of gaseous components produced or released during the analysis, which is especially important in the analysis of new materials. 
</t>
  </si>
  <si>
    <t>Temperaturno moduliran diferenčno dinamični kalorineter (Q2000 MDSC)</t>
  </si>
  <si>
    <t>Differential scanning calorimeter (Q2000 MDSC)</t>
  </si>
  <si>
    <t>Diferenčni dinamični kalorimeter se uporablja za proučevanje fizikalno-kemijskih lastnosti trdnih vzorcev, kot je polimorfizem, kristaliničnost in amorfnost. Določamo tališče, temperaturno območje taljenja, temperaturo kristalizacije, entalpijo taljenja, toplotno kapaciteto in steklasti prehod. Q2000 Temperaturno moduliran diferenčno dinamični kalorineter (MDSC) ima avtomatski podajalec vzorcev, omogoča delovanje v temperaturnem območju od -90 ºC do 550 ºC ter kontrolo masnega pretoka plinov. Patentirana T-Zero tehnologija omogoča veliko občutljivost (&lt; 0,2 mW), ločljivost (&gt; 60) ter linearni potek bazne linije z majhnim odstopanjem (&lt; 10 mW),  in direktne meritve toplotne kapacitete preiskovanega vzorca.  Kontrolo, upravljanje ter prikaz trenutnega statusa inštrumenta omogoča programski paket Thermal Advantage preko menijev in programskih funkcij na barvnem ekranu, občutljivem na dotik.</t>
  </si>
  <si>
    <t xml:space="preserve">DSC provides rapid and precise determinations of transition temperatures using minimum amounts of a sample. Common temperature measurements include the following: melting, crystallization, glass transition, heat capacity, polymorphic transition, thermal stability,... Q2000 Modulated Differential Scanning Calorimeter with Autosampler and Mass Flow Control: An advanced research grade MDSC, whose patented Tzero technology provides best sensitivity (&lt; 0.2 uW), resolution (RRI &gt;60), baseline bow and baseline drift (&lt;10 uW) and provides direct heat capacity measurements. The operating temperature range is cooling system dependent with a maximum of 550 to -90 °C. The Q2000 includes  a full VGA color touch screen display for convenient control and monitoring of instrument status. </t>
  </si>
  <si>
    <t>P1-0017</t>
  </si>
  <si>
    <t>Merzel Franci</t>
  </si>
  <si>
    <t>13627</t>
  </si>
  <si>
    <t>Gruča računalnikov - Mlacom Supermicro</t>
  </si>
  <si>
    <t>Računalniška gruča z 20 vozlišči (Supermicro, Intel Xeon E5-2660v2x2, 32GB RAM, 1TB HDD, Mellanox ConnetX-2 VPI Infiniband) in Infiniband switch (Mellanox IS5030)</t>
  </si>
  <si>
    <t>Oddaljen dostop preko SSH protocola in Client-Server Integracijska shema</t>
  </si>
  <si>
    <t>SSH remote access and Client-Server Integration Scheme</t>
  </si>
  <si>
    <t>Modeliranje in simuliranje procesov na področju znanosti o življenju s poudarkom na optimizaciji procesov pri odkrivanju novih zdravilnih učinkovin (Accelrys Enterprise Platform (AEP)); Kvantno-kemijski izračuni grafenskih sistemov (Gaussian); Optimizacija umetnih nevronskih mrež z genetskim algoritmom (Fortran)</t>
  </si>
  <si>
    <t>Life science modeling and simulation focused on optimizing the drug discovery processes (Accelrys Enterprise Platform (AEP)); Quantum chemical calculations on graphenes (Gaussian); Optimization of Artificial Neural Networks by Genetic Algorithm (Fortran)</t>
  </si>
  <si>
    <t>Računalniška gruča z 20 vozlišči (Supermicro, Intel Xeon E5-2660v3 @ 2.60 GHz 64GB RAM, 1TB HDD Toshiba, Infiniband)</t>
  </si>
  <si>
    <t>Tekočinski kromatograf visoke ločljivosti za hitro analitsko in preparativno separacijo proteinov in organskih spojin</t>
  </si>
  <si>
    <t>HPLC chromatograph</t>
  </si>
  <si>
    <t>Paket 11</t>
  </si>
  <si>
    <t>Opremo lahko uporabljajo usposobljeni operaterji ali pa separacijo izvede tehnik laboratorija L-12.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</si>
  <si>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Collaborative research</t>
  </si>
  <si>
    <t xml:space="preserve">Naprava je namenjana za separacijo proteinov in peptidov iz bioloških vzorcev. Doslej so bili to večinoma rekombinantni proteini ter peptidi označeni z različnimi reagenti. Naprava ima UV detektor in je računalniško krmiljena. </t>
  </si>
  <si>
    <t>HPLC with manual injector and fraction collector</t>
  </si>
  <si>
    <t>Kromatografski sistem 
za čiščenje proteinov</t>
  </si>
  <si>
    <t>Äkta chromatographic system for protein purification</t>
  </si>
  <si>
    <t>Opremo lahko uporabljajo usposobljeni operaterji ali pa separacijo izvede tehnik odseka D-12.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</si>
  <si>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Äkta - chromatographic system for protein purification with programmable injector and fraction collector</t>
  </si>
  <si>
    <t>Sistem za gojenje živali za delo s patogeni drugega varnostnega razreda-3. sklop, Modul IVC</t>
  </si>
  <si>
    <t>The laboratory for exerimental animals for work with pathogens second security class - IVC</t>
  </si>
  <si>
    <t xml:space="preserve">Do opreme za vzrejo živali je dostop na dnevni bazi, za opremo menjave in čišlenja kletk na tedenski bazi. Do določenih kosov opreme namenjenih za izvajanje postopkov na živalih (aparat za anestezijo, laminar) se dosopta po potrebi gleden an vrsto poskusa </t>
  </si>
  <si>
    <t xml:space="preserve">Equipment for breeding animals is accessible on a daily basis, whereas equipement for cage washing and changing on a weekly basis. Some aparati are used on demand (anestesia aparatus, procedure laminar flow etc) whenever needed for certain experiments. </t>
  </si>
  <si>
    <t>Oprema je namenjena vzreji poskusinh živali ter izvedbi poskusov in vivo.</t>
  </si>
  <si>
    <t>Equipmetn is dedicated for animal breeding and performing in vivo experiments.</t>
  </si>
  <si>
    <t>J7-8270 </t>
  </si>
  <si>
    <t>Moškon Jože</t>
  </si>
  <si>
    <t>Potenciostat/Galvanostat 
50A</t>
  </si>
  <si>
    <t>The Arbin instrument (5V-50A) has a multi-channel configuration, whereby each of 8 channels are totally independent potentiostats/galvanostats. Software allows straightforward writing of test settings, real-time monitoring of the condition at each channel with multi-mode graphical displaying of the data and possibility of direct data transfer, processing, and plotting. Connection to cell(s) is with 4-point terminals; maximum current (per channel) is 50 A. Current ranges are: 50 A, 10 A, 1 A, 0.1 A; voltage range from 0 V to +5 V. Auxiliary module for recording of temperature is included.</t>
  </si>
  <si>
    <t xml:space="preserve">Vpenjanje (vezava) merilnih celic, kakor tudi nastavitve, sprožitev in spremljanje meritev se izvajajo ročno na mestu inštalacije opreme (PRC -1.18). Dostop na daljavo ni omogočen.  </t>
  </si>
  <si>
    <t>Mounting (connecting) of meassuring cells, as well as test settings, initiating and monitoring of the measurements progress are carried out manually on-site where the equipment is installed (PRC -1.18). Remote access is not enabled.</t>
  </si>
  <si>
    <t>Oprema se uporablja za izvajanje elektrokemijskih meritev na polindustrijskih in industrijskih (komercialnih) kondenzatorjih in baterijah s cilindrično geometrijo ohišja.</t>
  </si>
  <si>
    <t xml:space="preserve">The equipment is used to conduct electrochemical measurements of semi-industrial and industrial (commercial) capacitors and batteries with cylindric </t>
  </si>
  <si>
    <t>Pintar Albin</t>
  </si>
  <si>
    <t>Sistem za avtomatsko karakterizacijo katalizatorjev in trdnih snovi (AutoChem 2910)</t>
  </si>
  <si>
    <t>Computer Controlled Device for Characterization of Catalysts and Solid Materials (Micromeritics, AutoChem II 2920)</t>
  </si>
  <si>
    <t>Trajanje izvedbe analiz: 5-7 dni.</t>
  </si>
  <si>
    <t>Sample turnaround time: 5-7 days.</t>
  </si>
  <si>
    <t>Instrument omogoča računalniško podprto karakterizacijo katalizatorjev z naslednjimi metodami: temperaturno-programirana redukcija (-100 - 1100 stopinj Celzija), temperaturno-programirana oksidacija, temperaturno-programirana desorpcija (med drugim določitev kislinsko-bazičnih lastnosti katalizatorjev, adsorbentov in drugih trdnih snovi, tj. koncentracije in porazdelitve jakosti kislinsko-bazičnih centrov na površini materiala, določitev toplote adsorpcije z uporabo različnih adsorbatov (npr. CO, CO2, H2, NH3, voda, ogljikovodiki (npr. benzen, toluen, piridin) na površini trdnih materialov), temperaturno-programirana reakcija, kemisorpcijska analiza (selektivno določitev specifične površine aktivnih faz in stopnje disperzije kovinskih skupkov na nosilcih (katalizatorjih) s kemisorpcijo ogljikovega monoksida, vodika, metana, dušikovih oksidov, amoniaka in drugih kemijsko aktivnih plinov z uporabo dinamične metode), enotočkovna določitev BET specifične površine.</t>
  </si>
  <si>
    <t>The instrument enables computer assisted characterization of catalysts by means of the following techniques: temperature-programmed reduction (-100 – 1100 deg. Centigrade), temperature-programmed oxidation, temperature-programmed desorption (determination of acidic/basic properties of catalysts and other solids, determination of heat of adsorption by using various adsorbates such as CO, CO2, H2, water vapour, saturated and unsaturated hydrocarbons (e.g., benzene, toluene, pyridine)), temperature-programmed reaction, chemisorption analysis (determination of active metal area, crystallite size, active metal dispersion by means of dynamic chemisorption method using various probe molecules such as carbon monoxide, hydrogen, methane, nitrogen oxides, ammonia etc.), single-point determination of BET surface area.</t>
  </si>
  <si>
    <t>Računalniško vodeni sistem za določevanje teksturalnih in adsorpcijskih lastnosti katalizatorjev in trdnih materialov (ASAP 2020)</t>
  </si>
  <si>
    <t>Computer Controlled Device for Determination of Textural and Adsorption Properties of Catalysts and Solid Materials (Micromeritics, ASAP 2020 MP/C)</t>
  </si>
  <si>
    <t xml:space="preserve">Trajanje izvedbe analiz: 5-7 dni. </t>
  </si>
  <si>
    <t>Instrument omogoča: eno- in večtočkovno določitev specifične površine prahov, katalizatorjev, adsorbentov, tabletk, filmov, gelov, kompozitov, polnil, rudnin itd. na osnovi B.E.T. adsorpcijske izoterme v območju od 0.001 do preko 3000 m2/g; določevanje Langmuirjeve površine; določevanje Freundlichovih in Temkinovih izoterm; določevanje volumna por in porazdelitve velikosti por v območju od 0.35 do 500 nm ter evaluacijo rezultatov meritev z uporabo različnih metod (mikropore: MP metoda, t-plot, alfa-S plot, Dubinin-Raduškevič metoda, Dubinin-Astakhov metoda, Horvath-Kawazoe metoda; mezo- in makropore: BJH metoda); analizo adsorpcijskih/desorpcijskih izoterm v celotnem območju mikro- in mezopor z uporabo DFT (Density Functional Theory) metode; določitev volumna in oblike por ter porazdelitve površine por in površinske energije v odvisnosti od velikosti por; določevanje adsorpcijskih/desorpcijskih izoterm in toplote adsorpcije z uporabo različnih adsorbatov (N2, Ar, Kr, CO, CO2, H2, He, voda, ogljikovodiki (benzen, toluen)), ciklično izvajanje adsorpcijskih/desorpcijskih izoterm v poljubno izbranem območju tlakov; določevanje hitrosti adsorpcije različnih adsorbatov na površino adsorbentov pri izbranem tlaku; določitev kislinsko-bazičnih lastnosti katalizatorjev, adsorbentov in drugih trdnih snovi, tj. koncentracije in porazdelitve jakosti kislinsko-bazičnih centrov na površini materiala z uporabo statične (volumetrične) metode; selektivno določitev specifične površine aktivnih faz in stopnje disperzije kovinskih skupkov na nosilcih (katalizatorjih) s kemisorpcijo ogljikovega monoksida, vodika, metana, dušikovih oksidov, amoniaka in drugih kemijsko aktivnih plinov z uporabo statične (volumetrične) metode; določitev jakosti in toplote kemisorpcije različnih adsorbatov na površino trdnih materialov.</t>
  </si>
  <si>
    <t>The device enables: determination of single- and multipoint BET surface area of solid materials in the range of 0.001-3000 m2/g; determination of Langmuir surface area; determination of Freundlich and Temkin isotherms; determination of pore volume and pore area distributions in the range 0.35-500 nm and the evaluation of results by means of various methods (such as MP method, t-plot, alpha-S plot, Dubinin-Radushkevich method, Dubinin-Astakhov method, Horvath-Kavazoe method, BJH method, etc.); analysis of adsorption/desorption isotherms by means of DFT (Density Functional Theory) method in the entire range of micro- and mesopores; determination of adsorption/desorption isotherms and heat of adsorption by using various adsorbates (N2, Ar, Kr, CO, CO2, H2, He, water vapour, saturated and unsaturated hydrocarbons); cyclic determination of adsorption/desorption isotherms in the selected pressure range; determination of rate of adsorption of various adsorbates on the surface of investigated solid at a selected pressure; determination of acidic/basic properties of catalysts and other solids by means of static (volumetric) method; determination of active metal area, crystallite size, active metal dispersion, heat of chemical adsorption, strong and weak chemisorption by means of static (volumetric) chemisorption method.</t>
  </si>
  <si>
    <t>11874</t>
  </si>
  <si>
    <t>Računalniško vodeni večfazni katalitski reaktor</t>
  </si>
  <si>
    <t xml:space="preserve">Computer Controlled Multiphase Catalytic Reactor </t>
  </si>
  <si>
    <t xml:space="preserve">Trajanje izvedbe poskusov: 5 do 15 delovnih dni. </t>
  </si>
  <si>
    <t xml:space="preserve">Duration of catalytic tests: 5 to 15 working days. </t>
  </si>
  <si>
    <t>Računalniško vodeni večfazni katalitski reaktor ima naslednje lastnosti: (i) omogoča računalniško podprto vodenje dvo- in trifaznih katalitskih reakcij pri temperaturah do 900 stopinj Celzija (z natančnostjo +/- 2 stopinji Celzija) in celokupnem tlaku do 100 bar (z natančnostjo +/- 0.2 bar) v kontinuirnem načinu obratovanja (kapalni LIR tokovni režim); (ii) opremljen je s šestimi elektronskimi regulatorji pretoka, s čimer omogoča kontrolirano in ločeno uvajanje več plinskih mešanic ter zagotavlja njihovo učinkovito mešanje pred vstopom plinaste faze v katalitski reaktor; (iii) reaktorski sistem je skonstruiran tako, da omogoča predgrevanje plinaste in kapljevinaste faze pred njunim vstopom v katalitski reaktor, v katerem se nahaja katalizator (do pet gramov); (iv) opremljen je s hladilnikom/kondenzatorjem kapljevinaste faze, ki deluje na Peltier-evem principu; (v) reaktorski sistem je opremljen z visokotlačnim separatorjem plinaste in kapljevinaste faze, pri čemer je zadrževani volumen kapljevinaste faze v separatorju manjši od 0.5 mililitra; (vi) reaktorski sistem je opremljen s HPLC črpalko, ki zagotavlja natančno uvajanje kapljevinaste faze v reaktorski sistem z volumskim pretokom od 0.01 do 5.0 ml/min; (vii) reaktorski sistem ima priključek za sklopitev z analiznim instrumentom (npr. s plinskim kromatografom) za analizo plinske faze ob izstopu iz katalitičnega sloja.</t>
  </si>
  <si>
    <t>Computer Controlled Multiphase Catalytic Reactor has the following properties: (i) the reactor unit enables to carry out computer-controlled two- or three-phase heterogeneously catalyzed reactions at temperatures up to 900 degrees Centigrade (precision +/- 2 deg. C) and pressures up to 100 bar (precision +/- 0.2 bar) in a continuous operating mode (LIR trickle-flow regime in the case of three-phase reactions); (ii) the reactor system is equipped with six electronic mass-flow controllers that enable controlled delivery of several gas mixtures to the top of the catalytic bed. The unit is equipped with a gas mixer that provides efficient mixing of fed gases before entering the catalytic reactor; (iii) the construction of reactor system enables preheating of both gas and liquid phase before entering the catalytic reactor; (iv) the unit enables testing of up to 5 grams of a solid catalyst in the catalytic reactor.; (v) the reactor is equipped with a high-pressure gas-liquid separator that is cooled by a Peltier-based cooler. Dead volume of the liquid phase in the separator is below 0.5 ml; (vi) the reactor system is equipped with a HPLC pump that enables accurate delivery of a feed liquid-phase in the volumetric range of 0.01-5.0 ml/min; (vii) the reactor system is designed in such a way that it enables to connect an analytical instrument (e.g. GC chromatograph) to the reactor outlet in order to perform representative analysis of gas phase discharged from the catalytic bed.</t>
  </si>
  <si>
    <t>Instrument za karakterizacijo heterogenih katalizatorjev (Micromeritics, model AutoChem II 2920)</t>
  </si>
  <si>
    <t>Computer Controlled Device for Characterization of Catalysts and Solid Materials (Micromeritics, model AutoChem II 2920)</t>
  </si>
  <si>
    <t>Instrument za sklopitveno karakterizacijo heterogenih katalizatorjev (Pfeiffer Vacuum, model Thermostar)</t>
  </si>
  <si>
    <t>Instrument for hyphenated characterization of heterogeneous catalysts (Pfeiffer Vacuum, model Thermostar)</t>
  </si>
  <si>
    <t>Analizator za sklopitveno karakterizacijo heterogenih katalizatorjev (i) omogoča sklopitev z inštrumenti za karakterizacijo heterogenih katalizatorjev, in sicer za izvajanje temperaturno programiranih (TPR, TPO, TPD) in kemisorpcijskih analiz, kot tudi temperaturno programiranih reakcij; (ii) omogoča kvalitativno, semikvantitativno in kvantitativno selektivno spremljanje teh analiz, kakor tudi temperaturno programiranih reakcij, z različnimi testnimi specijami v masnem območju od 1 do 300 amu; (iii) opremljen je s cevno in neprestano odprto kvarčno kapilaro in končnim modulom za povezavo z inštrumentom za TPR/TPO/TPD in kemisorpcijske analize; (iv) opremljen je z dvema detektorjema (C-SEM detektor in Faradayev detektor), ki omogočata časovno selektivno in neprekinjeno spremljanje sestave plinske faze. Programska oprema aparata deluje v Windows okolju in omogoča računalniško vodeno obratovanje inštrumenta ter naknadno analizo izmerjenih podatkov.</t>
  </si>
  <si>
    <t>The instrument for hyphenated characterization of heterogeneous catalysts (i) enables hyphenation with instruments for characterization of heterogeneous catalysts that perform temperature-programmed (TPR, TPO, TPD) and chemisorption analyses, as well as temperature-programmed reactions; (ii) enables qualitative, semi-quantitative and quantitative as well as selective monitoring of these analyses and temperature-programmed reactions with a variety of test species in a mass range of 1-300 amu; (iii) it is equipped with a constantly open quartz capillary and a module for connection to the instrument for TPR/TPO/TPD and chemisorption analyses; (iv) it is equipped with two (C-SEM and Faraday) detectors, which allow selective and time-continuous monitoring of the composition of the gas phase. The software operates in a Windows environment and allows computerized operation of the instrument and subsequent analysis of the measured data.</t>
  </si>
  <si>
    <t>Ionski kromatograf za analizo anionov</t>
  </si>
  <si>
    <t>Ion chromatograph for analysis of anions in liquid samples</t>
  </si>
  <si>
    <t>Ionski kromatograf s prevodniškim detektorjem omogoča analizo anionov v tekočih vzorcih. Kromatograf je sklopljen z avtomatskim vzorčnikom, ki omogoča analizo do 148 vzorcev. Analiza lahko poteka izokratično - pri konstantni sestavi eluenta ali gradientno - s spreminjajočo sestavo eluenta. Instrument ima vgrajen supresor, kar omogoča analizo sledov  v µg/l.</t>
  </si>
  <si>
    <t>Ion chromatograph equipped with the conductivity detector enables the analysis of anions in liquid samples. The chromatograph is hyphenated with an automatic sampler which is capable to analyse up to 148 samples. Two types of analysis are available: isocratic analyses with the constant eluent composition, and gradient analyses with the varying eluent composition. The instrument has a built in suppressor which enables the analysis of traces (µg/l).</t>
  </si>
  <si>
    <t>Sistem za določanje elektronskih lastnosti trdnih praškastih katalizatorjev (Metrohm Autolab, model PGSTAT 302N)</t>
  </si>
  <si>
    <t>System for determing electronic properties of solid powder catalysts - potentiostat (Metrohm Autolab, model PGSTAT 302N)</t>
  </si>
  <si>
    <t>Potenciostat/galvanostat (Metrohm Autolab, model PGSTAT 302N),opremljen z impedančnim modulom FRA32, omogoča določevanje elektronskih lastnosti katalizatorjev v različnih elektrolitih z naslednjimi metodami: ciklična voltametrija , impedančna spektroskopija in določanje gostote električnega toka na površini katalizatorja, pridobljenega z vzbujanjem katalizatorja z vidno ali UV svetlobo. Rezultati elektrokemičnih meritev nam omogočajo določiti hitrost migracije nosilcev nabojev  in gostot električnega toka na površini testiranih katalizatorjih, kar nam omogoča podrobnejši vpogled v  delovanje katalizatorjev, npr. v naprednih oksidacijskih procesih čiščenja voda s uporabo UV ali vidne svetlobe. Sistem za določanje elektronskih lastnosti je sestavljen iz potentiostata/galvanostata in tri-elektrodne elektrokemijske celice. Tri-elektrodna elektrokemijska celica je  sestavljene iz števne elektrode (Pt elektroda), referenčne elektrode (Ag/AgCl elektroda) in delovne elektrode (steklena ogljikova elektroda).</t>
  </si>
  <si>
    <t>The potentiostat/galvanostat (Metrohm Autolab, model PGSTAT 302N), equipped with the impedance module FRA32, allows us to determinate electronic properties of solid powder catalysts in different electrolytes with the following methods: cyclic voltammetry, impedance spectroscopy and determination of photocurrent density on the surface of catalysts obtained by exciting the catalyst with visible or UV light. The results of electrochemical measurements allow us to determine the migration rate of carrier charges and the current density on the surface of tested catalysts, which enables a more detailed insight into the operating  mechanism of catalysts, for example in advanced oxidation processes for cleaning water with the use of UV or visible light. The system for determining the electronic properties consists of the potentiostat/galvanostat and a three-electrode electrochemical cell. The three-electrode electrochemical cell is made of counter electrode (Pt electrode), reference electrode (Ag / AgCl electrode), and working electrode (glassy carbon electrode).</t>
  </si>
  <si>
    <t>P1-0242</t>
  </si>
  <si>
    <t>Plavec Janez</t>
  </si>
  <si>
    <t>Drugi javni viri</t>
  </si>
  <si>
    <t>10082</t>
  </si>
  <si>
    <t>Izotermalni titracijski kalorimeter (VP-ITC, Microcal)</t>
  </si>
  <si>
    <t>Isothermal Titration Calorimeter (VP-ITC, Microcal)</t>
  </si>
  <si>
    <t>VP-ITC je instrument kupljen in uporabljen znotraj konzorcija treh laboratorijev s Kemijskega inštituta in enega iz Leka. Ocena (groba) cene ure za zunanje uporabnike temelji na njeni nabavni vrednosti (oziroma stroških amortizacije), stroških dela in materialov. Odstopanje od te cene je možno glede na različne dejavnike. Uporaba aparature - po dogovoru s skrbnico.</t>
  </si>
  <si>
    <t>VP-ITC is an instrument bought and used by the group of laboratories from the National Institute of Chemistry and by the company Lek.  We are offering a rough estimation of a service price  for external users. This includes the purchase price of the instrument (or amortization), costs of work and materials. The price may vary due to several factors. External users should contact the person responsible for the equipment.</t>
  </si>
  <si>
    <t>Izotermalna titracijska kalorimetrija (ITC) je zlati standard za merjenje biomolekularnih interakcij. Z ITC lahko določimo parametre vezave med molekulami (n, K, ∆H in ΔS) istočasno v enem eksperimentu, kar je velika prednost, saj nam tega ne nudi nobena druga metoda.</t>
  </si>
  <si>
    <t>Isothermal Titration Calorimetry (ITC) is the gold standard for measuring biomolecular interactions.  ITC simultaneously determines all binding parameters (n, K, ∆H and ΔS) in a single experiment – information that cannot be obtained from any other method.</t>
  </si>
  <si>
    <t>Praprotnik Matej</t>
  </si>
  <si>
    <t>VRANA 15 - nadgradnja (27x računalnik)</t>
  </si>
  <si>
    <t>27 X compute node (Intel(R) Core(TM) i7-6700 CPU @ 3.40GHz; 16 GiB RAM; 25 X GM204 [GeForce GTX 980])</t>
  </si>
  <si>
    <t>Oprema je dostopna vsem sodelavcem Laboratorija za molekularno modeliranje. Dostopnost za ostale uporabnike je mogoča po predhodnem dogovoru.</t>
  </si>
  <si>
    <t>The equipment is available to all the coworkers from the Laboratory for Molecular Modeling. The accessibility of the equipment is also possible for other users with prior agreement.</t>
  </si>
  <si>
    <t xml:space="preserve">Računalniško gručo VRANA uporabljamo za izvajanje simulacij na področju ved o življenju in materialov, pri čemer uporabljamo pristope molekularnega modeliranja. Z opremo tako večskalno modeliramo in simuliramo mehke in biološke snovi, razvijamo simulacijske algoritme za molekularne sisteme z odprtimi mejami in študiramo strukture in funkcije proteinov ter njihove interakcije. </t>
  </si>
  <si>
    <t>The computer cluster VRANA is used for research in life and material sciences using molecular modeling approaches. With the equipment we perform multiscale modeling and simulation of soft and biological matter, we develop open boundary molecular simulation algorithms, and study  structure and function of proteins and protein interactions.</t>
  </si>
  <si>
    <t>VRANA 15 - nadgradnja (40xračunalnik)</t>
  </si>
  <si>
    <t>40 X compute node (Intel(R) Core(TM) i7-7700 CPU @ 3.60GHz; 16GiB RAM)</t>
  </si>
  <si>
    <t>Sistem za gojenje živali za delo s patogeni drugega varnostnega razreda, Elektroporator</t>
  </si>
  <si>
    <t>Biorad Gene Pulser  Xcell</t>
  </si>
  <si>
    <t xml:space="preserve">Elektroporator se nahaja v laboratoriju za biotehnologijo (L12) v celičnem laboratoriju 106 (varnostni razred 2). </t>
  </si>
  <si>
    <t>Electroporator can be found in the department of biotecnology  L12 in the  cell culture  106 (safety level 2) laboratory</t>
  </si>
  <si>
    <t xml:space="preserve">Elektroporator se uporablja za vnos plazmidne DNA v prokariontske in evkariontkske celice. </t>
  </si>
  <si>
    <t xml:space="preserve">Electroporator is used to facilitate entry of plasmid DNA into pro and eu kariont cells. </t>
  </si>
  <si>
    <t>P1-0034</t>
  </si>
  <si>
    <t>Šelih Vid Simon</t>
  </si>
  <si>
    <t xml:space="preserve">Elementni masni spektrometer z lasersko ablacijo </t>
  </si>
  <si>
    <t>Elemental Mass Spectrometer with Laser Ablation Unit (LA-ICP-MS)</t>
  </si>
  <si>
    <t>Sistem LA-ICP-MS je dostopen neomejeno, razen v času, ko je že zaseden. Zunanji naročniki plačajo ceno instrumentalne ure z ali brez operaterja. Cena instrumentalne ure je izračunana na podlagi cene sistema, tekočih stroškov, servisiranja in tekočih stroškov. Ura operaterja je izračunana po klasifikaciji ARRS. Nadaljne informacije so dostopne na lokaciji sistema.</t>
  </si>
  <si>
    <t xml:space="preserve">The hyphenated system LA-ICP-MS in accessible unlimited, except for the time, when it is already in use. The external users pay the price per hour, with or without the operator. Price (per hour) is based on the value of the system, running costs, service costs and consumable costs. The price of the operator is calculated according to the ARRS classification. Futher information available on site. </t>
  </si>
  <si>
    <t>Sklopljeni analizni sistem LA-ICP-MS je sestavljen iz dveh komponent in sicer iz enote za lasersko ablacijo (LA), namenjeno za direktno mikrovzorčenje trdnih materialov s pomočjo laserskega žarka, in masnega spektrometra z ionizacijo v sklopljeni plazmi (ICP-MS), ki služi za detekcijo praktično vseh elementov periodnega sistema. ICP-MS enoto se lahko uporablja tudi ločeno za elementno analitiko različnih raztopin. LA-ICP-MS je sodobna oprema namenjena za površinsko sondiranje (vzdolžno in globinsko
profiliranje) in hkratno določevanje elementov v sledovih in ultrasledovih ter je uporabna na mnogih področjih kot so razvoj novih materialov, farmacija, medicina, biologija, arheologija, forenzika, geologija itd.</t>
  </si>
  <si>
    <t>The hyphenated analytical LA-ICP-MS system consists of two components: a laser ablation unit (LA) for direct microsampling of solid materials, and an inductively coupled plasma mass spectrometer (ICP-MS) for the detection of practicaly all elements of the periodic table. The ICP-MS unit can also be separately used for elemental analysis of various solutions. LA-ICP-MS is an advanced instrument used for surface and depth microprofiling (mapping) of solid materials for trace and ultratrace element analysis and can be applied in different fields, such as material science R&amp;D, farmaceutics, medicine, biology, archeology, forensics, geology, etc.</t>
  </si>
  <si>
    <t>23492</t>
  </si>
  <si>
    <t>Elementni masni spektrometer z ionizacijo v induktivno sklopljeni plazmi (Agilent, ICP-MS 7900x) + Instrument za lasersko ablacijo (Photon Machines, Analyte G2)</t>
  </si>
  <si>
    <t>Inductively coupled plasma elemental mass spectrometer (Agilent ICP-MS 7900x) + Laser Ablation instrument (Photon Machines, Analyte G2)</t>
  </si>
  <si>
    <t>Po dogovoru s skrbnikom (Vid Simon Šelih)</t>
  </si>
  <si>
    <t xml:space="preserve">Upon agreement with a responsible person (Vid Simon Šelih) </t>
  </si>
  <si>
    <t>Analize sledov elementov, vzorčenje in analiza trdnih vzorcev, površinsko elementno oslikovanje</t>
  </si>
  <si>
    <t>Trace elemental analysis, solid sample analysis, elemental imaging</t>
  </si>
  <si>
    <t>Zabukovec Logar Nataša</t>
  </si>
  <si>
    <t>Rentgenski praškovni difraktometer za visokotemperaturne meritve</t>
  </si>
  <si>
    <t>High-Temperature X-Ray Powder Diffractometer</t>
  </si>
  <si>
    <t xml:space="preserve">Meritve kadarkoli (24 ur na dan, 365 dni v letu) po predhodnem dogovoru. </t>
  </si>
  <si>
    <t xml:space="preserve">Measurements available during 24 hours, 365 days a year at any time, after prelimenary agreement. </t>
  </si>
  <si>
    <t>Meritve praškovnih difraktogramov pri temperaturah od sobne do 1200 st C (sledenje faznih sprememb in kristaliničnosti vzorcev v odvisnosti od temperature)</t>
  </si>
  <si>
    <t>Measurements of powder X-Ray diffractograms in the temperature interval from the room temperature up to 1200 degrees Celsius (to follow phase changes and crystallinity of samples as a function of temperature).</t>
  </si>
  <si>
    <t>Analizator za paro, gravimetrični, adsorpcijski</t>
  </si>
  <si>
    <t>Analyzer for steam, gravimetric, adsorption</t>
  </si>
  <si>
    <t xml:space="preserve">Gravimetrični sorpcijski analizator za vodo (IGA-100) je namenjen meritvam adsorpcije/desorpcije vode par v tlačnem območju od 10-7 do 1 bar z gravimetrično metodo. Meritve se lahko izvajajo v širokem temperaturnem območju (20 – 500 oC), možne pa so tudi meritve pri nižjih  temperaturah (77 K). Namen nakupa je bil pridobiti aparaturo za testiranje sorpcijskih kapacitet za vodo pri različnih pogojih v novih anorganskih in kovinsko-organskih poroznih materialih ter drugih nanostrukturnih materialih v okviru raziskovalnega projekta Napredni materiali za shranjevanje toplotne energije (2010-2013). Študije sorpcijskih kapacitet so nujno potrebne za oceno možnosti uporabe preiskovanih materialov za shranjevanje toplote za daljše obdobje brez izgub (npr. shranjevanje sončne toplote v sončnih kolektorjih pridobljene v toplejših mesecih za uporabo le-te v zimskem času). Nova aparatura nam omogoča efektivnejši  razvoj novih materialov z izboljšanimi sorpcijskimi lastnostmi v primerjavi z dosedaj znanimi adsorbenti, pri katerih je gostota shranjene energije premajhna za širšo uporabo. </t>
  </si>
  <si>
    <t>Gravimetric sorption analyzer for water (IGA-100) is designed to measure the adsorption / desorption of water in porous solids in the pressure range from 10-7 to 1 bar by the gravimetric method. Measurements can be made over a wide temperature range (20 - 500 oC), and also at low temperatures (77 K). The purpose of the purchase was to acquire the apparatus for testing sorption capacity for water at various conditions of new inorganic and metal-organic porous materials and other nanostructured materials in a research project Advanced materials for thermal energy storage (2010-2013). Sorption capacity studies are necessary to evaluate the use of test materials to store heat for long periods without loss (eg solar heat storage in solar thermal collectors produced in the warmer months to use it in the winter). The new apparatus allows the most effective development of new materials with improved sorption properties compared to previously known adsorbents, where the density of the stored energy is too low for wider use.</t>
  </si>
  <si>
    <t>Žagar Ema</t>
  </si>
  <si>
    <t>Laserski fotometer za statične in dinamične meritve sipanja svetlobe za povezavo s tekočinsko kromatografijo</t>
  </si>
  <si>
    <t xml:space="preserve">Static and Dynamic Light Scattering Device for Light Scattering Measurements in Combination with Liquid Chromatography </t>
  </si>
  <si>
    <t>kontaktna oseba: dr. Ema Žagar (tel. št.: 01-4760203);
cena analize: se obračunava po efektivnih delovnih urah</t>
  </si>
  <si>
    <t>Contact person: dr. Ema Žagar 
Price analysis: is charged at the actual working hours</t>
  </si>
  <si>
    <t xml:space="preserve">Določanje:
absolutnih povprečij molskih mas polimerov
porazdelitvi molskih mas (polidisperznost) polimerov 
povprečno velikost makromolekul (povprečen radij sukanja)
kvaliteta izbranega topila (drugi virialni koeficient)
konformacija makromolekul v raztopini
interakcije različnih polimerov v raztopini
preferenčna solvatacija polimerov v večkomponentnih topilih
heterogenosti kemijske sestave polimerov </t>
  </si>
  <si>
    <t>Determination of:
Absolute molar mass averages of polymers
Molar mass distribution (polydispersity) of polymers
Average macromolecular size (average radius of gyration)
Solvent quality (second virial coefficient) 
Macromolecular conformation in solution
Interactions of polymers in solutions
Polymer preferential solvatation in multicomponent solvents
Heterogeneity of polymer chemical composition</t>
  </si>
  <si>
    <t>Pretočni sistem za ločevanje makromolekul ali delcev po velikosti z uporabo asimetričnega prečnega pretoka kot zunanjega polja (Asimetric Flow - Field Flow Fractionation, AFFF)</t>
  </si>
  <si>
    <t>Asimetric Flow - Field Flow Fractionation, AFFFF</t>
  </si>
  <si>
    <t xml:space="preserve">Določanje:
absolutnih povprečij molskih mas polimerov
porazdelitvi molskih mas (polidisperznost) polimerov 
povprečno velikost makromolekul (povprečen radij sukanja)
</t>
  </si>
  <si>
    <t xml:space="preserve">Determination of:
Absolute molar mass averages of polymers
Molar mass distribution (polydispersity) of polymers
Average macromolecular size (average radius of gyration)
</t>
  </si>
  <si>
    <t>Laserski fotometer</t>
  </si>
  <si>
    <t>Laser photometer</t>
  </si>
  <si>
    <t xml:space="preserve">Laserski fotometer je detektor, ki meri sipanje svetlobe raztopin makromolekul in omogoča določitev povprečij in porazdelitev molskih mas polimerov ter konformacije makromolekul v raztopini. Uporablja se v kombinaciji z AFFF pretočnim sistemom frakcioniranja. </t>
  </si>
  <si>
    <t>Laser photometer, a detector that measures the light scattering of solutions of macromolecules and to determine averages and molecular weight distribution of polymers and conformation of macromolecules in solution. Used in combination with AFFF flow fractionation system.</t>
  </si>
  <si>
    <t>KI 9798, KI 9797</t>
  </si>
  <si>
    <t>KI 7526, KI 7526/1</t>
  </si>
  <si>
    <t>KI 8391, KI 8391/1, KI 8391/2,KI 8391/3,KI 8391/4,KI 8391/5</t>
  </si>
  <si>
    <t>KI 10530, KI 10276, KI 9998</t>
  </si>
  <si>
    <t>KI 9359</t>
  </si>
  <si>
    <t>KI 15130</t>
  </si>
  <si>
    <t>KI 13393</t>
  </si>
  <si>
    <t>KI 15325</t>
  </si>
  <si>
    <t>KI 11159</t>
  </si>
  <si>
    <t>KI 13517, KI 13517/1</t>
  </si>
  <si>
    <t>KI 14346</t>
  </si>
  <si>
    <t>K1 10275</t>
  </si>
  <si>
    <t>KI 11756</t>
  </si>
  <si>
    <t>KI 13476</t>
  </si>
  <si>
    <t>KI 9799, KI 9799/1</t>
  </si>
  <si>
    <t>KI 9326</t>
  </si>
  <si>
    <t>KI 9787</t>
  </si>
  <si>
    <t>KI 11566, KI 11566/1</t>
  </si>
  <si>
    <t>KI 13516</t>
  </si>
  <si>
    <t>KI 15340</t>
  </si>
  <si>
    <t>KI 15885,     KI 15886</t>
  </si>
  <si>
    <t>KI 12128, KI 12128/1</t>
  </si>
  <si>
    <t>KI 15074</t>
  </si>
  <si>
    <t>KI 15297</t>
  </si>
  <si>
    <t>KI 11007, KI 11007/1, KI 11007/2, KI 11007/3</t>
  </si>
  <si>
    <t>KI 11752, KI 11787</t>
  </si>
  <si>
    <t>KI 11786</t>
  </si>
  <si>
    <t>KI 13418, KI 13418/1, KI 13418/2, KI 13418/3</t>
  </si>
  <si>
    <t xml:space="preserve">KI 15203,
KI 15204, KI 15204/1
</t>
  </si>
  <si>
    <t>KI 6777</t>
  </si>
  <si>
    <t>KI 15333</t>
  </si>
  <si>
    <t>K1 10532</t>
  </si>
  <si>
    <t>KI 15345</t>
  </si>
  <si>
    <t>KI 7019</t>
  </si>
  <si>
    <t>KI 8711, KI 8711/1, KI 8711/2</t>
  </si>
  <si>
    <t>KI 10208, KI 10208/1</t>
  </si>
  <si>
    <t>KI 13758</t>
  </si>
  <si>
    <t>KI 15010</t>
  </si>
  <si>
    <t>KI 15144</t>
  </si>
  <si>
    <t>KI 15336</t>
  </si>
  <si>
    <t>KI 8135, KI 8135/1, KI 8136, KI 8136/1</t>
  </si>
  <si>
    <t>KI 15616</t>
  </si>
  <si>
    <t>K1 10303</t>
  </si>
  <si>
    <t>KI 8225, KI 8070, KI 8070/1</t>
  </si>
  <si>
    <t>KI 13514, KI 13514/1, KI 13515</t>
  </si>
  <si>
    <t>KI 9664, KI 9664/1, KI 9664/2</t>
  </si>
  <si>
    <t>KI 11660</t>
  </si>
  <si>
    <t>KI 8682, KI 8682/1, KI 8683</t>
  </si>
  <si>
    <t>KI 10531, KI 10531/1</t>
  </si>
  <si>
    <t>KI 10628</t>
  </si>
  <si>
    <t>https://www.ki.si/odseki/d10-odsek-za-kemijo-materialov/elektronska-mikroskopija-in-katalizatorji/elektronska-mikroskopija/</t>
  </si>
  <si>
    <t>https://www.ki.si/odseki/d12-odsek-za-sintezno-biologijo-in-imunologijo/oprema/</t>
  </si>
  <si>
    <t>www.ki.si</t>
  </si>
  <si>
    <t>https://www.ki.si/index.php?id=704</t>
  </si>
  <si>
    <t>http://www.molekulske-interakcije.si/en/equipment/6/mst-monolith-nt115</t>
  </si>
  <si>
    <t>https://www.nanion.de/en/products/orbit-mini.html</t>
  </si>
  <si>
    <t>https://www.ki.si/za-gospodarstvo/storitve/kemijska-analiza/termicna-analiza/termicna-karakterizacija-polimerov/</t>
  </si>
  <si>
    <t>LINK</t>
  </si>
  <si>
    <t>https://www.ki.si/odseki/d04-odsek-za-analizno-kemijo/oprema/</t>
  </si>
  <si>
    <t>https://www.ki.si/departments/d06-department-of-food-chemistry/equipment/</t>
  </si>
  <si>
    <t>www.ki.sihttps://www.ki.si/odseki/d13-odsek-za-katalizo-in-reakcijsko-inzenirstvo/oprema/</t>
  </si>
  <si>
    <t>https://www.ki.si/odseki/d01-teoreticni-odsek/azmanov-racunski-center/</t>
  </si>
  <si>
    <t>https://www.ki.si/departments/d09-department-of-inorganic-chemistry-and-technology/equipment/</t>
  </si>
  <si>
    <t>https://www.ki.si/o-institutu/raziskovalna-infrastruktura/</t>
  </si>
  <si>
    <t>Delo poteka v skladu s programom dela NMR centra. NMR center sodeluje pri izvajanju več kot 70 domačih in tujih programov in projektov.</t>
  </si>
  <si>
    <t>www.slonmr.si in www.ki.si</t>
  </si>
  <si>
    <t>http://www.ki.si/index.php?id=704</t>
  </si>
  <si>
    <t>http://www.cmm.ki.si/vrana/</t>
  </si>
  <si>
    <t>https://www.ki.si/departments/d04-department-of-analytical-chemistry/equipment/</t>
  </si>
  <si>
    <t>https://www.ki.si/odseki/d09-odsek-za-anorgansko-kemijo-in-tehnologijo/oprema/</t>
  </si>
  <si>
    <t>https://www.ki.si/odseki/d07-odsek-za-polimerno-kemijo-in-tehnologijo/l07equipment/</t>
  </si>
  <si>
    <t>-</t>
  </si>
  <si>
    <t>2015/138</t>
  </si>
  <si>
    <t>2018/165</t>
  </si>
  <si>
    <t>N4-0080</t>
  </si>
  <si>
    <t>114391: L 11 P1-0391 (Anderluh) 2016 in 111248: L 11 J7-7248 (Ravnikar NIB Podobnik) 2016</t>
  </si>
  <si>
    <t>Industrija</t>
  </si>
  <si>
    <t>P1-0012</t>
  </si>
  <si>
    <t>100% - 97% uporaba, 3% vzdrževanje in servis (ob 24-7 delavniku)</t>
  </si>
  <si>
    <t xml:space="preserve">P1-0034 </t>
  </si>
  <si>
    <t xml:space="preserve">P2-0145 </t>
  </si>
  <si>
    <t>Roman Jerala</t>
  </si>
  <si>
    <t>dr. Simon Caserman</t>
  </si>
  <si>
    <t>Aleksandra Šakanović</t>
  </si>
  <si>
    <t>KI</t>
  </si>
  <si>
    <t>dr. Miran Gaberšček</t>
  </si>
  <si>
    <t>Irena Grgić, Johannes T. Van Elteren, Martin Šala, Breda Novak</t>
  </si>
  <si>
    <t>Mitja Križman, Alen Albreht,</t>
  </si>
  <si>
    <t>Mitja Križman, Alen Albreht, Vesna Glavnik, Eva Kranjc, Urška Jug, Mateja Puklavec</t>
  </si>
  <si>
    <t>Urška Jug, Katerina Naumoska</t>
  </si>
  <si>
    <t>Urška Kavčič / Blaž Likozar</t>
  </si>
  <si>
    <t>Urška Kavčič / Miha Grilc</t>
  </si>
  <si>
    <t>Urška Kavčič / Miha Grilc/ Brigita Hočevar</t>
  </si>
  <si>
    <t>Urška Kavčič / Uroš Novak</t>
  </si>
  <si>
    <t>dr. Janez Mavri</t>
  </si>
  <si>
    <t>Alenka Ristić, Matjaž Mazaj</t>
  </si>
  <si>
    <t>Alenka Ristić</t>
  </si>
  <si>
    <t>L03-sodelavci</t>
  </si>
  <si>
    <t>Urška Kavčič</t>
  </si>
  <si>
    <t>Petar Djinović</t>
  </si>
  <si>
    <t>Špela Božič</t>
  </si>
  <si>
    <t xml:space="preserve">doc. dr. Matej Praprotnik </t>
  </si>
  <si>
    <t xml:space="preserve">Johannes T van Elteren, Bojan Budič, Vid Simon Šelih, Martin Šala  </t>
  </si>
  <si>
    <t>Laboratorij za analizno kemijo in FKKT (UL)</t>
  </si>
  <si>
    <t>Nataša Zabukovec Logar</t>
  </si>
  <si>
    <t>KI, industrija, EU projekti</t>
  </si>
  <si>
    <t>KI - L12</t>
  </si>
  <si>
    <t>Angelja Kjara Surca</t>
  </si>
  <si>
    <t>J3-9268</t>
  </si>
  <si>
    <t>Mojca Benčina</t>
  </si>
  <si>
    <t>P2-0089,P1-0099</t>
  </si>
  <si>
    <t>Dare Makovec, Maja Remškar</t>
  </si>
  <si>
    <t>L2-5571</t>
  </si>
  <si>
    <t>dr. Nataša Zabukovec Logar</t>
  </si>
  <si>
    <t>Gregor Anderluh</t>
  </si>
  <si>
    <t>P1-0014</t>
  </si>
  <si>
    <t>dr. Franci Avbelj</t>
  </si>
  <si>
    <t>L01 - Mavri</t>
  </si>
  <si>
    <t xml:space="preserve"> </t>
  </si>
  <si>
    <t>L1-4276</t>
  </si>
  <si>
    <t>Johannes T van Elteren, Vid Simon Šelih, Martin Šala, Bojan Budič</t>
  </si>
  <si>
    <t>Miran Gaberšček</t>
  </si>
  <si>
    <t xml:space="preserve"> P2.-0145, POLYNSPIRE, - ARRS J2-9214, - ARRS J4-8225, J3-9255</t>
  </si>
  <si>
    <t>Ema Žagar</t>
  </si>
  <si>
    <t>Iva Hafner Bratkovič</t>
  </si>
  <si>
    <t>Zuananji uporabniki</t>
  </si>
  <si>
    <t>Franc Avbelj</t>
  </si>
  <si>
    <t>L14 - Avbelj</t>
  </si>
  <si>
    <t>ERA-NET M-ERA Medisurf</t>
  </si>
  <si>
    <t>J3-8196</t>
  </si>
  <si>
    <t>Mateja Manček Keber</t>
  </si>
  <si>
    <t>J3-9257</t>
  </si>
  <si>
    <t>J1-4029</t>
  </si>
  <si>
    <t>Johannes T van Elteren, Vid Simon Šelih</t>
  </si>
  <si>
    <t>dr. Janez Levec</t>
  </si>
  <si>
    <t>L11 - Anderluh</t>
  </si>
  <si>
    <t>L13 - Likozar</t>
  </si>
  <si>
    <t>Zunanji naročnik</t>
  </si>
  <si>
    <t>Uroš Maver</t>
  </si>
  <si>
    <t>J1-9173</t>
  </si>
  <si>
    <t>industrija</t>
  </si>
  <si>
    <t>dr. Samo Hočevar</t>
  </si>
  <si>
    <t>dr. Ema Žagar</t>
  </si>
  <si>
    <t>Albreht Alen</t>
  </si>
  <si>
    <t xml:space="preserve">Omersa Neža </t>
  </si>
  <si>
    <t>Tomšič Tea</t>
  </si>
  <si>
    <t>Prosen Polona</t>
  </si>
  <si>
    <t>17270</t>
  </si>
  <si>
    <t>Bojan Podgornik</t>
  </si>
  <si>
    <t>15269</t>
  </si>
  <si>
    <t>INSTRON- STATIČNI 500KN</t>
  </si>
  <si>
    <t>Renovation and upgrade of static-dynamic test device INSTRON 1255 (500 kN)</t>
  </si>
  <si>
    <t>Obnovljena in nadgrajena naprava je namenjena statičnim mehanskim preskusom kovinskih materialov z obremenitvijo do 500 kN. Po predhodnem dogovoru so možne storitve tudi za zunanje naročnike.</t>
  </si>
  <si>
    <t>Renewed and upgraded device enables static mechanical tests of metallic materials with loads up to 500 kN. External services are possible after previous appointment of interested customers.</t>
  </si>
  <si>
    <t>Oprema omogoča raziskovalno delo kot tudi storitve za zunanje zainteresirane uporabnike pri statičnem preskušanju kovinskih materialov s tlačno in natezno obremenitvijo do 500 kN.</t>
  </si>
  <si>
    <t>Equipment enables research work as well as services for external interested customers for tests in static mode with tensile or compression loads up to 500 kN.</t>
  </si>
  <si>
    <t>625</t>
  </si>
  <si>
    <t>https://www.imt.si/organizacijske-enote/infrastrukturna-organizacijska-enota</t>
  </si>
  <si>
    <t>P2-0050</t>
  </si>
  <si>
    <t>Matjaž Godec</t>
  </si>
  <si>
    <t>10842</t>
  </si>
  <si>
    <t>MICROLAB 310 F</t>
  </si>
  <si>
    <t>AES and AXP spectrometer</t>
  </si>
  <si>
    <t>Izvajanje storitev po dogovoru</t>
  </si>
  <si>
    <t xml:space="preserve">Performing service by agreement </t>
  </si>
  <si>
    <t>oprema se uporablja za določevanje kemijske sestave materialov na površini</t>
  </si>
  <si>
    <t>Equipment is used for chemichal analysis for surface of the materials</t>
  </si>
  <si>
    <t>2234</t>
  </si>
  <si>
    <t>P2-0132</t>
  </si>
  <si>
    <t xml:space="preserve">MIKROSKOP JEOL JSM 6500 F - vrstični elektronski mikroskop z EDS/WDS/EBSD </t>
  </si>
  <si>
    <t>Electron microanalyzer JOEL JSM 6500 F with EDS/WDS/EBSD</t>
  </si>
  <si>
    <t>Sodobna raziskovalna oprema Analitski elektronski mikroskop s Schotkyjevim izvorom elektronov (FE)opremljen z EDS in WDS analitskima tehnikama, HKL -EBSD in BSE za raziskave materialov</t>
  </si>
  <si>
    <t>Advanced research equipment -analytical electron microscope with Schotky electron source (FE) equiped with EDS and WDS analytical techniques and HKL-EBSD and BSE for materials investigations</t>
  </si>
  <si>
    <t>4014</t>
  </si>
  <si>
    <t>raziskave materialov</t>
  </si>
  <si>
    <t>Slovenska industrija</t>
  </si>
  <si>
    <t>Janez Šetina</t>
  </si>
  <si>
    <t>4254</t>
  </si>
  <si>
    <t>VAKUUMSKI SISTEM ZA KALIBRACIJE IN MER</t>
  </si>
  <si>
    <t>Vacuum system for calibration and metrology research in UHV and XHV range</t>
  </si>
  <si>
    <t>Možnost izvajanja zunanjih storitev po predhodnem dogovoru.</t>
  </si>
  <si>
    <t>External service is posible after previous appointment of vacuum systems.</t>
  </si>
  <si>
    <t>Oprema se uporablja za kalibracije vakuumskih merilnikov po metodi neposredne primerjave z referenčnimi etaloni v območju tlakov od 1E-10 mbar do 1E-3 mbar in kot primarni etalon po metodi statične ekspanzije v območju tlakov od 1E-7 mbar do 1 mbar. Kalibracije se izvajajo tako za uporabnike v industriji za zagotavljanje sledljivosti kot za raziskave meroslovnih lastnosti izbranih vakuumskih merilnikov.</t>
  </si>
  <si>
    <t>Equipment is used for calibration of vacuum gauges by means of the reference gauge comparison method in the pressure range from 1E-10 mbar to 1E-3 mbar, and as a primary standard based in the static expansion method in pressure range from 1E-7 mbar to 1 mbar. Calibration are performed for both users in industry to assure the measurement tracebility and research of metrological properties of selected vacuum gauges.</t>
  </si>
  <si>
    <t>4036</t>
  </si>
  <si>
    <t>P2-0058</t>
  </si>
  <si>
    <t>PRAVICA DO UPORABE RAZISKOVALNE OPREME</t>
  </si>
  <si>
    <t>TEGRAPOL 21, DICSOTOM 6</t>
  </si>
  <si>
    <t>Ostalo (CO-NiN)</t>
  </si>
  <si>
    <t>Uporaba za razrez vzorcev, brušenje in poliranje</t>
  </si>
  <si>
    <t>Equipment is used for cutting, grinding and polishing</t>
  </si>
  <si>
    <t>4056</t>
  </si>
  <si>
    <t>raziskave materialov za industrijo</t>
  </si>
  <si>
    <t xml:space="preserve">MASNI SPEKTOMETER HIDEN HAL/3F RC 301 </t>
  </si>
  <si>
    <t xml:space="preserve">Mass spectrometer HIDEN HAL/3F RC 301 </t>
  </si>
  <si>
    <t>Oprema se uporabja za analiziranje kemijske sestave plinov</t>
  </si>
  <si>
    <t>Equipment is used for gas chemical analysis</t>
  </si>
  <si>
    <t>4058</t>
  </si>
  <si>
    <t>GATAN PECS 682 (IONSKI NAPRAŠEVALNIK)</t>
  </si>
  <si>
    <t>GATAN PECS 682 (ion sputtering)</t>
  </si>
  <si>
    <t>Izvajanje storitev po dogovoru.</t>
  </si>
  <si>
    <t xml:space="preserve"> Performing service by agreement.</t>
  </si>
  <si>
    <t>Naprava za nanos tankih plasti C, Au, itd za potrebe raziskav vzorcev na FE-SEM eletronski analitski mikroskop</t>
  </si>
  <si>
    <t>Device for C or AU etc. Thin films deposition for the sample preparation for use of FE-SEM electron analytical microscope</t>
  </si>
  <si>
    <t>4062</t>
  </si>
  <si>
    <t>MERILNIK  TLAKA RPM 4</t>
  </si>
  <si>
    <t>Working ethalon</t>
  </si>
  <si>
    <t>Uporaba za namene kalibracije</t>
  </si>
  <si>
    <t>Using for calibrations</t>
  </si>
  <si>
    <t>4110</t>
  </si>
  <si>
    <t>JEOL CROSS SECTION POLISHER</t>
  </si>
  <si>
    <t>Ostalo (CO AMM)</t>
  </si>
  <si>
    <t>Uporaba za pripravo vzorcev</t>
  </si>
  <si>
    <t>Using for sample preparation</t>
  </si>
  <si>
    <t>4123</t>
  </si>
  <si>
    <t>JEOL ION SLICER</t>
  </si>
  <si>
    <t>4124</t>
  </si>
  <si>
    <t>INSTRON-DINAMIČNI 250 KN</t>
  </si>
  <si>
    <t>Dynamic testing machine +/- 250 kN load, with high temperature furnace, extensiometer and software.</t>
  </si>
  <si>
    <t>Oprema je namenjena dinamičnemu preskušanju materialov pri sobni in povišani temperaturi (do 1250 oC). Možnost izvajanja zunanjih storitev po predhodnem dogovoru.</t>
  </si>
  <si>
    <t>Equipment is for dynamic testing of materials at room and elevated temperatures (up to 1250 oC). External service is posible after previous appointment.</t>
  </si>
  <si>
    <t>Raziskovalna oprema je najsodobnejša in omogoča kvalitetno raziskovalno delo na področju dinamičnih obremenitev kovinskih materialov in tehnologij .</t>
  </si>
  <si>
    <t>Equipment is modern and enables quality research work in the field of dynamic loads of metallic materials as well as services for external customers.</t>
  </si>
  <si>
    <t>4125</t>
  </si>
  <si>
    <t>MERILNIK TRDOTE VICKERS</t>
  </si>
  <si>
    <t>Vickers micro-hardness</t>
  </si>
  <si>
    <t>Oprema je namenjena merjenju mikrotrdo</t>
  </si>
  <si>
    <t>Equipment is used for Vickers micro-hardness</t>
  </si>
  <si>
    <t>4126</t>
  </si>
  <si>
    <t>PROGRAMSKA OPREMA MICROLAB 310F</t>
  </si>
  <si>
    <t>software for MICROLAB 310F</t>
  </si>
  <si>
    <t>Programska oprema je podpora delovanju MICROLAB 310F</t>
  </si>
  <si>
    <t>Software is used for operation sistem for MICROLAB 310 F</t>
  </si>
  <si>
    <t>4291</t>
  </si>
  <si>
    <t>PROGRAMSKA OPREMA THERMO-CALC</t>
  </si>
  <si>
    <t xml:space="preserve"> THERMO-CALC</t>
  </si>
  <si>
    <t>Program se uporablja za simulacijo napovedi faznih diagramov</t>
  </si>
  <si>
    <t>Program is used for simulation of phase diagrams</t>
  </si>
  <si>
    <t>4293</t>
  </si>
  <si>
    <t>SPEKTROMETER PRISMA PLUS MASNI</t>
  </si>
  <si>
    <t xml:space="preserve">PRISMA PLUS MASS SPEKTROMETER </t>
  </si>
  <si>
    <t xml:space="preserve">Spektrometer se uporablja za določevanje kemijske sestave </t>
  </si>
  <si>
    <t>Spectrometer is used for kemichal analysis</t>
  </si>
  <si>
    <t>4296</t>
  </si>
  <si>
    <t>SISTEM ZA KARAKTERIZACIJO GETROV</t>
  </si>
  <si>
    <t>Ultrahigh vacuum system for characterizing getter materials</t>
  </si>
  <si>
    <t>Oprema je namenjena za določanje sorpcijksih lastnosti nenaparljivih getrov (NEG) na osnovi Ti- in Zr-zlitin. NEG se uporabljajo v majhnih statičnih vakuumskih napravah za vzdrževanje UVV do EVV pogojev. Oprema je osnova na IMT razvite statične sorpcijske metode za karakterizacijo NEG.</t>
  </si>
  <si>
    <t>Equipment is used for determining sorption properies of non-evaporable getters (NEGs) based on Ti- and Zr- alloys. NEGs are applied in small-volume static vacuums devices to maintain UHV to XHV conditions. Equipment represents the base of a static gas-sorption method (developed at IMT) for NEG characterization.</t>
  </si>
  <si>
    <t>4297</t>
  </si>
  <si>
    <t>MIKROSKOP JEOL JEM 2100 HR</t>
  </si>
  <si>
    <t xml:space="preserve">Jeol JEM  2100 HR with STEM and EDS unit </t>
  </si>
  <si>
    <t>Performing service by agreement.</t>
  </si>
  <si>
    <t>Raziskovalna oprema je najsodobnejša in omogoča kvalitetno raziskovalno delo na področju kovinskih materialov in tehnologij kot tudi na področju naprednih materialov.</t>
  </si>
  <si>
    <t xml:space="preserve">Sophisticated research equipment enables the quality resarch work in the field of metallic materials and technoogy  as well as  advanced materials </t>
  </si>
  <si>
    <t>4298</t>
  </si>
  <si>
    <t>GATAN NOSILEC ZA GRETJE VZORCEV</t>
  </si>
  <si>
    <t>GATAN for sample heating</t>
  </si>
  <si>
    <t>Nosilec se uporablja za in-situ analize</t>
  </si>
  <si>
    <t>Heating stage is used for in-situ analysis</t>
  </si>
  <si>
    <t>4299</t>
  </si>
  <si>
    <t>Aleksandra Kocijan</t>
  </si>
  <si>
    <t>18475</t>
  </si>
  <si>
    <t>ANALIZATOR ZLITIN XL3T 980S HE GOLDD +</t>
  </si>
  <si>
    <t>portable XRF analyser</t>
  </si>
  <si>
    <t>Naprava se uporablje za deločitev kemijske swestave materiala</t>
  </si>
  <si>
    <t>Equipoment for kemichal analysis for materials</t>
  </si>
  <si>
    <t>4595</t>
  </si>
  <si>
    <t>VAKUUMSKA INDUKCIJSKA LABORATORIJSKA PEČ ZA IZDELAVO JEKLA IN DRUGIH ZLITIN</t>
  </si>
  <si>
    <t>VAKUUMSKA,INDUKCIJSKA,LAB. PEČ ZA IZDEL.JEKLA IN DRUGIH ZLITIN</t>
  </si>
  <si>
    <t>Naprava se uporablja za izdelavo novih zlitin</t>
  </si>
  <si>
    <t>Equipment for melting and casting of alloys</t>
  </si>
  <si>
    <t>ELEKTRIČNA LABORATORIJSKA PEČ ZA IONSKO NITRIRANJE</t>
  </si>
  <si>
    <t>Naprava se uporablja za nitriranje površin orodij</t>
  </si>
  <si>
    <t>Equipment for plasma nitriding</t>
  </si>
  <si>
    <t>VAKUUMSKA PEČ ZA TOPLOTNO OBDELAVO IPSEN VTTC-324R Z HOLOGENIM OHLAJANJEM POD VISOKIM PRITISKOM DUŠIKA</t>
  </si>
  <si>
    <t>Naprava se uporablja za toplotno obdelavo zlitin</t>
  </si>
  <si>
    <t>Equipment for heat treatment of tool steel</t>
  </si>
  <si>
    <t>Tuja industrija</t>
  </si>
  <si>
    <t>TRIBOLOŠKO PREIZKUŠEVALIŠČE ZA IZMENIČNO DRSENJE</t>
  </si>
  <si>
    <t>Naprava se uporablja za tribološke preiskave</t>
  </si>
  <si>
    <t>Equipment fo tribological evaluation</t>
  </si>
  <si>
    <t xml:space="preserve">DEFORMACIJSKI DILATOMETER </t>
  </si>
  <si>
    <t>Strain dilatometer</t>
  </si>
  <si>
    <t xml:space="preserve">Naprava je namenjena študiju termo-mehanskih fizikalnih lastnosti materialov </t>
  </si>
  <si>
    <t>Equipment for thermo-mechanical studies</t>
  </si>
  <si>
    <t>AGILENT 720 ICP-OES SPEKTROMETER</t>
  </si>
  <si>
    <t>AGILENT 720 ICP-OES SPECTROMETER</t>
  </si>
  <si>
    <t>Naprava je namenjena kemijski analizi</t>
  </si>
  <si>
    <t>Equipment for chemical analysis</t>
  </si>
  <si>
    <t>Konfokalni  mikroskop</t>
  </si>
  <si>
    <t>Confocal  microscope</t>
  </si>
  <si>
    <t>Naprava je namenjena raziskavam materialov</t>
  </si>
  <si>
    <t>Equipment for materials research</t>
  </si>
  <si>
    <t>ODPRTA INDUKCIJSKA TALILNA PEČ Z GENERATORJEM</t>
  </si>
  <si>
    <t>Open induction furnace with generator</t>
  </si>
  <si>
    <t>P16 - 141</t>
  </si>
  <si>
    <t>PEČ EUP-K 650/1300</t>
  </si>
  <si>
    <t>Furnace EUP-K 650/1300</t>
  </si>
  <si>
    <t>THERMO-CALC</t>
  </si>
  <si>
    <t>P2-056</t>
  </si>
  <si>
    <t>ANALITIČNI KVADROPOLNI SPEKTROMETER</t>
  </si>
  <si>
    <t>Analytical mass spectometer</t>
  </si>
  <si>
    <t>P16 - 142</t>
  </si>
  <si>
    <t>ELTRA CS-800 analizator</t>
  </si>
  <si>
    <t>ELTRA CS-800 analyser</t>
  </si>
  <si>
    <t>Naprava je namenjena kemijski analizi vsebnosti C in S</t>
  </si>
  <si>
    <t>Equipment for chemical analysis of C and S</t>
  </si>
  <si>
    <t>Elektronski mikroskop</t>
  </si>
  <si>
    <t>Mikroskop Crossbeam 550 FE-SEM Gemini II</t>
  </si>
  <si>
    <t>Sodobna raziskovalna oprema Vrstični elektronski mikroskop opremljen s FIB, EDS, STEM, EBSD za raziskave materialov</t>
  </si>
  <si>
    <t>Advanced research equipment Scanning electron microscope equiped with FIB, EDS, STEM, EBSD for materials investigations</t>
  </si>
  <si>
    <t>Geološki zavod Slovenije</t>
  </si>
  <si>
    <t>Univerzitetni rehabilitacijski inštitut Republike Slovenije - Soča</t>
  </si>
  <si>
    <t>prof. dr. Zlatko Matjačić</t>
  </si>
  <si>
    <t>14038</t>
  </si>
  <si>
    <t>Večkanalni telemetrični EMG sistem</t>
  </si>
  <si>
    <t>Multichannel telemetry EMG system</t>
  </si>
  <si>
    <t xml:space="preserve">Oprema je načelno lahko dostopna za druge raziskovalne organizacije vsak teden od ponedeljka do četrtka med 13.00 in 15.00 pod pogojem da z njo rokuje ustrezno usposobljena oseba z URI-Soča. Cena se oblikuje glede na urno postavko sodelujočega zaposlenega na URI-Soča ter glede na stopnjo amortizacije opreme.  </t>
  </si>
  <si>
    <t>Equipment may be available for other research organisations every week from Monday to Thursday between 13:00 and 15.00 under the condition that an appropriate person from URI-Soča handles it. The price for using the equipment will depend.</t>
  </si>
  <si>
    <t>Večkanalni telemetrični EMG sistem je namenjen merjenju električne aktivnosti skeletnih mišic med gibanjem.</t>
  </si>
  <si>
    <t>Multichannel telemetry EMG system is intended for measure ments of electrical activity of muscles during movement.</t>
  </si>
  <si>
    <t>http://www.uri-soca.si/sl/Raziskovalna_oprema/</t>
  </si>
  <si>
    <t>P2-0228</t>
  </si>
  <si>
    <t>Znanstvenoraziskovalni center Slovenske akademije znanosti in umetnosti</t>
  </si>
  <si>
    <t>P6-0119, I0-0031</t>
  </si>
  <si>
    <t>Franci Gabrovšek, Tanja Pipan, Andrej Mihevc</t>
  </si>
  <si>
    <t>16180, 15687, 9652</t>
  </si>
  <si>
    <t>Krasoslovna terenska in laboratorijska oprema</t>
  </si>
  <si>
    <t>Karstological field and laboratory equipment</t>
  </si>
  <si>
    <t>Oprema je postavljena na terenu in tako stalno v rabi v sklopu raziskovalnih projektov.</t>
  </si>
  <si>
    <t>The equipment is installed in the field and therefore permanently used in the frame of our research projects.</t>
  </si>
  <si>
    <t>Dežemere Onset uporabljamo za merjenje padavin v Postojni in Vrh Korena na Javornikih ter količine prenikle vode v Postojnski jami. Z avtomatsko merilno postajo za spremljanje letnih oscilacij temperature, vlage in lastnosti kapljajoče vode proučujemo v vhodnem delu Postojnske jame vplive turistične rabe jame na jamsko okolje. Gealog S s sondami za merjenje višine vode, temperature in spec.el. prevodnosti uporabljamo za zvezne meritve prenikle vode v Postojnski jami. Enake parametre merimo s sondami Levelogger v kraških jamah, kjer se pretakajo podzemne vode rek Pivke, Unice in Reke.  Dodatna optična oprema za že obstoječi mikroskop Nikon Eclipse 600 je v rabi za opazovanje in proučevanje biološkega in mikrobiološkega materiala v podzemeljskih habitatih.</t>
  </si>
  <si>
    <t>Raingauges Onset are used for the measurement of precipitation in Postojna and Vrh Korena on Javorniki Mountains, and of dripwater in the Postojna Cave. An automatic measurement station for the monitoring of annual oscillations of temperature, air humidity, and parameters of dripwater is used for the assessment of the impact of tourist use on the cave environment in the entrance part of the Postojna Cave. Gealog S with sondes for measurement of water level, temperature, and specific electrical conductivity is used for continuous monitoring of dripwater in the Postojna Cave. The same parameters are measured with the Levelogger sondes in karst caves with underground flow of the Pivka, Unica, and Reka Rivers. Additional optical parts for the existing microscope Nikon Eclipse 600 are used for the microscopy and study of biological and microbiological materials in underground habitats.</t>
  </si>
  <si>
    <t>105845,103256,105846,105847</t>
  </si>
  <si>
    <t xml:space="preserve">http://is.zrc-sazu.si/oprema </t>
  </si>
  <si>
    <t>042532</t>
  </si>
  <si>
    <t>P6-0119</t>
  </si>
  <si>
    <t>Tadej Slabe</t>
  </si>
  <si>
    <t>I0-0031</t>
  </si>
  <si>
    <t>Jerneja Fridl</t>
  </si>
  <si>
    <t>P6-0038</t>
  </si>
  <si>
    <t>Nina Ledinek, Andrej Perdih</t>
  </si>
  <si>
    <t>29395, 30798</t>
  </si>
  <si>
    <t>Informacijski strežnik za tvorjenje, upravljanje in uporabo gradivskih slovarskih zbirk in programski paket SlovarRed</t>
  </si>
  <si>
    <t>Corpora Laboratory Equipment and SlovarRed (software)</t>
  </si>
  <si>
    <t>Oprema se nahaja na Inštitutu za slovenski jezik Frana Ramovša in v računalniškem centru ZRC SAZU in je namenjena samo interni uporabi (licenca).</t>
  </si>
  <si>
    <t>The equipment is located at the SRC SASA’s Fran Ramovš Institute for Slovenian Language and at the SRC SASA's Computer Centre. It is licensed for internal use only.</t>
  </si>
  <si>
    <t>Oprema je namenjena tvorjenju, upravljanju in nadaljnji uporabi slovarskih zbirk, ki nastajajo na osnovi besedilnega korpusa in  spletnega seznama besed slovenskega jezika.</t>
  </si>
  <si>
    <t>The equipment is intended for composition, management and further use of dictionary collections, which are being developed upon the textual corpus and the online collection of the Slovenian language words.</t>
  </si>
  <si>
    <t>105833,105834,105835,104072,104073,104074,104075,104076,104077,104078,104291,105836,105837,105838,105839,105840,105841</t>
  </si>
  <si>
    <t>020132</t>
  </si>
  <si>
    <t>Kozma Ahačič</t>
  </si>
  <si>
    <t>P5-0217</t>
  </si>
  <si>
    <t>Grega Strban</t>
  </si>
  <si>
    <t>P1-0236</t>
  </si>
  <si>
    <t>Branko Vreš</t>
  </si>
  <si>
    <t>Programski paket FloVegSi</t>
  </si>
  <si>
    <t>FloVegSi (software, information system)</t>
  </si>
  <si>
    <t>Oprema se nahaja na Biološkem inštitutu Jovana Hadžija ZRC SAZU. Pogoji uporabe se določijo glede na specifiko poizvedbe morebitnih interesentov.</t>
  </si>
  <si>
    <t>The equipment is located at the SRC SASA’s Jovan Hadži Biological Institute. Terms of use are determined according to specific inquiries by potential users.</t>
  </si>
  <si>
    <t>FLOVEGSI je relacijska baza in aplikacija za hranjenje, obdelavo, izpise, grafične prikaze in povezave z drugimi programskimi orodji (Turboveg, Syntax idr.) in aplikacijami geografskega informacijskega sistema (GIS) za floristične, vegetacijske in favnistične podatke.</t>
  </si>
  <si>
    <t>Floristical and fitocenological database</t>
  </si>
  <si>
    <t>107415, 107416</t>
  </si>
  <si>
    <t>030117</t>
  </si>
  <si>
    <t>Matjaž Kuntner</t>
  </si>
  <si>
    <t>V4-1619</t>
  </si>
  <si>
    <t>PoLJUBA (št. Pogodbe 430-113/2018-17)</t>
  </si>
  <si>
    <t>Tatjana Čelik</t>
  </si>
  <si>
    <t>P6-0064</t>
  </si>
  <si>
    <t>Maja Andrič</t>
  </si>
  <si>
    <t>Oprema za laboratorij za raziskovanje paleookolja</t>
  </si>
  <si>
    <t>Livingstone coring eqipment (modification after Stitz) attached to an electric hammer Makita. Coldstore. Palynological laboratory (with centrifuge Hettich Rotanta 460, water bath Memmert WB10, fume cupboard, ultrasonic bath Iskra Pio Sonis, muffle furnace Aurodent G9-5206, el. mixer Vibromix 114).</t>
  </si>
  <si>
    <t>Oprema se nahaja na Inštitutu za arheologijo ZRC SAZU in raziskovalci imajo stalen dostop do raziskovalne opreme.</t>
  </si>
  <si>
    <t>The research equipment is located at the Institute of archaeology SRC SASA and researchers have premanent access to research equipment</t>
  </si>
  <si>
    <t>Vrtalna oprema se uporablja za terensko delo (vzorčenje sedimenta). Palinološki laboratorij se uporablja za pripravo vzorcev za analizo peloda, rastlinskih makrofosilov in loss-on-ignition analizo.</t>
  </si>
  <si>
    <t>Coring equipment is used for fieldwork  - palynological coring  (sediment sampling). Samples for pollen, plant macrofossil and and loss-on-ignition analysis are prepared in palynological laboratory.</t>
  </si>
  <si>
    <t>103646,107846,103582,103629,103640,103641,103642,103643,103644,103647,107300</t>
  </si>
  <si>
    <t>020104</t>
  </si>
  <si>
    <t>Anton Velušček</t>
  </si>
  <si>
    <t>Franjo Drole</t>
  </si>
  <si>
    <t>AV programska oprema</t>
  </si>
  <si>
    <t>2002/2003</t>
  </si>
  <si>
    <t>Audio-visual equipment</t>
  </si>
  <si>
    <t>Oprema je postavljena v predavalnici Inštituta za raziskovanje krasa ZRC SAZU in je ni možno premeščati. Za določene prireditve (Muzejski večeri Notranjskega muzeja iz Postojne, razstave različnih društev z območja Postojne, domači in mednarodnih sestanki, študijski programi) pa ob predhodni rezervaciji prostega termina omogočamo  uporabo predavalnice in opreme.</t>
  </si>
  <si>
    <t>The equipment is installed in the lecture room of the Karst Research Institute ZRC SAZU and could not be removed. By a preceding booking of a free term we enable a free use of the lecture room and equipment for certain perfomances (Museum Evenings of Notranjski muzej Postojna, expositions of various associations from the Postojna area, our and international meetings, study programmes).</t>
  </si>
  <si>
    <t>Oprema je postavljena v predavalnici Inštituta za raziskovanje krasa ZRC SAZU in jo uporabljamo za predavanja, seminarje, sestanke in podobno. Omogoča nam javne predstavitve dosežkov našega dela na področju raziskovanja krasa, še posebej pri proučevanju in ocenjevanju vplivov človekovih posegov na to občutljivo pokrajino. Predavanja vabljenih domačih in tujih gostov ter njihovo sodelovanje pri seminarjih ali sestankih pa nam omogočajo vključevanje v različne aktivnosti v domačih in mednarodnih strokovnih krogih.</t>
  </si>
  <si>
    <t>The equipment is installed in the lecture room of the Karst Research Institute ZRC SAZU and is used for lectures, seminars, meetings and similar. It enables the public presentation of our work related to  karst research, and  in particular to study and assessment of human impacts on this sensitive landscape. On the other hand the lectures of invited both Slovene and foreign experts and their engagement at seminars or meetings enable the incorporation into various activities of Slovene and international professional circles.</t>
  </si>
  <si>
    <t>100998,101322,101343,104787,106170</t>
  </si>
  <si>
    <t>030028</t>
  </si>
  <si>
    <t>P6-0111</t>
  </si>
  <si>
    <t>Marjetka Golež Kaučič, Drago Kunej</t>
  </si>
  <si>
    <t>8191, 14493</t>
  </si>
  <si>
    <t>Digitalna računalniško podprta avdio delovna postaja</t>
  </si>
  <si>
    <t>Digital computer supported audio work station</t>
  </si>
  <si>
    <t xml:space="preserve">Oprema je predvsem namenjena raziskovalnemu delu in izvajanju projektov na GNI in drugih inštitutih ZRC SAZU. </t>
  </si>
  <si>
    <t xml:space="preserve">The access is supported for scinetists and researchers on the Institute of Ethnomusicology, and other institutes of SRC SASA. </t>
  </si>
  <si>
    <t xml:space="preserve">Oprema omogoča kakovostno digitalizacijo zvočnega gradiva in shranjevanje gradiva v arhivskem digitalnem formatu. Takšen zapis omogoča preprosto in kvalitetno kopiranje in s tem lažjo dolgoročno zaščito in varovanje gradiva, katerega kopije lahko hranimo tudi v drugih sistemih in na različnih lokacijah. Oprema omogoča shranjevanje v več digitalnih formatih in s tem zagotavlja optimalno uporabo zvočnega gradiva različnim uporabnikom glede na njihove vsebinske in tehnične zahteve. </t>
  </si>
  <si>
    <t>Enables quality digitization of sound materials and storage in digital archival format. The focus is on standardization: simple and quality copying of materials and thus easier long-term preservation of material; copies can be stored in different systems and locations. The software enables storage of materials in various digital formats and therefore optimal use of sound materials for different groups of users, depending on their thematic or technical requirements.</t>
  </si>
  <si>
    <t>101043,101081,101052,101070,101082</t>
  </si>
  <si>
    <t>030036</t>
  </si>
  <si>
    <t>Marjetka Golež Kaučič</t>
  </si>
  <si>
    <t>N6-0044</t>
  </si>
  <si>
    <t>Drago Kunej</t>
  </si>
  <si>
    <t>J6-8261</t>
  </si>
  <si>
    <t>Mojca Kovačič</t>
  </si>
  <si>
    <t>J6-9369</t>
  </si>
  <si>
    <t>Marija Klobčar</t>
  </si>
  <si>
    <t>J7-9426</t>
  </si>
  <si>
    <t>Interreg SLO-MAD</t>
  </si>
  <si>
    <t>Rebeka Kunej</t>
  </si>
  <si>
    <t>Digitalni terenski laboratorij</t>
  </si>
  <si>
    <t>2006/2007</t>
  </si>
  <si>
    <t>Digital field laboratory</t>
  </si>
  <si>
    <t>Omogoča digitalno avdio, avdiovizualno in slikovno snemanje ter osnovno urejanje in segmentacijo gradiva na terenu, direktno dokumentiranje in shranjevanje gradiva v informacijski sistem ter integracijo z osrednjim informacijskim sistemom Digitalnega arhiva GNI. Gre za pomemben prehod iz analognih v digitalne tehnologije že pri pridobivanju gradiva.</t>
  </si>
  <si>
    <t>Enables digital audio and audio-visual recording and photographing. Further, the system (part of Ethnom use) has been developed to support segmentation of field recording, documenting and storing, and integration with other collections within Ethnomuse archive. The main goal of the system is to support digital manipulation of material throughout the whole process.</t>
  </si>
  <si>
    <t>101208,101285,101287,101112,101206,101210,101211,101212,101215,101218,101219,101221,101222,101223,107843,101296,101298,105790,105791,105792,105793,105794</t>
  </si>
  <si>
    <t>070266</t>
  </si>
  <si>
    <t>Digitalni arhiv GNI</t>
  </si>
  <si>
    <t>GNI digital archive</t>
  </si>
  <si>
    <t>The access is supported for scinetists and researchers on the Institute of Ethnomusicology, and other institutes of SRC SASA. .</t>
  </si>
  <si>
    <t xml:space="preserve">Osnovni namen opreme je izgradnja digitalnega arhiva, ki omogoča sodobno znastvenoraziskovalno in izobraževalno delo z raznovrstnim gradivom zbirk GNI ter multimedijsko prezentacijo in integracijo slovenske kulturne dediščine v evropski in tudi širši prostor. Povezuje specifično in raznoliko gradivo: zvočno, dokumentarne filme in video, rokopise ljudskih pesmi in tekstovno gradivo, kinetograme, terenske zapise, notne zapise, fotografije idr. Oprema omogoča dokumentacijo, hrambo in dolgoročno digitalno zaščito gradiva ter njegovo preprosto vključevanje v formate in sisteme, ki so v digitalni obliki preprosto dostopne javnosti. </t>
  </si>
  <si>
    <t>Main goal of Ethnomuse is construction of the digital multimedia archive for the purpose scientific research work on varius collections from the Institute of Ethnomusicology. Further, the focus is on multimedia representation and integration of rich Slovenian cultural heritage into wider, European and international context. Ethnomuse contains specific multimedia materials and formats: audio material, video and film documentaries, manuscripts and other text materials, kinetograms, field recordings, musical notation, photo materials... The Ethnomuse system enables both digital production and post-production processes of  recording, documenting, archiving (storage) and long-term digital preservation of collections. Web application has also been developed for browsing and searching the collections (www.ethnomuse.info).</t>
  </si>
  <si>
    <t>101041,101190,101217,101282,105789,105788</t>
  </si>
  <si>
    <t>040994</t>
  </si>
  <si>
    <t>Adrijan Košir, Anton Velušček</t>
  </si>
  <si>
    <t>15155, 13607</t>
  </si>
  <si>
    <t>Sistem za izdelavo mikroskopskih preparatov Logitech</t>
  </si>
  <si>
    <t>Logitech - thin-section preparation system</t>
  </si>
  <si>
    <t xml:space="preserve">Oprema je postavljena v laboratoriju ZRC SAZU na Novem trgu 2. Laboratorij izdeluje preparate za raziskovalce ZRC SAZU in za zunanje naročnike. </t>
  </si>
  <si>
    <t xml:space="preserve">The equipment is placed in the laboratory at the SRC SASA on Novi trg 2. Ljubljana. Laboratory makes thin sections of various natural and artificial materials for researchers at the SRC SASA and for the external clients. </t>
  </si>
  <si>
    <t>Sistem za izdelavo mikroskopskih preparatov Logitech je namenjen za kon_no izdelavo zbruskov iz arheolo_kih, geolo_kih, biolo_kih (rastlinskih in skeletnih), pedolo_kih in drugih nekovinskih in kovinskih materialov za prou_evanje pod opti_nim mikroskopom (v presevni in odsevni svetlobi, s katodno luminiscenco, UV luminiscenco itd.) ter z drugimi mikroskopskimi tehnikami (z vrsti_nim elektronskim mikroskopom, mikrosondo itd.). Jedro sistema je naprava za precizno bru_enje in poliranje vzorcev (Logitech PM5 single-workstation precision lapping and polishing machine), dodatni deli pa so prilagojeni za monta_o (lepljenje) vzorcev, predpripravo preparatov (grobo rezanje vzorcev, prilepljenih na steklo), obdelavo razli_nih materialov in za razli_ne velikosti vzorcev.</t>
  </si>
  <si>
    <t>The system for making slides Logitech is designed for final production of thin sections from archaeological, geological, biological (floral and skeletal), soil and other non-metallic and metallic materials for the study under an optical microscope (transmitted and reflective light, the cathodoluminescence, UV luminescence, etc. .) and other microscopic techniques (with SEM, microprobe etc..). The core system is a device for precision grinding and polishing of samples (Logitech PM5 precision single-workstation Lapping and polishing machine); other parts are adapted for assembly (gluing) of the samples, pre-preparation (rough cut samples, pasted on the glass), the processing of various materials and for different sample sizes.</t>
  </si>
  <si>
    <t>102181</t>
  </si>
  <si>
    <t xml:space="preserve">P6-0064 
</t>
  </si>
  <si>
    <t xml:space="preserve">P1-0008 
</t>
  </si>
  <si>
    <t>Špela Goričan</t>
  </si>
  <si>
    <t>Nadja Zupan Hajna</t>
  </si>
  <si>
    <t>Namizni rentgenski praškovni difraktometer XRD Bruker</t>
  </si>
  <si>
    <t>Bruker XRD benchtop</t>
  </si>
  <si>
    <t>Oprema je postavljena v pisarni št. 201 na Inštitutu za raziskovanje krasa ZRC SAZU v Postojni, Titov trg 2. Oprema je predvsem namenjena raziskovalnemu delu in izvajanju projektov Inštituta  (licenca). Pogoji uporabe se določijo glede na specifiko poizvedbe morebitnih interesentov.</t>
  </si>
  <si>
    <t>The equipment is installed in room 201 of the Karst Research Institute ZRC SAZU in Postojna, Titov trg 2. The equipment is primarily intended for the research work and implementation of projects of the Institute  (license). Terms of use are determined according to specific inquiries by potential users.</t>
  </si>
  <si>
    <t>XRD je namenjen določanju mineralne sestave vzorcev kamnin in sipkih sedimentov.</t>
  </si>
  <si>
    <t>XRD is intended to determine the mineral composition of rock samples and bulk sediments.</t>
  </si>
  <si>
    <t>INŠTITUT ZA HMELJARSTVO IN PIVOVARSTVO SLOVENIJE</t>
  </si>
  <si>
    <t>dr.Radišek Sebastjan,</t>
  </si>
  <si>
    <t>20162</t>
  </si>
  <si>
    <t>Equpment for giagnostic research in phytophatology</t>
  </si>
  <si>
    <t>Oprema je lahko na voljo ostalim raziskovalnim organizacijam max do 20% uporabe.Podrobnosti se definirajo v pogodbi</t>
  </si>
  <si>
    <t>Equipment could beaccessible in joint use to other research institutions max.to 20%.Terms and conditions should be defined by the contract</t>
  </si>
  <si>
    <t>Oprema omogoča delo z mikroorganizmi(glive,bakterije) in detekcijo pri molekularnih analizah</t>
  </si>
  <si>
    <t>Equpment manage manipulation with microorganisms(fungi.bacteria) and molekular detection</t>
  </si>
  <si>
    <t>32956-komora mikrobiološka telstar biosta-laminar/ Laminarium chamber</t>
  </si>
  <si>
    <t>P4-0077</t>
  </si>
  <si>
    <t>dr.Radišek Sebastjan in tehnični sodelavci</t>
  </si>
  <si>
    <t>L4-6809</t>
  </si>
  <si>
    <t>32953-parni sterilizator systec 3870 ELV / Steam sterilizator – avtoclav</t>
  </si>
  <si>
    <t>32958-Genius bio digital sistem za arhiviranje agaroze / Digital system for photo agarose gels</t>
  </si>
  <si>
    <t xml:space="preserve">32954-hibridizacijska pečica / Hibridization chamber </t>
  </si>
  <si>
    <t>http://www.ihps.si/raziskave-in-razvoj/oprema/</t>
  </si>
  <si>
    <t>Oprema za izvajanje raziskovalnih in diagnostičnih laboratorijskih analiz s področja fitopatologije - komora mikrobiološka telstar biosta-laminar</t>
  </si>
  <si>
    <t>Equpment for giagnostic research in phytophatology - Laminarium chamber</t>
  </si>
  <si>
    <t>Oprema za izvajanje raziskovalnih in diagnostičnih laboratorijskih analiz s področja fitopatologije - Genius bio digital sistem za arhiviranje agaroze</t>
  </si>
  <si>
    <t>Equpment for giagnostic research in phytophatology -Digital system for photo agarose gels</t>
  </si>
  <si>
    <t>Oprema za izvajanje raziskovalnih in diagnostičnih laboratorijskih analiz s področja fitopatologije - hibridizacijska pečica</t>
  </si>
  <si>
    <t xml:space="preserve">Equpment for giagnostic research in phytophatology - Hibridization chamber </t>
  </si>
  <si>
    <t>Univerza v Ljubljani, Fakulteta za strojništvo</t>
  </si>
  <si>
    <t>0782-004</t>
  </si>
  <si>
    <t>P2-0241</t>
  </si>
  <si>
    <t>Sistem za vizualno karakterizacijo obdelovalnih procesov in parametrov</t>
  </si>
  <si>
    <t>System for visual characterisation of manufacturing</t>
  </si>
  <si>
    <t>Oprema je dostopna v laboratoriju in je na razpolago večim souporabnikom Fakultete pod nadzorom usposobljenega člana raziskovalne skupine. Kontakt: edvard.govekar@fs.uni-lj.si</t>
  </si>
  <si>
    <t>The equipment is available in the laboratory and is available to several users under the supervision of a qualified member of the research group. Contact: edvard.govekar@fs.uni-lj.si</t>
  </si>
  <si>
    <t>Oprema se uporablja za vizualizacijo procesov v vidnem in infrardečem spektru.</t>
  </si>
  <si>
    <t>Equipment is used for visualization in the visible and infrared spectrum.</t>
  </si>
  <si>
    <t>https://www.fs.uni-lj.si/raziskovalna_dejavnost/raziskovalna_dejavnost/oprema/2016050519260135/</t>
  </si>
  <si>
    <t>Edvard Govekar</t>
  </si>
  <si>
    <t>0782-034</t>
  </si>
  <si>
    <t>P2-0223</t>
  </si>
  <si>
    <t>Hitrotekoči sistem za spremljanje dinamičnih in termičnih procesov</t>
  </si>
  <si>
    <t>Fast speed fluid system for monitoring dynamical and thermo processes</t>
  </si>
  <si>
    <t>Preko spletnega ali e-mail kontakta iztok.golobic@fs.uni-lj.si je oprema skupaj z operaterjem razpoložljiva z najavo vsaj  3 dni pred snemanjem</t>
  </si>
  <si>
    <t>Via web or e-mail contact iztok.golobic@fs.uni-lj.si the equipment is available together with the operator. The reservation in needed at least 3 days before.</t>
  </si>
  <si>
    <t>Spremljanje hitrih in izjemno hitrih pojavov v laboratorijskem, industrijskem in naravnem okolju ob snemanju z več deset tisoč slik na sekundo. Omogočeno snemanje tudi preko mikroskopa do 1500 kratne povačave.</t>
  </si>
  <si>
    <t>https://www.fs.uni-lj.si/raziskovalna_dejavnost/raziskovalna_dejavnost/oprema/2016051309323693/</t>
  </si>
  <si>
    <t>Iztok Golobič</t>
  </si>
  <si>
    <t>Tržni projekti</t>
  </si>
  <si>
    <t>0782-016</t>
  </si>
  <si>
    <t>P2-0231</t>
  </si>
  <si>
    <t>prof.dr. M. Kalin</t>
  </si>
  <si>
    <t>Naprava za raziskavo fretinga s pripradajočo opremo za analizo površin</t>
  </si>
  <si>
    <t>Fretting test rig with equipment for contact surface analysis</t>
  </si>
  <si>
    <t>Oprema je na razpolago na CTD, Bogišičeva 8 po predhodnem dogovoru. Kontakt: mitjan.kalin@fs.uni-lj.si</t>
  </si>
  <si>
    <t xml:space="preserve">Equipment is available at CTD, Bogišičeva 8 with preliminary arrangement. Contact: mitjan.kalin@fs.uni-lj.si
</t>
  </si>
  <si>
    <t xml:space="preserve">Oprema je namenjena raziskavi mehanizma fretting obrabe, ki se pojavlja pri nihanjih z veliko frekvenco in amplitudo v mikrometerskem področju. S pomočjo opreme je moč zasledovati in analizirati odpornost materialov, površinskih plasti in obdelav pri fretting utrujanju.  </t>
  </si>
  <si>
    <t>The equipment is intended for the research of fretting wear mechanism, which arises at high frequency and high amplitude oscillations in micrometre domain.</t>
  </si>
  <si>
    <t>https://www.fs.uni-lj.si/raziskovalna_dejavnost/raziskovalna_dejavnost/oprema/2016051310145549/</t>
  </si>
  <si>
    <t>Mitjan Kalin</t>
  </si>
  <si>
    <t>L2-9244</t>
  </si>
  <si>
    <t>LV EU</t>
  </si>
  <si>
    <t>0782-039</t>
  </si>
  <si>
    <t>P2-0270</t>
  </si>
  <si>
    <t>izr. prof. dr. R. Petkovšek</t>
  </si>
  <si>
    <t>Laserski izvori z opremo</t>
  </si>
  <si>
    <t>Laser sources with equipment</t>
  </si>
  <si>
    <t>Dostop do opreme je v domeni vodje Laboratorija. Kontakt: rok.petkovsek@fs.uni-lj.si</t>
  </si>
  <si>
    <t>Laserski izvori z opremo so namenjeni raziskavam laserskih obdelovalnih procesov in laserskih merilnih metod.</t>
  </si>
  <si>
    <t>https://www.fs.uni-lj.si/raziskovalna_dejavnost/raziskovalna_dejavnost/oprema/2016051310180795/</t>
  </si>
  <si>
    <t>Roman Šturm</t>
  </si>
  <si>
    <t xml:space="preserve">Pedagoški proces </t>
  </si>
  <si>
    <t xml:space="preserve">Rok Petkovšek, Matija Jezeršek   </t>
  </si>
  <si>
    <t>Naprava za analizo degredacije biološko razgradljivih olj</t>
  </si>
  <si>
    <t>Instrumentation for degradation stability analysis of biodegradable oils</t>
  </si>
  <si>
    <t>Naprava je namenjena analizi obstojnosti biološko razgradljivih olj in drugih olj in masti, s poudarkom na degradacijski stabilnosti. .</t>
  </si>
  <si>
    <t>The instrumentation is intended for analysis of stability of biologically degradable and other oils and greases with emphasis on degradation stability.</t>
  </si>
  <si>
    <t>https://www.fs.uni-lj.si/raziskovalna_dejavnost/raziskovalna_dejavnost/oprema/2016051310343418/</t>
  </si>
  <si>
    <t>0782-028</t>
  </si>
  <si>
    <t>P2-0264</t>
  </si>
  <si>
    <t>doc. dr. L. Slemenik Perše</t>
  </si>
  <si>
    <t>Sistem za analizo mikrodeformacij submikronskih vlaken pri termomehanskem obremenjevanju s pulznim laserjem</t>
  </si>
  <si>
    <t>2003/2004</t>
  </si>
  <si>
    <t>System for analayzing of microdeformations submicronic fibers by thermo-mechanical loading with pulse laser</t>
  </si>
  <si>
    <t>Dostop do opreme je v domeni vodje laboratorija. Kontakt: cem@fs.uni-lj.si</t>
  </si>
  <si>
    <t>Oprema ja namenjena preučevanju morfologije materialov. Omogoča povečavo do 100x10 pri transmisijski ali reflektivni svetlobi. Dodatna oprema omogoča preizkavo pri povišanih temperaturah, do 350°C, spreminjajočih temperaturah s hitrostjo spreminjanja 0,01 do 30°C/min in pripravo vzorcev.</t>
  </si>
  <si>
    <t xml:space="preserve">The main purpose of equipment is specimen morphology investigation. It can be done at magnification up to 100x10 at transmitted or reflected light. Additional equipment allows also investigation at elevated temperature, up to 350°C, temperature scan from 0.01 to 30°C/min and sample preparation.  </t>
  </si>
  <si>
    <t>https://www.fs.uni-lj.si/raziskovalna_dejavnost/raziskovalna_dejavnost/oprema/2016051310390393/</t>
  </si>
  <si>
    <t xml:space="preserve">Lidija Slemenik Perše </t>
  </si>
  <si>
    <t>Pedagoški proces</t>
  </si>
  <si>
    <t>0782-013</t>
  </si>
  <si>
    <t>P2-0266</t>
  </si>
  <si>
    <t xml:space="preserve">izr. prof. dr. F. Pušavec </t>
  </si>
  <si>
    <t>Skenirna naprava Cyclom s tipali</t>
  </si>
  <si>
    <t>Cyclom scanning device with sensors</t>
  </si>
  <si>
    <t>Dostop do skenirne naprave Cyclone je možen po dogovoru z vodjo laboratorija. Opremo je možno najeti stupaj z kvaliificiranim operaterjem. Kontakt: franci.pusavec@fs.uni-lj.si</t>
  </si>
  <si>
    <t>Access to the Cyclon scaning device is possible on a rent bases. Condition for a rent is that with equipment handled qualified operator  and that a rent is paid after use of equipment. Contact: franci.pusavec@fs.uni-lj.si</t>
  </si>
  <si>
    <t xml:space="preserve">Skenirna naprava Cyclone 2 je primerna za zelo natančno 3D-skeniranje površin predmetov oz. dimenzijsko preverjanje predmetov izven proizvodne linije. Skeniranje površine lahko poteka v ravnini (2D-skeniranje) oz. v prostoru (3D-skeniranje), pri čemer se oblikuje t.i. "oblak točk", ki je pravzaprav digitalni zapis površine. </t>
  </si>
  <si>
    <t xml:space="preserve">Renishaw Cyclone 2 scanning device is independant unit for very precise 3D-scanning and measuring tasks outside the production lines. Enclosed software offers a lot options concerning different ways to gather data from unknown 2D- profiles and 3D-surface.
</t>
  </si>
  <si>
    <t>https://www.fs.uni-lj.si/raziskovalna_dejavnost/raziskovalna_dejavnost/oprema/2016051310413723/</t>
  </si>
  <si>
    <t>P2-0226</t>
  </si>
  <si>
    <t>Franci Pušavec</t>
  </si>
  <si>
    <t>0782-001</t>
  </si>
  <si>
    <t>P2-0162</t>
  </si>
  <si>
    <t>prof. dr. B. Šarler</t>
  </si>
  <si>
    <t>CTA anemometer</t>
  </si>
  <si>
    <t>Constant Temperature Anemometer</t>
  </si>
  <si>
    <t>Dostop do opreme je v domeni vodje Laboratorija. Kontakt:bozidar.sarler@fs.uni-lj.si</t>
  </si>
  <si>
    <t>Access to equipment is in the domain of the Head of Laboratory. Contact: bozidar.sarler@fs.uni-lj.si</t>
  </si>
  <si>
    <t>CTA anemometer omogoča merjenje lokalne dinamike hitrosti v kapljevinah in plinih.</t>
  </si>
  <si>
    <t>CTA anemometer allows measurements of local velocity dynamics in gases and liquids.</t>
  </si>
  <si>
    <t>https://www.fs.uni-lj.si/raziskovalna_dejavnost/raziskovalna_dejavnost/oprema/2016051310590162/</t>
  </si>
  <si>
    <t>Božidar Šarler</t>
  </si>
  <si>
    <t>0782-030</t>
  </si>
  <si>
    <t>Sistem za popis integritete površin po mehanski in toplotni obdelavi</t>
  </si>
  <si>
    <t>System for survey of surface integrity after mechanical and thermo processing</t>
  </si>
  <si>
    <t>Ponedeljek - petek,  kadar oprema ni zasedena zaradi vaj. Kontakt:  roman.sturm@fs.uni-lj.si</t>
  </si>
  <si>
    <t>Monday - Friday, when the equipment is available. Contact:  roman.sturm@fs.uni-lj.si</t>
  </si>
  <si>
    <t>SEM - elektronska mikroskopija, EDS analiza, WDS analiza; Natezni preizkus do 45 kN upogibni  in tlačni preizkus, preizkušanje lepljenih in varjenih spojev, preizkušanje dinamične trdnosti, določanje da/dn oz. hitrosti širjenja razpok, določanje odpornosti materialov in površinskih zaščitnih slojev proti koroziji. Možnost uporabe različnih vrst korozivnih medijev z različno koncentracijo.</t>
  </si>
  <si>
    <t>https://www.fs.uni-lj.si/raziskovalna_dejavnost/raziskovalna_dejavnost/oprema/2016051312194154/</t>
  </si>
  <si>
    <t>Modificiran ekstruder z regulacijo termo-mehanske obremenitve materiala</t>
  </si>
  <si>
    <t>Modificated extrudor with regulation of thermo-mechanical load of material</t>
  </si>
  <si>
    <t>Izposoja možna v skladu z dogovorom, kontakt: cem@fs.uni-lj.si</t>
  </si>
  <si>
    <t>Ekstrudor je namenjen ekstrudiranju prahu in granul plastike pri temperaturnem območju med sobno temp. in 400 °C. Ekstrudiran material ima lahko krožno obliko prereza ali pa je ekstrudiran v obliki traku.</t>
  </si>
  <si>
    <t xml:space="preserve">Extruder is designed for extrusion of powder and plastic granules in a temperature range between room temp. and 400 ° C. Extruded material may have circular or tape shape. </t>
  </si>
  <si>
    <t>https://www.fs.uni-lj.si/raziskovalna_dejavnost/raziskovalna_dejavnost/oprema/2016051312255269/</t>
  </si>
  <si>
    <t>novo – procesiranje</t>
  </si>
  <si>
    <t>novo – ekstrudor</t>
  </si>
  <si>
    <t>0782-015</t>
  </si>
  <si>
    <t>P2-0182</t>
  </si>
  <si>
    <t>Merilna in računalniška oprema za specialna razvojna vrednotenja</t>
  </si>
  <si>
    <t>Mesurement and CAE equipment for special R&amp;D evaluations</t>
  </si>
  <si>
    <t>Do opreme imajo dostop partnerji razvojnega centra CRV ter ostali partnerji laboratorija LAVEK na UL-FS, s katerimi sodelujemo na skupnih razvojnih in raziskovalnih projektih. Kontakt: marko.nagode@fs.uni-lj.si</t>
  </si>
  <si>
    <t>Merilna in računalniška oprema, ki je bila kupljena v sklopu paketa 12, je namenjena izključno za eksperimentalno in numerično vrednotenje obnašanja konstrukcij, ki so obremenjene z ekstremnimi mehanskimi obremenitvami (npr. trk vozila). Eksperimentalna oprema obsega triosne pospeškomerje z univerzalnimi moduli za kondicioniranje signalov, hitro kamero in laserska senzorja pomikov. Oprema za numerično vrednotenje obsega programsko opremo za izvajanje simulacij izrazito dinamičnih pojavov ter ustrezno razširitev strojne opreme.</t>
  </si>
  <si>
    <t>https://www.fs.uni-lj.si/raziskovalna_dejavnost/raziskovalna_dejavnost/oprema/2016051312260770/</t>
  </si>
  <si>
    <t>Marko Nagode</t>
  </si>
  <si>
    <t>Oprema za raziskave in karakterizacijo obrabnih mehanizmov na področju nanotribologije</t>
  </si>
  <si>
    <t xml:space="preserve">Equipment for investigation and characterization of wear nano-tribological mechanisms </t>
  </si>
  <si>
    <t xml:space="preserve">Oprema omogoča raziskavo obrabnih mehanizmov na nano področju, kar vključuje obremenitve v območju nN in pomike v področju 10nm – 10 µm. S pomočjo opreme je možna raziskava in karakterizacija triboloških procesov v nanopodročju za različne vrste materialov, površinskih plasti in obdelav s poudarkom na interakcijah med površino in mazivom. </t>
  </si>
  <si>
    <t>The equipment provides means of research for nano-scale wear mechanisms, which involves loads in nN range and strokes in the 10 nm - 10 µm range. The equipment provides possibilities for research and characterization of nano-scale tribological processes for different types of materials, surface layers and surface treatement with emphasis on interactions between surface and lubricant.</t>
  </si>
  <si>
    <t>https://www.fs.uni-lj.si/raziskovalna_dejavnost/raziskovalna_dejavnost/oprema/2016051312341101/</t>
  </si>
  <si>
    <t>0782-002</t>
  </si>
  <si>
    <t>P2-0263</t>
  </si>
  <si>
    <t>Temperaturna komora z zahtevanim priborom, merilno in programsko opremo za mehansko analizo inteligentnih gradiv</t>
  </si>
  <si>
    <t>Temperature chamber with required equipment, mesurament and programm equipment for analyzing intelligent elements</t>
  </si>
  <si>
    <t>Dostop do opreme je v domeni vodje laboratorija. Kontakt miha.brojan@fs.uni-lj.si</t>
  </si>
  <si>
    <t>Uporablja se za analizo mehanskih lastnosti gradiv.</t>
  </si>
  <si>
    <t>https://www.fs.uni-lj.si/raziskovalna_dejavnost/raziskovalna_dejavnost/oprema/2016051312442302/</t>
  </si>
  <si>
    <t>Miha Boltežar</t>
  </si>
  <si>
    <t>Laserska izvora z opremo</t>
  </si>
  <si>
    <t>Dostop do opreme je v domeni vodje laboratorija. Kontakt rok.petkovsek@fs.uni-lj.si</t>
  </si>
  <si>
    <t>Access to equipment is in the domain head of the laboratory. Contact rok.petkovsek@fs.uni-lj.si</t>
  </si>
  <si>
    <t>Lasersik izvori z opremo so namenjeni raziskavam laserskih obdelovalnih procesov in laserskih merilnih metod.</t>
  </si>
  <si>
    <t>https://www.fs.uni-lj.si/raziskovalna_dejavnost/raziskovalna_dejavnost/oprema/2016051312464629/</t>
  </si>
  <si>
    <t xml:space="preserve">Pedagoški proces  </t>
  </si>
  <si>
    <t>Sistem za karakterizacijo tehnoloških procesov</t>
  </si>
  <si>
    <t>2004/2005</t>
  </si>
  <si>
    <t>System for characterization of technological processes</t>
  </si>
  <si>
    <t>Direktni kontakt s skrbnikom; za vsak primer posebej. Kontakt: edvard.govekar@fs.uni-lj.si</t>
  </si>
  <si>
    <t>Oprema se uporablja pri zajemanju in analizi podatkov.</t>
  </si>
  <si>
    <t>https://www.fs.uni-lj.si/raziskovalna_dejavnost/raziskovalna_dejavnost/oprema/2016051312521682/</t>
  </si>
  <si>
    <t>0782-009</t>
  </si>
  <si>
    <t>prof. dr. A. Kitanovski/   izr. prof. dr. U. Stritih</t>
  </si>
  <si>
    <t>18580,   15163</t>
  </si>
  <si>
    <t>Merilna oprema za merjenje temparaturnih polj (termovizijska kamera)</t>
  </si>
  <si>
    <t>FLIR ThermaCAM S65 -FLIR Systems</t>
  </si>
  <si>
    <t>Možnost izposoje za največ 3 dni. Kontakt: andrej.kitanovski@fs.uni-lj.si in  uros.stritih@fs.uni-lj.si.</t>
  </si>
  <si>
    <t>Possible renting for max. 3 days. Contact:  andrej.kitanovski@fs.uni-lj.si and  uros.stritih@fs.uni-lj.si.</t>
  </si>
  <si>
    <t>Termokamera za brezdotično merjenje površinskih temperatur. Dodatne informacije Fakulteta za strojništvo, tel. 01 4771103.</t>
  </si>
  <si>
    <t>Infrared camera for contactless measurements of the surface temperatures. Additional info Fakulteta za strojništvo, tel. 01 4771103.</t>
  </si>
  <si>
    <t>https://www.fs.uni-lj.si/raziskovalna_dejavnost/raziskovalna_dejavnost/oprema/2016051312550686/</t>
  </si>
  <si>
    <t>Andrej Kitanovski,    Uroš Stritih</t>
  </si>
  <si>
    <t>prof. dr. Božidar Šarler</t>
  </si>
  <si>
    <t>Tlačni senzor s procesno enoto</t>
  </si>
  <si>
    <t>Pressure sensor processing unit</t>
  </si>
  <si>
    <t>Dostop do opreme je v domeni vodje laboratorija. Kontakt:bozidar.sarler@fs.uni-lj.si</t>
  </si>
  <si>
    <t>Access to equipment is in the domain of the head of laboratory. Contact: bozidar.sarler@fs.uni-lj.si</t>
  </si>
  <si>
    <t>Optični senzor omogoča lokalne meritve dinamike tlaka v fluidih.</t>
  </si>
  <si>
    <t>Optical sensor allows local measurements of pressure dynamics in fluids.</t>
  </si>
  <si>
    <t>https://www.fs.uni-lj.si/raziskovalna_dejavnost/raziskovalna_dejavnost/oprema/2016051312583891/</t>
  </si>
  <si>
    <t xml:space="preserve">Sistem za refunkcionalizacijo konstrukcijskih polimerov
</t>
  </si>
  <si>
    <t>2007/2008</t>
  </si>
  <si>
    <t>System for refunctionanalayzing of construction polymers</t>
  </si>
  <si>
    <t>Opreme je namenjena reološkim preiskavam materiala v skladu z ISO 3219 in ISO 6721 standardom. Poleg tega pa je na napravi možno izvesti tudi teste strižnega lezenja in relaksacije.</t>
  </si>
  <si>
    <t>The main purpose of equipment is investigation of a material rheology in compliance with ISO 3219 and ISO 6721. Besides that, also shear creep/relaxation characterization can be performed.</t>
  </si>
  <si>
    <t>https://www.fs.uni-lj.si/raziskovalna_dejavnost/raziskovalna_dejavnost/oprema/2016051313101573/</t>
  </si>
  <si>
    <t>0782-026</t>
  </si>
  <si>
    <t>P2-0401</t>
  </si>
  <si>
    <t>izr. prof. dr. J. Prezelj</t>
  </si>
  <si>
    <t>Akustična kamera s sistemom za modeliranje širjenja hrupa v prostoru in okolju</t>
  </si>
  <si>
    <t>Acustic camera with system for modeliring the spread of noise in place and environment</t>
  </si>
  <si>
    <t>Dostop do kamere je možen na principu izposoje. Pogoj izposoje so, da s kamero rokuje usposobljen operater.  Kontakt: jurij.prezelj@fs.uni-lj.si</t>
  </si>
  <si>
    <t>Access to the camera is possible on a rent bases. Condition for a rent is that with camera handled qualified operator and that a rent is paid after use of camera. Contact: jurij.prezelj@fs.uni-lj.si</t>
  </si>
  <si>
    <t>Z akustiočno kamero je možno identificirati, locirati in okarakterizirati vire hrupa po frekvenci in času in sicer tako znotraj industrijskega obrata, npr. proizvodne hale, kakor tudi zunaj hale oz. tovarne, npr. toplarne.</t>
  </si>
  <si>
    <t>By acoustic camera is possible to identified, localized and characterized sound sources in time and frequency domain, and so within an industrial environment, e.g. in production hall, as well as outdoors, outside the factory, e.g. heating plant.</t>
  </si>
  <si>
    <t>https://www.fs.uni-lj.si/raziskovalna_dejavnost/raziskovalna_dejavnost/oprema/2016051313142865/</t>
  </si>
  <si>
    <t>Tomaž Katrašnik</t>
  </si>
  <si>
    <t>Doktorski študij</t>
  </si>
  <si>
    <t>Jurij Prezelj</t>
  </si>
  <si>
    <t>Industrijski projekti</t>
  </si>
  <si>
    <t>Naprava za izvajanje prilagojenih triboloških testov</t>
  </si>
  <si>
    <t>Interchangeable machine for adjustable tribological testing</t>
  </si>
  <si>
    <t>Naprava za izvajnaje prilagojenih triboloških testov s silami, ki omogočajo analizo vpliva pojavov majhnih sil, predvsem adsorbiranih mejnih plasti, ki zahtevajo resolucijo učinka Van der Waalsovih sil, elektrostatskih sil, sil meniskus učikov ipd, torej preizkusi v redu velikosti mini-Newronov.</t>
  </si>
  <si>
    <t>Interchangeable machine for adjustable tribological testing. Enables the analysis of effects of small forces (mN), adsorbed boundary films, Van der Waals and electrostacic forces, meniscus forces etc.</t>
  </si>
  <si>
    <t>https://www.fs.uni-lj.si/raziskovalna_dejavnost/raziskovalna_dejavnost/oprema/2016051313183017/</t>
  </si>
  <si>
    <t>Naprava za merjenje debelin "in-situ" mejnih mazalnih  filmov v rangu nanometrske skale</t>
  </si>
  <si>
    <t>Traction machine for “in-situ” measurement of boundary lubricating films on nanoscale range</t>
  </si>
  <si>
    <t>Naprava za merjenje debelin "in-situ" mejnih mazalnih  filmov v rangu nanometrske skale.</t>
  </si>
  <si>
    <t>Machine for in-situ measurement of boundary lubrication films in the nanometre range.</t>
  </si>
  <si>
    <t>https://www.fs.uni-lj.si/raziskovalna_dejavnost/raziskovalna_dejavnost/oprema/2016051313211320/</t>
  </si>
  <si>
    <t>Sistem za karakterizacijo vedenja časovno-odvisnih materialov na nano in mikro skali (Nanoindenter – sistem za nanoin-dentacijo)</t>
  </si>
  <si>
    <t xml:space="preserve">Nanoindenter – system for nano-indentation </t>
  </si>
  <si>
    <t>Sistem za nanoindentacijo omogoča določitev Young-ovega modula in trdote v skladu s standardom ISO 14577. Sistem je nadgrajen z modulom za meritve modula elastičnosti in trdote (togosti) kot kontinuirne (dinamične) funkcije globine indentacije, primerno za različne materiale (kovine, polimeri, tanke plasti, zlitine, keramika, itd.).</t>
  </si>
  <si>
    <t>The Nano Indenter enables to measure Young’s modulus and hardness in compliance with ISO 14577. System is upgraded with Continuous Stiffness Measurement module that allows dynamic properties characterization of different kinds of materials (metals, polymers, thin films, alloys, ceramics, etc.).</t>
  </si>
  <si>
    <t>https://www.fs.uni-lj.si/raziskovalna_dejavnost/raziskovalna_dejavnost/oprema/2016051313231697/</t>
  </si>
  <si>
    <t>novo – nanoindenter</t>
  </si>
  <si>
    <t>0782-040</t>
  </si>
  <si>
    <t>izr. prof. dr. M. Jezeršek</t>
  </si>
  <si>
    <t>Eksperimentalni laserski sistem za mikro-obdelave</t>
  </si>
  <si>
    <t>Experimental laser based micro-machining system</t>
  </si>
  <si>
    <t>Oprema je dostopna v laboratoriju KOLT po predhodnem dogovoru s skrbnikom opreme. Kontakt: matija.jezersek@fs.uni-lj.si</t>
  </si>
  <si>
    <t>Equipment is available in the laboratory KOLT by prior arrangement with the administrator of the equipment. Contact: matija.jezersek@fs.uni-lj.si</t>
  </si>
  <si>
    <t xml:space="preserve">Oprema je namenjena raziskavam laserskih mikro-obdelovalnih procesov ter pripadajočih optodinamskih pojavov. Poseben poudarek je namenjen optimizaciji procesov z uporabo sprotnih metod merjenja procesnih parametrov.  </t>
  </si>
  <si>
    <t>The equipment is intended for research into laser micro-processing and related optodynamic phenomena. Special emphasis is given to optimization of processes by using real-time measuring of process parameters.</t>
  </si>
  <si>
    <t>https://www.fs.uni-lj.si/raziskovalna_dejavnost/raziskovalna_dejavnost/oprema/2016051313263563/</t>
  </si>
  <si>
    <t>P2-0392</t>
  </si>
  <si>
    <t>Matija Jezeršek</t>
  </si>
  <si>
    <t>Matija Jezeršek, Rok Petkovšek</t>
  </si>
  <si>
    <t xml:space="preserve">Vertikalni rezkalni center - visokohitrostni obdelovalni stroj
</t>
  </si>
  <si>
    <t>High speed milling machine Sodick MC 430L</t>
  </si>
  <si>
    <t>drugi javni viri</t>
  </si>
  <si>
    <t>Zunanji uporabniki, ki bi želeli uporabljati kapacitete stoja za izdelavo svojih testnih izdelkov je lahko izdelavo izdelkov na stroju naročijo operaterju v laboratoriju za odrezavnje po dogovoru s predstojnikom in vljavnem ceniku delovne ure stroja+operaterja. Kontakt: franci.pusavec@fs.uni-lj.si</t>
  </si>
  <si>
    <t>Access to the high speed milling machine is possible on a rent bases. Condition for a rent is that with equipment handled qualified operator  and that a rent is paid after use of equipment. Contact: franci.pusavec@fs.uni-lj.si</t>
  </si>
  <si>
    <t>CNC-stroj (tip: MC 430L) proizvajalca SODICK, je namenjen za raziskave in izobraževanje na področju visoko- preciznega frezanja in mikro-frezanja najbolj zahtevnih materialov in kompleksnih geometrij. Nova generacija visoko hitrostnih (HSC) frezalnih centrov združuje linearne pogone na vseh oseh, s čimer je zagotovljena visoka dinamična odzivnost stroja (pospeški do 10 m/s2) in najvišja stopnja preciznosti obdelave v mikrometrskem področju pri maksimalnih vrtljajih glavnega vretena (do 40.000 vrt/min). Upravljanje stroja je izredno enostavno zahvaljujoč novemu krmilniku zasnovanem na Windows XP-okolju, ki je kombiniran s Sodick-ovo kontrolo gibanja. Vsa omenjena inovativna tehnologija, združena v CNC-stroju postavlja nove standarde za naslednjo generacijo mikro frezanja.</t>
  </si>
  <si>
    <t>CNC-machine (type: MC 430l) manufactured by SODICK , is used for research and education in the field of high-precision micro-milling and milling most challenging materials and complex geometries. A new generation of high-speed (HSC) milling centers combines linear drives in all axes, thus ensuring a high dynamic response of the machine (accelerations up to 10 m/s2) and the highest level of precision processing in the field of micrometers in maximum spindle speeds (up to 40,000 rev / min). To operate the machine is very easy thanks to the new controller concept based on Windows XP-environment, which is combined with Sodick ovo movement control. All mentioned innovative technology combined into a CNC machine sets new standards for the next generation of micro-milling.</t>
  </si>
  <si>
    <t>https://www.fs.uni-lj.si/raziskovalna_dejavnost/raziskovalna_dejavnost/oprema/2016051314404743/</t>
  </si>
  <si>
    <t>L2-8184</t>
  </si>
  <si>
    <t>0782-037</t>
  </si>
  <si>
    <t>I0-0022</t>
  </si>
  <si>
    <t>doc. dr. T. Češnovar</t>
  </si>
  <si>
    <t xml:space="preserve">Visokozmogljivi računski sestav  HPCFS
</t>
  </si>
  <si>
    <t>2010            2016 (nadgradnja)</t>
  </si>
  <si>
    <t>High performance compute cluster HPCFS</t>
  </si>
  <si>
    <t>Zunanji uporabniki, ki bi želeli uporabljati računske kapacitete za svoje namene lahko le te najamejo po dogovoru in veljavnem ceniku za zunanje uporabnike. Kontakt:
leon.kos@fs.uni-lj.si      (cena je določena za 150 jeder na uro)</t>
  </si>
  <si>
    <t>External access to computing facilities is granted on the basis of agreement and price list for external users. Contact:
leon.kos@fs.uni-lj.si</t>
  </si>
  <si>
    <t>Sestav računalnikov (cluster) lahko s porazdelitvijo na več vzporednih procesov rešuje probleme, ki bi zahtevali tedne, mesec ali celo leto pri dveh, treh ali štirih procesorskih enotah. S sestavom, ki ima 500 ali več procesorskih enot se ta čas bistveno skrajša in predvsem omogoča pospešen vpogled v rezultate. Tako dosežemo hitrejše iskanje rešitve, ki je na namiznem računalniku celo nemogoča. Na področju simulacij tehničnih sistemov je uporaba takih super računalnikov samoumevna.</t>
  </si>
  <si>
    <t>Computing cluster enables parallel solving of numerical problem tat could take weeks and more on desktop computer. Cluster with 768 procesors can quickly solve such problems and provides results in a timely maner. Faster turnaround enables research that is on desktop computer nearly impossible.</t>
  </si>
  <si>
    <t>http://hpc.fs.uni-lj.si/</t>
  </si>
  <si>
    <t>PS ULFS 0782</t>
  </si>
  <si>
    <t xml:space="preserve">prof. dr. Mitjan Kalin, dekan </t>
  </si>
  <si>
    <t>Programska oprema ANSYS za HPCFS</t>
  </si>
  <si>
    <t>ANSYS simulation software suite for HPCFS</t>
  </si>
  <si>
    <t>Zunanji uporabniki, ki bi želeli uporabljati računske kapacitete za svoje namene lahko le te najamejo po dogovoru in veljavnem ceniku za zunanje uporabnike. Kontakt:
leon.kos@fs.uni-lj.si</t>
  </si>
  <si>
    <t>Usage of the software is linked to valid HPCFS access and project requiring such software based on the total available licences and academic research agreement with ANSYS for such use. Contact:
leon.kos@fs.uni-lj.si</t>
  </si>
  <si>
    <t>ANSYS simulation sofware provides numerical finite element and finite volume simualtions to the compute cluster. Multiphysics simulated includes static, dynamic, stability, temperature and heat transfer analyses of solids and fluids.</t>
  </si>
  <si>
    <t>v ceni HPCFS</t>
  </si>
  <si>
    <t>prof. dr. M. Kalin</t>
  </si>
  <si>
    <t>Profilometer optični 3D</t>
  </si>
  <si>
    <t>3D optical interferometer</t>
  </si>
  <si>
    <t>Oprema je na razpolago na TINT, Bogišičeva 8 po predhodnem dogovoru. Kontakt: mitjan.kalin@fs.uni-lj.si</t>
  </si>
  <si>
    <t xml:space="preserve">Equipment is available at TINT, Bogišičeva 8 with preliminary arrangement. Contact: mitjan.kalin@fs.uni-lj.si
</t>
  </si>
  <si>
    <t>Interferometer se uporablja za analizo topografij gladkih in hrapavoh površin z resolucijo pod 1 nm. Uporablja se lahko za analizo teksturiranih površin, za analizo obrabnih mehanizmov in obrabnih sledi, za geometrijske meritve, …</t>
  </si>
  <si>
    <t>3D optical interferoemter can be used for the topographical analyses of smooth and rough surfaces witn sub-nanometer resolutions. It can also be used for analyses of textured surfaces, analyses of wear mechanism and wear tracks, for the geometrical measurements, ...</t>
  </si>
  <si>
    <t>https://www.fs.uni-lj.si/raziskovalna_dejavnost/raziskovalna_dejavnost/oprema/2016051314543412/</t>
  </si>
  <si>
    <t>0782-007</t>
  </si>
  <si>
    <t xml:space="preserve">prof. dr. M. Boltežar </t>
  </si>
  <si>
    <t>Kalibrator pospeškov z opremo</t>
  </si>
  <si>
    <t>Accelerometer calibrator</t>
  </si>
  <si>
    <t xml:space="preserve">Dostop do opreme je v domeni vodje laboratorija.
Kontakt: miha.boltežar@fs.uni-lj.si </t>
  </si>
  <si>
    <t xml:space="preserve">One should send an email to prof. Boltežar. Contact: miha.boltežar@fs.uni-lj.si </t>
  </si>
  <si>
    <t>Oprema omogoča izvajanje kalibracije pospeškomerov.</t>
  </si>
  <si>
    <t>The equipment allows one to calibrate accelerometers.</t>
  </si>
  <si>
    <t>https://www.fs.uni-lj.si/raziskovalna_dejavnost/raziskovalna_dejavnost/oprema/2016051314582530/</t>
  </si>
  <si>
    <t>pedagoški proces</t>
  </si>
  <si>
    <t>0782-029</t>
  </si>
  <si>
    <t>izr. prof. dr. P. Podržaj</t>
  </si>
  <si>
    <t xml:space="preserve">Oprema za nadzor in procesiranja aktivnih optičnih vlaken z ohranjanjem polarizacije
</t>
  </si>
  <si>
    <t>Equipment for control and processing of PM optical fibers</t>
  </si>
  <si>
    <t>Kontakt skrbnika opreme. Tel: 4771 213; E-mail: primoz.podrzaj@fs.uni-lj.si</t>
  </si>
  <si>
    <t>Contact with the person responsible for the equipment. Contact: primoz.podrzaj@fs.uni-lj.si</t>
  </si>
  <si>
    <t>Oprema za nadzor in procesiranja aktivnih optičnih vlaken z ohranjanjem polarizacije</t>
  </si>
  <si>
    <t>Equipment for control and processing of PM optical fibers.</t>
  </si>
  <si>
    <t>https://www.fs.uni-lj.si/raziskovalna_dejavnost/raziskovalna_dejavnost/oprema/2016051315013907/</t>
  </si>
  <si>
    <t>prof. dr. E. Govekar</t>
  </si>
  <si>
    <t>Laserski sistemi in merilni pribor</t>
  </si>
  <si>
    <t>Laser systems and measurement equipment</t>
  </si>
  <si>
    <t>Paket  16</t>
  </si>
  <si>
    <t>Direct contact with the administrator for each case. Contact: edvard.govekar@.uni-lj.si</t>
  </si>
  <si>
    <t>Oprema se uporablja za lasersko obdelavo snovi ter karakterizacijo laserskega sistema in procesa.</t>
  </si>
  <si>
    <t>The equipment is used for laser manufacturing and characterization of the laser system and process.</t>
  </si>
  <si>
    <t>https://www.fs.uni-lj.si/raziskovalna_dejavnost/raziskovalna_dejavnost/oprema/2016051315044480/</t>
  </si>
  <si>
    <t>0782-024</t>
  </si>
  <si>
    <t>prof. dr. T. Katrašnik</t>
  </si>
  <si>
    <t>PEMS sistem</t>
  </si>
  <si>
    <t>Portable emission measurement system</t>
  </si>
  <si>
    <t>Oprema je na voljo po predhodnem dogovoru. Opremo je možno najeti le z operaterjem. Kontakt: tomaz.katrasnik@fs.uni-lj.si</t>
  </si>
  <si>
    <t>Equipment is available by prior arrangement. The equipment can only be rented with an operator. Contact: tomaz.katrasnik@fs.uni-lj.si</t>
  </si>
  <si>
    <t>Oprema je namenjena merjenju plinskih onesnažil v izpušnih plinih motorjev z notranjim zgorevanjem med vožnjo z vozilom.</t>
  </si>
  <si>
    <t>Equipment is aimed for measurements of gaseous exhaust emissions of internal combustion engine during regular driving with a vehicle.</t>
  </si>
  <si>
    <t>https://www.fs.uni-lj.si/raziskovalna_dejavnost/raziskovalna_dejavnost/oprema/2016051315073121/</t>
  </si>
  <si>
    <t>3D tiskalnik ProJet 3510 SD</t>
  </si>
  <si>
    <t>3D printer ProJet 3510 SD</t>
  </si>
  <si>
    <t>Stroja ne morejo uporabljati posamezniki, lahko pa vsak naroči izdelke iz stroja. Kontakt: david.homar@fs.uni-lj.si</t>
  </si>
  <si>
    <t>The machine can not be used by individuals, but you can order any product from the machine. Contact: david.homar@fs.uni-lj.si</t>
  </si>
  <si>
    <t>3D tiskalnik ProJet 3510 SD je namenjen izdelavi prototipov in končnih izdelkov. Izdelki so narejeni s tehnologijo dodajanja plasti. Izdelek je narejen direktno iz računalniškega modela.</t>
  </si>
  <si>
    <t>3D printer ProJet 3510 SD is intended for rapid prototyping and production of plastic parts by photopolymer jetting process. That is process where product is built directly from computer model by adding layers.</t>
  </si>
  <si>
    <t>https://www.fs.uni-lj.si/raziskovalna_dejavnost/raziskovalna_dejavnost/oprema/2016051315094136/</t>
  </si>
  <si>
    <t>prof. dr. I. Golobič</t>
  </si>
  <si>
    <t xml:space="preserve">Sistem za analizo hitrih dogodkov pri prenosu toplote in snovi v vidnem in v infrardečem spektru
</t>
  </si>
  <si>
    <t>System for the analysis of fast heat and mass transfer events in visible and infrared spectrum</t>
  </si>
  <si>
    <t>Preko spletnega ali telefonskega kontakta z Laboratorijem za toplotno tehniku FS UL je oprema skupaj z operaterjem razpoložljiva z najavo vsaj  3 dni pred snemanjem. Kontakt: iztok.golobic@fs.uni-lj.si</t>
  </si>
  <si>
    <t>Via e-mail or phone contact  with Laboratory for thermal technology Faculty of Mechanical Engineering University of Ljubljana  the equipment is available together with the operator. The reservation is needed at least 3 days before. Contact: iztok.golobic@fs.uni-lj.si</t>
  </si>
  <si>
    <t>Spremljanje hitrih dogodkov prenosa toplote in snovi v vidnem in v infrardečem spektru v laboratorijskem, industrijskem in naravnem okolju. V vidnem spektru lahko uporabimo mikroskop. Za Joulovo gretje je na razpolago 1000 A DC usmernik.</t>
  </si>
  <si>
    <t xml:space="preserve">Observation of fast events during heat and mass transfer processes in visual and infrared spectrum for laboratory purposes, industrial applications and in a natural environment. For visual observations the microscope could be used as well. 1000 Amp DC power supply is used for Joule heating. </t>
  </si>
  <si>
    <t>https://www.fs.uni-lj.si/raziskovalna_dejavnost/raziskovalna_dejavnost/oprema/2016051613491067/</t>
  </si>
  <si>
    <t>Vrstični elektronski mikroskop (SEM) - z delovanjem pri nizkem vakuumu (LV-SEM) in EDS analizatorjem, z možnostjo analize z oljem kontaminiranih in neprevodnih vzorcev</t>
  </si>
  <si>
    <t xml:space="preserve">Scanning Electron Microscope (SEM) with  low vacuum mode (LV-SEM) and EDS analyzer, also for analyzing with oil contaminated or non-conductive samples      </t>
  </si>
  <si>
    <t xml:space="preserve">Oprema je dostopna v laboratoriju TINT. S predhodno najavo vsaj en teden pred izvedbo analiz,  je oprema skupaj z operaterjem razpoložljiva vsem fakultetnim in zunanjim partnerjem laboratorija TINT. Kontakt: mitjan.kalin@tint.fs.uni-lj.si   </t>
  </si>
  <si>
    <t xml:space="preserve">Equipment is available in the Laboratory TINT for faculty staff and other laboratory partners. Reservation of the eqipment and a qualified member of the research group is mandatory at least one week in advance. Contact: mitjan.kalin@tint.fs.uni-lj.si     </t>
  </si>
  <si>
    <t xml:space="preserve">Oprema je namenjena izvedbi površinskih analiz (ugotavljanje obrabnih mehanizmov, stanja površin in kemijske sestave vzorcev) na vseh tipih vzorcev (električno prevodnih in neprevodnih) pri povečavah od 5x do 300.000x. Delovanje v režimu nizkega vakuuma omogoča tudi  izvedbo analiz z oljem kontaminiranih vzorcih. </t>
  </si>
  <si>
    <t>Equipment allows a performance of surface analyses (identification of wear mechanisms, surface's conditions and chemical composition of spacimens) for all types of specimens (electrically conductive and non-conductive) at magnifications 5x-300.000x. Low vacuum mode also enables to perform analyses on samples contaminated with oil.</t>
  </si>
  <si>
    <t>https://www.fs.uni-lj.si/raziskovalna_dejavnost/raziskovalna_dejavnost/oprema/2016051613514191/</t>
  </si>
  <si>
    <t xml:space="preserve">Optični brezkontaktni 3D mikroskop
</t>
  </si>
  <si>
    <t>Optical contactless
3D microscope</t>
  </si>
  <si>
    <t>Oprema je dostopna po predhodnem 
dogovoru s predstojnikom katerdre
za management obdelovalnih tehnologij,
Fakulteta za strojništvo, Univeza v Ljubljani. Kontakt: franci.pusavec@fs.uni-lj.si</t>
  </si>
  <si>
    <t>The equipment is available based on the agreement with the head of Department for management of manufacturing technologies. Contact: franci.pusavec@fs.uni-lj.si</t>
  </si>
  <si>
    <t>Naprava je namenjena za zajem in 
karakterizacije topografije (3D) površin,
vključno z evalvacijo karakteristik
površin (hrapavost, valovitost, radiji, itd.). Naprava omogoča zajem in diagnostiko na makro in mikro nivoju, z negotovostjo do nano območja.</t>
  </si>
  <si>
    <t>The equipment is used for grab
and characterization of the surface
topology (3D), including the evaluation
of characteristics (roughness, waviness, radius, etc.). The device offers grabbing and diagnostics on macro and micro level, with the uncertainty down to nano range.</t>
  </si>
  <si>
    <t>https://www.fs.uni-lj.si/raziskovalna_dejavnost/raziskovalna_dejavnost/oprema/2016051613571814/</t>
  </si>
  <si>
    <t xml:space="preserve">Tržni projekti </t>
  </si>
  <si>
    <t xml:space="preserve">Visokoločljiva hitra kamera za raziskave laserskih procesov, kavitacije in deformacij
</t>
  </si>
  <si>
    <t>Highresolution and highspeed camera for research of laser processes, cavitation and deformation</t>
  </si>
  <si>
    <t>Dostop do opreme je v domeni laboratorijev LASTEH, FOLAS, LADISK in LVTS. Kontakt janko.slavic@fs.uni-lj.si</t>
  </si>
  <si>
    <t>Access to equipment is in the domain of laboratories LASTEH, FOLAS, LADISK and LVTS. Contact: janko.slavic@fs.uni-lj.si</t>
  </si>
  <si>
    <t>Kamera je namenjena vizualizaciji ekstremno hitrih pojavov. Hitrost snemanja: do 20000 slik/sek pri polni ločljivosti in do 2.000.000 slik/s pri zmanjšani ločljivosti. Polna ločljivost: 1024x1024 točk.</t>
  </si>
  <si>
    <t>The camera is intended for visualization of extremely fast phenomena. Recording speed: up to 20,000 fps at full resolution and up to 2,000,000 fps at reduced resolution. Full resolution: 1024x1024 pixels.</t>
  </si>
  <si>
    <t>https://www.fs.uni-lj.si/raziskovalna_dejavnost/raziskovalna_dejavnost/oprema/2016112913004251/</t>
  </si>
  <si>
    <t>Matija Jezeršek, Janko Slavič, Marko Hočevar  Rok Petkovšek</t>
  </si>
  <si>
    <t>Pikosekundni vlakenski laser s spremenljivo dolžino bliskov za optodinamske mikroobdelave</t>
  </si>
  <si>
    <t>Picosecond fibre laser with adjustable pulse duration for optodynamic microprocessing</t>
  </si>
  <si>
    <t>Dostop do opreme je v domeni laboratorija LASTEH. Kontakt: matija.jezersek@fs.uni-lj.si</t>
  </si>
  <si>
    <t>Access to equipment is in the domain of laboratory LASTEH. Contact: matija.jezersek@fs.uni-lj.si</t>
  </si>
  <si>
    <t>Kupljeni laserski izvor odpira nove možnosti naprednega procesiranja materialov. Zaradi kratkih laserskih bliskov (trajanje pod 10 ps) in relativno visoke povprečne moči (6 W) omogoča raziskave na področju napredne funkcionalizacije površin, izdelave mikroizvrtin brez toplotno vplivanega območja, mikro obdelave toplotno občutljivih materialov ter laserskega hladnega označevanja.</t>
  </si>
  <si>
    <t>https://www.fs.uni-lj.si/raziskovalna_dejavnost/raziskovalna_dejavnost/oprema/2017031618055595/</t>
  </si>
  <si>
    <t>prof. dr. R. Šturm</t>
  </si>
  <si>
    <t xml:space="preserve">XRD System za merjenje zaostalih napetosti in zaostalega avstenita 
</t>
  </si>
  <si>
    <t>XRD stress analysis system</t>
  </si>
  <si>
    <t>Naročilo na Katedro za tehnologijo materialov. Meritve izvede izučen operater.</t>
  </si>
  <si>
    <t>Direct order at Katedra za tehnologijo materialov (Materials technology). Measurements are performed by trained operator.</t>
  </si>
  <si>
    <t>Meritve zaostalih napetosti in zaostalega avstenita. Možnost elektrokemičnega odtapljanja material.</t>
  </si>
  <si>
    <t>Measurements of residual stresses and retained austenite. It is possible to perform electrochemical etching.</t>
  </si>
  <si>
    <t>https://www.fs.uni-lj.si/raziskovalna_dejavnost/raziskovalna_dejavnost/oprema/2017031618122303/</t>
  </si>
  <si>
    <t>Digitalni optični mikroskop z zajemom topografije</t>
  </si>
  <si>
    <t>Digital optical microscope with capture of topography</t>
  </si>
  <si>
    <t>Dostop je mogoč po predhodnem dogovoru. Kontakt: andrej.jeromen@fs.uni-lj.si</t>
  </si>
  <si>
    <t>Access is possible upon prior arrangement. Contact: andrej.jeromen@fs.uni-lj.si</t>
  </si>
  <si>
    <t>Digitalni optični mikroskop je namenjen opazovanju in slikanju vzorcev s pomočjo vidne svetlobe. Omogoča razpon povečav 0,1-2000x, različne vrste osvetlitve ter nagib glave. 3D motorizacija mizice in programska oprema omogočata samodejno sestavljanje slik, 3D meritve vzorcev ter analizo velikosti delcev.</t>
  </si>
  <si>
    <t>The digital optical microscope is intended for observation and imaging of samples by means of visible light. It provides a magnification range of 0.1-2000x, different types of illumination, and tilting of the head. 3D motorized table and software allow automated image stitching, 3D sample measurements, and grain size analysis.</t>
  </si>
  <si>
    <t>https://www.fs.uni-lj.si/raziskovalna_dejavnost/raziskovalna_dejavnost/oprema/2018082715234390/</t>
  </si>
  <si>
    <t xml:space="preserve">P2-0241      P2-0266        P2-0248       P2-0270       </t>
  </si>
  <si>
    <t>Edvard Govekar Franci Pušavec  Niko Herakovič   Roman Šturm</t>
  </si>
  <si>
    <t>Damjan Klobčar  Tomaž Pepelnjak   Joško Valentinčič</t>
  </si>
  <si>
    <t>2016
2017 (nadgradnja 1)
2018 (nadgradnja 2 in 3)</t>
  </si>
  <si>
    <t>Upgrade of the MTS 100 kN testing machine with the uniaxial 25 kN servo-pulsating testing machine</t>
  </si>
  <si>
    <t>Oprema se uporablja za lastne raziskave. Oprema je na voljo tudi za zunanje narocnike. Cena za storitve se za vsakega narocnika dogovori individualno glede na zahteve narocnika in potrebno opremo. Kontaktna oseba za izdelavo ponudbe je prof. Jernej Klemenc.</t>
  </si>
  <si>
    <t>The equipment is used for our R&amp;D. The equipment is also available for external clients. The quote is prepared individually according to requested service and equipment. Inquiries are handled by prof. Jernej Klemenc.</t>
  </si>
  <si>
    <t>Oprema omogoča izvajanje ločenih enoosnih natezno-tlačnih preizkusov gradiv do maksimalne sile +/-100 kN oz. +/-25 kN; statično (natezni test) ali dinamično (malociklično in velikociklično utrujanje). Oprema je pripravljena tudi za preizkuse pri povišanih temperaturah z uporabo temperaturnih komor.</t>
  </si>
  <si>
    <t>The equipment can be used to conduct separate uniaxial tensile-compression tests on material up to max. force +/- 100 kN and +/- 25 kN, respectively; static (tensile test) and dynamic (low cycle and high cycle fatigue tests). The equipment is ready for tests at high temperatures by using the temperature chambers.</t>
  </si>
  <si>
    <t>https://www.fs.uni-lj.si/raziskovalna_dejavnost/raziskovalna_dejavnost/oprema/2019021313254114/</t>
  </si>
  <si>
    <t>Jernej Klemenc</t>
  </si>
  <si>
    <t>OPOMBA:        St. odpisanosti OS z nadgradnjami 31.12.18 = 24%</t>
  </si>
  <si>
    <t>Mikroskop na atomsko silo (atomic force microscope, AFM) z možnostjo kvantitativne analize mehanskih lastnosti inženirskih triboloških površin in mejnih filmov</t>
  </si>
  <si>
    <t>Atomic force microscope (AFM) with possibility of quantitative analysis of mechanical properties of tribological surfaces and boundary films</t>
  </si>
  <si>
    <t>Nova pridobitev laboratorija je mikroskop na atomsko silo (AFM) MFP 3D Origin, Asylum Research, Oxford Instruments. Ena izmed glavnih prednosti novega mikroskopa je možnost kvantitativnega vrednotenja mehanskih in triboloških lastnosti površin ter mejnih filmov, kot so elastičnost, dušenje, togost, trenje, disipacija energije, itd. Prav te lastnosti mejnih filmov imajo bistven pomen pri novejših triboloških študijah in omogočajo nov razvoj zelenih tehnologij mazanja, ki uporabljajo nove aditive in tvorijo filme, ki so običajno šibkejši, zato je kvantitativna primerjava med njimi ključnega pomena.</t>
  </si>
  <si>
    <t>We have recently purchased a new atomic force microscope (AFM) MFP 3D Origin, Asylum Research, Oxford Instruments. One of the main advantages of the new AFM is quantitative evaluation of the mechanical and tribological properties of surfaces and boundary films, such as for instance elasticity, damping, stiffness, friction, energy dissipation, etc. These properties of the boundary films are essential for newer tribological studies and allow for the new development of green lubrication technologies that use new additives and form films that are usually weaker, therefore quantitative comparison between them is crucial.</t>
  </si>
  <si>
    <t>https://www.fs.uni-lj.si/raziskovalna_dejavnost/raziskovalna_dejavnost/oprema/2019021313215767/</t>
  </si>
  <si>
    <t xml:space="preserve">Modularni raziskovalni hladilni sistem </t>
  </si>
  <si>
    <t>Modular research refrigerator system</t>
  </si>
  <si>
    <t>Oprema je na voljo po dogovoru z vodjo laboratorija. Opremo je možno najeti skupaj z operaterjem. Kontakt: andrej.kitanovski@fs.uni-lj.si</t>
  </si>
  <si>
    <t>Equipment is available by arrangement with the head of the laboratory. The equipment can be rented together with the operator. Contact: andrej.kitanovski@fs.uni-lj.si</t>
  </si>
  <si>
    <t>Ta sistem omogoča merjenje dinamičnih lastnosti parno-kompresijskih ciklov. Pri tem je možna enostavna menjava komponent, za namene parametričnih analiz.</t>
  </si>
  <si>
    <t>This system enables dynamic measurements of vapor-compression cycles. The components can be easily replaced to allow for parametric analyses.</t>
  </si>
  <si>
    <t>https://www.fs.uni-lj.si/raziskovalna_dejavnost/raziskovalna_dejavnost/oprema/2019021313150909/</t>
  </si>
  <si>
    <t>Andrej Kitanovski</t>
  </si>
  <si>
    <t>Znanstveno-raziskovalno središče Koper</t>
  </si>
  <si>
    <t>P6-0272</t>
  </si>
  <si>
    <t>Peter Čerče</t>
  </si>
  <si>
    <t>The equipment is permanently installed in the premises of the SRC Koper and is in the conitunous use</t>
  </si>
  <si>
    <t>http://www.zrs-kp.si/index.php/research/infra-program/</t>
  </si>
  <si>
    <t>I0-0052</t>
  </si>
  <si>
    <t>Arhiv spomina 2</t>
  </si>
  <si>
    <t>Memory archive 2</t>
  </si>
  <si>
    <t>Oprema je fiksno nameščena v sistemskem prostoru ZRS Koper in je v uporabi brez prekinitev</t>
  </si>
  <si>
    <t>Oprema je namenjena informacijski podpori raziskovalnemu delu vseh raziskovalnih inštitutov in infrastrukturnih enot matične ustanove</t>
  </si>
  <si>
    <t>Purpose of the equipment is ICT support of all the research institutes and infrastructural units of SRC Koper</t>
  </si>
  <si>
    <t>Jože Pirjevec</t>
  </si>
  <si>
    <t>P5-0381</t>
  </si>
  <si>
    <t>Rado Pišot</t>
  </si>
  <si>
    <t>P6-0279</t>
  </si>
  <si>
    <t>Milan Bufon</t>
  </si>
  <si>
    <t>raziskovalni projekti</t>
  </si>
  <si>
    <t>Milena Bučar Miklavčič</t>
  </si>
  <si>
    <t>Tekočinski kromatograf</t>
  </si>
  <si>
    <t>HPLC Agilent 1100 with Fluorescence detektor and highly sensitive UV -visible detector</t>
  </si>
  <si>
    <t>Oprema je fiksno nameščena v prostorih akreditiranega Laboratorija za preskušanje oljčnega olja ZRS Koper.</t>
  </si>
  <si>
    <t>The equipment is permanently installed in the accreditated laboratory of olive oil testing at the SRC Koper</t>
  </si>
  <si>
    <t>Oprema je namenjena raziskavam in rednemu spremljanju kakovostnih parametrov oljk in oljčnega olja. Z navedeno opremo preučujemo biofenolno sestavo, tokoferole, sestavo maščobnih kislin, hlapne substance, potvorbe oljčnega olja.</t>
  </si>
  <si>
    <t>Research equipment for olive oil analyses</t>
  </si>
  <si>
    <t>Armin Paravlič</t>
  </si>
  <si>
    <t>Telemetrični merilni sistem za diagnostiko srčne in živčno-mišične aktivnosti</t>
  </si>
  <si>
    <t>Telemetric system for cardio-vascular and skeletal muscle diagnostics</t>
  </si>
  <si>
    <t>Oprema je dostopna v času razpoložljivosti (predvsem od ponedeljka do petka med 8. in 13. uro) v prostorih Mediteranskega centra zdravja ZRS Koper ter po predhodnem individualnem dogovoru. Uporabo opreme zaračunavamo po internem veljavnem ceniku.</t>
  </si>
  <si>
    <t>The equipment is installed in the Laboratory of the Mediterranean Health Centre of ZRS Koper. Use of the equipement by other research institutions is subject of availability and accessible through prior individual agreement, but mainly from Monday till Friday between 8AM and 1PM. The cost is regulated by internal price list and is subject to change.</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</si>
  <si>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</si>
  <si>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 On the basis of this information coach couold delegate the training session or competition. Furthermore, it could measures skeletal muscle activation patternsst and functional tests (sprint velocity, jumping power)</t>
  </si>
  <si>
    <t xml:space="preserve">Noraxon Telemetry TeleMyo </t>
  </si>
  <si>
    <t>Noraxon Telemetry TeleMyo</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</si>
  <si>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</si>
  <si>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</si>
  <si>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 xml:space="preserve">Odskočna deska Kistler </t>
  </si>
  <si>
    <t>Kistler vaulting board</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</si>
  <si>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</si>
  <si>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</si>
  <si>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 xml:space="preserve">Tekoča preproga Zebris </t>
  </si>
  <si>
    <t>Zebris treadmill ergometer</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</si>
  <si>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</si>
  <si>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</si>
  <si>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 xml:space="preserve">TMG MWave modul tenziomiogram </t>
  </si>
  <si>
    <t>TMG MWave modul Tensiomyogram</t>
  </si>
  <si>
    <t>Ostalo</t>
  </si>
  <si>
    <t>Sistem je namenjen merjenju funkcionalne in lateralne asimetrije v hitrosti krčenja mišic in njihovega tonusa.</t>
  </si>
  <si>
    <t>Sistem je namenjen merjenju funkcionalne in lateralne asimetrije v hitrosti krčenja mišic in njihovega tonusa</t>
  </si>
  <si>
    <t>Sistem za analizo mišične učinkovitosti in funkcionalnosti</t>
  </si>
  <si>
    <t>System for analysis of muscular performance and functionality</t>
  </si>
  <si>
    <t>Oprema je dostopna v času razpoložljivosti (predvsem od ponedeljka do petka med 8. in 13. uro) v prostorih laboratorija Mediteranski center zdravja ZRS Koper ter po predhodnem individualnem dogovoru. Uporabo opreme zaračunavamo po internem veljavnem ceniku.</t>
  </si>
  <si>
    <t>Sklop vsebuje štiri sisteme za celovito analizo gibanja človeka, in sicer: 1) sistem za meritev gibljivosti posameznih segmentov človekovega telesa v 3D prostoru; 2) sistem za meritev eksplozivne moči celotnega telesa; 3) sistem za merjenje ravnotežja; 4) sistem za merjenje kognitivno-motorične učinkovitosti. Oprema tako predstavlja posebnost na področju analize gibanja, saj združuje merjenja kognitivno-gibalnega stika in tako omogoča spremljanje motoričnega razvoja, snovanje in spremljanje individualnih prilagoditev treninga ter intervencij.</t>
  </si>
  <si>
    <t>Research equipment consists of four systems for a comprehensive analysis of human motion: 1) a 3D system for measuring the flexibility of individual body segments; 2) a system for measuring the full body explosive power; 3) a system for measuring static and dynamic balance; 4) a system for measuring cognitive-motor efficiency. The equipment represents a specialty in the field of motion analysis, since it combines measurements of cognitive-motor space, thus enabling the monitoring of motor development, designing physical and cognitive interventions and monitoring individual responses and adaptations.</t>
  </si>
  <si>
    <t>TRG</t>
  </si>
  <si>
    <t>Univerza v Ljubljani, Naravoslovnotehniška fakulteta</t>
  </si>
  <si>
    <t>Mirjam Leskovšek</t>
  </si>
  <si>
    <t>JSM 6060 LV - nizko vakuumski scanning elektronski mikroskop</t>
  </si>
  <si>
    <t>JSM 6060 LV - Low vakuum scanning electron microscope</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</si>
  <si>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</si>
  <si>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</si>
  <si>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</si>
  <si>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</si>
  <si>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901580,901580/1</t>
  </si>
  <si>
    <t>http://www.ntf.uni-lj.si/ntf/raziskovanje/raziskovalno-delo/raziskovalna-oprema/</t>
  </si>
  <si>
    <t>MR Štular</t>
  </si>
  <si>
    <t>študijski proces</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</si>
  <si>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</si>
  <si>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</si>
  <si>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</si>
  <si>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</si>
  <si>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</si>
  <si>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</si>
  <si>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</si>
  <si>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</si>
  <si>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260374,od 260374-1 do 260374-9,   260375,260375/1,od 260375-1 do 260375-2</t>
  </si>
  <si>
    <t>P2-0205</t>
  </si>
  <si>
    <t>L2-50113</t>
  </si>
  <si>
    <t>MR J.Arbeiter</t>
  </si>
  <si>
    <t>Peter Fajfar</t>
  </si>
  <si>
    <t>05204</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</si>
  <si>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</si>
  <si>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</si>
  <si>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</si>
  <si>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</si>
  <si>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</si>
  <si>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</si>
  <si>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260424, od 260424-1 do 260424-8</t>
  </si>
  <si>
    <t>P2-0344</t>
  </si>
  <si>
    <t>štud.proc.</t>
  </si>
  <si>
    <t>trg</t>
  </si>
  <si>
    <t>Diana Gregor Svetec</t>
  </si>
  <si>
    <t>08610</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</si>
  <si>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</si>
  <si>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</si>
  <si>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</si>
  <si>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</si>
  <si>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</si>
  <si>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</si>
  <si>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</si>
  <si>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</si>
  <si>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</si>
  <si>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901540,901540/1</t>
  </si>
  <si>
    <t>Primož Mrvar</t>
  </si>
  <si>
    <t>Sistem za analizo slike</t>
  </si>
  <si>
    <t>Analysis Materials Research Lab</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</si>
  <si>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</si>
  <si>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</si>
  <si>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260465, 260465-1</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</si>
  <si>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</si>
  <si>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</si>
  <si>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</si>
  <si>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</si>
  <si>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</si>
  <si>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</si>
  <si>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</si>
  <si>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260307,260307/1,260307-1,260307-2</t>
  </si>
  <si>
    <t>Vakumska indukcijska talilna in livna peč</t>
  </si>
  <si>
    <t>Induction vacuum melting and casting furnace</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</si>
  <si>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</si>
  <si>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</si>
  <si>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260648,260648/1</t>
  </si>
  <si>
    <t>Boštjan Markoli</t>
  </si>
  <si>
    <t>Vrstični elektronski mikroskop</t>
  </si>
  <si>
    <t>JEOL JSM-7600F field emission scanning electron microscope</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</si>
  <si>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</si>
  <si>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</si>
  <si>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</si>
  <si>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</si>
  <si>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250000,250000/1</t>
  </si>
  <si>
    <t>Miran Udovč</t>
  </si>
  <si>
    <t>Mikroskop NIKON Eclipse</t>
  </si>
  <si>
    <t>Geološki mikroskop s presevno in odsevno svrtlobo 4 kos; 1 kos nadgradnja za fotografiranje vzorcev</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</si>
  <si>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</si>
  <si>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</si>
  <si>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</si>
  <si>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</si>
  <si>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340688,340688/1</t>
  </si>
  <si>
    <t>Štud. proces</t>
  </si>
  <si>
    <t>Dinamično mehanski analizator</t>
  </si>
  <si>
    <t>Dynamic Mechanical Analyzer Q800</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</si>
  <si>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</si>
  <si>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</si>
  <si>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</si>
  <si>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901927,901927/1</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</si>
  <si>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</si>
  <si>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</si>
  <si>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</si>
  <si>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</si>
  <si>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</si>
  <si>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</si>
  <si>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</si>
  <si>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</si>
  <si>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 xml:space="preserve">902490,902490/1 </t>
  </si>
  <si>
    <t>Goran Vižintin</t>
  </si>
  <si>
    <t>Georadar Proex system KIT optical</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</si>
  <si>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</si>
  <si>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</si>
  <si>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</si>
  <si>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</si>
  <si>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150800,150800/1</t>
  </si>
  <si>
    <t>Računalniški program Thermo - Calc</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</si>
  <si>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</si>
  <si>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</si>
  <si>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260301,260301/1,od 260301-1 do 260301-5</t>
  </si>
  <si>
    <t xml:space="preserve">Boštjan Markoli </t>
  </si>
  <si>
    <t>Mikroskop Zeiss Axio Imager.A1m</t>
  </si>
  <si>
    <t>Light optical microscope ZEISS Axio Imager.A1m</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</si>
  <si>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</si>
  <si>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</si>
  <si>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</si>
  <si>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</si>
  <si>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L2-4099</t>
  </si>
  <si>
    <t>MR Leskovar</t>
  </si>
  <si>
    <t xml:space="preserve">diploma   </t>
  </si>
  <si>
    <t xml:space="preserve">Borut Kosec </t>
  </si>
  <si>
    <t>Kalorimeter C 200</t>
  </si>
  <si>
    <t xml:space="preserve">Calorimeter 200 C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</si>
  <si>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</si>
  <si>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</si>
  <si>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</si>
  <si>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</si>
  <si>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260696,260696/1</t>
  </si>
  <si>
    <t xml:space="preserve">Milan Bizjak         </t>
  </si>
  <si>
    <t>06073</t>
  </si>
  <si>
    <t>Aparat za merjenje defektov v kov. materialih z metodo vrtinčnih tokov</t>
  </si>
  <si>
    <t>Eddy current</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</si>
  <si>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</si>
  <si>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</si>
  <si>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</si>
  <si>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</si>
  <si>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260715,260715/1</t>
  </si>
  <si>
    <t>Matej Dolenec</t>
  </si>
  <si>
    <t>Prenosni rentgenski fluorescenčni (XRF) analizator Thermo NITON XL3t 900S-He</t>
  </si>
  <si>
    <t>Portable handheld X-ray fluoresece  analyser for elemental determination in soil, rocks, alloys, and minerals.</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</si>
  <si>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</si>
  <si>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</si>
  <si>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</si>
  <si>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</si>
  <si>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340778,340778/1</t>
  </si>
  <si>
    <t>Andrej Demšar</t>
  </si>
  <si>
    <t>FT - IR spektrometer (Polarizer KIT)</t>
  </si>
  <si>
    <t>FT-IR spectrometer (Polarizer KIT)</t>
  </si>
  <si>
    <t>FT-IR spektrometer vključuje FT-IR spektrometer "Spectrum GX in FT-IR mikroskop Autoimage in omogoča identifikacijo kemijske in delno tudi fizikalne strukture snovi (identifikacija funkcionalnih skupin v molekulah). Območje merjenja: od 4000 cm-1 do 500 cm-1. Omogoča uporabo ATR in transmisijske tehnike snemanja.</t>
  </si>
  <si>
    <t>The FT-IR spectrometer includes FT-IR spectrometer »Spectrum GX« and FT-IR microscope Avtoimage. It was designed for identification of chemical and partially physical structure of substance (identification of functional groups in molecules). Scanning range: from 4000 cm-1 to 500 cm-1. It enables the use of ATR and transmission methods of IR scanning.</t>
  </si>
  <si>
    <t>901560/1</t>
  </si>
  <si>
    <t>Klementina Možina</t>
  </si>
  <si>
    <t>Naprava za sledenje očesnih premikov</t>
  </si>
  <si>
    <t>TOBII X120 - Flexible eye tracking</t>
  </si>
  <si>
    <t>Oprema je na razpolago po dogovoru; čas dostopa je odvisen od zasedenosti opreme. Rezervacije: uros.miklavcic@ntf.uni-lj.si</t>
  </si>
  <si>
    <t>The equipment is available upon agreement; access time is dependable on equipment occupation. Reservation: uros.miklavcic@ntf.uni-lj.si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</si>
  <si>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</si>
  <si>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</si>
  <si>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902432,902432/1</t>
  </si>
  <si>
    <t>Instrument za analizo toplotnih konstant Hot Disk TPS 2200</t>
  </si>
  <si>
    <t>Thermal Constant Analyser Instrument Hot Disk TPS 2200</t>
  </si>
  <si>
    <t>P2-0213</t>
  </si>
  <si>
    <t>Barbara Simončič</t>
  </si>
  <si>
    <t>08393</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</si>
  <si>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</si>
  <si>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</si>
  <si>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</si>
  <si>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</si>
  <si>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</si>
  <si>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Univerza na Primorskem, Inštitut Andrej Marušič</t>
  </si>
  <si>
    <t>P1-0294</t>
  </si>
  <si>
    <t>Tomaž pisanski</t>
  </si>
  <si>
    <t>Mobilna integruirana vzorčevalno meteorološka postaja</t>
  </si>
  <si>
    <t>Mobile integrated meteorological station</t>
  </si>
  <si>
    <t>Merilna naprava je namenjena merjenju meteoroloških parametrov in meritvi kakovosti zraka.</t>
  </si>
  <si>
    <t>Equipment is intended for meteorological measurments and for monitoring of air pollution</t>
  </si>
  <si>
    <t>Meteorološke meritve in meritve kakovosti zraka – PM10.</t>
  </si>
  <si>
    <t>meteorological measurements and monitoring of air pollution</t>
  </si>
  <si>
    <t>110, 111, 113, 114, 120, 124, 126, 127, 128, 129, 131, 136, 146, 147, 148, 150, 151</t>
  </si>
  <si>
    <t>http://www.iam.upr.si/sl/oddelki/ot/raziskovalna-oprema/</t>
  </si>
  <si>
    <t>Pogodba z gospodarstvom</t>
  </si>
  <si>
    <t>Jure Praznikar, Miha Perosa, Smiljana Skvarc</t>
  </si>
  <si>
    <t>Univerza v Mariboru, Fakulteta za kmetijstvo in biosistemske vede</t>
  </si>
  <si>
    <t>mag.Mateja Muršec, dr.Janja Kristl, dr. Franci Bavec</t>
  </si>
  <si>
    <t>Analitska oprema laboratorija za fitofiziološke raziskave II</t>
  </si>
  <si>
    <t>Equipment for molecular analyses and tissue culture</t>
  </si>
  <si>
    <t>Oprema se nahaja v raziskovalnih laboratorijih FKBV. Skrbniki  opreme so Mateja Muršec, Vesna Weingerl, Janja Kristl in dr.Franci Bavec. Dostop do uporabe opreme je omogočen vsem raziskovalcem po predhodnem dogovoru, vsak dan od pon-pet od 8.00 do 18.00</t>
  </si>
  <si>
    <t xml:space="preserve">The equipment is located in research laboratories at the FALS. Persons responsible for equipment are Mateja Muršec, Vesna Weingerl, Janja Kristl and dr.Franci Bavec. Equipment is available for all researchers to use after previous agreement, evry working day from 8.00 to 18.00  </t>
  </si>
  <si>
    <t>V raziskavah genetske strukture rastlinskih materialov in v tkivnih kulturah</t>
  </si>
  <si>
    <t>Plant genetic analyses, tissue cultures</t>
  </si>
  <si>
    <t>3405,3406,3407,3408,3409,3486</t>
  </si>
  <si>
    <t>50-60</t>
  </si>
  <si>
    <t>www.fkbv.um.si</t>
  </si>
  <si>
    <t>P1-0164</t>
  </si>
  <si>
    <t>dr. Janja Kristl, dr. Andreja Urbanek-Krajnc, mag. Vesna weingerl, Danica Štefok</t>
  </si>
  <si>
    <t>MR</t>
  </si>
  <si>
    <t>dr. Andreja-Urbanek Krajnc, dr. Janja Kristl, Nataša Imenšek, Tina Ogulin</t>
  </si>
  <si>
    <t>N1-0041</t>
  </si>
  <si>
    <t>dr.Andreja Urbanek, dr. Janja Kristl</t>
  </si>
  <si>
    <t>dr.Tomaž Langerholc</t>
  </si>
  <si>
    <t>Ultracentrifuga RC-28S</t>
  </si>
  <si>
    <t>Ultracentrifuge RC-28S</t>
  </si>
  <si>
    <t>Vsak dan od 6.00 do 20.00, izven tega časa po dogovoru po urniku, predhodni dogovor s predstojnikom</t>
  </si>
  <si>
    <t xml:space="preserve">Every working day from 8.00 do 20.00, out of working days upon agremeent, agreement with the Chair od the dept.  </t>
  </si>
  <si>
    <t>v biokemiji , mikrobiologiji, biotehnologiji</t>
  </si>
  <si>
    <t xml:space="preserve">Biochemistry, microbiology, biotechnology </t>
  </si>
  <si>
    <t xml:space="preserve"> dr Tomaž Langerholc,  dr.Maša Primec</t>
  </si>
  <si>
    <t>Čitalec mikrotitrskih ploščic</t>
  </si>
  <si>
    <t>Microtiter plate reader</t>
  </si>
  <si>
    <t>Programi, projekti ARRS, tržni viri</t>
  </si>
  <si>
    <t>Čitanje mikrotitrskih ploščic različnih formatov. Merjenje absorbance, fluorescence in luminiscence. Kinetične mertive.</t>
  </si>
  <si>
    <t>Quantitative readings from microtiter plates in different formats. Readings of absorption, fluorescence and luminescence. Kinetic measurements.</t>
  </si>
  <si>
    <t xml:space="preserve"> dr Tomaž Langerholc,  mag. Maša Primec</t>
  </si>
  <si>
    <t>Nataša Imenšek</t>
  </si>
  <si>
    <t>mag. Maksimiljan Brus</t>
  </si>
  <si>
    <t>Laboratorij za prehrano neprežvekovalcev</t>
  </si>
  <si>
    <t xml:space="preserve">Laboratory for non-ruminants nutrition </t>
  </si>
  <si>
    <t>Laboratorij  je na dislocirani enoti. Uporaba laboratorija je po predhodnem dogovoru s skrbnikom. Uporaba je možna za obdobje 50 dni.</t>
  </si>
  <si>
    <t>The laboratory is on a dislocated unit. The use of the laboratory is by prior arrangement.</t>
  </si>
  <si>
    <t>Testiranje učinkovitosti prehranskih dodatkov v krmi in vodi za živali.</t>
  </si>
  <si>
    <t>Testing the effectiveness of dietary supplements  in feed and water for animals.</t>
  </si>
  <si>
    <t xml:space="preserve">www.fkbv.um.si </t>
  </si>
  <si>
    <t>15/82</t>
  </si>
  <si>
    <t>V4-1604</t>
  </si>
  <si>
    <t>dr. Dejan Škorjanc, Mag. Maksimiljan Brus, projektni partnerji (BF,VF)</t>
  </si>
  <si>
    <t>V4-1817</t>
  </si>
  <si>
    <t>dr. Maja Prevolnik Povše, mag. Maksimiljan Brus</t>
  </si>
  <si>
    <t>PC</t>
  </si>
  <si>
    <t>izvajalci pedagoškega procesa na programih ŽIV.,UNI,</t>
  </si>
  <si>
    <t>mag.Maša Primec</t>
  </si>
  <si>
    <t>Aparat za analizo DNK - REAL PCR</t>
  </si>
  <si>
    <t>REAL TIME PCR</t>
  </si>
  <si>
    <t xml:space="preserve">Every working day from 6.00 do 20.00, out of working days upon agremeent, agreement with the Chair od the dept.  </t>
  </si>
  <si>
    <t>Kvantitativna določitev DNK</t>
  </si>
  <si>
    <t>Quantification of DNA</t>
  </si>
  <si>
    <t>http://www.fkbv.um.si/raziskovalna-dejavnost-fkbv</t>
  </si>
  <si>
    <t>Zavod za gradbeništvo Slovenije</t>
  </si>
  <si>
    <t>Mihael Ramšak</t>
  </si>
  <si>
    <t>ANALIZATOR ZVOKA 2270 G-4 BRUEL &amp; KJAER S PRIBOROM</t>
  </si>
  <si>
    <t>Sound level meter and analyser type 2270 Bruel@Kjaer</t>
  </si>
  <si>
    <t>Programi, projekti in/ali tržni presežek</t>
  </si>
  <si>
    <t>Merilne opreme ni možno isposoditi, možno jo je najeti skupaj z za delo usposobljeno osebo</t>
  </si>
  <si>
    <t>The equipment is not for renting, it can be hired including qualified personel</t>
  </si>
  <si>
    <t>Oprema se uporablja za merjenje in analizo zvočnih ravni.</t>
  </si>
  <si>
    <t>Equipment is used for measurment and analysis of sound levels</t>
  </si>
  <si>
    <t>http://www.zag.si/si/oprema/548102a6eb8ef9821de4eee0fd64e662</t>
  </si>
  <si>
    <t>I0-0032</t>
  </si>
  <si>
    <t>Uroš Bohinc</t>
  </si>
  <si>
    <t>P2-0273</t>
  </si>
  <si>
    <t>Andraž Legat</t>
  </si>
  <si>
    <t>tržni nalogi</t>
  </si>
  <si>
    <t>razni</t>
  </si>
  <si>
    <t>Stanislav Lenart</t>
  </si>
  <si>
    <t>Dinamični torzijski triosni aparat</t>
  </si>
  <si>
    <t>Dynamic torsional hollow cylinder apparatus</t>
  </si>
  <si>
    <t>Dostop do opreme je možen po predhodnem dogovoru.</t>
  </si>
  <si>
    <t xml:space="preserve">Use of the equipment is possible and depends upon the preliminary agreement. The equipment can be used only by qualified and authorized person. </t>
  </si>
  <si>
    <t>Primerno za preiskave nevezanih zemljin (melji, peski). Obremenjevanje v osni in torzijski smeri (rotiranje glavnih osi). Frekvenca obremenitve do 50 Hz. Anizotropno napetostno stanje.</t>
  </si>
  <si>
    <t>Suitable to cohesionless soils tests (silts, sands). Loading in axial and torsional mode (principal stress rotation). Frequency of loading up to 50 Hz. Anisotropic stress state.</t>
  </si>
  <si>
    <t>2673600     2673699</t>
  </si>
  <si>
    <t>http://www.zag.si/si/oprema/179174dbef0e2057da6ac0316c5f0273</t>
  </si>
  <si>
    <t>V okvari</t>
  </si>
  <si>
    <t>P2-0273 Gradbeni objekti in materiali</t>
  </si>
  <si>
    <t>Sabina Jordan</t>
  </si>
  <si>
    <t>Kalorimetrična komora za laboratorijsko merjenje toplotnih lastnosti gradbenih konstrukcij in elementov</t>
  </si>
  <si>
    <t>Calorimetric chamber for laboratory measurment of thermal properties of construction products and elements</t>
  </si>
  <si>
    <t>Dostop do opreme je možen po predhodnem dogovoru. Cena preiskave je odvisna od zahtevnosti eksperimenta.</t>
  </si>
  <si>
    <t>Use of the equipment is possible and depends upon the preliminary agreement. The study cost depends of the complexy of the experiment.</t>
  </si>
  <si>
    <t>Komora omogoča merjenje toplotnih tokov v nadzorovanih pogojih. Omogoča merjenje transmisijskih in sevalnih tokov ter količin kot sta toplotna prehodnost in prepustnost za energijo sončnega sevanja.</t>
  </si>
  <si>
    <t>The chamber is used to measure heat flows in controlled conditions. It is possible to measure transmissive and radiative heat transfer. Quantities such as thermal transmission and g-value can be measured.</t>
  </si>
  <si>
    <t>2829399     2829300</t>
  </si>
  <si>
    <t>http://www.zag.si/si/oprema/d00ff0c247747c10588e35aefb922f50</t>
  </si>
  <si>
    <t xml:space="preserve">Merilni sistem za meritve deformacij z optičnimi vlakni </t>
  </si>
  <si>
    <t xml:space="preserve">SMARTEC SOFO fibre optic deformation measurement system
</t>
  </si>
  <si>
    <t xml:space="preserve">Merilni sistem za meritev deformacij z optičnimi vlakni si je mogoče izposoditi ob vnaprejšnji rezervaciji - najmanj 3 mesece pred izposojo. Delo na opremi lahko izvaja za to usposobljena oseba. </t>
  </si>
  <si>
    <t>The system is available for renting. The reservation should be made at least 3 months prior to the date of rent. The price per day consists of two parts: - MGCplus instrument 250eur/day, MGCplus amplifier module 50eur/day. The system can be used only by qualified and authorized person.</t>
  </si>
  <si>
    <t>Sistem SOFO proizvajalca SMARTEC je namenjen meritvam deformacij s pomočjo optičnih vlaken. Sestavlja ga optična čitalna enota s senzorji različnih dolžin. Omogoča vzpostavitev dolgotrajnega monitoringa pomikov oddaljenih objektov.</t>
  </si>
  <si>
    <t>System for optical measurement of displacement SOFO from SMARTEC. It consists of optical measuring unit and fibre optic sensors of various lengths. It is possible to set up a long term monitoring of displacements on a distant object.</t>
  </si>
  <si>
    <t>2522400     2522499</t>
  </si>
  <si>
    <t>http://www.zag.si/si/oprema/81136360e7af6299ab2359aeb3568306</t>
  </si>
  <si>
    <t>NI v uporabi</t>
  </si>
  <si>
    <t>Merilni sistem za meritve dinamičnih vplivov na konstrukcije</t>
  </si>
  <si>
    <t>Data acquisition system for measurement of dynamic influences on structures</t>
  </si>
  <si>
    <t xml:space="preserve">Sistem si je mogoče izposoditi ob vnaprejšnji rezervaciji - najmanj 3 mesece pred izposojo. Delo na opremi lahko izvaja za to usposobljena oseba. </t>
  </si>
  <si>
    <t>Oprema je namenjena dinamični meritvi različnih, predvsem mehanskih veličin (pomik, sila, moment, deformacija, temperatura …). Sestavljata jo dva merilna ojačevalnika MGCplus proizvajalca HBM, z različnimi enokanalnimi ojačevalnimi moduli.</t>
  </si>
  <si>
    <t>The system consists of two measuring amplifiers MGCplus with additional amplifier modules from HBM. It is possible to connect various sensors: force, moment, displacement, acceleration, temperature,…</t>
  </si>
  <si>
    <t xml:space="preserve">2459399    2459499   2459300   2459400 </t>
  </si>
  <si>
    <t>http://www.zag.si/si/oprema/58384c368e539870b23ef09aa7e8fe46</t>
  </si>
  <si>
    <t>Oprema za preiskave dinamičnega obnašanja zemljin med potresom - III.sklop</t>
  </si>
  <si>
    <t xml:space="preserve">Single axis seismic shaking table with servohydraulic regulation system </t>
  </si>
  <si>
    <t>Oprema je vgrajena v preskusni hali laboratorija in jo je mogoče le najeti. Delo na opremi lahko izvaja za to usposobljena oseba. Rezervacija opreme se opravi vsaj 3 mesece pred izvedbo preiskav.</t>
  </si>
  <si>
    <t>Since the test equipment is installed in the laboratory it is available for use only at its original location. The equipment can be used only by qualified and authorized person. The reservation should be made at least 3 months prior to the date of rent.</t>
  </si>
  <si>
    <t>Enokomponentna potresna miza se uporablja le skupaj s servohidravličnim sistemom INOVA. Je trajno vgrajena v preskusni hali Laboratorija za konstrukcije. Njena nosilnost je 5000 kg, največji pospešek 6 g.</t>
  </si>
  <si>
    <t>Seismic shaking table is used only in conjuction with servohydraulic system INOVA. It is permanently installed in the Laboratory for structures. Its capacity is 5t of useful load. The maximum acceleration is 6g.</t>
  </si>
  <si>
    <t>2444399   2444499   2444599   2444300   2444400   2444500</t>
  </si>
  <si>
    <t>ODSLUŽENA NEUPORABNA</t>
  </si>
  <si>
    <t>Tadeja Kosec</t>
  </si>
  <si>
    <t>Potenciostat/galvanostat Autolab 100 - Sistem za karakterizacijo mehansko-korozijskih procesov - I. sklop</t>
  </si>
  <si>
    <t>Potentiastat/galvanostat</t>
  </si>
  <si>
    <t>Dostop do opreme je možen po predhodnem dogovoru.  Delo na opremi lahko izvaja za to usposobljena oseba. Cena preiskave je odvisna od zahtevnosti eksperimenta.</t>
  </si>
  <si>
    <t>Potenciostat/galvanostat omogoča številne elektrokemijske eksperimente, korozijske eksperimente ter meritve elektrokemijsko impedančno spektroskopijo.</t>
  </si>
  <si>
    <t>Potenciostat/galvanostat enables  to conduct versatile electrochemical experiments, corrosion experiments and electrochemical impedance spectroscopy of different materials.</t>
  </si>
  <si>
    <t>2768600   2768699</t>
  </si>
  <si>
    <t>http://www.zag.si/si/oprema/7490edd74c8651e20dd60ecbe135e1d3</t>
  </si>
  <si>
    <t>BI-FR/CEA/17-19-006</t>
  </si>
  <si>
    <t>J2-9211</t>
  </si>
  <si>
    <t>J7-9404</t>
  </si>
  <si>
    <t>Anton Štibler</t>
  </si>
  <si>
    <t>Preskusni stroj s pripadajočo opremo za etalon za silo</t>
  </si>
  <si>
    <t>Zwick Z600 with auxiliary equipment as force standard machine</t>
  </si>
  <si>
    <t>Delo na opremi lahko izvaja za to usposobljena oseba iz Laboratorija za metrologijo.</t>
  </si>
  <si>
    <t>The equipment can be used only by qualified and authorized person of Laboratory for metrology ZAG</t>
  </si>
  <si>
    <t>Referenčni etalon za silo od 500 N do 600 kN za nateg in tlak.</t>
  </si>
  <si>
    <t>Force standard machine 500 N to 600 kN for tension and compression.</t>
  </si>
  <si>
    <t>2849300
2883500
2855500</t>
  </si>
  <si>
    <t>http://www.zag.si/si/oprema/a2f84ce1ec6f3de59f1b34b05d2f8f18</t>
  </si>
  <si>
    <t>Aljoša Šajna</t>
  </si>
  <si>
    <t>SISTEM ZA DETEKCIJO AKUSTIČNE EMISIJE III ZUNANJI</t>
  </si>
  <si>
    <t>Acoustic Emission Testing Equipment</t>
  </si>
  <si>
    <t>Oprema je namenjena za spremljanje novonastajajočih in aktivnost obtoječih razpok v betonu</t>
  </si>
  <si>
    <t>The equiment is to be used for the detection of new-born and activity of old cracks in cincrete.</t>
  </si>
  <si>
    <t>http://www.zag.si/si/oprema/fed67ba7e3cb151305e655c70299c1af</t>
  </si>
  <si>
    <t>drugi projekti H2020 InnoWee</t>
  </si>
  <si>
    <t>trži nalogi</t>
  </si>
  <si>
    <t>Sistem za karakterizacijo mehansko-korozijskih procesov - II. sklop</t>
  </si>
  <si>
    <t>SSRT autoclave with scratching device for mechanical and corrosion tests-II.part</t>
  </si>
  <si>
    <t>Dostop do opreme je možen po predhodnem dogovoru. Delo na opremi lahko izvaja za to usposobljena oseba. Cena preiskave je odvisna od zahtevnosti eksperimenta.</t>
  </si>
  <si>
    <t>SSRT avtoklav omogoča mehanske natezne statične in dinamične obremenitve pri povišani temperaturi ter tlaku z možnostjo tribološke obrabe z dodatnim elektrokemijskim spremljanjem.</t>
  </si>
  <si>
    <t>SSRT avtoclave  enables mechanical dinamic and static loading with possible sctratching and electrochemical evaluation of the processes at elevated temperatures and pressures.</t>
  </si>
  <si>
    <t>2829099     2829000     2829100     2829200</t>
  </si>
  <si>
    <t>http://www.zag.si/si/oprema/33c5cdcb62d1c7dc46e59a3f914d88cd
in
http://www.zag.si/si/oprema/7490edd74c8651e20dd60ecbe135e1d3</t>
  </si>
  <si>
    <t>Lidija Korat</t>
  </si>
  <si>
    <t>Sistem za rentgensko mikrotomografijo</t>
  </si>
  <si>
    <t>Micro-computed tomography system</t>
  </si>
  <si>
    <t xml:space="preserve">Dostop do opreme je možen po predhodnem dogovoru. Z opremo lahko rokuje le za to usposobljeno osebje (usposobljeno s strani proizvajalca). Potrebno je slediti zahtevam za varnost pri delo z virom sevanja. </t>
  </si>
  <si>
    <t>Equipment is available by preliminary arrangement, but it can be used only by qualified person, which has been previously trained by producer. There are special safety requirements for handling x-ray sources.</t>
  </si>
  <si>
    <t>Oprema se uporablja za 3D globinsko in površinsko skeniranje. Ločljivost je odvisna od velikosti vzorca, njegove gostote, atomskega števila in debeline. Poleg osnovne opreme je na voljo dodatna oprema za določanje in-situ natezne in tlačne trdnosti in za staranje pri povišanj/znižani temperaturi. Možno je opazovati mokre ali nasičene vzorce.</t>
  </si>
  <si>
    <t xml:space="preserve">Equipment is used for 3D structural and surface visualisation. Resolution is dependent on size of the sample, its density, atomic number and thickness. Beisde basic equipment, environmnetal chamber (heating-cooling) and stage for in-situ tensile and compressive experiments are available. Scanning of wet and humid samples is also possible.  </t>
  </si>
  <si>
    <t>2829499     2829400</t>
  </si>
  <si>
    <t>http://www.zag.si/si/oprema/e236cb4d35f0ebd8d2c1e332ea80e3ca</t>
  </si>
  <si>
    <t>J1-7148</t>
  </si>
  <si>
    <t>Alenka Mauko Pranjić</t>
  </si>
  <si>
    <t>BI-AT/16-17-021 (DuS NFCC) SN 0332/16J</t>
  </si>
  <si>
    <t>MR 1128/14</t>
  </si>
  <si>
    <t>Miha Hren</t>
  </si>
  <si>
    <t>drugi projekti (RRI SPS NMP in H2020 InnoWEE)</t>
  </si>
  <si>
    <t>Vilma Ducman</t>
  </si>
  <si>
    <t>SISTEM ZA TEST.NESATURIRANIH ZEMLJIN</t>
  </si>
  <si>
    <t>Unsaturated Soil Testing System</t>
  </si>
  <si>
    <t>Oprema omogoča direktne meritve pornega tlaka za potrebe določevanja matrične sukcije na delnosaturiranih zemljinah. Porozne ploščice s točko vstopa zraka 500 ali 1500 kPa za testiranje nesaturiranih zemljin.</t>
  </si>
  <si>
    <t>Equipment provides a direct measurement of pore water pressure for the measurement of matric suction on partly saturated soils. High-air-entry porous disc (either 500 or 1500kPa) for unsaturated soil testing</t>
  </si>
  <si>
    <t>http://www.zag.si/si/oprema/425b66871d5320c8f1b222f1a3f17b40</t>
  </si>
  <si>
    <t>RRI SPS NMP</t>
  </si>
  <si>
    <t>SPEKTROMETER OES OPTIČNI EMISIJSKI</t>
  </si>
  <si>
    <t>optical emission spectroscope</t>
  </si>
  <si>
    <t>kemijska analiza kovin</t>
  </si>
  <si>
    <t>chemical analysis of metals</t>
  </si>
  <si>
    <t>http://www.zag.si/si/oprema/a53148a3276cb4c8c6e925ced4e17bf2</t>
  </si>
  <si>
    <t>Tribokorozimeter - Sistem za karakterizacijo mehansko-korozijskih procesov - I. sklop</t>
  </si>
  <si>
    <t>Tribocorrosimeter</t>
  </si>
  <si>
    <t>Use of the equipment is possible and depends upon the preliminary agreement. The equipment can be used only by qualified and authorized person. The study cost depends of the complexy of the experiment.</t>
  </si>
  <si>
    <t>Tribokorozimeter je naprava za določanje tako triboloških lastnosti  (pin on disc in recipročni kontakt) materiala kot tudi korozijskih lastnosti, ločeno ali v skupnem delovanju. Tribokorozimeter obsega tudi profilometer za določanje hrapavosti in obrabe materiala.</t>
  </si>
  <si>
    <t>Tribocorrsimeter is an equipment for determination of tribocorrosive characteristics of metal material (pin on disc and reciprocating sliding contact) as well as abrasive and corrosion properties alone. Tribocorrosimeter includes prophylometer for determination of roughness and abrasive wear of the material.</t>
  </si>
  <si>
    <t>2761400   2761499</t>
  </si>
  <si>
    <t>http://www.zag.si/si/oprema/33c5cdcb62d1c7dc46e59a3f914d88cd</t>
  </si>
  <si>
    <t>Slavko Pandža</t>
  </si>
  <si>
    <t>Univerzalni stroj za določanje mehanskih lastnosti do 2500 kN</t>
  </si>
  <si>
    <t>2004, 2017 nadgradnja</t>
  </si>
  <si>
    <t>Universal testing machine ZWICK Z2500Y + nadgradnja 2017</t>
  </si>
  <si>
    <t>866.749,28, 175.277,89 nadgdadnja</t>
  </si>
  <si>
    <t>Oprema je dostopna po predhodnem dogovoru, uporablja pa jo lahko le za to usposobljena in pooblaščena oseba.</t>
  </si>
  <si>
    <t>Equipment is available by preliminary arrangement, but it can be used only by qualified and authorized person.</t>
  </si>
  <si>
    <t>Za izvajanje nateznih, tlačnih in upogibnih preskusov za kovine, beton in les. Stroj je opremljen z digitalno merilno opremo in kontrolno elektroniko ter programsko opremo za izvajanje nateznih, tlačnih in upogibnih preskusov. Maksimalna sila 2500 kN, delovni gib s hidravličnimi čeljustmi max. 2000 mm. Z opremo izvajamo tudi nestandarne preskuse po željah strank. Na opremi izvajamo preskušanja v sklopu certificiranja in priprave slovenskih tehničnih soglasij.</t>
  </si>
  <si>
    <t xml:space="preserve">For carrying out tensile, compresion and benting tests for metals, concrete and wood. Machine is equiped with digial mesurment and control electronics and software for tensile, compresion and bending tests. Fmax, at least 2500 kN, tewst stroke with hydraulic grips at least 2000mm.  With machine perform also non-standard test on request of customer. With machine we perform tests for certificatoin of products and preparation of Slovenian tehnical approvals. </t>
  </si>
  <si>
    <t>2507800     2507898    2507899   2507900      2507998    2507999    2507801</t>
  </si>
  <si>
    <t>http://www.zag.si/si/oprema/5aad5a6459b68bbe5747da9f1c076b30</t>
  </si>
  <si>
    <t>Živosrebrni porozimeter</t>
  </si>
  <si>
    <t>Mercury Porosimeter Autopore IV 9510</t>
  </si>
  <si>
    <t xml:space="preserve">Oprema zaradi rokovanja s Hg ni splošno dostopna. Uporablja jo lahko le za to usposobljena in pooblaščena oseba. Pogoji dostopa (cena in čas) se oblikujejo glede na število meritev in zahtevnost vzorca individualno za vsakega naročnika. </t>
  </si>
  <si>
    <t>Equipment is not generally available due to handling with mercury. It can be used only by trained and authorised personnel. Services conditions (costs, time) are being arranged individually based on number of measurements and complexity of sample.</t>
  </si>
  <si>
    <t>Oprema deluje v območju tlaka do 414 MPa, kar omogoča določitev por s premerom od 360 µm do 0.003 µm. Ločljivost meritev pri vtiskanju in iztiskanju je najmanj 0.1 mL volumna živega srebra. Parametri, ki se jih da določiti, so: celokupni volumen por, porazdelitev velikosti por, delež poroznosti, gostota materiala ter transportne lastnosti zgradbe sistema por.</t>
  </si>
  <si>
    <t>The equipment works within the pressure range from almost zero up to 414 MPa, which makes it possible to measure pore diameters with sizes ranging from 360 µm to 0.003 µm. Data resolution is better than 0.1 mL for mercury intrusion and extrusion volumes. Prameters that can be determined: total pore volume, pore size distribution, percent porosity, density of the material, transport properties of the pore structure.</t>
  </si>
  <si>
    <t>2615100     2615199</t>
  </si>
  <si>
    <t>http://www.zag.si/si/oprema/c3d8266be7f90ec1346a5984d3aa40fc</t>
  </si>
  <si>
    <t>J2-9197</t>
  </si>
  <si>
    <t>Razni</t>
  </si>
  <si>
    <t>EraMIN FLOW</t>
  </si>
  <si>
    <t>Nataša Knez</t>
  </si>
  <si>
    <t>ANALIZATOR PLINOV FTIR</t>
  </si>
  <si>
    <t>FTIR Gas Analyser</t>
  </si>
  <si>
    <t>v roku enega meseca po predhodni najavi samo ob prisotnosti strokovnjaka ZAG</t>
  </si>
  <si>
    <t>within one month by appointment only, in the presence of an expert from ZAG</t>
  </si>
  <si>
    <t>Naprava omogoča sprotno merjenje koncentracije strupenih plinov, ki se sproščajo pri gorenju</t>
  </si>
  <si>
    <t>The device allows simultaneous measurement of the concentration of toxic gases emitted during combustion</t>
  </si>
  <si>
    <t>http://www.zag.si/si/oprema/b44daa37ec6ffd87e49f3fd08b3ee9ab</t>
  </si>
  <si>
    <t>KONUSNI KALORIMETER</t>
  </si>
  <si>
    <t>2015, nadgradnja 2018</t>
  </si>
  <si>
    <t>Cone Calorimeter</t>
  </si>
  <si>
    <t>Naprava omogoča spremljanje mase, sproščanja toplote, koncentracije O2, CO2, CO, temperature, prosojnosti dimnih plinov med obremenitvijo vzorca s toplotnim sevanjem do 50 kW/m2. Programska oprema omogoča oceno razreda odziva preskušanega proizvoda na ogenj. Mogoča povezava in meritev sestave dimnih plinov s FTIR.</t>
  </si>
  <si>
    <t>Measurement of mass loss rate, rate of heat release, concentration of O2, CO2, CO, temperature, smoke release rate during radiant heat of up to 50 kW/m2. Software allowes prediction of classification of reaction to fire of product. Possible measurement of released gases with FTIR.</t>
  </si>
  <si>
    <t>2959500     2959501         2959502</t>
  </si>
  <si>
    <t>http://www.zag.si/si/oprema/965c0e0d4dc1099151dff4819af1b6c6</t>
  </si>
  <si>
    <t>DIMNA KOMORA</t>
  </si>
  <si>
    <t>Smoke Density Chamber</t>
  </si>
  <si>
    <t>Zrakotesna komora za merjenje specifične optične gostote dima in izgube mase pri gorenju vzorca, izpostavljenega toplotnemu sevanju do 50 kW/m2. Mogoča povezava in meritev sestave dimnih plinov s FTIR.</t>
  </si>
  <si>
    <t xml:space="preserve">Airtight chamber for measurement of specific optical density of smoke and mass loss of product exposed to radiant heat of up to 50 kW/m2. Possible measurement of released gases with FTIR.  </t>
  </si>
  <si>
    <t>http://www.zag.si/si/oprema/1cc4aa92d0fbbf4603a607b29787bab4</t>
  </si>
  <si>
    <t>Peter Nadrah</t>
  </si>
  <si>
    <t>NAPRAVA ZA MERITEV VELIKOSTI DELCEV IN ZETA POTENCIALA</t>
  </si>
  <si>
    <t>Instrument for particle sizing and zeta potential measurement</t>
  </si>
  <si>
    <t>Dostop je možen po predhodnem dogovoru z vodjo laboratorija.</t>
  </si>
  <si>
    <t>Access is possible in agreement with the head of the laboratory.</t>
  </si>
  <si>
    <t>Oprema je namenjena merjenju velikosti delcev v suspenzijah, meritvi zeta potenciala in določitvi izoelektrične točke s titracijo.</t>
  </si>
  <si>
    <t>The instrument is used for measurement of particle sizes in suspensions, of zeta potential and determinataion of isoelectric point.</t>
  </si>
  <si>
    <t>http://www.zag.si/si/oprema/2552609ebe28169b6d7a32dcd664e040</t>
  </si>
  <si>
    <t>Z1-8149</t>
  </si>
  <si>
    <t>Erika Švara Fabjan</t>
  </si>
  <si>
    <t>NC-0002</t>
  </si>
  <si>
    <t>Andrijana Sever Škapin</t>
  </si>
  <si>
    <t>Tomislav Tomše</t>
  </si>
  <si>
    <t>KOMORA TIP IWB-600 CCK ZA PRESKUŠANJE NOTRANJE ODPORNOSTI</t>
  </si>
  <si>
    <t>Chamber for measurement of internal durability</t>
  </si>
  <si>
    <t>po predhodnem dogovoru samo ob navzočnosti operaterja</t>
  </si>
  <si>
    <t>Access is possible in agreement with the head of the laboratory and under supervision of the operator</t>
  </si>
  <si>
    <t>preizkušanje notranje odpornosti betona proti zmrzovanju in tajanju</t>
  </si>
  <si>
    <t>testing of internal durabitily of concrete against freezing and melting</t>
  </si>
  <si>
    <t>http://www.zag.si/si/oprema/6bc7a479765a629ec05932750f9eea59</t>
  </si>
  <si>
    <t>H2020 InnoWee</t>
  </si>
  <si>
    <t>DIGESTORIJ TIP TA 1500/ST HEMLING</t>
  </si>
  <si>
    <t>Fume hood</t>
  </si>
  <si>
    <t>Digestoriji so namenjeni izvajanju kemijskih reakcij, kjer so uporabljene nevarne ali hlapne kemikalije.</t>
  </si>
  <si>
    <t>Fume hoods are used for carrying out chemical reactions involving dangerous or volatile chemicals.</t>
  </si>
  <si>
    <t>2913600, 2913500, 2913800, 2913700</t>
  </si>
  <si>
    <t>http://www.zag.si/si/oprema/38ae27f3192854bae9fa1453430c9e91</t>
  </si>
  <si>
    <t>Mateja Štefančič</t>
  </si>
  <si>
    <t>REOMETER MODULARNI OSCILACIJSKI MCR 302</t>
  </si>
  <si>
    <t>MCR rheometer</t>
  </si>
  <si>
    <t>Dostop do opreme je možen po predhodnem dogovoru s skrbnikom opreme in samo ob navzočnosti enega od usposobljenih operaterjev</t>
  </si>
  <si>
    <t>Access is possible in agreement with the person responsible for the equipment and only under the supervision of one of the qualified operators</t>
  </si>
  <si>
    <t>Preizkušanje reoloških lastnosti anorganskih veziv ali drugih tekočih do viskoplastičnih materialov v rotaciji in oscilaciji, v odvisnosti od časa in temperature (-40° - +200 °C). Preizkušanje reoloških značilnosti bitumnov po standardiziranih metodah SIST EN 14470 - Ugotavljanje kompleksnega strižnega modula in faznega kota - DSR), EN 16659 - Multiple Stress Creep and Recovery Test - MSCRT.</t>
  </si>
  <si>
    <t>Testing of the rheological properties of inorganic binders and other liquid to viskoplastic materials in the rotation and/or oscillation mode as a function of time and temperature (-40 ° - 200 ° C). Testing rheological characteristics of bituminous binders using standardized methods SIST EN 14470 - Determination of complex shear modulus and phase angle - DSR), EN 16659 - Multiple Stress Creep and Recovery Test - MSCRT.</t>
  </si>
  <si>
    <t>2983100, 2982900, 2983000</t>
  </si>
  <si>
    <t>http://www.zag.si/si/oprema/020fa6a269c0e2e4fa74adb355741e95</t>
  </si>
  <si>
    <t>Aleš Traven</t>
  </si>
  <si>
    <t>KOMORA UV MODEL Q-SUN XE-3</t>
  </si>
  <si>
    <t>Q SUN chamber</t>
  </si>
  <si>
    <t>Dostop je možen po predhodnem dogovoru z vodjo laboratorija. Oprema se uporablja za daljše teste, ki trajajo tudi do več mesecev, cena v €/uro je preračunana na 24 ur</t>
  </si>
  <si>
    <t>Access is possible in agreement with the head of the laboratory. Equipment is used for longer exposures, that last up to few months, price in €/hour is calculated per 24 hours</t>
  </si>
  <si>
    <t xml:space="preserve">Komora je namenjena izpostavi vzorcev pospešenemu umetnemu staranju (simulacija vremenskih razmer): UV sevanje, pršenje z vodo, spreminjanje temperature in relativne vlage. </t>
  </si>
  <si>
    <t>Chamber is used for exposure the samples to accelerating artifical ageing (simulation of weather conditions): UV exposure, rainning, cycling different temperature and relative humidity</t>
  </si>
  <si>
    <t>http://www.zag.si/si/oprema/2053000f3f8a871121fe27b5ca2426cd</t>
  </si>
  <si>
    <t>L4-7547</t>
  </si>
  <si>
    <t>Sabina Kramar</t>
  </si>
  <si>
    <t>IZOTERMNI KALORIMETER TAM Air 8 in TAM Air 3</t>
  </si>
  <si>
    <t>Isothermal calorimeter Tam Air 8 and Tam Air 3</t>
  </si>
  <si>
    <t>Izotermni kalorimeter kontinuirano meri in prikazuje toplotni tok, ki nastane kot posledica različnih reakcij v preiskanem vzorcu in je učinkovita metoda pri študiju procesa hidratacije cementnih past, malt ali betonov pri konstantni temperaturi.</t>
  </si>
  <si>
    <t>Isothermal calorimeter continuously measures and displays the heat flow, as a result of various reactions. It is an effective method in studying the hydration of cement pastes, mortars or concrete at a constant temperature.</t>
  </si>
  <si>
    <t>3020800, 3020900</t>
  </si>
  <si>
    <t>http://www.zag.si/si/oprema/3fa966eb75c28aae170e1deae327361e</t>
  </si>
  <si>
    <t>Raziskovalni projekti (RRI SPS NMP - CEL.KROG in H2020 InnoWEE, Raziskovalci na začetku kariere 2.0 - Oarga)</t>
  </si>
  <si>
    <t>Barbara Likar</t>
  </si>
  <si>
    <t>MERILNIK PREPUSTNOSTI GEOSINTETIKOV</t>
  </si>
  <si>
    <t>Instrument for testing the water permeability of geotextiles, fleeces and related materials.</t>
  </si>
  <si>
    <t>Inštrument je namenjen merjenju vodoprepustnosti geotekstilov in podobnih materialov.</t>
  </si>
  <si>
    <t xml:space="preserve">The instrument is used for measurement water permeability of geotextiles and other similar materials. </t>
  </si>
  <si>
    <t>http://www.zag.si/si/oprema/07b427f4bb3c5a273b6900554c8de728</t>
  </si>
  <si>
    <t>V2-1740</t>
  </si>
  <si>
    <t>BAT HIDRAVLIČNI 1000 kN MTS</t>
  </si>
  <si>
    <t>Hydraulic actuator 1000kN</t>
  </si>
  <si>
    <t>Za izvajanje dinamičnih obremenitev konstrukcijskih elementov</t>
  </si>
  <si>
    <t>For application of dynamic loading of structural elements</t>
  </si>
  <si>
    <t>http://www.zag.si/si/oprema/4a6ebe07b72b583584ebdad89b313c87</t>
  </si>
  <si>
    <t>KOMORA HIGROTERMALNA TIP TVK-30/85</t>
  </si>
  <si>
    <t>Hygrothermal Chamber TVK-30/85</t>
  </si>
  <si>
    <t>Komora za vzpostavitev in cikliranje higro-termalnih razmer, v temperaturnem območju od -30°C do 85°C in območju relativne vlažnosti od 10% do 98%, namenjena za testiranje higrotermalnega odziva oziroma pospešenega staranja velikih vzorcev (npr. ETICS z ometom)</t>
  </si>
  <si>
    <t>Chamber for sustaining and cycling of hygro-thermal conditions, in the temperature range from -30°C to 85°C and in the relative humidity range from 10% to 98%, intended for hygrothermal behavior testing or accelerated aging of large samples (e.g. ETICS with rendering)</t>
  </si>
  <si>
    <t>http://www.zag.si/si/oprema/e77181f636c07a9580f87dabf203a33a</t>
  </si>
  <si>
    <t>Janez Bernard</t>
  </si>
  <si>
    <t>22313 </t>
  </si>
  <si>
    <t>19997, 2017 nadgradnja</t>
  </si>
  <si>
    <t>Universal testing machine ZWICK Z100 + upgrade 2017</t>
  </si>
  <si>
    <t>250.942,5, 116.260,51 nadgradnja</t>
  </si>
  <si>
    <t>Univerzalni preskusni stroj se uporablja za določanje nateznih, strižnih in ostalih mehanskih lastnosti materialov</t>
  </si>
  <si>
    <t xml:space="preserve">The universal testing machine is ussually used for determination of tensile, compressive and other mechanical properties of the materials  </t>
  </si>
  <si>
    <t>2302300    2302301</t>
  </si>
  <si>
    <t>http://www.zag.si/si/oprema/29bd1831be43efb6f01f796bded26108</t>
  </si>
  <si>
    <t>Z4-9298</t>
  </si>
  <si>
    <t>Andreja Pondelak</t>
  </si>
  <si>
    <t>KALORIMETER BOMBNI 6200CL S SISTEMOM ZA DOVAJANJE</t>
  </si>
  <si>
    <t xml:space="preserve">Isoperibolic bomb calorimeter </t>
  </si>
  <si>
    <t>Določitev sežigne toplote (PCS)</t>
  </si>
  <si>
    <t>Determination of gross heat of combustion (PCS)</t>
  </si>
  <si>
    <t>http://www.zag.si/si/oprema/18b281ec0ef035222e5160be3407080b</t>
  </si>
  <si>
    <t>Luka Škrlep</t>
  </si>
  <si>
    <t>SPEKTROMETER SPECTRUM TWO FT-IR PERKIN ELMER Z ATR</t>
  </si>
  <si>
    <t xml:space="preserve">FT-IR spectrometer with ATR - Perkin Elmer </t>
  </si>
  <si>
    <t>Uporablja se za analizo snovi, študij
interakcij, spremljanje poteka reakcij in
podobno. Preiskujemo lahko tako trdne
snovi, tekočine kot tudi pline.</t>
  </si>
  <si>
    <t xml:space="preserve">It is used for analysis of substances, study of interactions, monitoring of reactions' directions etc. Analysis can be performed on solid substances as well as on liquids and gases. </t>
  </si>
  <si>
    <t>http://www.zag.si/si/oprema/5aa0eadbb3ef497cb59f926fe78f4723</t>
  </si>
  <si>
    <t>Andrej Kranjc</t>
  </si>
  <si>
    <t>Stiskalnica Instron hidravlična Univerzalna + nadgradnja s 250 kN hidravličnimi čeljustmi s črpalko za Instron 1342</t>
  </si>
  <si>
    <t>1988 + 2018 nadgradnja</t>
  </si>
  <si>
    <t xml:space="preserve">250 kN hydraulic grips with grip power supply for Instron 1342 </t>
  </si>
  <si>
    <t>185.588,37, nadgradnja 42.928,75</t>
  </si>
  <si>
    <t>Uporablja se za dinamičneo preskušanje armaturnega jekla</t>
  </si>
  <si>
    <t>It is used for fatigue test on reinforcing steel bars</t>
  </si>
  <si>
    <t>http://www.zag.si/si/oprema/b2ae83d6b86d3e1cdd1323e1522dfc57</t>
  </si>
  <si>
    <t>Andrej Krajnc</t>
  </si>
  <si>
    <t>ONKOLOŠKI INŠTITUT LJUBLJANA</t>
  </si>
  <si>
    <t>Srdjan Novaković</t>
  </si>
  <si>
    <t>SEKVENTOR DRUGE GENERACIJE-MISEQDX-ILLUMINA</t>
  </si>
  <si>
    <t>NGS – next generation sequenator</t>
  </si>
  <si>
    <t>Oprema se uporablja samo za potrebe Onkološkega inštituta Ljubljana. Cena za uporabo opreme je zgolj informativne narave in je ne zaračunavamo zunanjim inštitucijami.</t>
  </si>
  <si>
    <t>The equipment is used only for the needs of the Institute of Oncology Ljubljana. The price for the use of the equipment is only for the informative use.</t>
  </si>
  <si>
    <t>Sekvenciranje. Napravo uporabljamo za  rutinsko diagnostiko in raziskovalne namene.</t>
  </si>
  <si>
    <t>Sequencing. The device is used for routine diagnostic and research purposes.</t>
  </si>
  <si>
    <t xml:space="preserve">37981 SEKVENTOR DRUGE GENERACIJE-MISEQDX-ILLUMINA
38256 RAČ. THINK STATION P900TWR MT (ZA SEKVENTOR INV. 3
38257 RAČ.LENOVO THINKCENTRE M93p (ZA SEKVENTOR INV. 379
38258 MONITOR DELL P2815Q 28" (ZA SEKVENTOR INV. 37981)
38259 MONITOR DELL P2815Q 28" (ZA SEKVENTOR INV. 37981)
38260 UPS SMC1500I- APC SMART8ZA SEKVENTOR INV. 37981)
</t>
  </si>
  <si>
    <t>https://www.onko-i.si/dejavnosti/raziskovalna_in_izobrazevalna_dejavnost/raziskovalna_oprema/</t>
  </si>
  <si>
    <t>P3-0352</t>
  </si>
  <si>
    <t>Vida Stegel</t>
  </si>
  <si>
    <t>P3-0321</t>
  </si>
  <si>
    <t>Gregor Serša</t>
  </si>
  <si>
    <t>APARAT X-RAY GULMAY MOD. D3225</t>
  </si>
  <si>
    <t>X-RAY MACHINE GULMAY</t>
  </si>
  <si>
    <t>Za izvajanje ionizirajočega obsevanja celic, tkiv in celotnega organizma laboratorijskih miši</t>
  </si>
  <si>
    <t>For ionizing iradiation of cells, tissues and whole laboratory mice.</t>
  </si>
  <si>
    <t>P3-0003</t>
  </si>
  <si>
    <t>J3-8202</t>
  </si>
  <si>
    <t>Boštjan Markelc, Urška Kamenšek, Špela Kos, Urša Tratar Lampreht, Katja Uršič, Barbara Starešinič, Maja Čemažar</t>
  </si>
  <si>
    <t>Maja Čemažar</t>
  </si>
  <si>
    <t>Laserski skenirni sistem in konfokalni mikroskop</t>
  </si>
  <si>
    <t>Laser scanning system and confocal microscope</t>
  </si>
  <si>
    <t>Za opazovanje fizioloških procesov v živih živalih</t>
  </si>
  <si>
    <t>For obseervation of physiological processes in live animals</t>
  </si>
  <si>
    <t>39698-MIKROSKOP KONFOKALNI-LASERSKI SKENIRNI SISTEM LSM8 39699-MONITOR DELL ULTRASHARP U3017 30" WIDE-ZA LSM800  39700-RAČ.ESPRIMO P920 ZA LSM800 S PROG. ZEN 2,3 Z MODUL</t>
  </si>
  <si>
    <t>P16-200</t>
  </si>
  <si>
    <t xml:space="preserve"> CELICA, biomedicinski center, d.o.o.</t>
  </si>
  <si>
    <t>P3-0310</t>
  </si>
  <si>
    <t>Robert Zorec</t>
  </si>
  <si>
    <t>03702</t>
  </si>
  <si>
    <t>Kamera EM-CCD iXON DU-885</t>
  </si>
  <si>
    <t>Camera EM-CCD iXON DU-885</t>
  </si>
  <si>
    <t>27.931,50</t>
  </si>
  <si>
    <t xml:space="preserve">Najava pri skrbniku opreme najmanj 15 dni pred želenim terminom uporabe. Določen termin v skladu z razpoložljivostjo. Terminska souporaba v 24-urnih sklopih. </t>
  </si>
  <si>
    <t xml:space="preserve">Reservation with the equipment coordinator at least 15 days in advance. The booking in accordance to availability. Term use in 24-hour time period. </t>
  </si>
  <si>
    <t>Slikanje živih in fiksiranih celic, shranjevanje in analiza slik</t>
  </si>
  <si>
    <t>Imaging live and fixed cells, storage and analysis of images</t>
  </si>
  <si>
    <t>30 eur/uro</t>
  </si>
  <si>
    <t>http://celica.si/lab.php?id=7</t>
  </si>
  <si>
    <t>člani programske skupine</t>
  </si>
  <si>
    <t>I0-0034-1683</t>
  </si>
  <si>
    <t>Uporabniki infrastrukturnega programa Večnimensijska mikroskopija</t>
  </si>
  <si>
    <t>Kamera EM-CCD iXON DU-997</t>
  </si>
  <si>
    <t>Camera EM-CCD iXON DU-997</t>
  </si>
  <si>
    <t>43.817,25</t>
  </si>
  <si>
    <t>Nanomehanooptična mikroskopija</t>
  </si>
  <si>
    <t>Nanomchanooptical microscopy</t>
  </si>
  <si>
    <t>21.658,89</t>
  </si>
  <si>
    <t>Oprema za hitro zajemanje AWX/3543/P</t>
  </si>
  <si>
    <t>Equipment for fast data acquisition AWX/3543/P</t>
  </si>
  <si>
    <t>Univerza v Mariboru, Fakulteta za naravoslovje in matematiko</t>
  </si>
  <si>
    <t>2547-022</t>
  </si>
  <si>
    <t>P1-0055</t>
  </si>
  <si>
    <t>dr. Uroš Tkalec</t>
  </si>
  <si>
    <t>Optična pinceta z modulom za fluorescenco</t>
  </si>
  <si>
    <t>Optical tweezers with a fluorescence module</t>
  </si>
  <si>
    <t>Za dostop do opreme prosim pošlji email na uros.tkalec@um.si s kratkim opisom predvidenega dela in oceno časa, ki je potreben za dokončanje le tega.</t>
  </si>
  <si>
    <t>In order to access the equipment please write an email to uros.tkalec@um.si with a brief description of the work planed and the approximate time needed to complete it.</t>
  </si>
  <si>
    <t>Optična pinceta je raziskovalna naprava, ki uporablja zelo zgoščen laserski žarek z namenom zagotoviti privlačno ali odbojno silo (tipično velikostnega reda pN) odvisno od razlike v lomnem količniku za držanje in premikanje mikroskopsko majhnih dielektričnih predmetov. Na Inštitutu za fiziko jo uporabljamo za raziskovalne in izobraževalne namene.</t>
  </si>
  <si>
    <t>Optical tweezers are a scientific instrument that uses a highly-focused laser beam to provide an attractive or repulsive force (typically on the order of pN), depending on the refractive index mismatch to physically hold and move microscopic dielectric objects. At the Institute of Physics this equipment is used for research and educational purposes.</t>
  </si>
  <si>
    <t>15987, 16356</t>
  </si>
  <si>
    <t>https://www.fnm.um.si/index.php/raziskovalna-dejavnost/intitut-za-fiziko/</t>
  </si>
  <si>
    <t>Uroš Tkalec, Tadej Emeršič, Rok Štanc</t>
  </si>
  <si>
    <t>Vojko Jazbinšek</t>
  </si>
  <si>
    <t>P2-0348</t>
  </si>
  <si>
    <t>fizika.imfm.si/IP</t>
  </si>
  <si>
    <t>Measurements of electric properties (dielectrics, ferroelectrics, multiferroics)</t>
  </si>
  <si>
    <t>Merjenje električnih  lastnosti snovi (dielektriki, feroelektriki, multiferoiki)</t>
  </si>
  <si>
    <t>Agreement with dr. Vojko Jazbinšek  (email: vojko.jazbinsek@imfm.si)</t>
  </si>
  <si>
    <t>Oprema ja dostopna na Jadranski 19, soba 308. Za zunanje uporabnike je dostopna v dogovoru z Vojkom Jazbinškom (email: vojko.jazbinsek@imfm.si)</t>
  </si>
  <si>
    <t>Ferroelectric analyzator with magnetic module</t>
  </si>
  <si>
    <t>Feroelektrični analizator z magnetnim modulom</t>
  </si>
  <si>
    <t>I0-0002</t>
  </si>
  <si>
    <t>101-3</t>
  </si>
  <si>
    <t>Inštitut za matematiko, fiziko in mehaniko</t>
  </si>
  <si>
    <t>Zoran Mazej</t>
  </si>
  <si>
    <t>P1-0045</t>
  </si>
  <si>
    <t>Dragan Mihailović</t>
  </si>
  <si>
    <t>P1-0040</t>
  </si>
  <si>
    <t>Darko Makovec</t>
  </si>
  <si>
    <t>P2-0089</t>
  </si>
  <si>
    <t>Janez Dolinšek</t>
  </si>
  <si>
    <t>P1-0125</t>
  </si>
  <si>
    <t>Zvonko Jagličić</t>
  </si>
  <si>
    <t>Precise measurements of magnetic properties of substances in the temperature interval from 1.9 K to 400 K</t>
  </si>
  <si>
    <t>Natančno merjenje magnetnih lastnosti snovi v temperaturnem območju od 1.9 K do 400 K.</t>
  </si>
  <si>
    <t>Agreement with prof. dr. Zvonko Jagličić (email: zvonko.jaglicic@imfm.si)</t>
  </si>
  <si>
    <t>Oprema je dostopna v Centru za magnetne meritve (Cmag). Meritve izvajamo  predvsem za člane skupine CMag. Za zunanje uprabnike so meritve možne v dogovoru s prof. dr. Zvonkom Jagličićem (email: zvonko.jaglicic@imfm.si)</t>
  </si>
  <si>
    <t>Magnetic properties measuring system  (QD MPMS-XL-5) with SQUID magnetometer</t>
  </si>
  <si>
    <t>Merilnik magnetnih lastnosti  (QD-MPMS-XL5) s SQUID magnetometrom</t>
  </si>
  <si>
    <t>001</t>
  </si>
  <si>
    <t>Janez Košmrlj</t>
  </si>
  <si>
    <t>Bruker AVANCE 500 MHz NMR spektrometer</t>
  </si>
  <si>
    <t xml:space="preserve"> Bruker AVANCE 500 MHz NMR spectrometer</t>
  </si>
  <si>
    <t>Načela za uporabo inštrumentalnega časa so objavljena na spletni strani IC UL FKKT (http://www.fkkt.uni-lj.si/sl/raziskovalna-infrastruktura/enota-za-analizo-organskih-molekul/nmr-500/)</t>
  </si>
  <si>
    <t>Services are available to all subject to previous notice. Details can be found at http://www.fkkt.uni-lj.si/en/research-infrastructure/nmr-spectroscopy-unit-ic-ul-fkkt-equipment/</t>
  </si>
  <si>
    <t>Oprema je namenjena raziskovalcem za določanje strukture, konformacij in dinamike molekul v raztopini</t>
  </si>
  <si>
    <t>The equipment enables the determination of structure, conforamtion, and dynamics of molecules in solution</t>
  </si>
  <si>
    <t>013767</t>
  </si>
  <si>
    <t>http://www.fkkt.uni-lj.si/sl/storitve/#c397</t>
  </si>
  <si>
    <t>P1-0230</t>
  </si>
  <si>
    <t>P-0179</t>
  </si>
  <si>
    <t>Jurij Svete</t>
  </si>
  <si>
    <t>P1-0175</t>
  </si>
  <si>
    <t>Anton Meden</t>
  </si>
  <si>
    <t>P1-0134</t>
  </si>
  <si>
    <t>Urška Lavrenčič Štangar</t>
  </si>
  <si>
    <t>Drugi programi</t>
  </si>
  <si>
    <t>Vzdrževanje, pedagoško delo, ostali programi in projekti, zunanji</t>
  </si>
  <si>
    <t>006</t>
  </si>
  <si>
    <t>P1-0201</t>
  </si>
  <si>
    <t>Ksenija Kogej</t>
  </si>
  <si>
    <t>04614</t>
  </si>
  <si>
    <t>"3D-DLS Research Lab" raziskovalni inštrument za merjenje (3D) dinamičnega in statičnega sipanja laserske svetlobe</t>
  </si>
  <si>
    <t>3D DLS Spectrometer, LS Instruments GmbH</t>
  </si>
  <si>
    <t>Oprema je dostopna le po predhodnem dogovoru in pod vodstvom strokovno usposobljene osebe. Cena določitve hidrodinamskega radija  in molske mase je odvisna od zahtevnosti meritve in računskih postopkov ter interpretacije rezultatov. Določi se s skrbnikom inštrumenta.</t>
  </si>
  <si>
    <t>The qeuipment is available on the basis of a previous agreement and with a supervision of authorized personel. The price  for the determination of molar mass and/or size depends on the pretentiousness of measurements, on the complexity of data treatment (if required) and on the used time.</t>
  </si>
  <si>
    <t>določanje velikosti (molske mase, hidrodinamskega radija in radija sukanja) delcev v koloidnih sistemih</t>
  </si>
  <si>
    <t>determination of size (molar mass, hydrodynamic radius and radius of gyration) of colloidal particles</t>
  </si>
  <si>
    <t>012577</t>
  </si>
  <si>
    <t>Vojeslav Vlachy</t>
  </si>
  <si>
    <t>002</t>
  </si>
  <si>
    <t>P2-0191</t>
  </si>
  <si>
    <t>Matjaž Krajnc</t>
  </si>
  <si>
    <t>Avtomatiziran laboratorijski reaktor Labmax Automatic LAB</t>
  </si>
  <si>
    <t>Mettler Tolledo LabMax Automatic Lab Reactor</t>
  </si>
  <si>
    <t>Po dogovoru</t>
  </si>
  <si>
    <t>Agreement with operator/institution</t>
  </si>
  <si>
    <t>Oprema omogoča avtomatsko kontrolo parametrov in obratovalnih pogojev v reaktorju, kot so temperatura, pH vrednost, mešalni pogoji in doziranje reaktantov.</t>
  </si>
  <si>
    <t>automatic controll of process paremeters and operating conditions in a lab reactor</t>
  </si>
  <si>
    <t>012983</t>
  </si>
  <si>
    <t>Andreja Žgajnar Gotvajn</t>
  </si>
  <si>
    <t>pedagoško delo</t>
  </si>
  <si>
    <t>008</t>
  </si>
  <si>
    <t>Andrej Pevec</t>
  </si>
  <si>
    <t>Avtomtski rentgenski difraktometer s CCD detektorjem za monokristale</t>
  </si>
  <si>
    <t>Automatic X-ray diffractometer with CCD detector for monocrystals</t>
  </si>
  <si>
    <t>Aparatura je dostopna vsem ob predhodni najavi</t>
  </si>
  <si>
    <t xml:space="preserve">Services are available to all subject to previous notice. </t>
  </si>
  <si>
    <t>Zbiranje rentgenskih difrakcijskih podatkov za monokristale (male molekule)</t>
  </si>
  <si>
    <t>X-ray data collection for monocrystals (small molecules)</t>
  </si>
  <si>
    <t>007219</t>
  </si>
  <si>
    <t>Matija Tomšič</t>
  </si>
  <si>
    <t xml:space="preserve">Detektor v Sistemu za merjenje ozkokotnega rentgenskega sipanja (Mythen 1K) - SAXS </t>
  </si>
  <si>
    <t xml:space="preserve">(Mythen 1K) - SAXS </t>
  </si>
  <si>
    <t>Zainteresirani uporabnik se obrne na skrbnika opreme, ki organizira izvedbo eksperimentov. Cena meritev je odvisna od zahtevnosti eksperimentov in interpretacije podakov. Informacijo o ceni dobite od skrbnika ob dogovoru za izvedbo eksperimentov.</t>
  </si>
  <si>
    <t>Interested customer contacts the caretaker of the instrument, who organizes the data collection. The price depends on the complexity of the data collection needed. The information about the price is obtained from the caretaker before the agreement for data collection.</t>
  </si>
  <si>
    <t>Strukturne raziskave vzorcev z metodo SAXS.</t>
  </si>
  <si>
    <t>Structural studies of the samples utilizint the SAXS technique.</t>
  </si>
  <si>
    <t>014591</t>
  </si>
  <si>
    <t>Jurij Lah</t>
  </si>
  <si>
    <t>Diferenčni dinamični kalorimeter-NANO II DSC</t>
  </si>
  <si>
    <t>NANO II DSC Calorimeter</t>
  </si>
  <si>
    <t>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t>
  </si>
  <si>
    <t>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t>
  </si>
  <si>
    <t>Stabilnost biološko pomembnih molekul v raztopinah. Termodinamika strukturnih prehodov bioloških makromolekul.</t>
  </si>
  <si>
    <t>Stability of biologically important molecules in solutions. Thermodynamics of structural transitions  of biopolymers.</t>
  </si>
  <si>
    <t>007109</t>
  </si>
  <si>
    <t>DMA/SDTA861e Dinamični mehanski analizator - komplet</t>
  </si>
  <si>
    <t>Mettler Tolledo DMA/SDTA 861e Dynamic Mechanical Analyzer (complete)</t>
  </si>
  <si>
    <t>Oprema je namenjena testiranju mehanskih lastnosti trdnih in visoko-viskoznih materialov v odvisnosti od temperature in uporabljene frekvence. Omogoča obremenjevanje vzorcev na nateg, kompresijo, upogib in strig.</t>
  </si>
  <si>
    <t>determination of dynamic mechanical properties of materials</t>
  </si>
  <si>
    <t>011702</t>
  </si>
  <si>
    <t>N2-0033</t>
  </si>
  <si>
    <t>FTIR "in-situ" reakcijski sistem ReactIR iC10</t>
  </si>
  <si>
    <t>Mettler Toledo reactIR iC10, an FTIR-based in situ reaction analysis system</t>
  </si>
  <si>
    <t>Oprema je namenjena spremljanju kemijskih reakcij in nekaterih faznih sprememb med procesom s pomočjo "in-line" beleženja FTIR spektrov.</t>
  </si>
  <si>
    <t>in-line FTIR data collection</t>
  </si>
  <si>
    <t>010292</t>
  </si>
  <si>
    <t>009</t>
  </si>
  <si>
    <t>P1-0153</t>
  </si>
  <si>
    <t>Matevž Pompe</t>
  </si>
  <si>
    <t>Ionski kromatograf Dionex</t>
  </si>
  <si>
    <t>The cost of the service depends on the duration of the experiment and the time needed for data evaluation.</t>
  </si>
  <si>
    <t>Določanje organskin in anorganskih ionov</t>
  </si>
  <si>
    <t>Determination of organic and inorganic ions</t>
  </si>
  <si>
    <t>013896</t>
  </si>
  <si>
    <t>Matevž Pompe Gregor Marolt</t>
  </si>
  <si>
    <t xml:space="preserve">Izotermni filtracijski mikrokalorimeter </t>
  </si>
  <si>
    <t>Nano ITC isothermal titration calorimeter</t>
  </si>
  <si>
    <t>Termodinamika vezanja molekul v raztopinah.</t>
  </si>
  <si>
    <t>Thermodynamics of molecular binding in solutions.</t>
  </si>
  <si>
    <t>014710</t>
  </si>
  <si>
    <t>Izotermni titracijski (ITC) mikrokalorimeter</t>
  </si>
  <si>
    <t>VP-ITC Isothermal Titration Calorimeter</t>
  </si>
  <si>
    <t>011247</t>
  </si>
  <si>
    <t>010</t>
  </si>
  <si>
    <t xml:space="preserve"> P2-0346</t>
  </si>
  <si>
    <t>Barbara Novosel</t>
  </si>
  <si>
    <t>07027</t>
  </si>
  <si>
    <t>Komora eksplozijska 20l</t>
  </si>
  <si>
    <t>Kuhner</t>
  </si>
  <si>
    <t>Po dogovoru, več informacij zainteresirane osebe dobijo pri doc. dr. Barbari Novosel, barbara.novosel@fkkt.uni-lj.si.</t>
  </si>
  <si>
    <t>The equipment is avalable for pedagogical and research work and interested customer.</t>
  </si>
  <si>
    <t>Določitev eksplozijskih parametrov prašnih, plinskih in hibridnih eksplozij. Določitev maksimalnega tlaka, maksimalne hitrosti porasta tlaka in izračun Kst. Določitev Minimalne eksplozijske koncentracije in mejne koncentracije kisika.</t>
  </si>
  <si>
    <t>Determination of explosion parameters of dust, gas and hybrid explosions. Determination of the maximum pressure, maximum pressure rate and calculation of Kst. Determination of Minimum Explosion Concentrations and Limit Oxygen Concentrations.</t>
  </si>
  <si>
    <t>014582</t>
  </si>
  <si>
    <t>diplomanti 1. in 2. stopnje</t>
  </si>
  <si>
    <t>Katedra KPPPV</t>
  </si>
  <si>
    <t>Barbara Novosel, vzdrževanje</t>
  </si>
  <si>
    <t>Romana Cerc Korošec</t>
  </si>
  <si>
    <t>Masni spektrometer GSD</t>
  </si>
  <si>
    <t xml:space="preserve">Thermostar Gas GSD </t>
  </si>
  <si>
    <t>Oprema  se uporablja sklopljeno s termično analizo, kadar je potrebna analiza plinov pri termični razgradnji snovi.</t>
  </si>
  <si>
    <t>The instrument is used for coupled thermogravimetry-mass spectrometry analysis, when analysis of evolved gases during thermal decomposition is required.</t>
  </si>
  <si>
    <t>013883</t>
  </si>
  <si>
    <t>FKKT - Oddelek za tehnično varnost</t>
  </si>
  <si>
    <t>Mitja Kožuh</t>
  </si>
  <si>
    <t>diplomanti 1. in 2. stopnje, vzdrževanje</t>
  </si>
  <si>
    <t>P1-0179</t>
  </si>
  <si>
    <t>08284</t>
  </si>
  <si>
    <t>PE 2400 Series II Elemental analyser (Perkin-Elmer analizator za CHN Model 2400)</t>
  </si>
  <si>
    <t>Perkin Elmer CHN Analyzator 2400 II</t>
  </si>
  <si>
    <t>Po dogovoru s prof.dr. Jurijem Svetetom. Aparatura za mikroanalizo C, H, N v organskih spojinah je dostopna vsem potencialnim uporabnikom, glede na njihovo povpraševanje.</t>
  </si>
  <si>
    <t>Agreement with operator Prof.Dr. Jurij Svete:Phone No. +386 479 8562; E-mail: jurij.svete@fkkt.uni-lj.si</t>
  </si>
  <si>
    <t>Mikroanalize CHN</t>
  </si>
  <si>
    <t>Elemental microanalyses</t>
  </si>
  <si>
    <t>010562</t>
  </si>
  <si>
    <t>P1-0134, 2144, 1129</t>
  </si>
  <si>
    <t>za pedagoško delo - 10</t>
  </si>
  <si>
    <t>Helena Prosen</t>
  </si>
  <si>
    <t>Plinski kromatograf z MS detektorjem in TD ter pirolizno enoto (Agilent GC-7890A, MS-5975C)</t>
  </si>
  <si>
    <t>GC-MS System with TD and Pyrolysis units (Agilent GC-7890A, MS-5975C)</t>
  </si>
  <si>
    <t>GC-MS sistem za analizo organskih hlapnih komponent</t>
  </si>
  <si>
    <t>GC-MS system for analysis of volatile organic compounds</t>
  </si>
  <si>
    <t>012564</t>
  </si>
  <si>
    <t>003</t>
  </si>
  <si>
    <t>Physica MCR 301</t>
  </si>
  <si>
    <t>Agreement with operator/Institution</t>
  </si>
  <si>
    <t>Celica za določanje reoloških lastnosti polimerov do 400 °C. Modul za določanje nizkoviskoznih tekočin.</t>
  </si>
  <si>
    <t>Rheological characterisation of non-newtionian materials in wide range of shear deformations: highly viscous materials in temp. range -20°C to 200°C and low viscosity fluids in tem pange -20 to 100°C.</t>
  </si>
  <si>
    <t>012692</t>
  </si>
  <si>
    <t>005</t>
  </si>
  <si>
    <t>P1-0207</t>
  </si>
  <si>
    <t>Gregor Gunčar</t>
  </si>
  <si>
    <t>Robot za proteinsko kristalizacijo DUNN</t>
  </si>
  <si>
    <t>Crystal Gryphon mit Laptop</t>
  </si>
  <si>
    <t>Oprema je dostopna po predhodnem dogovoru in jo lahko uporablja uporabnik sam, če je za to usposobljen. Drugače je na voljo strokovna pomoč.</t>
  </si>
  <si>
    <t>Equipment is available to all qualified users upon request. For other users we will provide on-site support.</t>
  </si>
  <si>
    <t>Priprava kristalizacijskih nastavkov proteinov z različnimi pufri v nanokapljicah (100nL) na mikrotiterskih ploščah s 96-vdolbinicami.</t>
  </si>
  <si>
    <t>Nanoliter pipetting of 96-well plate protein crystalization screens and protein samples.</t>
  </si>
  <si>
    <t>013842</t>
  </si>
  <si>
    <t>Katedra za Biokemijo,FKKT</t>
  </si>
  <si>
    <t>zunanji</t>
  </si>
  <si>
    <t>Kemijski inštitut</t>
  </si>
  <si>
    <t>Robotizirani sistem za pripravo vzorcev-Zymark Prelude</t>
  </si>
  <si>
    <t>Robotic sample preparation system-Zymark Prelude</t>
  </si>
  <si>
    <t>Avtomatizirana priprava vzorcev</t>
  </si>
  <si>
    <t>Automated sample preparation</t>
  </si>
  <si>
    <t>010219 in 010231</t>
  </si>
  <si>
    <t>13822</t>
  </si>
  <si>
    <t>Tekočinski kromatograf z masnim detektorjem na čas preleta (TOF)</t>
  </si>
  <si>
    <t>Agilent 6224 Accurate Mass TOF LC/MS system</t>
  </si>
  <si>
    <t>Načela za uporabo inštrumentalnega časa so objavljena na spletni strani IC UL FKKT (http://www.fkkt.uni-lj.si/sl/raziskovalna-infrastruktura/enota-za-analizo-organskih-molekul/hrms/)</t>
  </si>
  <si>
    <t>Services are available to all subject to previous notice. Details can be found at http://nmr-slave.fkkt.uni-lj.si</t>
  </si>
  <si>
    <t>Oprema je namenjena raziskovalcem za določanje čitoče in natančne molekulske mase spojin.</t>
  </si>
  <si>
    <t>The equipmnet is intended for the determination of purity and exact molecular mass of compounds</t>
  </si>
  <si>
    <t>013835</t>
  </si>
  <si>
    <t>Ostali programi</t>
  </si>
  <si>
    <t>Vzdrževanje in pedagoško delo</t>
  </si>
  <si>
    <t xml:space="preserve">Tekočinski kromatograf z masno spektrometričnim detektorjem (HPLC-MS/MS, Perkin Elmer Series 2000, Applied Biosystems 3200 Q Trap) </t>
  </si>
  <si>
    <t>HPLC-MS/MS System (Perkin Elmer Series 2000, Applied Biosystems 3200 Q Trap)</t>
  </si>
  <si>
    <t>Določanje in identifikacija organskih komponent</t>
  </si>
  <si>
    <t>Determination and identification of organic constituents</t>
  </si>
  <si>
    <t>011914</t>
  </si>
  <si>
    <t>Matevž Pompe Jernej Markelj</t>
  </si>
  <si>
    <t xml:space="preserve">Visokoločljivi rentgenski praškovni difraktometer </t>
  </si>
  <si>
    <t>High resolution X-ray powder diffractometer</t>
  </si>
  <si>
    <t>Zainteresirani uporabnik se obrne na skrbnika opreme, ki organizira snemanje vzorcev in po potrebi poskrbi za interpretacijo. Za uporabnike z UL FKKT je storitev brezplačna, drugi uporabniki plačajo stroške snemanja in interpretacije. Cena je zelo odvisna od načina senamnja in zahtevnosti interpretacije, informacijo o ceni dobite od skrbnika pred dogovorom za snemanje, okvirna vrednost je 100 EUR na uro snemanja.</t>
  </si>
  <si>
    <t>Interested customer contacts the caretaker of the instrument, who then organizes the data collection and, if needed, interpretation of the patterns. For the customers from UL FKKT, the service is free of charge, other customers pay the expenses of the data collection and interpretation. The price is strongly dependent on the data collection parameters and the difficulty of the interpretation, the information on the price is obtained fom the caretaker before the agreement for data collection, informational price is 100 EUR per hour of data collection.</t>
  </si>
  <si>
    <t>Osnovna uporaba je kvalitativna in kvantitativna fazna anliza polikristaliničnih snovi (trdnih ali uprašenih). V določenih primerih je možno  tudi natančno merjenje parametrov osnovne celice, indeksiranje, Rietveldova analiza in reševanje kristalne strukture.</t>
  </si>
  <si>
    <t>The basic application is qualitative and quantitative phase analysis of polycrystalline samples (solid or powdered). Precise measurement of the unit cell parameters, indexing, Rietveld refinement and crystal structure determination are also possible in certain cases.</t>
  </si>
  <si>
    <t>011405</t>
  </si>
  <si>
    <t>Peter Bukovec</t>
  </si>
  <si>
    <t>007</t>
  </si>
  <si>
    <t>Marjan Marinšek</t>
  </si>
  <si>
    <t>Visokoločljivi vrstični električni mikroskop na poljsko emisijo (FE-SEM)</t>
  </si>
  <si>
    <t>High resolution electron microscope Zeiss FE-SEM ULTRA plus</t>
  </si>
  <si>
    <t>Načela za uporabo inštrumentalnega časa so objavljena na spletni strani IC UL FKKT (http://www.fkkt.uni-lj.si/sl/raziskovalna-infrastruktura/enota-za-analizo-malih-molekul/sem-ultra/)</t>
  </si>
  <si>
    <t>Services are available to all subject to previous notice. Details can be found at (http://www.fkkt.uni-lj.si/sl/raziskovalna-infrastruktura/enota-za-analizo-malih-molekul/sem-ultra/)</t>
  </si>
  <si>
    <t>Oprema je namenjena raziskovalcem za opazovanje površine vzorcev (SE, BSE, EDX) na mikro in nano nivoju</t>
  </si>
  <si>
    <t>The equipment enables the determination of samples' microstructure (SE, BSE, EDX) on micro- and nano-level</t>
  </si>
  <si>
    <t>013635</t>
  </si>
  <si>
    <t>http://www.fkkt.uni-lj.si/sl/raziskovalna-infrastruktura/enota-za-analizo-malih-molekul/zeiss-ultra-plus/</t>
  </si>
  <si>
    <t>KI, Zavod za gradbeništvo, Calcit, IJS</t>
  </si>
  <si>
    <t>Ručigaj Aleš</t>
  </si>
  <si>
    <t xml:space="preserve">Multi-detektorski GPC sistem;
Tekočinski kromatograf s kombinacijo detektorjev za UV, refrakcijski indeks, sipanje svetlobe in viskoznost
</t>
  </si>
  <si>
    <t xml:space="preserve">Multi-detector GPC system; 
Liquid chromatography with the combination of UV, refractive index, light scattering and viscosity detectors.
</t>
  </si>
  <si>
    <t>Po dogovoru z odgovorno osebo. Načela za uporabo inštrumentalnega časa so objavljena na spletni strani IC UL FKKT (http://www.fkkt.uni-lj.si/sl/raziskovalna-infrastruktura/enota-za-analizo-makromolekul/gpc/)</t>
  </si>
  <si>
    <t>Agreement with operator. Details can be found at http://www.fkkt.uni-lj.si/sl/raziskovalna-infrastruktura/enota-za-analizo-makromolekul/gpc/</t>
  </si>
  <si>
    <t>Analizni sistem za določanje molekulski mas, porazdelitve molekulskih mas, velikosti molekul, razvejenosti in konformacije</t>
  </si>
  <si>
    <t xml:space="preserve">Analytic system for molecular weights determination, molecular weight distribution, molecule size, conformation and branching. </t>
  </si>
  <si>
    <t>015269</t>
  </si>
  <si>
    <t>Aleš Podgornik</t>
  </si>
  <si>
    <t>Lah Jurij</t>
  </si>
  <si>
    <t>Absorpcijski in emisijski spektropolarimeter - JASCO J-1500</t>
  </si>
  <si>
    <t>Absorption and emission CD spectrophotometer - JASCO J-1500</t>
  </si>
  <si>
    <t xml:space="preserve">Spremljanje (strukturnih) lastnosti (bio)molekul v raztopinah preko njihove interakcije s polarizirano svetlobo </t>
  </si>
  <si>
    <t>Monitoring (structural) characteristics of (bio)molecules in solution based on their interaction with polarized light</t>
  </si>
  <si>
    <t>015270</t>
  </si>
  <si>
    <t>Župunski Vera</t>
  </si>
  <si>
    <t>Visoko zmogljivi fluorescenčni mikroskop za bio.anal.kem.spojin</t>
  </si>
  <si>
    <t>High performance fluorescence microscope for biological analysis of chemical compounds</t>
  </si>
  <si>
    <t>Vizualizacija fluorescenčnih makromolekul ali molekul, označenih s fluorescenčnimi barvili, njihove lokalizacije in kolokalizacije v celicah. Vizualizacija neobarvanih vzorcev z metodo DIC (Differential Interference Contrast).</t>
  </si>
  <si>
    <t>Visualisation of fluorescent macromolecules or fluorescently labelled molecules, their localisation and co-localisation in the cells. Visualisation of unstained samples using DIC (Differential Interference Contrast).</t>
  </si>
  <si>
    <t>015271</t>
  </si>
  <si>
    <t>P1-0140</t>
  </si>
  <si>
    <t>P1-8201</t>
  </si>
  <si>
    <t>P1-7119</t>
  </si>
  <si>
    <t>diplomanti 2. stopnje</t>
  </si>
  <si>
    <t>Pavšič Miha</t>
  </si>
  <si>
    <t>Sistem za kromatografijo bioloških makromolekul, sklopljen z naprednim karakterizacijskim sistemom</t>
  </si>
  <si>
    <t>Chromatographic system for biological macromolecules coupled to an advanced characterization system</t>
  </si>
  <si>
    <t>Kromatografija bioloških makromolekul v analitičnem in preparativnem merilu in njihova karakterizacija.</t>
  </si>
  <si>
    <t>Chromatography of biological macromolecules at analytical and semipreparative scale and their characterization.</t>
  </si>
  <si>
    <t>015855, 015856</t>
  </si>
  <si>
    <t>http://www.fkkt.uni-lj.si/sl/raziskovalna-infrastruktura/enota-za-analizo-makromolekul/sistem-za-kromatografijo-bioloskih-makromolekul-sklopljen-z-naprednim-karakterizacijskim-sistemom/</t>
  </si>
  <si>
    <t>J1-7119, J1-8151, J3-8201</t>
  </si>
  <si>
    <t>Brigita Lenarčič, Kristina Djinović-Carugo, Vera Župunski, Miha Pavšič, Aljaž Gaber, Sara Drmota Prebil</t>
  </si>
  <si>
    <t>P1-0207, P1-0140</t>
  </si>
  <si>
    <t>Gregor Gunčar, Vera Župunski, Miha Pavšič, Brigita Lenarčič, Marko Novinec</t>
  </si>
  <si>
    <t xml:space="preserve">diplomanti 2. stopnje </t>
  </si>
  <si>
    <t xml:space="preserve">Paket 17 in ostalo </t>
  </si>
  <si>
    <t>Sistem LitesizerTM 500 omogoča določanje 6 različnih eksperimentalnih parametrov: velikosti, elektroforetske mobilnosti, zeta-potenciala in molekulske mase koloidnih delcev ter prepustnosti in lomnega količnika preiskovane raztopine.</t>
  </si>
  <si>
    <t>System LitesizerTM 500 can be used to experimentally determine 6 parameters: size, electrophoretic mobility, zeta potential and molecular mass of the colloidal particles and the transmittance and refractive index of the sample solution.</t>
  </si>
  <si>
    <t>015738</t>
  </si>
  <si>
    <t>http://www.fkkt.uni-lj.si/sl/raziskovalna-infrastruktura/enota-za-analizo-makromolekul/laserski-sistem-za-karakterizacijo-nanodelcev-v-raztopinah-in-suspenzijah-litesizertm-500/</t>
  </si>
  <si>
    <t>Sklopljen sistem za termično analizo: termogravimetrija ‒ vmesnik za shranjevanje plinskih komponent ‒ plinska kromatografija/masna spektrometrija</t>
  </si>
  <si>
    <t>Coupled system for thermal analysis: thermogravimetry ‒ gas storage interface ‒ gas chromatography/mass spectrometry</t>
  </si>
  <si>
    <t>Sklopljen sistem omogoča analizo kompleksnejših termičnih razpadov, vzorčevanje sproščenih plinov pri določeni stopnji razpada in njihovo nadaljnjo analizo s plinsko kromatografijo/masno spektrometrijo.</t>
  </si>
  <si>
    <t xml:space="preserve">Coupled system enables analysis of complex thermal decompositions, collection of the evolved gasses during different stages of thermal decomposition and their further analysis using gas chromatography/mass spectrometer. </t>
  </si>
  <si>
    <t>začetek uporabe v 2019</t>
  </si>
  <si>
    <t>http://www.fkkt.uni-lj.si/sl/raziskovalna-infrastruktura/enota-za-analizo-malih-molekul/sklopljen-sistem-za-termicno-analizo/#c1228</t>
  </si>
  <si>
    <t>Programska skupina P1-0134, Katedra za anorgansko kemijo, ostali uporabniki FKKT</t>
  </si>
  <si>
    <t xml:space="preserve">zunanji sofinancerji </t>
  </si>
  <si>
    <t>Melamin, Fenolit</t>
  </si>
  <si>
    <t>zunanji naročniki</t>
  </si>
  <si>
    <t>Nacionalni inštitut za biologijo</t>
  </si>
  <si>
    <t xml:space="preserve"> 0105-003</t>
  </si>
  <si>
    <t>Magda Tušek Žnidarič</t>
  </si>
  <si>
    <t>Presevni elektronski mikroskop (Philips CM100)</t>
  </si>
  <si>
    <t>Transmission electron microscope (Philips CM100)</t>
  </si>
  <si>
    <t>Ostalo (Phare)</t>
  </si>
  <si>
    <t>Oprema je vključena v IP NIB. Za uporabo opreme je potrebno kontaktirati vodjo IC Planta (http://www.nib.si/infrastruktura/infrastrukturni-center-planta). Čakalna doba za uporabo opreme je do 1 mesec.</t>
  </si>
  <si>
    <t>The equipment is a part of Infrastructural program NIB. For the access of the equipment contact the Head of IC Planta (http://www.nib.si/eng/index.php/infrastructure/infrastructural-centre-planta). Waiting time for the access of the equipment is up to 1 month.</t>
  </si>
  <si>
    <t>TEM Philips CM 100 se uporablja za analize celične ultrastrukture. Za raziskave bioloških vzorcev se uporabljata v glavnem dve metodi. Metoda negativnega kontrastiranja je primerna za opazovanje delcev v suspenziji, kot so virusi, bakterije, makromolekule (proteini, nukleinske kisline, liposomi). Druga metoda omogoča opazovanje rastlinskih, živalskih in človeških tkiv na nanometrskem nivoju, to je na nivoju ultrastrukture. S TEM Philips CM 100 se izvajajo analize strukture in imunolokalizacija v različnih bioloških vzorcih.</t>
  </si>
  <si>
    <t>TEM Philips CM 100 is used to observe samples on the ultrastructure level. Regarding biological samples two methods are used for sample preparation. The negative staining method is suitable for observing particles in a solution e. g. viruses, bacteria, macromolecules (proteins, nucleic acids, liposomes). A second method enables visualization of plant, animal and human tissues on the nanometre scale.  TEM Philips CM 100 is used for analyses of structure and immunolocalization in different biological samples.</t>
  </si>
  <si>
    <t>http://www.nib.si/infrastruktura/infrastrukturni-center-planta</t>
  </si>
  <si>
    <t>/</t>
  </si>
  <si>
    <t>P4-0165</t>
  </si>
  <si>
    <t>Biotehnologija in sistemska biologija rastlin</t>
  </si>
  <si>
    <t xml:space="preserve">Proteoliza in njena regulacija </t>
  </si>
  <si>
    <t>J4-9299</t>
  </si>
  <si>
    <t>Mehanizmi adhezije bakterij Campylobacter kot tarča za zmanjšanje antibiotske odpornosti</t>
  </si>
  <si>
    <t>P1-0184</t>
  </si>
  <si>
    <t>Integrativna zoologija in speleobiologija</t>
  </si>
  <si>
    <t>C3330-16-529005</t>
  </si>
  <si>
    <t>F4F - Funkcionalna živila prihodnosti</t>
  </si>
  <si>
    <t>8 drugih uporabnikov</t>
  </si>
  <si>
    <t>David Dobnik</t>
  </si>
  <si>
    <t>Konfokalni stereomikroskop (Leica TCS LSI)</t>
  </si>
  <si>
    <t>Confocal stereomicroscope (Leica TCS LSI)</t>
  </si>
  <si>
    <t>Projekti,programi ARRS</t>
  </si>
  <si>
    <t>Konfokalni stereomikroskop (Leica TCS LSI) omogoča neinvazivno opazovanje fluorescence v vzorcih. Posebnost tega mikroskopa je širok spekter povečav, saj omogoča povečave od 0,7x (vidno polje velikosti 16 mm) vse do 20x. Zaradi tako širokega obsega povečav je mogoče opazovanje tako večjih objektov kot tudi posameznih celic. Stereomikroskop omogoča tudi precejšnjo delovno razdaljo, kar pomeni da lahko pod objektiv postavimo tudi večje objekte (na primer rastline v lončkih).</t>
  </si>
  <si>
    <t xml:space="preserve">Confocal stereomicroscope (Leica TCS LSI) enables non-invasive observation of the fluorescence in the samples. The speciality of the Confocal stereomicroscope (Leica TCS LSI) is broad spectrum of magnifications from 0.7x (16 mm field of view) to 20x. Therefore larger object as well as single cells could be investigated. Stereomicroscope has long working distance what enables investigation of big objects (e.g. plants in pots). </t>
  </si>
  <si>
    <t>P1-0245</t>
  </si>
  <si>
    <t>Ekotoksiologija, toksikološka genomika in karcinogeneza</t>
  </si>
  <si>
    <t>Dejan Štebih</t>
  </si>
  <si>
    <t>Aparatura za PCR v realnem času (ABI 7900) (Oprema za razvoj diagnostike in raziskave bakterij, virusov, gliv in gensko spremenjenih organizmov)</t>
  </si>
  <si>
    <t>Real-time PCR (ABI 7900)</t>
  </si>
  <si>
    <t>Oprema je odpisana in ni več v uporabi.</t>
  </si>
  <si>
    <t>The equipment is not in use any more.</t>
  </si>
  <si>
    <t>4, 35</t>
  </si>
  <si>
    <t>Aparatura za PCR v realnem času (ABI 7900HT Fast) (Sistem za pomnoževanje nukleinskih kislin)</t>
  </si>
  <si>
    <t>Real-time PCR (ABI 7900HT Fast)</t>
  </si>
  <si>
    <t>Z navedeno opremo je možno pomnoževanje nukleinskih kislin in njihova kvantifikacijia.</t>
  </si>
  <si>
    <t xml:space="preserve">The equipment is used for amplification and quantification of nucleic acids. </t>
  </si>
  <si>
    <t>19-01429</t>
  </si>
  <si>
    <t>GSO analize za Norveški veterinarski inštitut</t>
  </si>
  <si>
    <t>Določanje gensko spremenjenih organizmov</t>
  </si>
  <si>
    <t>NIB-PT-2019</t>
  </si>
  <si>
    <t>Proficiency Testing Schame</t>
  </si>
  <si>
    <t>2550-18-310008</t>
  </si>
  <si>
    <t>Analiziranje in testiranje odvzetih vzorcev, razvoj analitičnih in testnih metod ter druge naloge, povezane s kontrolo določanja gensko spremenjenih organizmov</t>
  </si>
  <si>
    <t>C2337-19-000017</t>
  </si>
  <si>
    <t>Pogodba o izvajanju in financiranju strokovnih nalog s področja zdravstvenega varstva rastlin</t>
  </si>
  <si>
    <t>Aparatura za PCR v realnem času (ABI QuantStudio7)</t>
  </si>
  <si>
    <t>Real-time PCR (ABI QuantStudio7)</t>
  </si>
  <si>
    <t>C3330-18-252004</t>
  </si>
  <si>
    <t>Indie - Biotehnološka proizvodnja trajnostnega indola</t>
  </si>
  <si>
    <t>GA 773139</t>
  </si>
  <si>
    <t>Valitest - Validacija diagnostičnih testov za varstvo rastlin</t>
  </si>
  <si>
    <t>496-2012</t>
  </si>
  <si>
    <t>Izvajanje raziskav, izobraževanj in razvoja metod na področju molekularne biologije za podjetje BiaSeparations</t>
  </si>
  <si>
    <t>MR Arijana Filipić</t>
  </si>
  <si>
    <t>2 druga uporabnika</t>
  </si>
  <si>
    <t>Aparatura za PCR v realnem času (Roche Light Cycler 480)</t>
  </si>
  <si>
    <t>Real-time PCR instrument (Roche Light Cycler 480)</t>
  </si>
  <si>
    <t>Ostalo (Transition Facility)</t>
  </si>
  <si>
    <t>C3330-17-500095</t>
  </si>
  <si>
    <t>EnViRoS - Priložnosti okolju prijazno vinogradništvo: optimizacija namakanja in vpeljava novih podalg in genotipov vinske trte</t>
  </si>
  <si>
    <t>Prenosna aparatura za PCR v realnem času (Cepheid Smart Cycler) (Sistem za pomnoževanje nukleinskih kislin)</t>
  </si>
  <si>
    <t>Portable real-time PCR (Cepheid Smart Cycler)</t>
  </si>
  <si>
    <t>Oprema ni v uporabi.</t>
  </si>
  <si>
    <t>The equipment is not in use.</t>
  </si>
  <si>
    <t>Avtomatizirana aparatura za kapljični digitalni PCR (Biorad QX200) (Sistem za avtomatizirano pripravo in analizo kapljične digitalne verižne reakcije s polimerazo)</t>
  </si>
  <si>
    <t>Automated droplet digital PCR instrument (Biorad QX200)</t>
  </si>
  <si>
    <t>Navedena oprema omogoča avtomatizirano pripravo in analizo nukleinskih kislin v različnih vzorcih s kapljično digitalno verižno reakcijo s polimerazo (ddPCR).</t>
  </si>
  <si>
    <t>The equipment enables droplet digital PCR (ddPCR). It enables also absolute quantification of nucleic acids.</t>
  </si>
  <si>
    <t>C3330-18-252003</t>
  </si>
  <si>
    <t>Susphire - Trajnostna proizvodnja feromonov za zaščito pred žuželkami v kmetijstvu</t>
  </si>
  <si>
    <t>okvara</t>
  </si>
  <si>
    <t>popravilo</t>
  </si>
  <si>
    <t>preverjanje</t>
  </si>
  <si>
    <t>Robot za pipetiranje (PerkinElmer MultiProbe II) (Robot za normalizacijo koncentracije in PCR nastavitev )</t>
  </si>
  <si>
    <t xml:space="preserve">Robot for pipeting (PerkinElmer MultiProbe II) </t>
  </si>
  <si>
    <t>klasifikacija ni mogoča</t>
  </si>
  <si>
    <t>Robot za pipetiranje (Hamilton Microlab STARlet)</t>
  </si>
  <si>
    <t>Robot for pipeting (Hamilton Microlab STARlet)</t>
  </si>
  <si>
    <t>Robot se uporablja za pripravo vzorcev in reagentov ter nastavitev PCR reakcij.</t>
  </si>
  <si>
    <t xml:space="preserve">Pipetting robot can be used for sample and reagent preparation and PCR reaction setup. </t>
  </si>
  <si>
    <t>Aleš Blatnik</t>
  </si>
  <si>
    <t>Komore za gojenje rastlin in tkivnih kultur (Kambič)</t>
  </si>
  <si>
    <t>Growth chambers for plant and tissue culture breeding (Kambič)</t>
  </si>
  <si>
    <t>Oprema je vključena v IP NIB. Za uporabo opreme je potrebno kontaktirati vodjo IC Planta (http://www.nib.si/infrastruktura/infrastrukturni-center-planta). Čakalna doba za uporabo opreme je do 3 mesece.</t>
  </si>
  <si>
    <t>The equipment is a part of Infrastructural program NIB. For the access of the equipment contact the Head of IC Planta (http://www.nib.si/eng/index.php/infrastructure/infrastructural-centre-planta). Waiting time for the access of the equipment is up to 3 months.</t>
  </si>
  <si>
    <t>Komore za gojenje rastlin in tkivnih kultur omogočajo gojenje rastlin v kontroliranih pogojih temperature, svetlobe in vlage. Ena komora je namenjena gojenju rastlin v zemlji, dve komori pa sta namenjeni gojenju rastlinskih tkivnih kultur.</t>
  </si>
  <si>
    <t>Growth chambers for plant and tissue culture breeding enable breeding of plants under controlled temperature, light and humidity conditions. One growth chamber is designed for breeding plants in soil and two growth chambers are designed for breeding plant tissue cultures.</t>
  </si>
  <si>
    <t>J4-7636</t>
  </si>
  <si>
    <t xml:space="preserve">Prostorsko časovna analiza hipersenzitivnega odziva krompirja na krompirjev virus Y </t>
  </si>
  <si>
    <t xml:space="preserve">Vaje pri predmetu Izbrana poglavja rastlinske fiziologije in biotehnologije na Študijskem programu I. stopnje Vinogradništvo in vinarstvo </t>
  </si>
  <si>
    <t>Komore za ločeno gojenje rastlin (Kambič)</t>
  </si>
  <si>
    <t>2009, 2012</t>
  </si>
  <si>
    <t>Plant growth chambers for separate breeding (Kambič)</t>
  </si>
  <si>
    <t>Komore za ločeno gojenje rastlin (Kambič) sestavljajo 4 ločene samostoječe komore, ki omogočajo gojenje rastlin v zemlji v kontroliranih pogojih temperature, svetlobe in vlage.</t>
  </si>
  <si>
    <t>Plant growth chambers for separate breeding (Kambič) consist of 4 separate self-standing chambers that provide for breeding of plants in soil under controlled temperature, light and humidity conditions.</t>
  </si>
  <si>
    <t>5903 in 6348</t>
  </si>
  <si>
    <t>Karantenski rastlinjak (Oprema za razvoj diagnostike in raziskave bakterij, virusov, gliv in gensko spremenjenih organizmov)</t>
  </si>
  <si>
    <t>Quarantine greenhouse</t>
  </si>
  <si>
    <t xml:space="preserve">Rastlinjak omogoča gojenje rastlin v karantenskih razmerah. </t>
  </si>
  <si>
    <t>The greenhouse enables growing of plants in quarantine conditions. Quantitative PCR is used for quantitation of nucleic acids.</t>
  </si>
  <si>
    <t>Karantenski rastlinjak s podtlakom (Oprema za razvoj doagnostike in raziskave mikroorganizmov in gensko spremenjenih organizmov - sklop 2)</t>
  </si>
  <si>
    <t>Quarantine greenhouse with negative pressure</t>
  </si>
  <si>
    <t xml:space="preserve">Paket 14 </t>
  </si>
  <si>
    <t>Rastlinjak omogoča gojenje rastlin v karantenskih razmerah. Podtlak še dodatno preprečuje prenos organizmov v okolje, kar je posebej pomembno pri gojenju rastlin, okuženih s karantenskimi povzročitelji bolezni in gensko spremenjenih rastlin.</t>
  </si>
  <si>
    <t>The quarantine greenhouse with negative pressure enables growing of plants in quarantine conditions. Negative pressure additionally prevents transmission of organisms in the environment, what is especially important for breeding plants infected with quarantine plant pests and genetically modified organisms.</t>
  </si>
  <si>
    <t>J4-8228</t>
  </si>
  <si>
    <t>Vpliv socialnega in genetskega prepoznavanja sorodnikov na interakcije bakterij B.Subtilis</t>
  </si>
  <si>
    <t>Tanja Dreo</t>
  </si>
  <si>
    <t>Sistem za identifikacijo bakterij z analizo celičnih maščobnih kislin s plinsko kromatografijo</t>
  </si>
  <si>
    <t>System for identification of bacteria with analyses of cell fatty acids by gas chromatography</t>
  </si>
  <si>
    <t>Oprema ni vključena v IP NIB. Za uporabo opreme je potrebno kontaktirati skrbnika opreme. Čakalna doba za uporabo opreme je do 1 mesec.</t>
  </si>
  <si>
    <t>The equipment is not a part of Infrastructural program NIB. For the access of the equipment contact the caretaker of the equipment. Waiting time for the access of the equipment is up to 1 month.</t>
  </si>
  <si>
    <t>Z navedeno opremo je možno analizirati maščobne kisline.</t>
  </si>
  <si>
    <t>The equipment is used for fatty acid analyses.</t>
  </si>
  <si>
    <t>P4-0097</t>
  </si>
  <si>
    <t>Prehrana in mikrobna ekologija prebavil</t>
  </si>
  <si>
    <t>0105-008</t>
  </si>
  <si>
    <t>Anton Brancelj</t>
  </si>
  <si>
    <t xml:space="preserve">Plinski kromatograf z masnim spektrometrom </t>
  </si>
  <si>
    <t>2005 (2004)</t>
  </si>
  <si>
    <t>GC/MS Gas Chromatograph hypenated to mass spectrometer</t>
  </si>
  <si>
    <t>Oprema ni vključena v IP NIB. GC/MS je mogoče uporabljati brez omejitev po predhodnem dogovoru s skrbnikom. Cena po dogovoru v skladu s časom in namenom uporabe</t>
  </si>
  <si>
    <t xml:space="preserve">The equipment is not a part of Infrastructural program NIB. The equipment can be used w/o limitations according to previous agreement with the guardian. Price is agreed according to the time and purpose of the use. </t>
  </si>
  <si>
    <t xml:space="preserve">Trenutno je sistem nastavljen na analizo maščobnih kislin, po potrebi lahko GC/MS preuredimo, tako da lahko z njim analiziramo tudi pesticide, PAH-e, in podobne snovi. </t>
  </si>
  <si>
    <t xml:space="preserve">Equipment is currently set up for the analysis of FAME (fatty acid methyl esters), however we can change the instrument to fit applications such as pesticides analysis, analysis of PAH or similar substances. </t>
  </si>
  <si>
    <t>http://www.nib.si/storitve-in-produkti/raziskovalna-oprema</t>
  </si>
  <si>
    <t>PROGRAM 12020503</t>
  </si>
  <si>
    <t>Oddelek EKOS</t>
  </si>
  <si>
    <t>Meta Virant-Doberlet</t>
  </si>
  <si>
    <t>Laserski mikroablacijski sistem  (mikroskop Carl Zeiss Axioskop)</t>
  </si>
  <si>
    <t>Laser system for cell ablation</t>
  </si>
  <si>
    <t>Oprema ni vključena v IP NIB. Sistem za ablacijo celic z laserjem je možno uporabljati brez omejitev in takoj v skladu z dogovorom. Cena po dogovoru v skladu s časom in namenom uporabe</t>
  </si>
  <si>
    <t>The equipment is not a part of Infrastructural program NIB. Laser system for cell ablation can be used without limitations and immediately according to agreement. The price  is agreed according to the time and purpose of the use.</t>
  </si>
  <si>
    <t>Sistem obsega mikroskop z dodanim laserjem. Z njim je možno pri živem organizmu uničiti posamezno celico tako, da organizem preživi. Na ta način lahko na primer pri embriju uničimo izvorno celico in nato zasledujemo razvoj organizma  ter ugotovimo, katere funkcije so bile zaradi ablacije prizadete v razvoju.</t>
  </si>
  <si>
    <t xml:space="preserve">The system is composed of a microscope and laser. It enables in living organisms ablation of a single cell so that the organism survives. In such a way for example we can destroy in embrio an identified cell and follow its development to find out which functions have been modified in organism's development. </t>
  </si>
  <si>
    <t>Stritih Nataša</t>
  </si>
  <si>
    <t>Sistem za ekscitacijo in lasersko merjenje vibracij (vibrometer laserski)</t>
  </si>
  <si>
    <t>Laser vibrometer with the system for controlled excitation of vibrations with software</t>
  </si>
  <si>
    <t>Oprema ni vključena v IP NIB. Laserski vibrometer s sistemom za kontrolirano vzbujanje vibracij in programsko opremo je možno uporabljati brez omejitev v skladu z dogovorom. Cena po dogovoru v skladu s časom in namenom uporabe</t>
  </si>
  <si>
    <t>The equipment is not a part of Infrastructural program NIB. Laser vibrometer with the system for controlled excitation of vibrations with software can be used without limitations according to the agreement. The price is agreed according the time and purpose of the use.</t>
  </si>
  <si>
    <t>Sistem sestavljajo laserski vibrometer, vzbujevalnik in pripadajoča programska oprema. Z njim je možno natančno določati resonančne lastnosti različnih materialov.</t>
  </si>
  <si>
    <t>The system is composed of a laser vibrometer, exciter and software. It enables exact measurement of resonant properties of different materials.</t>
  </si>
  <si>
    <t>4, 19</t>
  </si>
  <si>
    <t>12J18142</t>
  </si>
  <si>
    <t>Stritih Nataša, Jernej Polajnar</t>
  </si>
  <si>
    <t>Rok Šturm</t>
  </si>
  <si>
    <t>12Z18144</t>
  </si>
  <si>
    <t>Anka Kuhelj</t>
  </si>
  <si>
    <t>0105-007</t>
  </si>
  <si>
    <t>Metka Filipič</t>
  </si>
  <si>
    <t>Mikroskop raziskovalni z motoriziranim manipulatorjem</t>
  </si>
  <si>
    <t>2012, 2014</t>
  </si>
  <si>
    <t>Fluorescent microscope, with motorized micromanipulator</t>
  </si>
  <si>
    <t>Ostalo (GLIOMA)</t>
  </si>
  <si>
    <t>Oprema ni vključena v IP NIB. Opremo je možno uporabljati brez omejitev in v skladu z dogovorom. Cena po dogovoru v skladu s časom in namenom uporabe.</t>
  </si>
  <si>
    <t>The equipment is not a part of Infrastructural program NIB. The equipment can be used without limitations and immediately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</si>
  <si>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 Ta mikroskop omogoča motoriziran pomik mizice, kar se kaže v večji natančnosti in možnosti avtomatizacije nekaterih procesov.</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</si>
  <si>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 This microscope allows motorized window tables, which results in higher accuracy and the possibility of automation of some processes.</t>
  </si>
  <si>
    <t>6428, 6652</t>
  </si>
  <si>
    <t>100% in 98,27%</t>
  </si>
  <si>
    <t>http://www.nib.si/storitve-in-oprema/raziskovalna-oprema</t>
  </si>
  <si>
    <t>4,11,66</t>
  </si>
  <si>
    <t>MR Bernarda Majc</t>
  </si>
  <si>
    <t>Bernarda Majc</t>
  </si>
  <si>
    <t>MR Martina Štampar</t>
  </si>
  <si>
    <t>Martina Štampar</t>
  </si>
  <si>
    <t>10020509 ARRS PROGRAM GEN</t>
  </si>
  <si>
    <t>Matjaž Novak</t>
  </si>
  <si>
    <t>Tina Eleršek</t>
  </si>
  <si>
    <t>Katja Kološa</t>
  </si>
  <si>
    <t>Drugi uporabniki</t>
  </si>
  <si>
    <t>Citometer pretočni FACS CALIBUR</t>
  </si>
  <si>
    <t>Flow cytometer, FACS CALIBUR</t>
  </si>
  <si>
    <t>Ostalo (COOT)</t>
  </si>
  <si>
    <t>Oprema ni vključena v IP NIB. Pretočni citometer je možno uporabljati  v skladu z dogovorom s skrbnikom. Cena po dogovoru v skladu s časom in namenom uporabe.</t>
  </si>
  <si>
    <t xml:space="preserve">The equipment is not a part of Infrastructural program NIB. Flow cytometer can be used  according to the agreement. The price is agreed according the time and purpose of the use. </t>
  </si>
  <si>
    <t>Pretočni citometer omogoča spremljanje flourescence celic in bakterij na štirih različnih kanalih.</t>
  </si>
  <si>
    <t>Flow cytometer is used for flourescence detection of cells nad bacteria with four different fluorescence channels.</t>
  </si>
  <si>
    <t>Citometer pretočni</t>
  </si>
  <si>
    <t>Flow cytometer</t>
  </si>
  <si>
    <t>Pretočni citometer omogoča spremljanje flourescence celic,  bakterij in drugih karakterisi na  različnih kanalih.</t>
  </si>
  <si>
    <t>Flow cytometer is used for flourescence detection of cells,  bacteria and other different characteristic with different fluorescence channels.</t>
  </si>
  <si>
    <t>MR Klara Hercog</t>
  </si>
  <si>
    <t>Klara Hercog</t>
  </si>
  <si>
    <t>Mateja Burjek</t>
  </si>
  <si>
    <t>Mikroskop ECLIPSE E 600 s poveč. modilom, kondenzator</t>
  </si>
  <si>
    <t>Fluorescent microscope ECLIPSE E 600</t>
  </si>
  <si>
    <t>Oprema ni vključena v IP NIB. Opremo je možno uporabljati brez omejitev in takoj v skladu z dogovorom. Cena po dogovoru v skladu s časom in namenom uporabe.</t>
  </si>
  <si>
    <t>The equipment is not a part of Infrastructural program NIB. The equipment can be used without limitations and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</si>
  <si>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</si>
  <si>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t>
  </si>
  <si>
    <t>Novak Matjaž</t>
  </si>
  <si>
    <t>Barbara Breznik</t>
  </si>
  <si>
    <t xml:space="preserve"> 0105-001</t>
  </si>
  <si>
    <t>Oliver Bajt</t>
  </si>
  <si>
    <t>Plinski kromatograf z masnoselektivnim detektorjem</t>
  </si>
  <si>
    <t>Gas chromatograph with MS detector</t>
  </si>
  <si>
    <t>The equipment is not a part of Infrastructural program NIB. The equipment can be used without limitations and according to agreement. The price  is agreed according to the time and purpose of the use.</t>
  </si>
  <si>
    <t>Oprema se uporablja za ločbo in identifikacijo organskih spojin.</t>
  </si>
  <si>
    <t xml:space="preserve">The equipment is used for the separation and identification of organic compounds </t>
  </si>
  <si>
    <t>http://www.nib.si/images/stories/datoteke2/Delovanje_centra/arrs-ri-evidenca-opreme-105-nib.pdf</t>
  </si>
  <si>
    <t>Vesna Flander Putrle</t>
  </si>
  <si>
    <t>16383</t>
  </si>
  <si>
    <t>HPLC</t>
  </si>
  <si>
    <t>High-performance
liquid chromatograph</t>
  </si>
  <si>
    <t xml:space="preserve">Lastni viri </t>
  </si>
  <si>
    <t>Oprema se uporablja za določanje fitoplanktonskih barvil v vzorcih</t>
  </si>
  <si>
    <t xml:space="preserve">The equipment is used for the separation and identification of firoplanktonic pigmentsorganic compounds </t>
  </si>
  <si>
    <t>Branko Čermelj</t>
  </si>
  <si>
    <t>13407</t>
  </si>
  <si>
    <t>Plovilo raziskovalno Sagita</t>
  </si>
  <si>
    <t>Research Vessel
 "Sagita"</t>
  </si>
  <si>
    <t>Drugi javni in lastni viri (MIZS, MOPE, NIB)</t>
  </si>
  <si>
    <t xml:space="preserve">Raziskovalno plovilo je možno uporabljati  v skladu z dogovorom s skrbnikom. Cena po dogovoru v skladu s časom in namenom uporabe. </t>
  </si>
  <si>
    <t xml:space="preserve">The Research vessel is possible to use  according to the agreement. The price is agreed according the time and purpose of the use. </t>
  </si>
  <si>
    <t>Raziskovalno plovilo se uporablja za izvedbo raziskovalnih križarjen v obalnem pasu in odprtih vodah.</t>
  </si>
  <si>
    <t>The research vessel is used for various research cruise in coastal and international waters.</t>
  </si>
  <si>
    <t>P1-0237</t>
  </si>
  <si>
    <t>01MONI18</t>
  </si>
  <si>
    <t>Janja France</t>
  </si>
  <si>
    <t>Tihomir Makovec</t>
  </si>
  <si>
    <t>18338</t>
  </si>
  <si>
    <t>Sonda mikrostrukturna</t>
  </si>
  <si>
    <t>CTD Probe</t>
  </si>
  <si>
    <t>Oprema je vključena v IP NIB vendar jo pretečno uporabljamo z raziskovalnim plovilom. Opremo je možno uporabljati brez omejitev in takoj v skladu z dogovorom. Cena po dogovoru v skladu s časom in namenom uporabe.</t>
  </si>
  <si>
    <t>The equipment is a part of Infrastructural program IC MBC but is preferentially used on the research vessel. The equipment can be used without limitations and  according to agreement. The price  is agreed according to the time and purpose of the use.</t>
  </si>
  <si>
    <t>Mikrostrukturna sonda se uporablja za meritve različnih parametrov v vodnem (morskem) okolju (Temperatura vode, slanost, prevodnost, pH, raztopljeni kisik)</t>
  </si>
  <si>
    <t>The CTD probe is used for measurement of various parameters in the aquatic environmen (preferentially marine)( Sea temperature, salinity, conductivity, pH, dissolved oxygen)</t>
  </si>
  <si>
    <t>Boja raziskovalna Vida</t>
  </si>
  <si>
    <t>Oceanographic Buoy "Vida"</t>
  </si>
  <si>
    <t>Ostalo (INTERREG)</t>
  </si>
  <si>
    <t>Oceanografska boja je laboratorij na morju. Njene storitev ali možnost namestitve dodatnih merilnih instrumentov na bojo je potrebno urediti v skladu z dogovorom s skrbnikom. Cena po dogovoru v skladu s časom in namenom uporabe.</t>
  </si>
  <si>
    <t xml:space="preserve">Oceanographic Buoy is a marine lab in situF. It's  product can be used according to the agreement. The price is agreed according the time and purpose of the use. </t>
  </si>
  <si>
    <t>Oceanografske boje, si ni možno sposoditi. Boja je laboratorij na morju. Uporabniki lahko uporabljajo podatke meritev ali namestijo na bojo dodatni merilni instrument.</t>
  </si>
  <si>
    <t>Oceanographic Buoy "Vida" can 't be used . User can use the data it provides or eventuially add some instrument to the Buoy.</t>
  </si>
  <si>
    <t>Vlado Malačič</t>
  </si>
  <si>
    <t>05226</t>
  </si>
  <si>
    <t>Instrument lisst za merjenje sedimentov</t>
  </si>
  <si>
    <t>Particle Size Analyzer</t>
  </si>
  <si>
    <t>Merilnik hitrosti posedanja delcev in velikost posedlih delcev je možno uporabljati  v skladu z dogovorom s skrbnikom. Cena po dogovoru v skladu s časom in namenom uporabe.</t>
  </si>
  <si>
    <t xml:space="preserve">The Particle size analyzer can be used according to the agreement. It is not a part of the great infrastructure equipment of the IC MBS. The price is agreed according the time and purpose of the use. </t>
  </si>
  <si>
    <t>Merilnik je namenjen meritvam hitrosti posedanja delcev v vodnem stolpcu</t>
  </si>
  <si>
    <t xml:space="preserve">Particle size Analyzer is ment for particle size measurement  and the settling velocity. </t>
  </si>
  <si>
    <t>Patricija Mozetič</t>
  </si>
  <si>
    <t>11360</t>
  </si>
  <si>
    <t>Mikroskop invertni raziskovalni</t>
  </si>
  <si>
    <t>Invert microscope</t>
  </si>
  <si>
    <t>Oprema je namenjena mikroskopiranju vzoprcev.</t>
  </si>
  <si>
    <t>The microscope is use for microscopy of biological samples.</t>
  </si>
  <si>
    <t>01UVHVVR</t>
  </si>
  <si>
    <t>01VRSTNA</t>
  </si>
  <si>
    <t>Petra Slavinec</t>
  </si>
  <si>
    <t>Milijan Šiško</t>
  </si>
  <si>
    <t>Marko Tadejević</t>
  </si>
  <si>
    <t>33300</t>
  </si>
  <si>
    <t>Plovilo Carolina</t>
  </si>
  <si>
    <t>Research boat</t>
  </si>
  <si>
    <t>7,5 m dolgo plovilo služi kot plovilo za manjše in hitrejše posege ali vzorčevanja na morju. Možno ga je uporabljati  v skladu z dogovorom s skrbnikom. Cena po dogovoru v skladu s časom in namenom uporabe.</t>
  </si>
  <si>
    <t xml:space="preserve">7,5 m long boat can be used as a quick shuttle for various measurements at sea. The price is agreed according the time and purpose of the use. </t>
  </si>
  <si>
    <t>Čoln uporabljamo za hitre izhode na morje, kjer je potrebno hitro pobrati vzorce ali izpeljati meritve .</t>
  </si>
  <si>
    <t>The boat is used for various quick interventions at sea.</t>
  </si>
  <si>
    <t>Marko Tadejević, Matej Marinac</t>
  </si>
  <si>
    <t>Visoko frekvenčni radar</t>
  </si>
  <si>
    <t>HF Radar</t>
  </si>
  <si>
    <t>Ostalo (IPA ADRIATIC)</t>
  </si>
  <si>
    <t>HF radar je merilnik površinskih valov in tokov. Ker meri, so produkt njegovega obratovanja podatki. Ti podatki se shranjujejo v bazo IC MBP. Podatki so javni, stroški visoko kvalificiranega osebja, ki zna podatke pripraviti za uporabnika pa so stvar dogovora.</t>
  </si>
  <si>
    <t>HF radar is a radio transmitting and receiving instrument. It transmits a signal with a central frequency of 25.525 MHz over large marine areas and receives the signal returned back from the rough sea surface. The information is the elaborated and transformed in surface current and wave information.</t>
  </si>
  <si>
    <t>Instrument je namenjen meritvam površinskih valov in tokov. Omogoča raziskave gibanja morskih mas na površini po celotnem Tržaškem zalivu. S tem nadgrajuje točkovne meritve, ki so se in se še opravljajo z merilnimi instrumenti nameščenimi na bojah ali opazovalnih postajah. Je učinkovito orodje, s katerim si lahko pomagamo v primeru razlitij nevarnih snovi na morju in iskanju pogrešanih na morju.</t>
  </si>
  <si>
    <t>The instrument is used for measurements of surface currents and waves only. The information can be used for various purposes – activities on sea</t>
  </si>
  <si>
    <t>Gozdarski inštitut Slovenije</t>
  </si>
  <si>
    <t>P4-0107</t>
  </si>
  <si>
    <t>Tanja Mrak</t>
  </si>
  <si>
    <t>Spectro Physics HPLC</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</si>
  <si>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 saj so ti stroški zelo različni v odvisnosti od tipa in števila vzorcev ter končne analize.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</si>
  <si>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</si>
  <si>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Kvalitativna in kvantitativna analiza spojin v rastlinskih in glivnih tkviih.</t>
  </si>
  <si>
    <t>Qualitative and quantitative analysis of compounds in plant and fungal samples.</t>
  </si>
  <si>
    <t>http://sl.gozdis.si/infrastrukturni-program/raziskovalna-oprema/</t>
  </si>
  <si>
    <t>GIS</t>
  </si>
  <si>
    <t>Daniel Žlindra</t>
  </si>
  <si>
    <t>Planetarni mlin Fritsch Pulverisette 5</t>
  </si>
  <si>
    <t>Planetary mill Fritsch Pulverisette 5</t>
  </si>
  <si>
    <t>Najava potreb po delu z aparatom vodji laboratorija; časovna uskladitev z naročnikom in njegovo izobraževanje za delo z aparatom; cena po veljavnem ceniku.</t>
  </si>
  <si>
    <t>Announcement of the request for working with th eappparatus at the Head of the Laboratory; defining timelines and education of the customer about safe work with the apparatus; prices according to valid price lists.</t>
  </si>
  <si>
    <t>Mletje organskih in mineralnih vzorcev tal.</t>
  </si>
  <si>
    <t>Milling of organic and mineral soil samples.</t>
  </si>
  <si>
    <t>Javna okoljska služba</t>
  </si>
  <si>
    <t>Naloga MKGP 430-5/2018/22</t>
  </si>
  <si>
    <t>Marko Bajc</t>
  </si>
  <si>
    <t>GeneAmp PCR system</t>
  </si>
  <si>
    <t>PCR aparat GeneAmp 9700 (Aplied biosystems). Izvajanje klasičnega PCR - pomnoževanje odsekov tarčne DNA v posamičnih ali multipleksiranih reakcijah.</t>
  </si>
  <si>
    <t>GeneAmp 9700 PCR cycler. Used for performing standard PCR amplification of target DNA - in single or multiplexed reactions.</t>
  </si>
  <si>
    <t>LIFE ENV/SI/000148</t>
  </si>
  <si>
    <t>JGS - Javna gozdarska služba 201001</t>
  </si>
  <si>
    <t>MR Tina Unuk (38188)</t>
  </si>
  <si>
    <t>Mikrovalovna peč ETHOS</t>
  </si>
  <si>
    <t>Microwave oven ETHOS</t>
  </si>
  <si>
    <t>Zaprt razklop (razkroj pod tlakom) za pripravo rastlinskih vzorcev.</t>
  </si>
  <si>
    <t xml:space="preserve">Closed digestion of plant material. Usually the nitrogen acid is applied. </t>
  </si>
  <si>
    <t>JGS - Javna gozdarska služba 101004</t>
  </si>
  <si>
    <t>Metrohm modularni sistem za ionsko kromatografijo</t>
  </si>
  <si>
    <t>Methrom modular IC system</t>
  </si>
  <si>
    <t>Najava potreb po analizah vodji laboratorija; uskladitev rokov izvedbe analiz z naročnikom; cena po veljavnem ceniku LGE.</t>
  </si>
  <si>
    <t>Announcement of the request for analysis at the Head of the Laboratory;  defining analyses deadlines with the customer; prices according to valid price lists of LFE.</t>
  </si>
  <si>
    <t>Kvalitativna in kvantitativna analiza anionov in kationov v vodnih vzorcih.</t>
  </si>
  <si>
    <t>Qualitative and quantitative analysis of anions and cations in water samples.</t>
  </si>
  <si>
    <t>Matjaž Čater</t>
  </si>
  <si>
    <t>LICOR KPL sistem za meritve fotosinteze</t>
  </si>
  <si>
    <t>LICOR KPL photosynthesis measurement system</t>
  </si>
  <si>
    <t>Najava potreb po analizah skrbiku; uskladitev rokov izvedbe analiz z naročnikom; cena po veljavnem ceniku PIGG.</t>
  </si>
  <si>
    <t>Announcement of the request for analysis equipment caretaker;  defining analyses deadlines with the customer; prices according to valid price lists of PIGG.</t>
  </si>
  <si>
    <t>Meritve odziva rastlin na osnovi IR plinske absorbcije, meritve respiracije tal.</t>
  </si>
  <si>
    <t>Measurement of plant response based on IR gas absorption, soil respiration measurement.</t>
  </si>
  <si>
    <t>Atomski abropcijski spektrometer Varian AA DUO AAS 240 FS &amp; 240 Z)</t>
  </si>
  <si>
    <t>Atomic absorption spectrometer Varian AA DUO AAS (240 FS &amp; 240 Z)</t>
  </si>
  <si>
    <t>Announcement of the request for analysis at the Head of the Laboratory; defining analyses deadlines with the customer; prices according to valid price lists of LFE.</t>
  </si>
  <si>
    <t>Analize elementov Na, Mg, Al, K, Ca, Cr, Mn, Fe, Co, Ni, Cu, Zn, Cd, Pb v rastlinskih, talnih in vodnih vzorcih.</t>
  </si>
  <si>
    <t>Analysis of the elements of Na, Mg, Al, K, Ca, Cr, Mn, Fe, Co, Ni, Cu, Zn, Cd, Pb in plant tissues, soil and water samples.</t>
  </si>
  <si>
    <t>Metrohm avtomatski titrator</t>
  </si>
  <si>
    <t>Metrohm automatic titrator</t>
  </si>
  <si>
    <t xml:space="preserve">Določevanje pH vrednosti tekočim vzorcem, določevanje elektroprevodnosti raztopin in določevanje alkalitete s kislinskim tritriranjem do dveh končnih točk (pH=4,5 in 4,2) </t>
  </si>
  <si>
    <t>pH and electroconductivity measurements of the water solutions. Alkalinitiy determination with two end-point titrations (pH=4,5, 4,2)</t>
  </si>
  <si>
    <t>Mitja Ferlan</t>
  </si>
  <si>
    <t>Open Path Eddy covariance system</t>
  </si>
  <si>
    <t>Najava potreb po analizah skrbniku opreme; uskladitev rokov izvedbe analiz z naročnikom; cena po veljavnem ceniku LGE.</t>
  </si>
  <si>
    <t>Announcement of the request for analysis at the equipment caretaker;  defining analyses deadlines with the customer; prices according to valid price lists of LFE.</t>
  </si>
  <si>
    <t>Kontinuirano spremljanje tokov CO2 in H2O med ekosistemom in atmosfero.</t>
  </si>
  <si>
    <t>J4-7203</t>
  </si>
  <si>
    <t>J4-9297</t>
  </si>
  <si>
    <t>Peter Železnik</t>
  </si>
  <si>
    <t>BTC 100× Sistem za snemanje v minirizotronih</t>
  </si>
  <si>
    <t>BTC 100× Minirhizotron Camera System</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</si>
  <si>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</si>
  <si>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Omogoča zajem slik tal iz prozornih cevi, ki se vstavijo v tla. Namenjen je zlasti spremljanju sprememb koreninskih sistemov, glivnih simbiontov in njihovega micelija v naravnem okolju.</t>
  </si>
  <si>
    <t xml:space="preserve">Optical system that enables acquistion of images of soil from a transparent tube inserted into the ground. Primarily used for in situ monitoring of root systems, root fungal symbionts and their mycelia. </t>
  </si>
  <si>
    <t>NA</t>
  </si>
  <si>
    <t>32, 60</t>
  </si>
  <si>
    <t>ABI 7500: sistem za kvantitativni PCR v realnem času</t>
  </si>
  <si>
    <t>ABI 7500: Real-Time PCR system</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</si>
  <si>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saj so ti stroški zelo različni v odvisnosti od tipa in števila vzorcev ter končne analize.</t>
  </si>
  <si>
    <t>Sistem za PCR v realnem času. Primarno namenjen izvajanju kvantitativnega PCR - kvantifikacija tarčne DNA v vzorcih glede na standardne vzorce.</t>
  </si>
  <si>
    <t>System for performing PCR in real time. Primarily used for quantitation of target DNA in samples compared to standard samples.</t>
  </si>
  <si>
    <t>Bionumerics; programska oprema za analizo bioloških podatkov</t>
  </si>
  <si>
    <t>Bionumerics software</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</si>
  <si>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opreme in ne vključuje stroškov povezanih s pripravo vzorcev za analizo, saj so ti stroški zelo različni v odvisnosti od tipa in števila vzorcev ter končne analize.</t>
  </si>
  <si>
    <t>Paket programske opreme za analizo molekularnih podatkov, njihovo medsebojno primerjavo in statistične analize. Vstopni podatki so lahko slike 1-D gelov (DGGE, tRFLP), nukleotidna zaporedja in drugi molekularni znaki, lahko v surovi ali tabelarični obliki.</t>
  </si>
  <si>
    <t>Software package for analysis of molecular and other biological data, comparison and statistical anayses. Accepts 1-D gel images (DGGE, tRFLP), DNA sequence and other molecular marker data in raw or tabel form.</t>
  </si>
  <si>
    <t>Mikroskop OLYMPUS</t>
  </si>
  <si>
    <t>Microscope OLYMPUS</t>
  </si>
  <si>
    <t>Najava potreb po analizah Vodji laboratorija ali skrbniku; uskladitev prioritet na sestankih oddelkov; uskladitev rokov izvedbe analiz z naročnikom. Potrošni material se obračunava posebej po porabi, ker je količina odvisna od narave dela.</t>
  </si>
  <si>
    <t>Announcement of the request for analysis at the Head of the Laboratory; setting the priorities in the department meetings; defining deadlines for analyses with the customer. Consumables are charged additionally according to the consumption which is dependent on the nature of work.</t>
  </si>
  <si>
    <t xml:space="preserve">Mikroskopija bioloških vzorcev s kontrastnimi tehnikami svetlo polje, temno polje, fluorescenca, DIC in polarizacija. Zajem posnetkov. Meritve in analize slike. </t>
  </si>
  <si>
    <t xml:space="preserve">Microscopy of biological samples with application of contrast techniques bright field, dark field, fluorescence, DIC and polarisation. Image acquisition. Measurements and image analyses.  </t>
  </si>
  <si>
    <t>Analize za zunanje uoprabnike</t>
  </si>
  <si>
    <t>ZEISS AxioImager.Z2: motoriziran pokončni raziskovalni mikroskop</t>
  </si>
  <si>
    <t>ZEISS AxioImager.Z2: motorised upright microscope</t>
  </si>
  <si>
    <t xml:space="preserve">Mikroskopija bioloških vzorcev s kontrastnimi tehnikami svetlo polje, temno polje, fluorescenca, DIC in polarizacija. Zajem posnetkov - izboljšana globinska ostrina, časovni zajem ter panorama. Meritve in analize slike. </t>
  </si>
  <si>
    <t xml:space="preserve">Microscopy of biological samples with application of contrast techniques bright field, dark field, fluorescence, DIC and polarisation. Image acquisition - extended depth of focus, time series and panorama. Measurements and image analyses.  </t>
  </si>
  <si>
    <t>Zeiss StereoLUMAR: stereomikroskop</t>
  </si>
  <si>
    <t>Zeiss StereoLUMAR stereomikroscope</t>
  </si>
  <si>
    <t>Najava potreb po analizah Vodji laboratorija ali skrbniku; uskladitev prioritet na sestankih oddelkov; uskladitev rokov izvedbe analiz z naročnikom.</t>
  </si>
  <si>
    <t xml:space="preserve">Announcement of the request for analysis at the Head of the Laboratory; setting the priorities in the department meetings; defining deadlines for analyses with the customer. </t>
  </si>
  <si>
    <t>Stereomikroskopija bioloških vzorcev s presevno in reflektirano osvetlitvijo. Fluorescenca. Meritve in analiza slike.</t>
  </si>
  <si>
    <t>Stereomicroscopy of biological samples under transmission and reflected light. Fluorescence. Measurements and image analyses.</t>
  </si>
  <si>
    <t>V4-1819</t>
  </si>
  <si>
    <t>Laserski mikrodisekcijski mikroskop Zeiss AxioObserver Z1 + PALM MicroBeam</t>
  </si>
  <si>
    <t>Inverted microscope with laser microdissection system: Zeiss AxioObserver Z1 + PALM MicroBeam</t>
  </si>
  <si>
    <t>Najava potreb po analizah Vodji laboratorija ali skrbniku; uskladitev prioritet na sestankih oddelkov; uskladitev rokov izvedbe analiz z naročnikom. Navedena cena vključuje samo postavke vezane neposredno na rabo aparata in ne vključuje stroškov povezanih s pripravo vzorcev za analizo , saj so ti stroški zelo različni v odvisnosti od tipa vzorcev in končne analize.Potrošni material se obračunava posebej po porabi, ker je količina odvisna od narave dela. Za vsak dostop se obračuna 1x znesek kalibracije v vrednosti 5,54 €.</t>
  </si>
  <si>
    <t>Announcement of the request for analysis at the Head of the Laboratory; setting the priorities in the department meetings; defining deadlines for analyses with the customer. Listed price includes only costs  associated directly with the use microdissection microscope, but does not include cost of sample preparation as the cost of sample preparation varies considerably depending on sample type and analysis to be performed.Consumables are charged additionally according to the consumption which is dependent on the nature of work. For each access, calibration procedure is charged additionaly (5.54 €).</t>
  </si>
  <si>
    <t>Izrezovanje in zajem struktur iz bioloških vzorcev z lasersko mikrodisekcijo. Fluorescenca. Sistem za izdelavo optičnih rezin živih vzorcev. Meritve in analiza slike.</t>
  </si>
  <si>
    <t>Excision and capture of target structures from biological samples with laser microdissection. Fluorescence. System for optical sectioning of living objects. Measurements and image analyses.</t>
  </si>
  <si>
    <t>Analize za zunanje uporabnike</t>
  </si>
  <si>
    <t>BF</t>
  </si>
  <si>
    <t>Ionski kromatograf Metrohm 850 Professional IC</t>
  </si>
  <si>
    <t>Ion chromatograph Metrohm 850 Professional IC</t>
  </si>
  <si>
    <t>Kvalitativna in kvantitativna analiza kratkoverižnih organskih kislin in ogljikovih hidratov v vodnih ekstraktih organskih horizontov prsti.</t>
  </si>
  <si>
    <t>Qualitative and quantitative analysis of short-chain fatty acid and carbohydrate  content in aqueous extracts of soil organic horizonts.</t>
  </si>
  <si>
    <t>Tom Levanič</t>
  </si>
  <si>
    <t>Masni spektrometer IsoPrime 100</t>
  </si>
  <si>
    <t>Mass spectrometer, IsoPrime 100</t>
  </si>
  <si>
    <t>Najava potreb po analizah Vodji laboratorija ali skrbniku; uskladitev prioritet na sestankih oddelkov; uskladitev rokov izvedbe analiz z naročnikom; cena po veljavnih cenikih (potrdi ZG GIS ob spremembah), v katerih je upoštevana amortizacija opreme. * Masni spektrometer (IRMS) in elementni analizator (EA) sta sklopljena, pri čemer EA lahko deluje samostojno, IRMS pa samo v povezavi z EA. Zato je v ceni za IRMS upoštevana tudi cena za EA.</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</si>
  <si>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Mass spectrometer (IRMS) and elemental analyzer are coupled; EA can be operated independently, whereas IRMS can only be operated together with EA. Consequently, the operational cost of IRMS also inculdes the EA. </t>
  </si>
  <si>
    <t>Analiza razmerja stabilnih izotopov C, N, S, O, H.</t>
  </si>
  <si>
    <t>Stabile isotope ratio analysis.</t>
  </si>
  <si>
    <t>V1-1626</t>
  </si>
  <si>
    <t>J4-8216</t>
  </si>
  <si>
    <t>L4-7552</t>
  </si>
  <si>
    <t>N4-0065</t>
  </si>
  <si>
    <t>Tržne analize</t>
  </si>
  <si>
    <t>Elementni analizator Vario PYRO cube</t>
  </si>
  <si>
    <t>Elemental analyzer Vario PYRO cube</t>
  </si>
  <si>
    <t>Najava potreb po analizah Vodji laboratorija ali skrbniku; uskladitev prioritet na sestankih oddelkov; uskladitev rokov izvedbe analiz z naročnikom; cena po veljavnih cenikih (potrdi ZG GIS ob spremembah), v katerih je upoštevana amortizacija opreme.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</si>
  <si>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t>
  </si>
  <si>
    <t xml:space="preserve">Kvantitativna analiza vsebnosti C, N, S (CNS način) ter O in H (visokotemperaturni pirolizni način). </t>
  </si>
  <si>
    <t>Quantifcation of C, N, S (CNS mode) and H, O (high temperature pyrolisis mode).</t>
  </si>
  <si>
    <t>?</t>
  </si>
  <si>
    <t>Vgradni rastni komori Kambič RK-5545 CH CO2</t>
  </si>
  <si>
    <t>Walk-in plant growth chambers RK-5545 CH CO2 (Kambič)</t>
  </si>
  <si>
    <t>Namenjeni raziskavam odziva rastlin in njihovih simbiontov na specifične okoljske razmere (npr. predvidene podnebne spremembe) ter ugotavljanje vpliva le-teh na biološko raznovrstnost, ohranjanje gozdnih genskih virov, dinamiko obrata korenin in micelija ter kroženje ogljika in drugih elementov. Omogočata nadzor temperature, zračne vlage in aditivno koncentracije CO2.</t>
  </si>
  <si>
    <t>Used for studying responses of plants and their symbionts to specific environmental conditions in controlled environment. Topics include fine root and mycelium turnover, cycling of carbon and other elements. Chambers enable control of temperature, air humidity and CO2 in additive mode.</t>
  </si>
  <si>
    <t>Laserski analizator izotopov ogljikovega dioksida CCIA-46 EP</t>
  </si>
  <si>
    <t>Laser CO2 istotope analyzer CCiA-46 EP</t>
  </si>
  <si>
    <t>Najava potreb po analizah pri vodji Oddelka za gozdno ekologijo.</t>
  </si>
  <si>
    <t>Announcement of the request for analysis at the Head of the department for Forest Ecology.</t>
  </si>
  <si>
    <t>Kontinuirano merjenje izotopske sestave CO2 (δ13C, δ17O, δ18O) v zraku in ugotavljanju izvora CO2. Raziskave odziva rastlin na sušni stres, kroženja CO2 in učinkovitosti izrabe vode, učinkovitosti strategij sekvestracije C; hkratno avtomatizirano spremljanje fotosintezne aktivnosti in aktivnosti koreninskega sistema na večjem številu rastlin hkrati.</t>
  </si>
  <si>
    <t>Enables continuous measurement of CO2 isotopic composition (δ13C, δ17O, δ18O) in the air and determination of the origin of CO2. Used in studies of plant drought response, CO2 cycling, efficiency of water uptake, efficiency of C sequestration strategies; enables automated monitoring of photosynthetic and root system activity on a number of plants simultaneously.</t>
  </si>
  <si>
    <t>Genetski analizator Applied biosystems 3500</t>
  </si>
  <si>
    <t>Genetic analyzer; Applied biosystems model 3500</t>
  </si>
  <si>
    <t>Najava potreb po analizah Vodji laboratorija ali skrbniku; uskladitev prioritet na sestankih oddelkov; uskladitev rokov izvedbe analiz z naročnikom. Navedena cena vključuje samo postavke vezane neposredno na rabo aparata ABI 3500 in primarno analizo rezultatov, ne vključuje pa stroškov povezanih s pripravo vzorcev za analizo (izolacija DNA, PCR, dilucija in denaturacija), saj so ti stroški zelo različni v odvisnosti od tipa vzorcev in končne analize.</t>
  </si>
  <si>
    <t>Announcement of the request for analysis at the Head of the Laboratory; setting the priorities in the department meetings; defining deadlines for analyses with the customer. Listed price includes only costs of materials and labour associated directly with the use of ABI 3500 and primary data analysis but does not include cost of sample preparation (DNA isolation, PCR, dillution and denaturation), as the cost of sample preparation varies considerably depending on sample type and analysis performed.</t>
  </si>
  <si>
    <t xml:space="preserve"> 8-kapilarni sistem za izvajanje fragmentne analize (mikrosateliti, t-RFLP, ipd.) in sekveniranja po Sangerju. Uporablja se za gozdni genetski monitoring, genotipizacije, populacijsko genetske študije, molekularno identifikacijo idr.</t>
  </si>
  <si>
    <t>8-capillary system for fragment analyses (microsatellite, t-RFLP, etc.) and Sanger sequencing. Used for forest genetic monitoring, population genetics studies, genotyping, molecular identification etc.</t>
  </si>
  <si>
    <t>Deaglomerator tal Fritsch Pulverisette 8</t>
  </si>
  <si>
    <t>Fritsch Pulverisette 8 soil deagglomerator</t>
  </si>
  <si>
    <t>Priprava zračno suhih vzorcev tal v s prisilnim sejanjem skozi 2 mm sito in ločenim zbiranjem frakcij, večjih od 2 mm.</t>
  </si>
  <si>
    <t>Soil deagglomerator Fritsch Pulverisette 8 enables preparation of air-dried soil samples in a single step: nylon brushes break down soil congglomerates and simultaneously force them through a 2-mm sieve producing samples ready for down-stream analyses. Roots and particles larger than 2 mm are collected separately.</t>
  </si>
  <si>
    <t>Nalloga MKGP 430-5/2018/22</t>
  </si>
  <si>
    <t>Nikica Ogris</t>
  </si>
  <si>
    <t>Stereomikroskop Olympus SZX 16 z opremo</t>
  </si>
  <si>
    <t>Stereomicroscope Olympus SZX 16 with accessories</t>
  </si>
  <si>
    <t>Najava potreb po analizah Vodji laboratorija; uskladitev prioritet na sestankih oddelkov; uskladitev rokov izvedbe analiz z naročnikom; cena po veljavnih cenikih (potrdi ZG GIS ob spremembah), v katerih je upoštevana amortizacija opreme.</t>
  </si>
  <si>
    <t>Stereomikroskop s priborom za digitalni zajem in obdelavo fotografije</t>
  </si>
  <si>
    <t>Stereomicroscope with digital camera and software</t>
  </si>
  <si>
    <t>Elementni analizator CNS Elementar vario MAX cube CNS</t>
  </si>
  <si>
    <t>CNS elemental analyzer Elementar vario MAX cube</t>
  </si>
  <si>
    <t xml:space="preserve">Elementna analiza ogljika (C), dušika (N) in žvepla (S) v trdnih vzorcih tal in rastlinskih tkivih. Temperatura sežiga je 1150 °C. Aparat je opremljen z avtomatskim podajalnikom vzorcev kar omogoča delo preko noči.   </t>
  </si>
  <si>
    <t xml:space="preserve">Elemental analysis of carbon (C), nitrogen(N) and sulphur (S) in solid soil samples and plant tissues. Combustion temperature is 1150 °C. Autosampler enables the work over the night.   </t>
  </si>
  <si>
    <t>Peter Prislan</t>
  </si>
  <si>
    <t>Laboratorijska peletirna naprava</t>
  </si>
  <si>
    <t>Laboratory pelleting press</t>
  </si>
  <si>
    <t>Laboratorijska peletirna naprava še ni na voljo za zunanje uporabnike zaradi postopkov optimizacije delovnih procesov; postopek dosotpa in cenik je v pripravi.</t>
  </si>
  <si>
    <t>Laboratory pellet press is not yet available for public users due to optimization of the workflow processes; procedure guidelines and the price list are in preparation.</t>
  </si>
  <si>
    <t xml:space="preserve">Laboratorijska peletirna naprava je namenjena proizvodnji manjših testnih količin pelet, za nadaljnjo analizo kakovosti in analizo ustreznosti izbranih vhodnih surovin. Laboratorijsko peletirno napravo lahko uporabljamo za: (I) Izdelavo pelet iz različnih virov surovine; (II) Optimizacijo mešanic surovine; (III) Optimizacijo peletirnega procesa </t>
  </si>
  <si>
    <t>Laboratory pellet press can produce smaller “testing” quantities of pellets for further analysis of their quality and for assessment of biomass raw materials for use in pellet production. The laboratory pellet mill can be used for: (I) Pellet production using different raw materials; (II) Optimization of raw material formulations; (III) Optimization of the pelletising process.</t>
  </si>
  <si>
    <t>Horizon 2020 Grant 691763 - BIOmasud plus</t>
  </si>
  <si>
    <t>Brezpilotna platforma za daljinski zajem podatkov (dron)</t>
  </si>
  <si>
    <t>Unmanned aerial vehicle (drone) for remote data acquisition</t>
  </si>
  <si>
    <t>Namenjen daljinskemu zajemanju podatkov z različnimi snemalnimi orodji.</t>
  </si>
  <si>
    <t>Remote capture of data using various sensors.</t>
  </si>
  <si>
    <t>V4-1820</t>
  </si>
  <si>
    <t>TOC elementni analizator Shimadzu za analizo tekočih vzorcev</t>
  </si>
  <si>
    <t>TOC Elemental analyser Shimadzu for analysis of liquid samples</t>
  </si>
  <si>
    <t>Določanje vseh oblik ogljika (organski, anorganski, celokupni) in celokupnega dušika v tekočih vzorcih. Območje merjenja je od 4 ppb do 30.000 ppm za vse oblike ogljika in 5 ppb do 10.000 ppm za celokupni dušik. S pomočjo avtomatskega podajalnika vzorcev je delo v največji možni meri avtomatizirano in avtonomno.</t>
  </si>
  <si>
    <t>Elemental analyser Shimadzu TOC-L+TNM-L is used for measurement of all forms of carbon compounds (organic, inorganic, total) and total nitrogen in liquid samples. Detection range is 5 - 30.000 ppm for carbon, and 5 - 10.000 ppm for total nitrogen. Automatic sampler enables the highest possible degree of automation and autonomy of the work process.</t>
  </si>
  <si>
    <t>Analize za trg (110115)</t>
  </si>
  <si>
    <t>Strežnik Dell EMC PowerEdge R740</t>
  </si>
  <si>
    <t>Server Dell EMC PowerEdge R740</t>
  </si>
  <si>
    <t>Oddaja vloge skrbniku opereme in IT skrbniku; uskladitev prioritet; uskladitev rokov izvedbe z naročnikom; cena po veljavnem ceniku v katerih je upoštevana amortizacija opreme</t>
  </si>
  <si>
    <t>Application request to administrator of equipment and IT administrator; defining dedadlines with the customer; prices accordig to valid price lists in which the depreciation of the equipment is included.</t>
  </si>
  <si>
    <t>Strežniška infrastruktura z Windows operacijskim sistemom omogoča virtualizacijo in terminalske storitve ter vključuje podatkovni center in programsko opremo Microsoft SQL Server in ESRI ArcGIS Server. Strežnika sta povezana v gručo za samodejni preklop in v lokalni podatkovni center. Namen sistema je zbiranje in analiza podatkov, vključno s statistično in geostatistično analizo na GIS.</t>
  </si>
  <si>
    <t>Server infrastructure with Windows operating system provides virtualization and terminal services and includes the Microsoft SQL Server and ESRI ArcGIS Server, running in local data center. Two servers are in connected to failover cluster and local datacenter. The purpose of the system is to collect and analyze data, including statistical and geostatistic analysis on GIS.</t>
  </si>
  <si>
    <t>Vsi projekti in programi GIS</t>
  </si>
  <si>
    <t>Inštitut za novejšo zgodovino</t>
  </si>
  <si>
    <t>I0-0013</t>
  </si>
  <si>
    <t>Damijan Guštin</t>
  </si>
  <si>
    <t>Raziskovalna oprema za raziskovalno infrastrukturo INZ in slovenskega zgodovinopisja - programska oprema Portal</t>
  </si>
  <si>
    <t>2007 - 2011</t>
  </si>
  <si>
    <t>Research equipment for Research Infrastructure of Institut for Conteporary History and Sistory - Slovenian Historiographic</t>
  </si>
  <si>
    <t>Raziskovalna oprema INZ razen osebne računalniške opreme je deloma dostopna raziskovalcem drugih inštitucij (tiskalniki, skener). Odzivni čas je dva dni po vložitvi zahtevka na upravo INZ, ob pogoju izdaje naročilnice in tržni ceni storitev. Oprema vključena v vzdrževanje portala Sistory ni dostopna, je pa mogoče ponuditi strokovne vsebine; o primernosti katerih odloča vodja infrastrukturjnega programa.</t>
  </si>
  <si>
    <t>The research equipment of the Institute of Contemporary History, except personal computer hardware, is partly available to researchers from other institutions (printers, scanner). The response time is two days after a request has been submitted to the administration of the Institute, provided that the purchase order has been issued and the market price of the services covered. The equipment for the management of the Sistory portal is not available, but expert contents may be offered. The manager of the infrastructure programme makes decisions about these.</t>
  </si>
  <si>
    <t>Raziskovalna oprema je deloma namenjena delu raziskovalcev INZ in sodelavcev infrastrukturnega programa Sistory (osebna računalniška oprema), programskim rešitvam in vzdrževanju spletnega portala Sistory.</t>
  </si>
  <si>
    <t>The research equipment is partly intended for the work of researchers of the Institute of Contemporary History and associates of the Sistory infrastructure programme (personal computer hardware), as well as for software solutions and maintenance of the Sistory web portal.</t>
  </si>
  <si>
    <t xml:space="preserve">https://www.inz.si/sl/Storitve/ </t>
  </si>
  <si>
    <t>P6-0281</t>
  </si>
  <si>
    <t>dr. Jurij Perovšek</t>
  </si>
  <si>
    <t>P6-0280</t>
  </si>
  <si>
    <t>dr. Žarko Lazarević</t>
  </si>
  <si>
    <t>dr. Mojca Šorn</t>
  </si>
  <si>
    <t>J6-7480</t>
  </si>
  <si>
    <t>dr. Nina Vodopivec</t>
  </si>
  <si>
    <t>J5-7167</t>
  </si>
  <si>
    <t>J6-9384</t>
  </si>
  <si>
    <t>dr. Aleš Gabrič</t>
  </si>
  <si>
    <t>Raziskovalna oprema za raziskovalno infrastrukturo INZ in slovenskega zgodovinopisja - strežnik HP ML350t4P-INZ</t>
  </si>
  <si>
    <t>2007 - 2014</t>
  </si>
  <si>
    <t>Raziskovalna oprema za raziskovalno infrastrukturo INZ in slovenskega zgodovinopisja - relacijska baza SIC</t>
  </si>
  <si>
    <t>https://www.inz.si/sl/Storitve/</t>
  </si>
  <si>
    <t>Urbanistični inštitut Republike Slovenije</t>
  </si>
  <si>
    <t>Boštjan Cotič</t>
  </si>
  <si>
    <t>PPGIS raziskovalni sistem</t>
  </si>
  <si>
    <t>PPGIS research system</t>
  </si>
  <si>
    <t xml:space="preserve">Mobilni del opreme je možno najeti na dnevni osnovi, v okviru strežniškega dela pa je možno zakupiti prostor na diskih.  </t>
  </si>
  <si>
    <t xml:space="preserve">Mobile part of the system can be rent on the daly basis, on the server part the free space on server disks can be rent. </t>
  </si>
  <si>
    <t>Oprema predstavlja raziskovalni sistem, ki je sestavljen iz strežniškega in mobilnega terminalskega dela. Namenjen je raziskovanju javne participacije v procesih prostorskega planiranja. Osnova raziskovalnega sistema je medmrežniški del, ki uporablja medmrežne strežnike v strežniški omari, ki so dodatno zaščiteni proti izgubi podatkov z dodatnim redundančnim strežnikom ter z zunanjimi diskovnimi polji. Mobilni terminalski del pa je namenjen zbiranju javnih mnenj na javnih razgrnitvah. V letu 2018 je bila oprema delno posodobljena in sicer sta bila zamenjana dva Web strežnika skupaj s programsko opremo in en datotečni strežnik z diski.</t>
  </si>
  <si>
    <t xml:space="preserve">Research system with server, data storage and mobile terminal. It is used for researching the public participation in the processes of a urban planning.  It is based on the web server with additional data storage and backup system. Mobile terminal is used for gathering data from workshops which are the part of a urban planning process. In 2018, the equipment was partially updated with two new Web server and it's software and new file server with hard disks. </t>
  </si>
  <si>
    <t>9014OS</t>
  </si>
  <si>
    <t>http://www.uirs.si/oprema</t>
  </si>
  <si>
    <t>10046 - Spletni portal mreže RANN</t>
  </si>
  <si>
    <t>RANN (Reseau Art Nouveau Network)</t>
  </si>
  <si>
    <t>9041 - Dostopnost</t>
  </si>
  <si>
    <t>ARRS in Min. za delo in druž.</t>
  </si>
  <si>
    <t>16066- projekt ASTUS</t>
  </si>
  <si>
    <t>EU INTERREG Alpine Space Programme</t>
  </si>
  <si>
    <t>18020- CRP Poslovne cone</t>
  </si>
  <si>
    <t>ARRS in Ministrstvo za gospodarski razvoj in tehnologijo ter Ministrstvo za okolje in prostor</t>
  </si>
  <si>
    <t>Spletne strani namenjene raziskovanju infrastrukturnega programa, spletne strani UIRS, razširjeno z projekti.uirs.si, kjer se dodajajo novi projekti ter participiraj.uirs.si, kjer je spletna platforma za napredne storitve spletne participacije</t>
  </si>
  <si>
    <t>UIRS</t>
  </si>
  <si>
    <t>01</t>
  </si>
  <si>
    <t>P4-0127</t>
  </si>
  <si>
    <t>Jurij Trontelj</t>
  </si>
  <si>
    <t>23420</t>
  </si>
  <si>
    <t>Tekočinski kromatograf ultra visoke zmogljivosti sklopljen s tandemskim masnim spektrometrom vrste trojni kvadrupol (UHPLC-MS/MS)</t>
  </si>
  <si>
    <t>Ultra high preasure liquid chromatograph with triple quadrupole tandem mass spectrometer (LC/MS/MS) Agilent 6460</t>
  </si>
  <si>
    <t>Po dogovoru s skrbnikom. Zaradi specifičnosti opreme mora biti skrbnik opreme navzoč ves čas dela na opremi.</t>
  </si>
  <si>
    <t xml:space="preserve">Access to equippment must be agreed with supervisor of the equipment. Due to delicate nature of the equipment supervisor must be present through whole ageed working time on the equipment. </t>
  </si>
  <si>
    <t>Aparat za analizo učinkovin in njihovih metabolitov  v kompleksnih bioloških vzorcih</t>
  </si>
  <si>
    <t>Analysis of drugs and their metabolites in complex samples.</t>
  </si>
  <si>
    <t>http://www.ffa.uni-lj.si/raziskave/raziskovalna-oprema/0/arrs</t>
  </si>
  <si>
    <t>P1-0189</t>
  </si>
  <si>
    <t>02</t>
  </si>
  <si>
    <t>Janja Marc</t>
  </si>
  <si>
    <t>12189</t>
  </si>
  <si>
    <t>PCR sistem za kvantifikacijo in analizo nukleinskih kislin v realnem času</t>
  </si>
  <si>
    <t>ABI PRISM Nucleic Acid PrepStation</t>
  </si>
  <si>
    <t>PCR system for analysis of nucleic acids in real time</t>
  </si>
  <si>
    <t>06822</t>
  </si>
  <si>
    <t>vaje za študente</t>
  </si>
  <si>
    <t>Nika Lovšin</t>
  </si>
  <si>
    <t>Janko Kos</t>
  </si>
  <si>
    <t>Mikroskopski sistem za biološko  vrednotenje učinkovin</t>
  </si>
  <si>
    <t>Automated Platform for Live Cell Imaging</t>
  </si>
  <si>
    <t>Fluorescenčni mikroskopski sistem za dinamično mikroskopijo živih celic</t>
  </si>
  <si>
    <t xml:space="preserve">Fluorescence microscope for life cell imaging </t>
  </si>
  <si>
    <t>11273</t>
  </si>
  <si>
    <t>P1-0208</t>
  </si>
  <si>
    <t>P3-0298</t>
  </si>
  <si>
    <t>MR in diplomanti</t>
  </si>
  <si>
    <t>Denaturacijski HPLC</t>
  </si>
  <si>
    <t>Transgenomic WAVE MD dHPLC SISTEM Plus</t>
  </si>
  <si>
    <t>Aparat za separacijo in analizo fragmentov DNA</t>
  </si>
  <si>
    <t>For DNA fragment separation and analysis</t>
  </si>
  <si>
    <t>11411</t>
  </si>
  <si>
    <t>Raziskovalci programa</t>
  </si>
  <si>
    <t xml:space="preserve">Raziskovalci </t>
  </si>
  <si>
    <t>diplomanti</t>
  </si>
  <si>
    <t>Fluorescenčni pretočni citometer</t>
  </si>
  <si>
    <t>BD FACSCalibur  Flow Cytometer</t>
  </si>
  <si>
    <t>Aparat za imuno citokemične analize.</t>
  </si>
  <si>
    <t>For immuno cyto chemical analysis</t>
  </si>
  <si>
    <t>11408</t>
  </si>
  <si>
    <t>P1-208</t>
  </si>
  <si>
    <t>Marija Bogataj</t>
  </si>
  <si>
    <t>Pretočni sistem za testiranje sproščanja (USP IV)</t>
  </si>
  <si>
    <t>SOTAX CE 7 smart DISSOTEST ON/OFF-LINE</t>
  </si>
  <si>
    <t>Avtomatski sistem za testiranje  sproščanja.</t>
  </si>
  <si>
    <t>Automated system for dissolution tests according to the-flowthrough method (USP 4)</t>
  </si>
  <si>
    <t>11476</t>
  </si>
  <si>
    <t>Anamarija Zega</t>
  </si>
  <si>
    <t>21456</t>
  </si>
  <si>
    <t>400 MHz NMR spektrometervisoke ločljivosti</t>
  </si>
  <si>
    <t xml:space="preserve">Na FFA razpolagamo z BRUKER AVANCE III 400 MHz NMR spektrometrom z naslednjimi lastnostmi: magnet - 400 MHz/54 mm UltraShield Plus, 2 merilni sondi 5 mm BBFOplus in  5 mm BBI ter avtomatski menjalec vzorcev (16 mest) SampleXpress Lite. Njegovi glavni lastnosti sta hitrost meritev in avtomatizacija, ki omogoča samodejno delovanje v daljšem časovnem obdobju (npr. 2 dni). 
NMR (nuklearna (jedrska) magnetna resonanca) je spektroskopska tehnika, ki nam omogoča vpogled v strukturo spojin. Na osnovi izmerjenih spektrov lahko določimo ali potrdimo strukturo spojin, njihovo prostorsko obliko spojin, merimo hitrosti kemijskih pretvorb in opazujemo interakcije majhnih molekul z makromolekulami.
</t>
  </si>
  <si>
    <t xml:space="preserve">FFA disposes with Bruker Avance III 400 MHz NMR spectrometer with the following properties: magnet - 400 MHz/54 mm UltraShield Plus, 2 probes BBFOplus (5 mm) and BBI (5 mm), and automatic sample changer (16 positions) SampleXpress Lite. Its main features are measurement speed and automation that enables automatic operation over extended periods of time (eg. 2 days). </t>
  </si>
  <si>
    <t> Farmacevtska kemija: načrtovanje, sinteza in vrednotenje učinkovin; P1-0208 (B)</t>
  </si>
  <si>
    <t>Vodja: prof. dr. Danijel Kikelj, Uporabniki: vsi člani Katedre za farmacevtsko kemijo</t>
  </si>
  <si>
    <t>L1-8157</t>
  </si>
  <si>
    <t>Vodja: prof. dr. Gobec</t>
  </si>
  <si>
    <t>Z1-9195</t>
  </si>
  <si>
    <t> Vodja: asist. dr. Košak</t>
  </si>
  <si>
    <t>J3-9256</t>
  </si>
  <si>
    <t> Vodja: izr. prof. dr. Jakopin</t>
  </si>
  <si>
    <t>Vaje, diplomanti, magistranti, doktoranti</t>
  </si>
  <si>
    <t>Ahlin Grabnar Pegi</t>
  </si>
  <si>
    <t>Fotonska korelacijska spektroskopija in laserska Dopplerjeva elektroforeza (Zetasizer Nano ZS)</t>
  </si>
  <si>
    <t>Photon correlation spectroscopy and laser Doppler electrophoresis (Zetasizer Nano ZS)</t>
  </si>
  <si>
    <t>Naprava Zetasizer Nano ZS (Malvern) vključuje dve merilni tehniki. Fotonska korelacijska spektroskopija je metoda za določanje velikosti delcev v nanometrskem območju (0,6 nm - 6 µm). Laser Dopplerjeva elektroforeza je metoda za določevanje zeta potenciala delcev. Napravo uporabljamo za vrednotenje nanodostavnih sistemov.</t>
  </si>
  <si>
    <t>Zetasizer Nano ZS (Malvern) includes two measurement techniques. Photon correlation spectroscopy is a method for determination of the particle size in the nanometer range (0.6 nm - 6 μm). Laser Doppler electrophoresis is a method for the determination of the zeta potential of particles. The device is used for the characterization of nanodelivery systems.</t>
  </si>
  <si>
    <t xml:space="preserve">P. Ahlin Grabnar, P. Kocbek, A. Zvonar Pobirk, Špela Zupančič, Janja Mirtič </t>
  </si>
  <si>
    <t>J1-7302</t>
  </si>
  <si>
    <t>Vodja: izr. prof. dr. Petra Kocbek</t>
  </si>
  <si>
    <t>J1-9194</t>
  </si>
  <si>
    <t>Vodja: prof. dr. Julijana Kristl</t>
  </si>
  <si>
    <t>Tomaž Bratkovič</t>
  </si>
  <si>
    <t>Kromatografski sistem AKTAexplorer 10 S</t>
  </si>
  <si>
    <t>Chromatographic system ÄKTAexplorer 10 S</t>
  </si>
  <si>
    <t>ÄKTAexplorer 10 S je kromatografski sistem za analizno in preparativno separacijo proteinov in polisaharidov iz kompleksnih bioloških vzorcev. Opremljen je z UV-VIS in konduktometričnim detektorjem ter senzorjem pH. Poseben mešalni sistem omogoča avtomatsko pripravo pufrov (mobilnih faz) z različnimi vrednostmi pH za hiter razvoj in optimizacijo separacijskih metod. Vzorce nanašamo ročno ali avtomatsko. Z ustreznimi kromatografskimi kolonami sistem uporabljamo za gelsko filtracijo, ionsko-izmenjevalno kromatografijo, afinitetno kromatografijo in hidrofobno kromatografijo.</t>
  </si>
  <si>
    <t>Chromatographic system ÄKTAexplorer 10 S is intended for analytical and preparative separation of proteins and polysaccharides from complex biological samples. It is equipped with UV-VIS and conductometric detectors, and a pH sensor. A mixing system enables automatic buffer (i.e., mobile phase) preparation to speed up design and optimization of separation methods. Samples can be loaded either manually or automatically. The chromatographic system can be used for size-exclusion, ion-exchange, affinity, and hydrophobic chromatography.</t>
  </si>
  <si>
    <t>Farmacevtska biotehnologija: Znanje za zdravje P4-0127</t>
  </si>
  <si>
    <t>Urša Pečar Fonovič, Tomaž Bratkovič</t>
  </si>
  <si>
    <t>Eksperimentalno delo v okviru diplomskih in magistrskih nalog</t>
  </si>
  <si>
    <t>Tomaž Bratkovič, Peter Molek, Urša Pečar Fonovič, Borut Štrukelj, Mojca Lunder</t>
  </si>
  <si>
    <t>Petra Kocbek</t>
  </si>
  <si>
    <t>Ultra centrifuga WX</t>
  </si>
  <si>
    <t>Ultra centrifuga WX 100, Sorvall (Thermo Fischer scientific)</t>
  </si>
  <si>
    <t xml:space="preserve">Ultracentrifuga Sorvall® WX 100 Ultra Series omogoča centrifugiranje s hitrostjo do 100.000 rpm (800.000 x g). Takše sile so potrebne za ločevanje koloidnih delcev od disperznega medija.
Uporabljamo jo v procesih izdelave, vrednotenja in analitike sodobnih nanodostavnih sistemov, kot tudi klasičnih farmacevtskih oblik ter nenazadnje tudi v biotehnoloških raziskavah za namene separacije, čiščenja ter predhodne priprave vzorcev za druge analitske metode. 
</t>
  </si>
  <si>
    <t>Ultracentrifuge Sorvall® WX 100 Ultra Series enables centrifugation speed up to rpm (800.000 x g). Such forces are needed for separation of colloidal particles from disperse medium. It is used in preparation, characterization in analytics of novel nanodelivery systems as well as classical dosage forms. In biotechnological research its application enables separation, cleaning and pre-preparation of samples for other analytical methods.</t>
  </si>
  <si>
    <t>doktorandi, raziskovalci, diplomanti</t>
  </si>
  <si>
    <t>Martina Hrast</t>
  </si>
  <si>
    <t>32036</t>
  </si>
  <si>
    <t xml:space="preserve">Optični čitalec - Biotek </t>
  </si>
  <si>
    <t xml:space="preserve">Čitalec mikrotitrskih plošč (Synergy H4) in robot za pipetiranje (Precision XS) Multi-Mode Microplate Reader (SINERGY H4) and robot for automatic pipetting (PRECISION XS) </t>
  </si>
  <si>
    <t>Naprava se uporablja za avtomatizirano delo z mikrotitrskimi ploščami. Robotski del skrbi za pipetiranje, čitalec pa za analizo vzorcev. Čitalec omogoča detekcijo UV-VIS absorbance, fluorescence, fluorescenčne polarizacije, »time resolved« fluorescence in luminiscence z možnostjo končne, kinetične in spektralne detekcije.</t>
  </si>
  <si>
    <t>Equipment is used for automated work with microtiter plates. Robotic part takes care of pipeting, while microplate reader analizes the samples. Microplate reader detection of UV-VIS absorbance, fluorescence, fluorescence polarisation, time resolved fluorescence and luminescence with endpoint, kinetic and spectral detection.</t>
  </si>
  <si>
    <t>L1-6743</t>
  </si>
  <si>
    <t>Vodja: prof. dr. Stanislav Gobec, Uporabniki: vsi sodelujoči na projektu</t>
  </si>
  <si>
    <t>J1-6743</t>
  </si>
  <si>
    <t>doktorandi, raziskovalci</t>
  </si>
  <si>
    <t>Alenka Šmid</t>
  </si>
  <si>
    <t>Genetski analizator GenomeLab™ GeXP</t>
  </si>
  <si>
    <t>GenomeLab™ GeXP Genetic Analysis System (Beckman Coulter)</t>
  </si>
  <si>
    <t>Oprema je namenjena separaciji fragmentov DNA na podlagi velikosti in obarvanosti s flourescentnimi barvili. To aparaturo tako uporabljamo za določanje nukleotidnega zaporedja DNA, dolžine mikrosatelitnih ponovitev ali drugih dolžinskih polimorfizmov, služi pa lahko tudi za merjenje izražanja genov. Zaradi njene zanesljivosti in ponovljivosti rezultatov je zato ne uporabljamo samo v raziskovalne namene temveč tudi genetsko diagnostiko.</t>
  </si>
  <si>
    <t xml:space="preserve"> Primary use of the equipment is a separation of DNA fragments based on their size and fluorescent dyes. The equipment is intended for sequencing of DNA, measurement of microsatellite length or other length polymorphisms. However it can serve also for gene expression analysis. Because of its reliability and repeatability it is used not only for research purposes but also for clinical diagnostics.</t>
  </si>
  <si>
    <t xml:space="preserve">P3 - 0298 </t>
  </si>
  <si>
    <t>raziskovalci</t>
  </si>
  <si>
    <t>študenti, specializanti</t>
  </si>
  <si>
    <t>Laboratorijska diagnostika</t>
  </si>
  <si>
    <t>Mirjam Gosenca</t>
  </si>
  <si>
    <t>Modularni reometer (Anton Paar, Physica MCR 301)</t>
  </si>
  <si>
    <t>Reometer - Anton Paar</t>
  </si>
  <si>
    <t xml:space="preserve">Za določanje viskoznosti tekočih in poltrdnih dostavnih sistemov in s tem povezanega preverjanja stabilnosti. Tem sistemom določamo tudi plastične in elastične lastnosti s pomočjo oscilacijske reometrije in tako razlagamo njihovo obnašanje (npr pri aplikaciji krem, mazil). 
Reološke lastnosti določamo tudi na medfazah predvsem v primeru, ko je njihova karakterizacija pomembna za razumevanje nekega proces (npr. elektrostatskega sukanja za izdelavo nanovlaken) ali za vrednotenje stabilnosti (določanje stabilnosti emulzij). Naprava s polarizacijskim mikroskopom omogoča tudi opazovanje struktur tekočih kristalov in njihovo obnašanje v času reološkega vrednotenja. Napravo pa lahko uporabljamo tudi kot 'texture analyzer', saj lahko merimo odpornost obloge pelet v odvisnosti od aplicirane sile.
</t>
  </si>
  <si>
    <t>To determine the viscosity of the liquid and semi-solid delivery systems and with this associated stability testing. It is also possible to determine the plastic and elastic properties of those systems through Oscillatory rheometry and thus explain their behavior (for example, during application of creams, ointments). We used this device to determine rheological properties at interfaces, especially in the case when their characterization is important for understanding a process (eg, electrospinning to produce nanofibres) or to evaluate the system stability (the stability of emulsions). The device with a polarizing microscope enables observation of liquid crystals structures and their behavior during the rheological evaluation. The device can also be used as a 'texture analyzer', because we can measure the resistance of the pellet coating depending on the applied force.</t>
  </si>
  <si>
    <t>29982</t>
  </si>
  <si>
    <t>Tekočinski kromatograf HPLC 1260 Infinity - Agilent Technologies</t>
  </si>
  <si>
    <t>Agilent 1260 Infinity Quaternary LC</t>
  </si>
  <si>
    <t>Naprava se uporablja za določanje aktivnosti encimov, ki so pomembni pri zdravljenju z določenimi zdravili ter za analitiko številnih metabolitov v kompleksnih bioloških vzorcih. Sistem omogoča dober nadzor kromatografskih pogojev</t>
  </si>
  <si>
    <t>Equipment is used for determination of enzyme activity for enzymes which are important in therapies with different drugs as well as measurement of metabolites in complex biological samples. System enables a good control of chromatographic parameters.</t>
  </si>
  <si>
    <t>J3-6792</t>
  </si>
  <si>
    <t>Asistenti, doktorand</t>
  </si>
  <si>
    <t>Rok Dreu</t>
  </si>
  <si>
    <t>Hitro vrteči granulator 4M8Trix</t>
  </si>
  <si>
    <t>High shear Granulator  4M8Trix</t>
  </si>
  <si>
    <t>Naprava je namenjena izvedbi tehnološkega procesa izdelave zrnc po postopku mokre granulacije z razgrajevanjem. Po opcijski nadgradnji jo je moč uporabljati tudi za postopke granuliranja s talinami. Hitrovrteči mešalnik se uporablja tako v pedagoške namene pri poučevanju tehnologij granuliranja kot v raziskovalne namene ter pri izvedbi aplikativnih projektov.</t>
  </si>
  <si>
    <t xml:space="preserve">Equipment is intended for prepraration of granules by high shear wet granualtion technique. With optional upgrade it could also be used in hot-melt granulation procedures. High-shear granulator is used when teaching granulation techniques, in resarch work and for support in realization of applied projects. </t>
  </si>
  <si>
    <t xml:space="preserve">  </t>
  </si>
  <si>
    <t>Diplomska naloga - IND FAR</t>
  </si>
  <si>
    <t>Tilen Simšič</t>
  </si>
  <si>
    <t xml:space="preserve">   Industrijski projekti; Vaje pri predmetu industrijska faramcija; Vaje pri Farmacevstko procesni opremi</t>
  </si>
  <si>
    <t>Biljana Jankovič; Odon Planinšek; Blaž Grilc; Mitja Pohlen; Rok Dreu</t>
  </si>
  <si>
    <t>21455</t>
  </si>
  <si>
    <t>Pan Coatear GMPC I</t>
  </si>
  <si>
    <t>Naprava je namenjena izvedbi tehnološkeag procesa oblaganja tablet, ki ga je moč izvesti s pomočjo vodnih disperzij, ob manjšem pretoku disperzije za oblaganje pa tudi z organskimi topili. Oblaganje je moč izvesti v 0,8 L ali 1,6 L perforiranem bobnu za oblaganje. Naprava je opremljena s sistemom za zapisovanje procesnih spremenljivk.</t>
  </si>
  <si>
    <t xml:space="preserve">Process equipment is intended for coating of pharamaceutical tablets. Coating can ber performed with water based coating dispersions, while when low spraying rate is used also usage of organic dispersions is permitted. Coating operation can be performed in a 0,8 L or 1,6 L perfrorated drum. Equipment includes system for recording of process parameters. </t>
  </si>
  <si>
    <t>Diplomska naloga - EMŠF</t>
  </si>
  <si>
    <t>Stefan Lukić</t>
  </si>
  <si>
    <t>Industrisjki projekt; Pedagoško delo - vaje Ind. farmacije (EMŠF); Farmacevstko procesna oprema</t>
  </si>
  <si>
    <t>Rok Dreu; Mitja Pohlen; Barbara Zorec</t>
  </si>
  <si>
    <t>Janez Ilaš</t>
  </si>
  <si>
    <t>24400</t>
  </si>
  <si>
    <t>Masni spektrometer (MS)</t>
  </si>
  <si>
    <t>Mass spectrometer (MS)</t>
  </si>
  <si>
    <t>Access to equippment must be agreed with supervisor of the equipment. Due to delicate nature of the equipment supervisor must be present through whole ageed working time on the equipment.</t>
  </si>
  <si>
    <t>Masni spektrometer je namenjen določanju molske mase različnih spojin (sinteznih produktov, naravnih spojin, peptidov, ...).</t>
  </si>
  <si>
    <t>The mass spectrometer is designed to determine the molecular weight of the various compounds (synthetic products, natural compounds, peptides, ...).</t>
  </si>
  <si>
    <t>Enable</t>
  </si>
  <si>
    <t>L1-6745</t>
  </si>
  <si>
    <t>Martina Gobec</t>
  </si>
  <si>
    <t>32034</t>
  </si>
  <si>
    <t>Namizni pretočni citometer</t>
  </si>
  <si>
    <t xml:space="preserve">Flow cytometer Attune NxT </t>
  </si>
  <si>
    <t xml:space="preserve">Pretočni citometer je namenjen predvsem analizi celic, kjer se lahko vrednotijo najrazličnejši imuno citološki parametri (od DNK, protienov, ipd..). </t>
  </si>
  <si>
    <t>The flow cytometer is designed for celll analysis, wher several immuno cytological parameter can be determned (DNA, proteins,…)</t>
  </si>
  <si>
    <t>Zoran Lavrič</t>
  </si>
  <si>
    <t>32037</t>
  </si>
  <si>
    <t>Sistem za elektrostatsko sukanje nanovlaken</t>
  </si>
  <si>
    <t xml:space="preserve">System for electrostatic spinning of nanofibers </t>
  </si>
  <si>
    <t xml:space="preserve">Javni dostop do opreme ni predviden. V vsakem primeru se je za eventualni dostop do opreme potrebno dogovoriti s skrbnikom opreme, ki mora biti zaradi specifičnosti aparatur, navzoč ves čas njihove uporabe. </t>
  </si>
  <si>
    <t>Public access to the equipment is not forseen. In any case one has to agree the details of an eventual access with its superviser which has to be present through whole agreed working time on the equipment.</t>
  </si>
  <si>
    <t xml:space="preserve">Naprava je namenjena izvedbi elektrosktatskega razprševanja mikrodelcev in nanodelcev ter za elektrostatsko sukanje nanovlaken. Naprava ima modul za kondicioniranje zraka, ki omogoča nadzor temperature (17-45°C) in relativne vlažnosti (25-75%) procesnega zraka. Med delovanjem je procesni prostor zaprt ter aktivno prezračevan, kar omogoča varno delo z organskimi topili.  Medprocesni videonadzorni sistem omogoča optimizacijo procesa elektrostatskega razprševanja, pri tem pa naprava omogoča zajem  slike in procesnih podatkov na zunanji računalnik. Možno je razprševanje skozi več šob naenkrat.  </t>
  </si>
  <si>
    <t xml:space="preserve">Process equipment is intended for electrostatic spraying of microparticles and nanoparticles as well as for electrostatic spinning of nanofibers.  The device has an air conditioning module that enables control of temperature (17-45°C) and relative humidity (25-75%) of the process air. The process chamber of the equipment is enclosed and separated form the surroundings during operation. Active ventilation of the process chamber enables safe work with organic solvents. Video monitoring system enables easy optimisation of electrostatic spraying or spinning. The equipment enables recording of video and process parameters to an externally connected copmuter. Special accessory enables spraying through multiple nozzles in parallel.     </t>
  </si>
  <si>
    <t>Farmacevtska tehnologija: od dostavnih sistemov učinkovin do terapijskih izidov zdravil pri otrocih in starostnikih; P1-0189</t>
  </si>
  <si>
    <t>J1-6746</t>
  </si>
  <si>
    <t xml:space="preserve">Vodja: prof. dr. Julijana Kristl; Uporabniki:prof. dr. Mirjana Gašprelin,  prof. dr. Odon Planinšek, doc. dr. Pegi Ahlin Grabnar, doc. dr. Petra Kocbek, asist. dr. Mirjam Gosenca; Doktorandi: Špela Zupančič, Janja Mirtič,  Tanja Potrč; Diplomanti: Jure Dolenc, Alja Cestnik, Nina Štravs, Špela Vičič, Čerkez Kristina, Kaja Rebec </t>
  </si>
  <si>
    <t xml:space="preserve">Vodja: doc. dr. Petra Kocbek; Uporabniki: prof. dr. Julijana Kristl, prof. dr. Mirjana Gašprelin,  prof. dr. Odon Planinšek, doc. dr. Alenka Zvonar Pobirk, asist. dr. Mirjam Gosenca; Doktorandi: Tanja Potrč  </t>
  </si>
  <si>
    <t>Sistem za tekočinsko kromatografijo z masnim analizatorjem (LC-MS)</t>
  </si>
  <si>
    <t xml:space="preserve">System for liquid chromatography with mass spectrometer (LC-MS) </t>
  </si>
  <si>
    <t xml:space="preserve">Paket 16                                      </t>
  </si>
  <si>
    <t xml:space="preserve">Aparat za identifikacijo in kvantifikacijo učinkovin, sinteznih produktov, naravnih spojin, peptidov in metabolitov zdravilnih učinkovin v kompleksnih vzorcih
Specifikacije masnega spektrometra Thermo Orbitrap: 
1.  Model: Exactive™ Plus Orbitrap Mass Spectrometer  
vrsta masnega detektorja: Orbitrap
območje merjenja m/z: 50-6000 m/z
- masna ločljivost: 140 000 FWHM
- točnost mase: : &lt; 1 ppm z interno kalibracijo, &lt; 3 ppm z eksterno kalibracijo,
Ionski izvori:
- ESI (Electrospray Ionization) ionski izvor
- APCI (Atmospheric Pressure Chemical Ionization) ionski izvor
2. Specifikacije tekočinskega kromatografa UHPLC Thermo Scientific UltiMate™ 3000:
- binarna črpalka z možnostjo delovanja pri tlaku do 1034 bar pri pretokih do 8 mL/min
- hitrost vzorčenja UV-DAD: do 200Hz.
</t>
  </si>
  <si>
    <t xml:space="preserve">Apparatus for the identification and quantification of active substances, synthetic products, natural compounds, peptides and metabolites of active substances in complex samples
Thermo Orbitrap mass spectrometer specifications:
1. Model: Exactive ™ Plus Orbitrap Mass Spectrometer
type of mass detector: Orbitrap
measuring range m / z: 50-6000 m / z
- Mass resolution: 140 000 FWHM
- mass accuracy: &lt;1 ppm with internal calibration, &lt;3 ppm with external calibration,
Ion sources:
- ESI: Electrospray Ionization ion source
- APCI :Atmospheric Pressure Chemical Ionization ion source
2. UHPLC Thermo Scientific UltiMate ™ 3000 Liquid Chromatograph specifications:
- binary pump capable of operating at a pressure of up to 1034 bar at flow rates up to 8 mL / min
- sampling rate of UV-DAD: up to 200Hz.
</t>
  </si>
  <si>
    <t>Univerza v Ljubljani, Fakulteta za farmacijo</t>
  </si>
  <si>
    <t>Fakulteta za gradbeništvo in geodezijo</t>
  </si>
  <si>
    <t>P2-0185</t>
  </si>
  <si>
    <t>Franc Čepon, izr. prof. dr. Violeta Bokan Bosiljkov</t>
  </si>
  <si>
    <t>17449, 10379</t>
  </si>
  <si>
    <t>ConTec VISKOMETER 5 Z OSTALO OPREMO</t>
  </si>
  <si>
    <t>ConTec Viscometer 5 with additional equipment</t>
  </si>
  <si>
    <t>Oprema je dostopna za preiskave zunanjih naročnikov ob predhodnem dogovoru. Preiskave opravi operater UL FGG. Oprema je na voljo v terminih, ko na njej ne poteka pedagoška in raziskovalna dejavnost UL FGG.</t>
  </si>
  <si>
    <t>Equipment is available for external clients by prior arrangement. Tests are performed by UL FGG operator. Equipment is available  when it is not needed in the teaching and research activities of UL FGG.</t>
  </si>
  <si>
    <t>ConTec Viscometer 5 je koaksialen cilindrični viskometer za suspenzije z grobimi delci, ki je primeren za merjenje reoloških lastnosti cementne paste, malte in betona s posedom 120 mm ali več.</t>
  </si>
  <si>
    <t>The ConTec-Viscometer 5 is a coaxial cylinder viscometer for course particle suspension that is suitable to measure the rheological properties of cement paste, mortar and concrete with about 120mm slump or higher.</t>
  </si>
  <si>
    <t>http://www3.fgg.uni-lj.si/</t>
  </si>
  <si>
    <t>P2-0227</t>
  </si>
  <si>
    <t>prof. dr. Bojan Stopar</t>
  </si>
  <si>
    <t>GNSS VIVA SMARTPOLE EDU SET Z DOD.</t>
  </si>
  <si>
    <t>GNSS RECEIVER + TACHEOMETER (SMARTPOLE)</t>
  </si>
  <si>
    <t>Oprema je dostopna zunanjim naročnikov ob predhodnem naročilu vsaj 14 dni vnaprej. Pri uporabi opreme je potrebna navzočnost operaterja UL FGG. Oprema je na voljo v terminih, ko na njej ne poteka pedagoška in raziskovalna dejavnost UL FGG. Uporaba licenčne programske opreme za obdelavo podatkov ni vključena.</t>
  </si>
  <si>
    <t>Equipment is available for external clients by prior arrangement at least 14 days in advance. Support by UL FGG operator is required. Equipment is available when it is not needed in the teaching and research activities of UL FGG. Use of licensed SW for data manipulation is not included.</t>
  </si>
  <si>
    <t>Instrument za visokonatančne GNSS meritve v geodeziji. Omogoča tudi hkratno izvedbo GNSS in klasičnih terestričnih geodetskih meritev v realnem času. Uporaba licenčne programske oprema za obdelavo podatkov meritev ni vključena</t>
  </si>
  <si>
    <t>Instrument for high precision GNSS measurements in geodesy. It also allows the simultaneous performance of GNSS and conventional terrestrial geodetic measurements in real time. Use of licensed software for post-processing asurement data is not included.</t>
  </si>
  <si>
    <t>Raziskovalci, ki sodelujejo pri izvedbi RP P2-0227</t>
  </si>
  <si>
    <t>..</t>
  </si>
  <si>
    <t>Pedagoško delo na UL FGG</t>
  </si>
  <si>
    <t>Pedagoški delavci, ki sodelujejo pri izvedbi študijskih programov na UL FGG</t>
  </si>
  <si>
    <t>Instrument for high precision GNSS measurements in geodesy. It also allows the simultaneous performance of GNSS and conventional terrestrial geodetic measurements in real time. Use of licensed software for post.processing asurement data is not included.</t>
  </si>
  <si>
    <t>P2-0158</t>
  </si>
  <si>
    <t>Boštjan Jursinovič, doc. dr. Primož Može</t>
  </si>
  <si>
    <t>HIDRAVLIČNA OPREMA PREIZKUŠEVALIŠČA 3000</t>
  </si>
  <si>
    <t>HYDRAULIC TEST EQUIPMENT</t>
  </si>
  <si>
    <t>Računalniško voden hidravlični bat kapacitete 3000 kN in pripadajoča okvirna konstrukcija in strižna stena omogočata izvedbo različni testov kot so: upogibni test, tlačni test, strižni test. Z batom lahko obremenjujemo le v eni smeri z največjo hitrostjo obremenjevanja 0.3 mm/s. Dolžina hoda je omejena na 300 mm</t>
  </si>
  <si>
    <t>Computer controlled hydraulic piston with capacity of 3000 kN with associated frame construction and shear wall allows the excecution of various tests such as: bending test, pressure test, shear test. The load can be applied only in one direction and the speed of the load application is limited to 0.3 mm/s. The stroke is limited to 300 mm.</t>
  </si>
  <si>
    <t>HIDRAVLIČNI BAT</t>
  </si>
  <si>
    <t>HYDRAULIC ACTUATOR</t>
  </si>
  <si>
    <t>Hidravlični dinamični bat kapacitete +-250 kN in hodom +- 200 mm se uporablja za izvedbo strižnih, upogibnih in tlačno/nateznih testov. Tipični primeri testov, ki jih izvajamo z uporabo takšnih batov so: strižni test sten, upogbni test nosilcev, itd.</t>
  </si>
  <si>
    <t>Zwick servohydraulic testing actuator with test load +-250 kN and stroke of +-250 mm. The actuator can be used for different applications. Typically it is used to perform shear test on wals, flexural test of beams, etc.</t>
  </si>
  <si>
    <t>Ištalacija z novim kontrolerjem, zagon, kalibriranje, preizkušanje delovanja.</t>
  </si>
  <si>
    <t>B. Jursinovič, F. čepon</t>
  </si>
  <si>
    <t>P2-0180</t>
  </si>
  <si>
    <t>mag. Andrej Vidmar</t>
  </si>
  <si>
    <t>IZOKINETIČNI VZORČEVALNIK KONCENTRACIJE</t>
  </si>
  <si>
    <t>Sampler Manning VST</t>
  </si>
  <si>
    <t>Oprema je dostopna za preiskave zunanjih naročnikov ob predhodnem dogovoru. Preiskave opravi operater UL FGG. Oprema je na voljo v terminih, ko na njej ne poteka pedagoška in raziskovalna dejavnost UL FGG. Kritje stroškov amortizacije, pogona in tehnične podpore.</t>
  </si>
  <si>
    <t>Equipment is available for external clients by prior arrangement. Tests are performed by UL FGG operator. Equipment is available  when it is not needed in the teaching and research activities of UL FGG. Covering appreciation costs, operational costs, and costs of technical support.</t>
  </si>
  <si>
    <t>Izokinetično vzorčevanje odpadne ali rečne vode.</t>
  </si>
  <si>
    <t>Isokinetic sampling of sewage water or river water.</t>
  </si>
  <si>
    <t>ULFGG</t>
  </si>
  <si>
    <t>asis. dr. Sabina Kolbl</t>
  </si>
  <si>
    <t>LASERSKI GRANULOMETER ANALYETTE</t>
  </si>
  <si>
    <t>FRITSCH Laser Granulometer Analysette</t>
  </si>
  <si>
    <t>Laboratorijsko določanje zrnavostne sestave.</t>
  </si>
  <si>
    <t>Grain-size distribution determination in a lab.</t>
  </si>
  <si>
    <t>Sabina Kolbl</t>
  </si>
  <si>
    <t>MERILEC PROFILNI DOPPLER PRET,HITROSTI</t>
  </si>
  <si>
    <t>SonTek RiverSurveyor M9</t>
  </si>
  <si>
    <t>Meritve pretočnih hitrosti v rekah.</t>
  </si>
  <si>
    <t>River flow velocity measurements.</t>
  </si>
  <si>
    <t>MERILEC ZRNAVOSTI SUS.SNOVI LISST</t>
  </si>
  <si>
    <t>Sequoia LISST-SL</t>
  </si>
  <si>
    <t>Meritve koncentracij suspendiranih snovi in njihove zrnavosti.</t>
  </si>
  <si>
    <t>Suspended solids concentrations and granulometry measurements.</t>
  </si>
  <si>
    <t>Igor Valjavec, izr.prof.dr. Jože Lopatič</t>
  </si>
  <si>
    <t>17443, 08443</t>
  </si>
  <si>
    <t>MERSKA OPREMA Z DODATKI</t>
  </si>
  <si>
    <t>DATA ACQUSITION SYSTEM</t>
  </si>
  <si>
    <t>Sistem za zajem podatkov z 32 kanali. Sistem je namenjen zajemu različnih fizikalnih količin (pomiki, deformacije, sile, pospeški, temperatura), ki jih merimo na preizukušancih.</t>
  </si>
  <si>
    <t>Data acquisition system with 32 chanels. The system can be used to capture different physical quantities (displacements, strains, forces, acceleration) measured on the test specimen.</t>
  </si>
  <si>
    <t>NAPRAVE MERILNE  - SATELITISKI SPREJEM.</t>
  </si>
  <si>
    <t>GNSS RECEIVER</t>
  </si>
  <si>
    <t>Določanje koordinat z opazovanji GNSS.</t>
  </si>
  <si>
    <t>Positioning with GNSS.</t>
  </si>
  <si>
    <t>izr. prof. dr. Dušan Kogoj</t>
  </si>
  <si>
    <t>POSTAJA MULTI STATION MS50 3D EDU SET INSTRUMENT</t>
  </si>
  <si>
    <t>MULTISTATION (LASER SCANNER + TACHEOMETER)</t>
  </si>
  <si>
    <t xml:space="preserve">Klasične terestrične geodetske meritve za vzpostavitev geodetskih mrež, detajlno izmero in zakoličbo. Izmere v inženirski geodeziji. Uporaba zahteva dodatno opremo in ustrezno programsko opremo za obdelavo meritev. </t>
  </si>
  <si>
    <t>Terrestrial geodetic measurements for the realisation of geodetic nets, topographic surveying and stakeout. Ingeneering surveying. Additional equipment is necessary, proper SW for measuring data processing is required.</t>
  </si>
  <si>
    <t>KG, KIG, KKFDZ</t>
  </si>
  <si>
    <t>Pedagoško delo - predmeti s pogročja Geodetske izmere, geodezije v inženirstvu - diplomske in magistrske naloge</t>
  </si>
  <si>
    <t>Promocija FGG</t>
  </si>
  <si>
    <t>FGG</t>
  </si>
  <si>
    <t xml:space="preserve">RAYTEC OPREMA ZA  LASERSKO MERJENJE POMIKOV </t>
  </si>
  <si>
    <t>Raytec laser surveying system</t>
  </si>
  <si>
    <t xml:space="preserve">Raytec merski sistem (OSSY-Optical Surveying System) za merjenje ponikov z uporabo diodnega laserja. </t>
  </si>
  <si>
    <t xml:space="preserve">Raytec measuring system  (OSSY-Optical Surveying System) for measurement of displacements  using diode laser pointer. </t>
  </si>
  <si>
    <t>SENZOR ULTIMA-XT DTS RANGE 5KM, 4 PROGRAMI</t>
  </si>
  <si>
    <t>Distributed Temperature Sensor Silixa XT-DTS 5km</t>
  </si>
  <si>
    <t>Porazdeljeno merjenje temperature rečne vode.</t>
  </si>
  <si>
    <t>Distributed measurements of river water temperature.</t>
  </si>
  <si>
    <t>izr. prof. dr. Ana Petkovšek</t>
  </si>
  <si>
    <t>SISTEM ZA DINAM. STRIŽ. PREIZ. ZEM. - DEL. SR</t>
  </si>
  <si>
    <t>CYCLIC SIMPLE SHEAR TESTER, Electro-Pneumatic Servo Control Type</t>
  </si>
  <si>
    <t>Ciklični enostavni strižni aparat za drobnozrnate in debelo zrnate zemljine s premerom zrn do 2 mm, ki omogoča merjenje strižne trdnosti, občutljivosti na likvifakcijo, strižnega modula in dušenje.</t>
  </si>
  <si>
    <t xml:space="preserve">Dynamic simple shear apparatus for cohesive soil and cohesionless soil with maximum particle diameter of  2mm. It is possible to measure shear strength, liquefaction, shear modulus and damping properties. </t>
  </si>
  <si>
    <t>H2020 Liquefact</t>
  </si>
  <si>
    <t>doc. dr. Dušan Petrovič</t>
  </si>
  <si>
    <t>SKENER</t>
  </si>
  <si>
    <t>LASER SCANNER</t>
  </si>
  <si>
    <t>Lasersko skeniranje objektov, fasad ali pokrajine, rezultat meritve je oblak točk, iz katerega je ob nadaljnji obdelavi možno izdelati trirazsežnostne modele objektov, pa tudi manjšega dela terena ali pokrajine. Uporaba zahteva sočasno uporabo prenosnega računalnika s programsko opremo za zajem.</t>
  </si>
  <si>
    <t>Laser scanning of objects, facades or landscape, the result is point cloud, from which upon additional maintenance 3D models of objects, part of terrain or landscape can be created. Use of scanner requires additional use of remote computer with proper SW for data capturing and storing.</t>
  </si>
  <si>
    <t>KKFDZ, KG, KIG</t>
  </si>
  <si>
    <t>Pedagoško delo pri predmetih s področja fotogrametrije, geodetske izmere in geodezije v inženirstvu ter pri diplomskih in magistrskih nalogah</t>
  </si>
  <si>
    <t>STISKALNICA HIDRAVLIČNA NPC/DIGIT 12/12</t>
  </si>
  <si>
    <t>Hydraulic press NPC/DIGIT 12/12</t>
  </si>
  <si>
    <t>Oprema je namenjena proizvodnji kompozitnih plošč iz odpadne embalaže in odpadnega tekstila, namenjenih za uporabo v gradbeništvu.</t>
  </si>
  <si>
    <t>The equipment is intended for the manufacture of construction products - composite panels made of packaging waste and waste textiles.</t>
  </si>
  <si>
    <t>UNIVERZALNI MERILNI SISTEM DEWESOFT UP-X-7DEWE-2500</t>
  </si>
  <si>
    <t>UNIVERSAL DATA ACQUSITION SYSTEM DEWESOFT UP-X-7DEWE-2500</t>
  </si>
  <si>
    <t xml:space="preserve">Prenosni merilni sistem in program za zajem podatkov. Sistem je namenjen zajemu različnih fizikalnih količin (pomiki, deformacije, sile, pospeški, temperatura), ki jih merimo na preizukušancih. </t>
  </si>
  <si>
    <t>Removable data acquisition system and software.  The system can be used to capture different physical quantities (displacements, strains, forces, acceleration) measured on the test specimen.</t>
  </si>
  <si>
    <t>Franci Čepon, asis. dr. David Antolinc</t>
  </si>
  <si>
    <t>17449, 30691</t>
  </si>
  <si>
    <t>UNIVERZALNI PREIZKUŠEVALNI STROJ ZWICK/ROELL</t>
  </si>
  <si>
    <t>Universal testing machine Zwick/Roell</t>
  </si>
  <si>
    <t>Univerzalni preizkuševalni stroj Zwick/Roell kapacitete 100 kN. Namenjen izvajanju statičnih in dinamičnih preiskav materialov in gradbenih proizvodov.</t>
  </si>
  <si>
    <t>Universal testing machine Zwick/Roell with capacity of 100 kN. Aimed for static and dynamic testing of materials and construction products.</t>
  </si>
  <si>
    <t>Franc Čepon, asist. Petra Štukovnik</t>
  </si>
  <si>
    <t>17449, 31255</t>
  </si>
  <si>
    <t>VIDEOMIKROSKOP HIROX KH</t>
  </si>
  <si>
    <t>VIDEOMICROSCOPE HIROX KH</t>
  </si>
  <si>
    <t>Mikroskopski sistem HIROX 3D je optični video-mikroskop, ki omogoča mikroskopske analize vzorcev in površin v laboratoriju in na terenu. Z njim analiziramo zbruske in obruske ter neobdelane površine - s pomočjo multifokus slike in ostalih orodij.</t>
  </si>
  <si>
    <t>Microscopic system HIROX 3D is optical video-microscope that allows microscopic analysis of samples and surfaces in the laboratory and in the field. We can analyze thin sections and polished sections, and also original surfaces - with the help of multifocus images and other tools.</t>
  </si>
  <si>
    <t>asist. dr. Sabina Kolbl</t>
  </si>
  <si>
    <t>ANALITIČNA NAPRAVA AMPTS II</t>
  </si>
  <si>
    <t>AUTOMATIC METHANE POTENTIAL TEST SYSTEM II</t>
  </si>
  <si>
    <t>Oprema je dostopna za preiskave zunanjih naročnikov ob predhodnem dogovoru. Preiskave opravi operater UL FGG. Oprema je na voljo v terminih, ko na njej ne poteka pedagoška in raziskovalna dejavnost UL FGG. Meritve trajajo 30dni.</t>
  </si>
  <si>
    <t>Equipment is available for external clients by prior arrangement. Tests are performed by UL FGG operator. Equipment is available  when it is not needed in the teaching and research activities of UL FGG. Measurement duration is 30 days</t>
  </si>
  <si>
    <t>Meritve metanskih potencialov za anaerobno presnovo različnih organsko razgradljivih substratov.</t>
  </si>
  <si>
    <t>Methane yield measurements of various organicaly degradable susbtrates in anaerobic digestion</t>
  </si>
  <si>
    <t>Erasmus študentka</t>
  </si>
  <si>
    <t>Ezgi Piro</t>
  </si>
  <si>
    <t>P2-0260</t>
  </si>
  <si>
    <t>prof. dr. Dejan Zupan</t>
  </si>
  <si>
    <t>VIBROMETER PDV-100PLUS EDU-KIT PORTABLE</t>
  </si>
  <si>
    <t>PORTABLE LASER VIBROMETER PDV-100</t>
  </si>
  <si>
    <t>Vibrometer brezkontaktno meri hitrosti točk na površini telesa v razponu 0 do 22 kHz. Zajema lahko digitalne in analogne signale. Oprema omogoča natančno in učinkovito obdelavo zajetih podatkov.</t>
  </si>
  <si>
    <t>Vibrometer measures surface velocity without contact in the frequency range 0 to 22 kHz. Analog and digital output signal can be obtained. Data acquisition enables precise and efficient data analysis.</t>
  </si>
  <si>
    <t>Dejan Zupan</t>
  </si>
  <si>
    <t>TIGR4smart (proračun EU - MIZŠ)</t>
  </si>
  <si>
    <t>Mitja Plos</t>
  </si>
  <si>
    <t>J2-8170</t>
  </si>
  <si>
    <t>Urban Rodman</t>
  </si>
  <si>
    <t>prof. dr. Tatjana Isaković</t>
  </si>
  <si>
    <t>SOFISTIK</t>
  </si>
  <si>
    <t>Oprema je dostopna za preiskave zunanjih naročnikov ob predhodnem dogovoru. Modeliranje in analize izvede strokovnjak z UL FGG. Oprema je na voljo v terminih, ko na njej ne poteka pedagoška in raziskovalna dejavnost UL FGG.</t>
  </si>
  <si>
    <t>Equipment is available for external clients by prior arrangement. Modeling and analysis are performed by expert from UL FGG. Equipment is available  when it is not needed in the teaching and research activities of UL FGG.</t>
  </si>
  <si>
    <t>Programska oprema za analizo in dimenzioniranje konstrukcij</t>
  </si>
  <si>
    <t>Software for the analysis and design of structures</t>
  </si>
  <si>
    <t>LASER DIGITAL VIBROMETER-SET PDV-100PLUS</t>
  </si>
  <si>
    <t>asist. dr. Matej Maček</t>
  </si>
  <si>
    <t>APARAT DIREKTNI STRIŽNI Z DODATKI</t>
  </si>
  <si>
    <t>2005, 2015</t>
  </si>
  <si>
    <t>Direct shear apparatus</t>
  </si>
  <si>
    <t>Direktni strižni aparat za preiskave strižnih lastnosti zemljin z Dmax do 2 mm</t>
  </si>
  <si>
    <t>Direct shear apparatus for the determination of shear strength of soil with Dmax up to 2 mm</t>
  </si>
  <si>
    <t>P2-180</t>
  </si>
  <si>
    <t>Rak Gašper</t>
  </si>
  <si>
    <t>PROG.OPREMA-DHI MIKE FLOOD</t>
  </si>
  <si>
    <t>2008-2018</t>
  </si>
  <si>
    <t>SOFTWARE DHI MIKE FLOOD</t>
  </si>
  <si>
    <t xml:space="preserve">Programska oprema za simuliranje in analizo vodnega toka v rečnih koritih, poplavnih površinah in delovanja hidrotehničnih objektov.  </t>
  </si>
  <si>
    <t>Software for the simulations and analysis of water flow in river systems, floodplains and hydroengineering structures.</t>
  </si>
  <si>
    <t>Gašper Rak</t>
  </si>
  <si>
    <t>Plos Mitja</t>
  </si>
  <si>
    <t>FOTOAPARAT NIKON DIGITALNI D850</t>
  </si>
  <si>
    <t>Nikon Cameras with high resolutions, Zeiss lenses - fixed, 1000 fps Sony camera, fish eye lens, Photoscan software</t>
  </si>
  <si>
    <t>Oprema omogoča 4 točkovne fotogrametrične meritve pomikov s pomočjo programske opreme Photoscan. Sony fotoaparat z možnostjo 1000 posnetkov na sekundo ter širokokotni objektiv.</t>
  </si>
  <si>
    <t>The equipment enables 4-point photogrametric measurements using Photoscan software. A Sony 1000 fps high speed camera and fish-eye lens.</t>
  </si>
  <si>
    <t>Jaka Potočnik</t>
  </si>
  <si>
    <t>Jursinovič Boštjan</t>
  </si>
  <si>
    <t>KRMILNIK</t>
  </si>
  <si>
    <t>MTS FlexTest 60 Controller - 4 stations - 3 channels</t>
  </si>
  <si>
    <t>Oprema omogoča simultano neodvisno krmiljenje servo-hidravličnih batov na večih preizkuševališčih hkrati ali pa simultano večosno krmiljenje servo-hidravličnih batov na enem preizkuševališču.</t>
  </si>
  <si>
    <t>The equipment enables simultaneous independent control of the servo-hydraulic actuators at several testing sites or simultaneous multiaxial control of the servo-hydraulic actuators on one test site.</t>
  </si>
  <si>
    <t>Inštalacija sistema, zagon, kalibiranje, preizkušanje delovanja</t>
  </si>
  <si>
    <t>B. Jursinovič, F. Čepon</t>
  </si>
  <si>
    <t>asist. Gašper Štebe, asist. dr. Klemen Kregar</t>
  </si>
  <si>
    <t>36874 33435</t>
  </si>
  <si>
    <t>TAHIMETER ELEKTRONSKI TS30 UNI SET V KOM</t>
  </si>
  <si>
    <t>2009, 2011</t>
  </si>
  <si>
    <t>TACHIMETER ELECTRONIC TS30 UNI SET</t>
  </si>
  <si>
    <t>Precizna izmera horizontalnih in 3D mikro geodetskih mrež za kontrolo stabilnosti in merjenje premikov naravnih in grajenih objektov, precizne zakoličbe v gradbeništvu in strojništvu.</t>
  </si>
  <si>
    <t>Measurenemt in precise terrestrial geodetic micro nets for the stability control and determination of displacements, preciste stake out in civil engineering and mechanical engineering.</t>
  </si>
  <si>
    <t>Tjaša Cesar</t>
  </si>
  <si>
    <t>05994</t>
  </si>
  <si>
    <t>Oprema za proteomiko I., sestoji se iz naslednjih aparatov: aparatura za izoelektrično fokusiranje (1-D) IPGPhor 3, elektroforetske aparature (2-D) SE600 Ruby in DALTsix, čitalci gelov ImageScanner (vidna barvila), DIGE Imager (fluorescentna barvila), vodna kopel s črpalko za kroženje vode MultiTemp III, programska oprema za analizo slike ImageMaster Platinum in Decyder</t>
  </si>
  <si>
    <t xml:space="preserve">Proteomics equipment I.:isoelectric focusing system (1-D) IPGPhor3, electrophoresis equipment (2-D) SE600 Ruby and DALTsix, gel scanners ImageScanner (visible dyes), DIGE Imager (fluorescent dyes), water bath with pump for water circulation MultiTemp III, software for image analysis ImageMaster Platinum and Decyder
</t>
  </si>
  <si>
    <t>Okvirna letna zasedenost opreme je 60%, uporaba možna po predhodnem dogovoru, najem opreme po predhodnem dogovoru.</t>
  </si>
  <si>
    <t xml:space="preserve">Yearly occupancy of equipment is approximately 60%, use and hire of equipment is possible based on the agreement of both parties. </t>
  </si>
  <si>
    <t>Izolektrično fokusiranje, 1D in 2D elektroforeze, zajem slike gelov, analiza slike gelov, zajem fluorescentnih Southern blotov.</t>
  </si>
  <si>
    <t>Isolectric focusing, 1D and 2D gel electrophoresis, image acquring, image analysis, fluorescent Southern blot acquring.</t>
  </si>
  <si>
    <t>Jarnej Jakše</t>
  </si>
  <si>
    <t>J4-8220</t>
  </si>
  <si>
    <t>Sabina Berne</t>
  </si>
  <si>
    <t>104</t>
  </si>
  <si>
    <t>P4-0085</t>
  </si>
  <si>
    <t>Marjetka Suhadolc</t>
  </si>
  <si>
    <t>Oprema za proučevnje dinamike dušika in razgradnje pesticidov v tleh</t>
  </si>
  <si>
    <t>Equipment for studying nitrogen dynamic and pesticide degradation in soil</t>
  </si>
  <si>
    <t>Oprema je dostopna drugim uporabnikom. Čas uporabe je usklajen v pogovoru z "skrbnikom" opreme M. Suhadolc, Katedra za pedologijo.</t>
  </si>
  <si>
    <t xml:space="preserve">Equipment is available to other users. Time adjustments are made by personal communication with M. Suhadolc, Chair of soil science.  </t>
  </si>
  <si>
    <t xml:space="preserve">Osnovna oprema za preučevanje genov in mikrobnih združb, ki sodelujejo v mikrobno pogojenih procesih v tleh, npr. transformacije dušika in razgradnje pesticidov.  </t>
  </si>
  <si>
    <t>Basic equipment for studying genes and microbial communities in microbial mediated processes in soils, like nitrogen transformations and pesticide degradation.</t>
  </si>
  <si>
    <t xml:space="preserve">3403666    3403664     3403663     3403662    3403661    3403658     3403657   </t>
  </si>
  <si>
    <t>http://www.bf.uni-lj.si/index.php?eID=dumpFile&amp;t=f&amp;f=22290&amp;token=f9942b1d48339a3682303bb31e5f0e5f89b7a499</t>
  </si>
  <si>
    <t>Suhadolc</t>
  </si>
  <si>
    <t>L4-9315</t>
  </si>
  <si>
    <t>113</t>
  </si>
  <si>
    <t>Helena Šircelj</t>
  </si>
  <si>
    <t>Sistem tekočinske kromatografije visoke ločljivosti (HPLC sistem)</t>
  </si>
  <si>
    <t>High Performance Liquid Chromatography</t>
  </si>
  <si>
    <t>Telefonsko ali po internetu preko skrbnika opreme</t>
  </si>
  <si>
    <t xml:space="preserve">Telephone or  internet contact to apparatus keeper. </t>
  </si>
  <si>
    <t>Aparatura je primerna za analizo rastlinskih primarnih in sekundarnih metabolitov kot so sladkorji, organske kisline, glutation, fotosintezna barvila, fenilpropanoidni sekundarni metaboliti.</t>
  </si>
  <si>
    <t>The apparatus is suitable for analyses of plant primary and secondary methabolites such as sugars, arganic acids, gluthathione, ascorbic acid, photosynthetic pigments, phenil-.propanoids</t>
  </si>
  <si>
    <t>http://www.bf.uni-lj.si/index.php?eID=dumpFile&amp;t=f&amp;f=22137&amp;token=6c434c261d13f0d94151db89e31b3445d6370faf</t>
  </si>
  <si>
    <t>102</t>
  </si>
  <si>
    <t>P4-0013</t>
  </si>
  <si>
    <t>Robert Veberič</t>
  </si>
  <si>
    <t>06404</t>
  </si>
  <si>
    <t>Tekočinski kromatograf visoke ločljivosti z masnim spektrometrom (HPLC/MS)</t>
  </si>
  <si>
    <t>HPLC-MS</t>
  </si>
  <si>
    <t>oprema je namenjena raziskavam v programski skupini Hortikultura P4-0013</t>
  </si>
  <si>
    <t>the equpment is for research purpose of program group Horticulture P4-0013</t>
  </si>
  <si>
    <t>analiza rastlinskih vzorcev</t>
  </si>
  <si>
    <t>plant samples analysis</t>
  </si>
  <si>
    <t>http://www.bf.uni-lj.si/index.php?eID=dumpFile&amp;t=f&amp;f=22286&amp;token=263e352d25e2b95cf6ed9fe25deff0807be89f62</t>
  </si>
  <si>
    <t>Robert Veberrič</t>
  </si>
  <si>
    <t>Rok Kostanjšek</t>
  </si>
  <si>
    <t>Field emission scanning electron microscope JSM-7500F</t>
  </si>
  <si>
    <t>Oprema je dostopna zunanjim in notranjim uporabnikom po predhodnem dogovoru</t>
  </si>
  <si>
    <t>Beside the partners, the equipment is accesable to outer users based on prior agreement</t>
  </si>
  <si>
    <t>Visokoločljivostni vrstični elektronski mikroskop namenjen opazovajnu površin občutljivih bioloških in drugih materialov pri manjših pospeševalnih napetostin snopa elektronov</t>
  </si>
  <si>
    <t>High resolution field emission electron microscope for observation of surface of biological and other delicate materials at low energy beam of electrons</t>
  </si>
  <si>
    <t>http://www.bf.uni-lj.si/index.php?eID=dumpFile&amp;t=f&amp;f=22146&amp;token=c98c58dc237983f6852441a1a94a676950df1a3a</t>
  </si>
  <si>
    <t>Kostanjšek Rok, Vittori Miloš</t>
  </si>
  <si>
    <t xml:space="preserve">FA9550-19-1-7005 </t>
  </si>
  <si>
    <t>Andrej Meglič, Gregor Belušič</t>
  </si>
  <si>
    <t>P3-0333</t>
  </si>
  <si>
    <t>Kazimir Drašlar</t>
  </si>
  <si>
    <t>P4-0116</t>
  </si>
  <si>
    <t>Stopar David</t>
  </si>
  <si>
    <t>Matej Butala              ( Gregor Bajc )</t>
  </si>
  <si>
    <t>Biacore X - Detektor površinske plazmonske resonance</t>
  </si>
  <si>
    <t>Biacore X</t>
  </si>
  <si>
    <t xml:space="preserve">Oprema je dostopna zunanjim in notranjim uporabnikom po predhodni rezervaciji razpoložljivega časa. </t>
  </si>
  <si>
    <t xml:space="preserve">The equipment is available to internal and external users based on prior reservation of available time. </t>
  </si>
  <si>
    <t>Refraktometer X je zasnovan na elektro-kvantnooptični tehnologiji na osnovi površinske plazmonske resonance. Omogoča merjenje vezave različnih v realnem času (od nekaj sekund do nekaj minut), kar je edinstvena in izjemno hitra metoda za zasledovanje kinetike asociacije in disociacije ligandov brez predhodne kemijske modifikacije ligandov.</t>
  </si>
  <si>
    <t>This apparatus allow measurements of binding kinetics of various biological molecules in real time. It is based on surface plasmon resonance and uses sensor chips that allow capturing of practically any biological molecule.</t>
  </si>
  <si>
    <t>http://www.bf.uni-lj.si/index.php?eID=dumpFile&amp;t=f&amp;f=22149&amp;token=7caa9f383a2c161fe2cf7dc38dbce50fede59ef9</t>
  </si>
  <si>
    <t>Tomaž Švigelj</t>
  </si>
  <si>
    <t>Denis Rajnovic</t>
  </si>
  <si>
    <t>Refraktometer T100 (Biacore AB)</t>
  </si>
  <si>
    <t>Biacore T100</t>
  </si>
  <si>
    <t>Oprema je dostopna zunanjim in notranjim uporabnikom po predhodni rezervaciji razpoložljivega časa. Prednost pri uporabi imajo sicer predstavniki konzorcija, ki je bil ustanovljen za potrebe nakupa aparature.</t>
  </si>
  <si>
    <t>The equipment is available to internal and external users based on prior reservation of available time. The advantage is given to users from the consortium that was established upon the purchased of the equipment.</t>
  </si>
  <si>
    <t>Refraktometer T100 je zasnovan na najsodobnejši elektro-kvantnooptični tehnologiji, ki vključuje vir monokromatske svetlobe (laser), optični polarizator, poseben sistem, ki meri kot in intenziteto popolno odbite svetlobe na tankem kovinskem sloju (elementarno zlato) kot posledico spremembe lomnega količnika tik ob kovinskem sloju. Z ustrezno izbiro površin, ki se nanesejo na zlati čip, je mogoče meriti vezavo različni ligandov med seboj v realnem času (od nekaj sekund do nekaj minut), kar je edinstvena in izjemno hitra metoda za zasledovanje kinetike asociacije in disociacije ligandov brez predhodne kemijske modifikacije ligandov.</t>
  </si>
  <si>
    <t>http://www.bf.uni-lj.si/index.php?eID=dumpFile&amp;t=f&amp;f=22150&amp;token=7782ee82b430435b08f10cdbb1cc0cc3e5a8d583</t>
  </si>
  <si>
    <t>Jure Borišek</t>
  </si>
  <si>
    <t>Omar Naneh</t>
  </si>
  <si>
    <t>Gregor Bajc</t>
  </si>
  <si>
    <t>Rok Kostanjšek (Aleš Kladnik, Nada Žnidaršič)</t>
  </si>
  <si>
    <t>07737</t>
  </si>
  <si>
    <t>Fluorescentni in presevni svetlobni mikroskop s sistemom za analizo in 3-D rekonstrukcijo slike</t>
  </si>
  <si>
    <t>Axioimager Z.1 (Zeiss) with  Apotome</t>
  </si>
  <si>
    <t>Oprema je na razpolago vsem zunanjim uporabnikom (20%) na osnovi predhodnega dogovora in eventuelnega usposabljanja. Cena ure je določena s cenikom BF.</t>
  </si>
  <si>
    <t xml:space="preserve">The equipment is available for external users (20%) based on agreement of both parties. Price is determined by the current price list of BF </t>
  </si>
  <si>
    <t>Raziskovalno in pedagoško delo, opis bioloških struktur in materialov z analizo in 3-D rekonstrukcijo mikroskopske slike</t>
  </si>
  <si>
    <t>Equipment is used in research and education in description of biologiocal structures and materials with  possible image analysis and 3-Dreconstruction of samples.</t>
  </si>
  <si>
    <t>http://www.bf.uni-lj.si/index.php?eID=dumpFile&amp;t=f&amp;f=22141&amp;token=ca33e05741401db250568dd69acf6b78e589d95a</t>
  </si>
  <si>
    <t>214, 209</t>
  </si>
  <si>
    <t>Vittori, Bogataj, Kostanjšek, Mrak</t>
  </si>
  <si>
    <t>P1-0212</t>
  </si>
  <si>
    <t>Aleš Kladnik</t>
  </si>
  <si>
    <t>Štrus, Kostanjšek, Žnidaršič</t>
  </si>
  <si>
    <t>Andrej Meglič</t>
  </si>
  <si>
    <t>Nada Žnidaršič</t>
  </si>
  <si>
    <t>Krioultramikrotom</t>
  </si>
  <si>
    <t>Leica EM UC6</t>
  </si>
  <si>
    <t>Oprema je v prvi vrsti namenjena izvajanju znanstveno raziskovalne in pedagoške dejavnosti pogodbenih strank, ki so sodelovale pri skupni nabavi (Pogodba o skupni nabavi in uporabi opreme Krioultramikrotom Leica UC6/FC/6, l. 2007.) Za uporabnike, ki niso soinvestitorji, je uporaba možna v skladu z individualnimi dogovori.</t>
  </si>
  <si>
    <t>Equipment is available mainly for research and teaching programs of the institutions participating in joint investment. Access for other users is possible according to individual agreements.</t>
  </si>
  <si>
    <t>Omogoča izdelavo poltankih in ultratankih rezin bioloških vzorcev in vzorcev industrijskih materialov; omogoča kriorezanje - izdelavo rezin iz zamrznjenih vzorcev pri temperaturi do -185oC. Sestavni deli krioultramikrotoma so ultramikrotom z nožem, komora za kriorezanje, Dewar posoda ze tekoči dušik s pripadajočo opremo, kontrolna enota za krmiljenje sistema in antivibracijska podlaga. Sistem ima optimalne možnosti za rezanje pri znižani gladini tekočine v nožu in suho rezanje. Sistem nudi možnost uporabe antistatske naprave in njeno regulacijo. Krioultramikrotom naj nudi optimalne možnosti za reguliranje pozicije noža in za nadzor delovnega polja.</t>
  </si>
  <si>
    <t>Cryoultramicrotome for semithin and ultrathin sectioning of biological and material specimens at room temperature and cryosectioning.</t>
  </si>
  <si>
    <t>http://www.bf.uni-lj.si/index.php?eID=dumpFile&amp;t=f&amp;f=22145&amp;token=cf0fe0aede6f11899d81fe7a10255d66e541aab3</t>
  </si>
  <si>
    <t>Žnidaršič</t>
  </si>
  <si>
    <t>Kostanjšek, Mrak</t>
  </si>
  <si>
    <t>301</t>
  </si>
  <si>
    <t>P4-0059</t>
  </si>
  <si>
    <t>Klemen Jerina</t>
  </si>
  <si>
    <t>22515</t>
  </si>
  <si>
    <t>Paket raziskovalne opreme za telemetrično spremljanje prostoživečih sesalcev (16 GPS ovratnic različnih velikosti, UHF terminal za snamanje podatkov, VHF postaja)</t>
  </si>
  <si>
    <t>2016</t>
  </si>
  <si>
    <t>Package of the equipment for the telemetry monitoring of the wildlife species (16 GPS collars of various size, UHF terminal for data download, VHF receiver)</t>
  </si>
  <si>
    <t>52.358,91 EUR</t>
  </si>
  <si>
    <t>paket 16, Life projekt LifeDInAlpBear, srestva PF Jerina</t>
  </si>
  <si>
    <t>Do 2018 je oprema v uporabi na terenu</t>
  </si>
  <si>
    <t>Equipment is in use in the field until 2018</t>
  </si>
  <si>
    <t>Spremljanje gibanja in aktivnosti prostoživečih živali v njihovem naravnem okolju (za odlov potrebno posebno dovoljenje)</t>
  </si>
  <si>
    <t>Monitoring of the activitiy and movement of the wildlife species in their natiral environment (special permission needed for capture of the animals)</t>
  </si>
  <si>
    <t xml:space="preserve">3603794
3603795
3603796
3603797
3603798
3603799
3603800
3603801
3603802
3603803
3603804
3603805
3603806
3603807
3603808
3603809
3603810
3603811
3603812
3603813
3603794
3603795
3603796
3603797
3603798
3603799
3603800
3603801
3603802
3603803
3603804
3603805
3603806
3603807
3603808
3603809
3603810
3603811
3603812
3603813
</t>
  </si>
  <si>
    <t>možno le za en obratovalni cikel (1, oz. dve leti): 3000 EUR/ovratnico</t>
  </si>
  <si>
    <t>http://www.bf.uni-lj.si/index.php?eID=dumpFile&amp;t=f&amp;f=22179&amp;token=0290b82507c15a259e3e2f487fb74313449d0fcb</t>
  </si>
  <si>
    <t>75</t>
  </si>
  <si>
    <t xml:space="preserve">P4-0059, J4-7362, EU Life DInAlpBear, </t>
  </si>
  <si>
    <t>100</t>
  </si>
  <si>
    <t>Avtomatske IR kamere za spremljanje prostoživečih živali (UV 565 -23 kos; UV 575 - 5 kos)</t>
  </si>
  <si>
    <t>Automatic IR camera for monitoring of wildlife (UV 565 -23 pcs; UV 575 - 5 pcs)</t>
  </si>
  <si>
    <t>6.333,23</t>
  </si>
  <si>
    <t>Life projekt LifeDInAlpBear, CRP V4-1432</t>
  </si>
  <si>
    <t>Spremljanje prostoživečih živali v njihovem naravnem okolju (za uporabo potrebno posebno dovoljenje)</t>
  </si>
  <si>
    <t>Monitoring of wildlife in their natiral environment (special permission needed for usage)</t>
  </si>
  <si>
    <t>5 EUR / dan</t>
  </si>
  <si>
    <t>http://www.bf.uni-lj.si/index.php?eID=dumpFile&amp;t=f&amp;f=22176&amp;token=744f92e22d604594d08d9fb3419ec4d6dbb47db6</t>
  </si>
  <si>
    <t>P4-0059, J4-7362, EU Life DInAlpBear</t>
  </si>
  <si>
    <t>406</t>
  </si>
  <si>
    <t>P4-0015</t>
  </si>
  <si>
    <t>Miha Humar (Miro Kariž, Andreja Žagar, Matjaž Pavlič)</t>
  </si>
  <si>
    <t>19106</t>
  </si>
  <si>
    <t>Oprema za modifikacijo lesa (oprema je sestavljena iz več kosov in sicer ekstrakcijske enote Soxlet, univerzalnega testirnega stroja, Mlina za les, Digestorija, Komore za modifikacijo)</t>
  </si>
  <si>
    <t>2009</t>
  </si>
  <si>
    <t>Eqipement for wood modification</t>
  </si>
  <si>
    <t>119.000</t>
  </si>
  <si>
    <t>paket 14</t>
  </si>
  <si>
    <t>Oprema je dostopna vsem RO po predhodnem dogovoru</t>
  </si>
  <si>
    <t>Eqiupment is available to all research organisation according to precedent arangement</t>
  </si>
  <si>
    <t>Ekstracija lesa, mletje lesa, določanje mehanskih lastnosti lesa, termična in druge modifikacije lesa</t>
  </si>
  <si>
    <t>Extraction of wood, milling of wood, determination of mechanical properties of wood, thermal and other modifications of wood</t>
  </si>
  <si>
    <t>3902642
3902641
3902640
3902688</t>
  </si>
  <si>
    <t>50</t>
  </si>
  <si>
    <t>60</t>
  </si>
  <si>
    <t>http://www.bf.uni-lj.si/index.php?eID=dumpFile&amp;t=f&amp;f=22193&amp;token=0683bf51a2e1956249985bc784390a3af9479e13</t>
  </si>
  <si>
    <t>3</t>
  </si>
  <si>
    <t>10</t>
  </si>
  <si>
    <t>4</t>
  </si>
  <si>
    <t>5</t>
  </si>
  <si>
    <t>60%</t>
  </si>
  <si>
    <t>P4- 0015</t>
  </si>
  <si>
    <t xml:space="preserve">Miha Humar, Boštjan Lesar, Nejc Thaler, Davor Kržišnik, </t>
  </si>
  <si>
    <t>Miha Humar, Marko Petrič, Jure Žigon, Sergej Medved, Nejc Thaler, Davor Kržišnik, Primož Oven, Ida Poljanšek</t>
  </si>
  <si>
    <t>Projekti SPSS Tigr4smart, IQ Doma in Cel Krog</t>
  </si>
  <si>
    <t xml:space="preserve">Primož Habjan, Vladka Petrovič, Vilijem Vek </t>
  </si>
  <si>
    <t>Pedagoško delo Diplome Dr</t>
  </si>
  <si>
    <t>10%</t>
  </si>
  <si>
    <t>Miha Humar</t>
  </si>
  <si>
    <t>FT-IR spektrometer</t>
  </si>
  <si>
    <t>2017</t>
  </si>
  <si>
    <t>FTIR spectrometer</t>
  </si>
  <si>
    <t>Snemanje FTIR spektov v presevni, HATR, KBr tehniki. Poleg FTIR sektrometra je mikrokop</t>
  </si>
  <si>
    <t>Measurements of the FTIR spectra in transmission, HATR, KBr techniques. There is microscope attached to the Spectrometer.</t>
  </si>
  <si>
    <t>20</t>
  </si>
  <si>
    <t>0</t>
  </si>
  <si>
    <t>http://www.bf.uni-lj.si/index.php?eID=dumpFile&amp;t=f&amp;f=22196&amp;token=678a572ca5edb0c2fdc692a2ece3fbb30bb7dbe6</t>
  </si>
  <si>
    <t>1</t>
  </si>
  <si>
    <t>2</t>
  </si>
  <si>
    <t>Rentgenski fluorescenčni spektrometer (XRF)</t>
  </si>
  <si>
    <t>2007</t>
  </si>
  <si>
    <t>X-ray fluorescence spectrometer</t>
  </si>
  <si>
    <t>75.000</t>
  </si>
  <si>
    <t>Kvantitativna in kvalitativna analiza elemntov v vrsti med S in U v tekočinah, bioloških vzorcih…</t>
  </si>
  <si>
    <t>Quantitative and qualitative analysis of the elements between S and U in water and biological samples</t>
  </si>
  <si>
    <t>3902526</t>
  </si>
  <si>
    <t>25</t>
  </si>
  <si>
    <t>80</t>
  </si>
  <si>
    <t>http://www.bf.uni-lj.si/index.php?eID=dumpFile&amp;t=f&amp;f=22199&amp;token=6747f5bbf98564566f3f789e0d4430f09afc43e4</t>
  </si>
  <si>
    <t>405</t>
  </si>
  <si>
    <t>Miha Humar (Nejc Thaler, Boštjan Lesar)</t>
  </si>
  <si>
    <t>Oprema za določanje kontaktnega kota tekočin (Goniometer)</t>
  </si>
  <si>
    <t>Equipement for contact angle measuremnt (Goniometer)</t>
  </si>
  <si>
    <t xml:space="preserve">35.107,93 </t>
  </si>
  <si>
    <t>Analiza površin, kontaktnih kotov</t>
  </si>
  <si>
    <t>Surface analysis, contact angles</t>
  </si>
  <si>
    <t>30</t>
  </si>
  <si>
    <t>http://www.bf.uni-lj.si/index.php?eID=dumpFile&amp;t=f&amp;f=22202&amp;token=8f69bdcf0bc715d3d71b43804f115a4c76754155</t>
  </si>
  <si>
    <t>7</t>
  </si>
  <si>
    <t>Oprema za kontinuirano spremljaje vlažnosti lesa</t>
  </si>
  <si>
    <t>2014</t>
  </si>
  <si>
    <t>Equipment for continous moisture monitoring</t>
  </si>
  <si>
    <t>Vlažnost lesa in drugih materialov</t>
  </si>
  <si>
    <t>Wood moisture contet</t>
  </si>
  <si>
    <t>3902946
3902951
3903013
3903015
3903020
3903112
3903114
3903115
3903116</t>
  </si>
  <si>
    <t>http://www.bf.uni-lj.si/index.php?eID=dumpFile&amp;t=f&amp;f=22203&amp;token=279087d539e062f94a90eb5363581ed61624f2ab</t>
  </si>
  <si>
    <t>100%</t>
  </si>
  <si>
    <t>Milan Šernek (Miro Kariž)</t>
  </si>
  <si>
    <t>Reometer ARES s sistemom za utrjevanje</t>
  </si>
  <si>
    <t>Rheometer ARES</t>
  </si>
  <si>
    <t>Analiza reoloških lastnosti polimerov (lepil, površinskih premazov…)</t>
  </si>
  <si>
    <t>Analysis of rheological properties of polymers (glue, surface coatings…)</t>
  </si>
  <si>
    <t>http://www.bf.uni-lj.si/index.php?eID=dumpFile&amp;t=f&amp;f=22208&amp;token=76c8251fb3281ae7317f5cf9d93508a69650c499</t>
  </si>
  <si>
    <t>L4-5517</t>
  </si>
  <si>
    <t>Miha Humar; Boštjan Lesar, Marko Željko, Nejc Thaler</t>
  </si>
  <si>
    <t>WWN ReWoBioRef</t>
  </si>
  <si>
    <t>V4-1419</t>
  </si>
  <si>
    <t>Miha Humar, Katarina Čufar</t>
  </si>
  <si>
    <t xml:space="preserve">Pedagoško in raziskovalno delo </t>
  </si>
  <si>
    <t>Miha Humar, Boštjan Lesar, Nejc Thaler, Milan Šernek, Marko Petrič, Mojca Žlahtič, Davor Kržišnik</t>
  </si>
  <si>
    <t>Bojan Bučar (Bojan Gospodarič, Miran Merhar)</t>
  </si>
  <si>
    <t>01392</t>
  </si>
  <si>
    <t>Sistem za dinamične mehanske analize</t>
  </si>
  <si>
    <t>System for dynamic analysis</t>
  </si>
  <si>
    <t>Določanje mehanskih lastnosti lesa z nedestruktivnimi tehnikami</t>
  </si>
  <si>
    <t xml:space="preserve">Determination of mechanical properties of wood using nondestructive techniques. </t>
  </si>
  <si>
    <t>http://www.bf.uni-lj.si/index.php?eID=dumpFile&amp;t=f&amp;f=22191&amp;token=fe209e0ae688144674418b8d58c3c31d378fa4df</t>
  </si>
  <si>
    <t>Dostop do opreme je opisan na spletni strani http://les.bf.uni-lj.si/raziskave/ in http://www.bf.uni-lj.si/dekanat/znanstveno-raziskovalno-delo/razpolozljiva-raziskovalna-oprema/;  Vsa oprema je bila predstavljena v reviji Les, ki je dostopna preko portala Dlib.</t>
  </si>
  <si>
    <t>Marko Petrič (Matjaž Pavlič)</t>
  </si>
  <si>
    <t>00395</t>
  </si>
  <si>
    <t>Visokozmoglivostni tenziometer</t>
  </si>
  <si>
    <t>Higefficient tensiometer</t>
  </si>
  <si>
    <t xml:space="preserve">Anliza površin, določanje kontaktnih kotov, vpijanja vode... </t>
  </si>
  <si>
    <t>Surface analysis, contact angles, water uptake</t>
  </si>
  <si>
    <t>http://www.bf.uni-lj.si/index.php?eID=dumpFile&amp;t=f&amp;f=22190&amp;token=f7ed2d5fdbdba04abb7fd949316b92ef9e883f1a</t>
  </si>
  <si>
    <t>403</t>
  </si>
  <si>
    <t>Primož Oven, Ida Poljanšek</t>
  </si>
  <si>
    <t>11223</t>
  </si>
  <si>
    <t>HPLC spektrometer</t>
  </si>
  <si>
    <t>2010</t>
  </si>
  <si>
    <t xml:space="preserve">HPLC analiza </t>
  </si>
  <si>
    <t xml:space="preserve">HPLC analysis </t>
  </si>
  <si>
    <t>3902764</t>
  </si>
  <si>
    <t>http://www.bf.uni-lj.si/index.php?eID=dumpFile&amp;t=f&amp;f=22211&amp;token=e9f00be141f2bb2704295b75e586b4f93636f4f5</t>
  </si>
  <si>
    <t>Katarina Čufar</t>
  </si>
  <si>
    <t>02937</t>
  </si>
  <si>
    <t>Svetlobni mikroskop Nikon Eclypse E 800</t>
  </si>
  <si>
    <t>1998</t>
  </si>
  <si>
    <t>Light mycroscopy</t>
  </si>
  <si>
    <t xml:space="preserve">mikroskopija lesa </t>
  </si>
  <si>
    <t>Light microscopy of wood</t>
  </si>
  <si>
    <t>3901804</t>
  </si>
  <si>
    <t>http://www.bf.uni-lj.si/index.php?eID=dumpFile&amp;t=f&amp;f=22187&amp;token=838b26daad6e4e2e82ba60e8269079cdec9bfea8</t>
  </si>
  <si>
    <t>Milan Šernek (Bogdan Šega)</t>
  </si>
  <si>
    <t>LCR meter</t>
  </si>
  <si>
    <t>2004</t>
  </si>
  <si>
    <t>Oprema za merjenje električnih in dielektričnih lastnosti tekočih in trdnih snovi (75 kHz - 30 MHz) .</t>
  </si>
  <si>
    <t>Dielectric analysis (75 kHz - 30 MHz)</t>
  </si>
  <si>
    <t>3902256</t>
  </si>
  <si>
    <t>50%</t>
  </si>
  <si>
    <t>http://www.bf.uni-lj.si/index.php?eID=dumpFile&amp;t=f&amp;f=22209&amp;token=88d7aceb523bd56f6182f30360202583efa88294</t>
  </si>
  <si>
    <t>Milan Šernek, Mirko Kariž, Bogdan Šega, Jure Žigon</t>
  </si>
  <si>
    <t>Pedagoško delo, Diplome, Doktorati</t>
  </si>
  <si>
    <t>Sergej Medved (Milan Šernek, Bogdan Šega)</t>
  </si>
  <si>
    <t>15410</t>
  </si>
  <si>
    <t>Stroj za merjenje mehanskih lastnosti, Zwick Z100</t>
  </si>
  <si>
    <t>Universal testing machine, Zwick Z100</t>
  </si>
  <si>
    <t>Preskušanje mehanskih lastnosti materialov kot so upogibna, tlačna, natezna in strižna trdnost, MOE do 100 kN.</t>
  </si>
  <si>
    <t>Testing of mechanical properties of materials such as bending, compression, tensile and shear strength, MOE up to 100 kN.</t>
  </si>
  <si>
    <t>3901802</t>
  </si>
  <si>
    <t>15</t>
  </si>
  <si>
    <t>http://www.bf.uni-lj.si/index.php?eID=dumpFile&amp;t=f&amp;f=22213&amp;token=c5587d3a01cfd79b5c0a77b4de9fb1162b0b437b</t>
  </si>
  <si>
    <t>Milan Šernek (Marko Petrič)</t>
  </si>
  <si>
    <t>Diferenčni dinamični kalorimeter DSC</t>
  </si>
  <si>
    <t>Differential scanning calorimetry DSC</t>
  </si>
  <si>
    <t>DSC analiza</t>
  </si>
  <si>
    <t xml:space="preserve">DSC analysis </t>
  </si>
  <si>
    <t>3902775</t>
  </si>
  <si>
    <t>40</t>
  </si>
  <si>
    <t>http://www.bf.uni-lj.si/index.php?eID=dumpFile&amp;t=f&amp;f=22205&amp;token=faa842a0a0309dca72578c9b4c2c184e1aa03f14</t>
  </si>
  <si>
    <t>Milan Šernek, Marko Petrič, Mirko Kariž, Bogdan Šega, Jure Žigon, Ida Poljanšek</t>
  </si>
  <si>
    <t>Marko Petrič (Matjaž Pavlič, Jure Žigon)</t>
  </si>
  <si>
    <t>Komora za simulacijo izpostavitve svetlobi in vremenskim vplivom, SUNTEST® XXL</t>
  </si>
  <si>
    <t>2011</t>
  </si>
  <si>
    <t>SUNTEST® XXL+ Light Exposure and Weathering Testing Instrument</t>
  </si>
  <si>
    <t>42.793,26</t>
  </si>
  <si>
    <t>Umetno pospešeno staranje lesa, lignoceluloznih kompozitov in katerihkoli drugih materialov</t>
  </si>
  <si>
    <t>Artificial accelerated weathering of wood, lignocellulosic composites and any other materials</t>
  </si>
  <si>
    <t>3902828</t>
  </si>
  <si>
    <t>6,10</t>
  </si>
  <si>
    <t>http://www.bf.uni-lj.si/index.php?eID=dumpFile&amp;t=f&amp;f=22192&amp;token=da8c4649189bf8bd5a51c285170f045e041d9ef7</t>
  </si>
  <si>
    <t>6</t>
  </si>
  <si>
    <t>44</t>
  </si>
  <si>
    <t>Marko Petrič
Jure Žigon
Matjaž Pavlič
Urban Šegedin</t>
  </si>
  <si>
    <t>Boštjan Lesar, Nejc Thaler, Davor Kržišnik, Matjaž Pavlič, Jure Žigon, Marko Petrič</t>
  </si>
  <si>
    <t>Matjaž pavlič, Marko Petrič, Urban Šegedin, Jure Žigon</t>
  </si>
  <si>
    <t>Testirna dejavnost</t>
  </si>
  <si>
    <t>SEM mikroskop Quanta 250</t>
  </si>
  <si>
    <t>SEM microscope Quanta 250</t>
  </si>
  <si>
    <t>Electron microscopy</t>
  </si>
  <si>
    <t>http://www.bf.uni-lj.si/index.php?eID=dumpFile&amp;t=f&amp;f=23533&amp;token=9dc645fb8beb1c14ca9b1bee21d772742d62f46b</t>
  </si>
  <si>
    <t>Nejc Thaler, Maks Merela, Luka Krže</t>
  </si>
  <si>
    <t>Oprema za določanje sorpcijskih lastnosti materialov DVS</t>
  </si>
  <si>
    <t>Dynamic Sorption Analyser</t>
  </si>
  <si>
    <t>Določanje sorpcijskih lastnosti materialov</t>
  </si>
  <si>
    <t>Sorption analysis of materials</t>
  </si>
  <si>
    <t>Ana?</t>
  </si>
  <si>
    <t>http://www.bf.uni-lj.si/index.php?eID=dumpFile&amp;t=f&amp;f=23532&amp;token=c785b209d1153f3996f72d6be84d59991b261957</t>
  </si>
  <si>
    <t>Janez Salobir (Alenka Levart)</t>
  </si>
  <si>
    <t>00886</t>
  </si>
  <si>
    <t>Atomski absorpcijski spektrometer (Aanalyst 200)</t>
  </si>
  <si>
    <t xml:space="preserve">Atomic absorption spectrometer  Aanalyst 200 </t>
  </si>
  <si>
    <t>Oprema je na razpolago za zunanje uporabnike po predhodnem dogovoru in rezervaciji termina. Cena meritev in priprave vzorcev po veljavnem ceniku.</t>
  </si>
  <si>
    <t>Eqiupment is available to external researchers after prior arrangement and reservation of available time. Price for sample preparation and measurements is determined by the current price list.</t>
  </si>
  <si>
    <t>Atomski absorpcijski spektrometer je namenjen za določevanje mineralov (Na, K, Mg, Ca, Fe, Zn, Cu, Se- hidridna tehnika).</t>
  </si>
  <si>
    <t>Atomic absorption spectrophotometer is used for etermination of minerals (Na, K, Mg, Ca, Fe, Zn, Cu, Mn, Se - using hydride generation technique)</t>
  </si>
  <si>
    <t>http://www.bf.uni-lj.si/index.php?eID=dumpFile&amp;t=f&amp;f=22215&amp;token=c24cd9666864d8a26a449cc1a29f570a72a604c7</t>
  </si>
  <si>
    <t>V4-0115</t>
  </si>
  <si>
    <t>Janez Salobir</t>
  </si>
  <si>
    <t>P4-0220</t>
  </si>
  <si>
    <t>Peter Dovč</t>
  </si>
  <si>
    <t>05098</t>
  </si>
  <si>
    <t>Avtomatski genetski analizator visoke zmogljivosti</t>
  </si>
  <si>
    <t>High throughput genetic analyzer</t>
  </si>
  <si>
    <t>Oprema je dostopna članom konzorcija in po dogovoru tudi zunanjim uporabnikom</t>
  </si>
  <si>
    <t>Access have members of the consortium and upon agreement also to external users</t>
  </si>
  <si>
    <t>Oprema je namenjena genotipizaciji (tipična aplikacija je tipizacija mikrosatelitnih lokusov) in klasičnemu sekvenciranju (terminatorska tehnologija)</t>
  </si>
  <si>
    <t>The equipment is devoted to genotyping (microsatellite analysis) and to classica sequencing (terminator technology)</t>
  </si>
  <si>
    <t>http://www.bf.uni-lj.si/index.php?eID=dumpFile&amp;t=f&amp;f=22254&amp;token=1b7cc0a7d74608c80c7a1b86884ea8a32a3b9878</t>
  </si>
  <si>
    <t>Infrastruktura za animalno genomiko</t>
  </si>
  <si>
    <t>Infrastructure for animal genomics</t>
  </si>
  <si>
    <t>Izobraževanje dopiplomskih in podiplomskih študentov, analitsko raziskovalno delo</t>
  </si>
  <si>
    <t>Education of undergraduate and graduate students, analytical research work</t>
  </si>
  <si>
    <t>Oprema pokriva osnovne metode analitskega dela v živalski genomiki genomiki, in zajema postopke od elektroforetskih tehnik do sekvenciranja DNA</t>
  </si>
  <si>
    <t>The equipment covers basic methods in animla genomics and enables procedures from different electrophoretic techniques to DNA sequencing</t>
  </si>
  <si>
    <t>http://www.bf.uni-lj.si/index.php?eID=dumpFile&amp;t=f&amp;f=22257&amp;token=563983441e77a3091a92c2fd23ca13c650704a11</t>
  </si>
  <si>
    <t>Oprema za zamrzovanje, hranjenje in analizo genskih virov</t>
  </si>
  <si>
    <t>Equipment for storaging and analysis of animla gentic resources</t>
  </si>
  <si>
    <t>Oprema je dostopna članom programske skupine in za delo celotne Genske banke v živinoreji, ki pokriva hranjenje somatskih in zarodnih celic ter izoliranih nukleinskih kislin</t>
  </si>
  <si>
    <t>The equipment is available to the members of the research programme and to all participants in the Animal Gene Bank, which covers storaging of somatic and germ cells as well as isolated nucleic acids.</t>
  </si>
  <si>
    <t>Oprema zagotavlja centralno arhiviranje živalskega genetskega materiala za namene genetske analitike in potencialnih rekonstitucijskih ukrepov za ogoržene populacije.</t>
  </si>
  <si>
    <t>The equipment enables central archiving of naimal genetic material for the analytic purposes and possible regenerative actions in endangered populations.</t>
  </si>
  <si>
    <t xml:space="preserve">4008456      4008457    4008458     4008461    4008463    4008464     4008465   4008466  4008467    4008469      </t>
  </si>
  <si>
    <t>http://www.bf.uni-lj.si/index.php?eID=dumpFile&amp;t=f&amp;f=22258&amp;token=84efcd8d63a646fb5e37770a3cd8931d890f6229</t>
  </si>
  <si>
    <t>TG &amp; PF GE in Multilmager Sistem - Sistem za gelsko elektroforezo v temperaturnem gradientu in pulzirajočem polju podprt z Multilmager dokumentacijo in analizo)</t>
  </si>
  <si>
    <t>TG &amp; PF GE and Multilmager Sistem</t>
  </si>
  <si>
    <t>Oprema je namenjena raziskovalnemu delu programske skupine P4-0220 in izobraževanju dodiplomskih študentov.</t>
  </si>
  <si>
    <t>Equipment serves for basic research  of the program group P4-0220 and and for demonstrations for undergraduate students.</t>
  </si>
  <si>
    <t>Oprema omogoča ločevanje nukleinskih kislin in proteinov z gelsko elektroforezo in osnovno dokumentacijo rezultatov.</t>
  </si>
  <si>
    <t>The equipment enables separation of nucleic acids and proteins as well as besic documentation of results</t>
  </si>
  <si>
    <t>4007581 4007582 4007583 4007585 4007588 4007589 4007590 4007591</t>
  </si>
  <si>
    <t>http://www.bf.uni-lj.si/dekanat/raziskovalno-delo/razpolozljiva-raziskovalna-oprema/p4-0220-dovc/</t>
  </si>
  <si>
    <t>Sistem za in vivo slikanje fluorescence in bioluminiscence</t>
  </si>
  <si>
    <t xml:space="preserve">System for bioimaging by fluorescence and bioluminescence on live animals </t>
  </si>
  <si>
    <t xml:space="preserve">Sistem omogoča bioimaging s pomočjo fluorescence in bioluminiscence na živih živalih (miši, ribe, C. elegans…) z detekcijo emisij v širšem spektralnem območju od zelenega do bližjnjega IR področja. </t>
  </si>
  <si>
    <t>The system enables bioimaging by fluorescence and bioluminescence on live animals (mice, fish, C. elegans ...) with the detection of emissions in the wider spectral range from green to near IR.</t>
  </si>
  <si>
    <t>601</t>
  </si>
  <si>
    <t>P4-0234</t>
  </si>
  <si>
    <t xml:space="preserve">Mojca Korošec             (Tomaž Polak) </t>
  </si>
  <si>
    <t>23075</t>
  </si>
  <si>
    <t>Aparat za določanje vsebnosti dušika in beljakovin Bűchi; Texture Analyser TA-HD/100i</t>
  </si>
  <si>
    <t>2003, 2006, 2010</t>
  </si>
  <si>
    <t>Equipment for nitrogen determination, Büchi; Texture Analyser TA-HD/100i</t>
  </si>
  <si>
    <t>58265,06</t>
  </si>
  <si>
    <t>Oprema je 20 % časa na razpolago za zunanje uporabnike. Cena je določena po veljavnem ceniku BF oz. po dogovoru s skrbnikom.</t>
  </si>
  <si>
    <t>The equipment is 20% of the time available for external users. Price is determined by the current price list of BF or in agreement with the trustee.</t>
  </si>
  <si>
    <t>Določanje vsebnosti dušika in beljakovin v živilih; analiza teksture živil</t>
  </si>
  <si>
    <t>Determination of nitrogen and protein in food; food texture analysis</t>
  </si>
  <si>
    <t>3503176 3501506 3503675 3502307</t>
  </si>
  <si>
    <t>95</t>
  </si>
  <si>
    <t>http://www.bf.uni-lj.si/dekanat/raziskovalno-delo/razpolozljiva-raziskovalna-oprema/p4-0234-hribar/</t>
  </si>
  <si>
    <t>70</t>
  </si>
  <si>
    <t>Bertoncelj Jasna</t>
  </si>
  <si>
    <t>TRG Karakterizacija matičnega mlečka</t>
  </si>
  <si>
    <t>magistrske naloge in diplomska dela</t>
  </si>
  <si>
    <t>Bertoncelj, Korošec, Polak</t>
  </si>
  <si>
    <t>606</t>
  </si>
  <si>
    <t>Hrvoje Petković (Matej Šergan)</t>
  </si>
  <si>
    <t>13542</t>
  </si>
  <si>
    <t>Bioreaktorski sistem</t>
  </si>
  <si>
    <t>2008</t>
  </si>
  <si>
    <t>129515,64</t>
  </si>
  <si>
    <t xml:space="preserve">Oprema je 30% na razpolago za zunanje uporabnike.
Predhodni dogovor oz. rezervacija termina za delo z opremo.
Cena se oblikuje glede na vsebino del, potrebno asistenco in dolžino uporabe po ustreznem dogovoru z uporabnikom opreme ali storitev. </t>
  </si>
  <si>
    <t>Bioreaktorski sistem z bioreaktorsko posodo volumna 20 L, 
ki omogoča "in situ" sterilizacijo in bioreaktorjem volumna 5L
  vključno z nadzorno enoto, ki omogoča vodenje 
bioprocesov pri kontroliranih pogojih  z ustrezno programsko 
opremo za izvedbo različnih raziskovalnih in industrijskih bioprocesov.</t>
  </si>
  <si>
    <t xml:space="preserve">Oprema bo zagotavljala kakovostno vodenje in razvoja bioprocesov, 
tako v šaržnih kot v dohranjevalnih in kontinuirnih kultivacijah
na tem tehnično zelo zahtevnem področju, ki predstavlja osnovo 
za vse tradicionalne biotehnologije (vino, pivo, antibiotiki ...) in 
sodobne bioprocese na področju proizvodnje zdravilnih
učinkovin in servisiranja človekovega okolja.  Biorekatorski sistem je 
primeren za kultivacijo mikrobnih kultur, predvsem bakterij, kvasovk in nitastih gliv. </t>
  </si>
  <si>
    <t>Bioreactor system offers high quality process development support
 including batch and continual bioprocess development in the technically
 demanding area of traditional biotechnological processed such as
 technology of vine and beer production as well as process development
 of active substances  and antibiotics in general. The vessels are suitable
 for cultivation of microbial cultures such as bacteria, yeasts and filamentous fungi.</t>
  </si>
  <si>
    <t>3501819 3501251 3503537</t>
  </si>
  <si>
    <t>http://www.bf.uni-lj.si/index.php?eID=dumpFile&amp;t=f&amp;f=22312&amp;token=2134c22e2d4ea338950e1d9ec9ea241f18314694</t>
  </si>
  <si>
    <t>EU Topcapi</t>
  </si>
  <si>
    <t>Hrvoje Petković</t>
  </si>
  <si>
    <t>L7-8277</t>
  </si>
  <si>
    <t>Nataša Poklar</t>
  </si>
  <si>
    <t>Raziskovalci na začetku kariere 2.0</t>
  </si>
  <si>
    <t>Luka Kranjc</t>
  </si>
  <si>
    <t>Polona Jamnik</t>
  </si>
  <si>
    <t>18511</t>
  </si>
  <si>
    <t>Čitalec mikrotitrskih plošč</t>
  </si>
  <si>
    <t>Microplate reader Safire 2 (Tecan)</t>
  </si>
  <si>
    <t>15440,12</t>
  </si>
  <si>
    <t xml:space="preserve">Oprema je 10% na razpolago za zunanje uporabnike.
Predhodni dogovor oz. rezervacija termina za delo z opremo.
Cena določena po trenutno veljavnem ceniku BF oz.
po ustreznem dogovoru z uporabnikom opreme ali storitev. 
</t>
  </si>
  <si>
    <t>The equipment is 10% available to external users. Reservation in advance is mandatory for appointment to operate with the equipment. The price is formed according to the contents with the trustee or determined by the currently valid price list or BF.</t>
  </si>
  <si>
    <t>Čitalec mikrotitrskih plošč omogoča merjenje absorbance, fluorescence in luminiscence in je tako primeren za preučevanje procesov tako na celični kot tudi molekularni ravni (npr. merjenje znotrajcelične oksidacije, metabolne aktivnosti, živosti, encimskih aktivnosti, apoptoze, itd.)</t>
  </si>
  <si>
    <t>Microplate reader enables measurement of absorbance, fluorescence and luminiscence and therefore it is suitable for studying processes at cellular as well as at molecular level (measurement of intracellular oxidation, metabolic activity, viability, enzyme activity, apoptosis, etc.)</t>
  </si>
  <si>
    <t>3502561</t>
  </si>
  <si>
    <t>http://www.bf.uni-lj.si/index.php?eID=dumpFile&amp;t=f&amp;f=22232&amp;token=86a45a9bd7a45426cd0a17e0c1f390dad247c5e4</t>
  </si>
  <si>
    <t>Ines Mandić-Mulec</t>
  </si>
  <si>
    <t>P4-0121</t>
  </si>
  <si>
    <t xml:space="preserve">Nataša Poklar Ulrih           </t>
  </si>
  <si>
    <t>Varian Cary ECLIPSE Fluorescenčni spektrometer s čitalcem plošč in priborom</t>
  </si>
  <si>
    <t xml:space="preserve">Varian Cary ECLIPSE fluorescence spectrophotometer with microplate reader </t>
  </si>
  <si>
    <t>The equipment is 10% of the time available for external users. Price is determined by the current price list of BF or in agreement with the trustee.</t>
  </si>
  <si>
    <t>Proučevanje interakcij med molekulami, stabilnosti in kinetike. Metoda je primerna za študij manjših molekul, makromolekul in kompleksnejših matriksov.</t>
  </si>
  <si>
    <t>The method is applied for  studing  the interactions between molecules, stability and kinetics. The method can be applied to study small molecules and macromolecules as well as complex matrics (e.g. food)..</t>
  </si>
  <si>
    <t>3502471 3502562</t>
  </si>
  <si>
    <t>http://www.bf.uni-lj.si/index.php?eID=dumpFile&amp;t=f&amp;f=22226&amp;token=af7337677f21ffddc46a5cecfd5852bf8ec73243</t>
  </si>
  <si>
    <t>Nataša Poklar Ulrih</t>
  </si>
  <si>
    <t>V4-1621</t>
  </si>
  <si>
    <t>Poklar/ Butinar</t>
  </si>
  <si>
    <t>V4-1611</t>
  </si>
  <si>
    <t>Poklar/ Čeh</t>
  </si>
  <si>
    <t>Poklar/ Šnajder</t>
  </si>
  <si>
    <t xml:space="preserve">Nataša Poklar Ulrih (Nataša Šegatin) </t>
  </si>
  <si>
    <t>Večfunkcionalni sistem za merjenje prevodnosti in dielektrične konstante Precision LCR Meter E4980A z enoto E5062A</t>
  </si>
  <si>
    <t xml:space="preserve">Multifunctional measuring system  for electrical conductivity
and dielectric  properties-Agilent E4980A
precision LCR meter  with E5062A Network Analyzer 
</t>
  </si>
  <si>
    <t>101153,26</t>
  </si>
  <si>
    <t xml:space="preserve">Avektis d. o. o.
-predstavnik Agilent Technologies
v SLO
</t>
  </si>
  <si>
    <t>Proučevanje interakcij med med molekulami, stabilnosti in kinetike.
Študij električnih in dielektričnih lastnosti biološko in tehnološko 
pomembnih snovi v odvisnosti od temperature, frekvence, koncentracije.
Študij vpliva kemijske sestave snovi,  npr. živila, na njegove lastnosti 
pri izpostavljanju mikrovalovom, omskemu segrevanju, 
visokonapetostnim pulzom – raznovrstne aplikacije.</t>
  </si>
  <si>
    <t xml:space="preserve">The method is applyied for  studing  the interactions between molecules, stability and kinetics. Study of electric  and dielectric properties of biologicaly and technologicaly important compounds as a function of temperature, frekvence and concentration.The impact of the chemical composition on the food properties after radiation with microwave, thermal heating and other applications.  
</t>
  </si>
  <si>
    <t>3503570   3503532</t>
  </si>
  <si>
    <t>http://www.bf.uni-lj.si/index.php?eID=dumpFile&amp;t=f&amp;f=22228&amp;token=d2417a3faf7764e983b74749ebd1f3957f8ad44d</t>
  </si>
  <si>
    <t>45</t>
  </si>
  <si>
    <t>J4-8225</t>
  </si>
  <si>
    <t>Poklar/ Anderluh</t>
  </si>
  <si>
    <t>Diferenčni dinamični kalorimeter: Nano DSC Series III</t>
  </si>
  <si>
    <t>2005</t>
  </si>
  <si>
    <t>Diferential dinamic Calorimetry: Nano DSC series III</t>
  </si>
  <si>
    <t>71636,84</t>
  </si>
  <si>
    <t xml:space="preserve">Oprema je 20% na razpolago za zunanje uporabnike.
Predhodni dogovor oz. rezervacija termina za delo z opremo.
Cena določena po trenutno veljavnem ceniku BF oz.
po ustreznem dogovoru z uporabnikom opreme ali storitev. </t>
  </si>
  <si>
    <t>The equipment is10% of the time available for external users. Price is determined by the current price list of BF or in agreement with the trustee.</t>
  </si>
  <si>
    <t>DSC je namenjen proučevanju konformacijskih prehodov in termične stabilnosti bioloških makromolekul; vplivu različnih ligandov (antibiotiki, denaturanti, kovine, antioksidanti) na stabilnost proteinov,  DNA, in modelnih membran.</t>
  </si>
  <si>
    <t xml:space="preserve">DSC is used for studing the conformational changes and thermal stability of proteins, DNA, lipids and polysacharide as well as the interactions between macromolecules and ligands including antibiotics, denaturants, metals, antioxidants etc. </t>
  </si>
  <si>
    <t>3502689 3502688</t>
  </si>
  <si>
    <t>http://www.bf.uni-lj.si/index.php?eID=dumpFile&amp;t=f&amp;f=22229&amp;token=62896d4770cddee2e67c18361be384a79064e1fe</t>
  </si>
  <si>
    <t xml:space="preserve">Sonja Smole Možina  </t>
  </si>
  <si>
    <t>07030</t>
  </si>
  <si>
    <t>iQ - Check Real-time PCR System (ABI PRISM 7500)</t>
  </si>
  <si>
    <t xml:space="preserve">Instrument ABI 
PRISM® 7500 SDS </t>
  </si>
  <si>
    <t>Oprema je 30 % na razpolago za zunanje uporabnike. Obvezna je predhodna rezervacija termina za delo z opremo. Cena se oblikuje glede na vsebino del s skrbnikom opreme.</t>
  </si>
  <si>
    <t>The equipment is 30% available to external users. Reservation in advance is mandatory for appointment to operate with the equipment. The price is formed according to the contents with the trustee.</t>
  </si>
  <si>
    <t>Sistem omogoca izvajanje temperaturno-casovnih ciklov za kvantitativen PCR z mnogimi aplikacijami (na primer relativna, absolutna kvantifikacija, analiza izražanja genov, +/- preiskave z internimi pozitivnimi kontrolami)</t>
  </si>
  <si>
    <t>System allows to perform thermal cycling giving run times for quantitative real-time PCR applications (i.e. relative, absolute quantification, gene expression analysis, +/- assays utilizing internal positive controls).</t>
  </si>
  <si>
    <t>http://www.bf.uni-lj.si/index.php?eID=dumpFile&amp;t=f&amp;f=22313&amp;token=78a8fd7b2d84e1262d50e63da212fdbe92c7abab</t>
  </si>
  <si>
    <t>J4-7637</t>
  </si>
  <si>
    <t>J4-7608</t>
  </si>
  <si>
    <t>Matjaž Ocepek</t>
  </si>
  <si>
    <t>Emil Zlatić</t>
  </si>
  <si>
    <t>00927</t>
  </si>
  <si>
    <t>Plinski kromatograf z masno selektivnim detektorjem Agilent GC/MS 7890/5975C</t>
  </si>
  <si>
    <t>Gas chromatograph with mass selective detector Agilent GC/MS 7890/5975C</t>
  </si>
  <si>
    <t>Za zunanje uporabnike je na voljo 10 % zmogljivosti opreme, termin in cena uporabe sta po dogovoru.</t>
  </si>
  <si>
    <t>The equipment is 10 % available for use to external users . Charges for equipment usage is formed in agreement with the trustee.</t>
  </si>
  <si>
    <t xml:space="preserve">Plinska kromatografija sklopljena z masno spektrometrijo je zelo pogosto uporabljena tehnika za separacijo, identifikacijo in kvantifikacijo hlapnih spojin v živilih. Oprema se v glavnem uporablja za analizo arom, maščobnih kislin, pesticidov itd... </t>
  </si>
  <si>
    <t>Gas chromatography coupled to mass spectrometry is very often used for separation, identification and quantification of volatile compounds in food. Typical use of the equipment is for aroma profiling, quantification of fatty acid and pesticides.</t>
  </si>
  <si>
    <t>http://www.bf.uni-lj.si/index.php?eID=dumpFile&amp;t=f&amp;f=22225&amp;token=7d5812aab5cb0975998dd23c31b2d0b2d70010c4</t>
  </si>
  <si>
    <t>Rajko Vidrih</t>
  </si>
  <si>
    <t>V4-1412</t>
  </si>
  <si>
    <t>Stopar</t>
  </si>
  <si>
    <t>Trg</t>
  </si>
  <si>
    <t>TPV,TMV</t>
  </si>
  <si>
    <t>Tekočinski kromatograf za Masno selektivni detektor MSD - Trap model VL komplet</t>
  </si>
  <si>
    <t>Trap model VL komplet</t>
  </si>
  <si>
    <t>LC-MS/MS sistem lahko loči in identificira predvsem nehlapne spojine vzorca. Inštrument lahko analizira polifenole, pesticide, aminokisline, mikotoksine, antibiotike in druge polarne metabolite.</t>
  </si>
  <si>
    <t xml:space="preserve">LC-MS/MS system can separate and identify sample compounds that are not volatile. The instrument can analyze polyphenols, pesticides, amino acids, mycotoxines, antibiotics and other polar metabolites. </t>
  </si>
  <si>
    <t>3502563, 3502567</t>
  </si>
  <si>
    <t>605</t>
  </si>
  <si>
    <t>Masni spektrometer z induktivno sklopljeno plazmo (Agilent 7900 ICP-MS)</t>
  </si>
  <si>
    <t>Inductively coupled plasma mass spectrometer (Agilent 7900 ICP-MS)</t>
  </si>
  <si>
    <t>183.228,56</t>
  </si>
  <si>
    <t>Inštrument trenutno ni na voljo zunanjim uporabnikom.</t>
  </si>
  <si>
    <t>Instrument is currently not available to external users.</t>
  </si>
  <si>
    <t>ICP-MS oprema omogoča določanje elementne sestave živil.</t>
  </si>
  <si>
    <t>ICP-MS equipment is used for elemental analysis in food.</t>
  </si>
  <si>
    <t>3504601</t>
  </si>
  <si>
    <t>17,55</t>
  </si>
  <si>
    <t>62,45</t>
  </si>
  <si>
    <t>Hrvoje Petković (Neža Čadež)</t>
  </si>
  <si>
    <t>Sistem za molekularno biološko identifikacijo mikroorganizmov in njihove aktivnosti: Elektroforetski sitem in programska oprema za obdelavo analitskih podatkov</t>
  </si>
  <si>
    <t>2006, 2014</t>
  </si>
  <si>
    <t xml:space="preserve">Molecular identification and typing of microorganisms with aditional electrophoretic gels processing </t>
  </si>
  <si>
    <t>5582,68</t>
  </si>
  <si>
    <t xml:space="preserve">Oprema je 10% na razpolago za zunanje uporabnike.
Predhodni dogovor oz. rezervacija termina za delo z opremo.
Cena določena po trenutno veljavnem ceniku BF oz.
po ustreznem dogovoru s skrbnikom. 
</t>
  </si>
  <si>
    <t>The equipment is 10% available to external users.  Prior agreement or reservation an appointment with trustee should be made. Price determined by the currently valid price list or BF</t>
  </si>
  <si>
    <t>Molekularna identifikacija in tipizacija mikroorganizmov z nadaljno računalniško obdelavo elektroferogramov.</t>
  </si>
  <si>
    <t>Molecular identification and typing of microorganisms with aditional electrophoretic gels processing by using computer program.</t>
  </si>
  <si>
    <t>3503301 3503304 3504086 3503297 3503269</t>
  </si>
  <si>
    <t>18,64</t>
  </si>
  <si>
    <t>0,00</t>
  </si>
  <si>
    <t>6,39</t>
  </si>
  <si>
    <t>12,25</t>
  </si>
  <si>
    <t>58,31</t>
  </si>
  <si>
    <t>http://www.bf.uni-lj.si/index.php?eID=dumpFile&amp;t=f&amp;f=22308&amp;token=287fcb592a748ac3c844dbb2c73f4fdb5cb1f87d</t>
  </si>
  <si>
    <t xml:space="preserve">L7-8277  </t>
  </si>
  <si>
    <t xml:space="preserve">L4-8222  </t>
  </si>
  <si>
    <t>Neža Čadež</t>
  </si>
  <si>
    <t>IC-ZIM</t>
  </si>
  <si>
    <t>TOPCAPI</t>
  </si>
  <si>
    <t>602</t>
  </si>
  <si>
    <t>Ines Mandić-Mulec (Simona Leskovec)</t>
  </si>
  <si>
    <t>05993</t>
  </si>
  <si>
    <t>Mikropretočni analizator 8CFA Microflow Analyzer)</t>
  </si>
  <si>
    <t>Allaince Instruments Contimous Flow  Analyzer</t>
  </si>
  <si>
    <t>47502,96</t>
  </si>
  <si>
    <t>Oprema je na voljo zunanjim uporabnikom po predhodnem dogovoru. Dela lahko samo operater.</t>
  </si>
  <si>
    <t>The equipment is available to external users by prior arrangement. Operator can only work.</t>
  </si>
  <si>
    <t>Določanje vsebnosti ionskih oblik dušika (amonij, nitrat, nitrit) v okoljskih vzorcih</t>
  </si>
  <si>
    <t>Determination of ionic forms of nitrogen (ammonium, nitrate, nitrite) in environemntal samples</t>
  </si>
  <si>
    <t>3502685</t>
  </si>
  <si>
    <t>25,5</t>
  </si>
  <si>
    <t>25.5</t>
  </si>
  <si>
    <t>21</t>
  </si>
  <si>
    <t>46,5</t>
  </si>
  <si>
    <t>http://www.bf.uni-lj.si/index.php?eID=dumpFile&amp;t=f&amp;f=22218&amp;token=b201fb8157743a0ace41976142e5c72036f250df</t>
  </si>
  <si>
    <t>11</t>
  </si>
  <si>
    <t>P4-0116 Ines Mandić Mulec</t>
  </si>
  <si>
    <t>Pedagoška dejavnost</t>
  </si>
  <si>
    <t>Ines Mandić-Mulec (Tjaša Danevčič)</t>
  </si>
  <si>
    <t>Multifermentorski sistem MINIFORS, Infors</t>
  </si>
  <si>
    <t>2003</t>
  </si>
  <si>
    <t>Bioreactor system Minifors Infors</t>
  </si>
  <si>
    <t>70553,31</t>
  </si>
  <si>
    <t xml:space="preserve">Oprema je na voljo zunanjim uporabnikom po predhodnem dogovoru. </t>
  </si>
  <si>
    <t>The equipment is available to external users by prior arrangement.</t>
  </si>
  <si>
    <t>Rast mikroorganizmov pod kontroliranimi rastnimi pogoji (tok nutrientov, temperatura, pH, aeracija, mešanje)</t>
  </si>
  <si>
    <t>The microorganisms growth under controled conditions (nutrients flow, pH, aeration, mixing, temperature)</t>
  </si>
  <si>
    <t>3502305 3502306</t>
  </si>
  <si>
    <t>41</t>
  </si>
  <si>
    <t>http://www.bf.uni-lj.si/index.php?eID=dumpFile&amp;t=f&amp;f=22221&amp;token=ee943c9899107794df2cd1e96d897bf7943f12f4</t>
  </si>
  <si>
    <t>J4-7637 Ines Mandić Mulec</t>
  </si>
  <si>
    <t>Ines Mandić-Mulec (Iztok Dogša)</t>
  </si>
  <si>
    <t>Raziskovalni mikroskop za epifluorescenco in fazni kontrast</t>
  </si>
  <si>
    <t>2008 in 2016</t>
  </si>
  <si>
    <t>ZEISS Axio Observer Z1</t>
  </si>
  <si>
    <t>265711,77</t>
  </si>
  <si>
    <t>Paket 13 in Paket 16</t>
  </si>
  <si>
    <t>Oprema je na voljo zunanjim uporabnikom po predhodnem dogovoru. Delate lahko sami ali z operaterjem.</t>
  </si>
  <si>
    <t>The equipment is available to external users by prior arrangement. You can work alone or with an operator.</t>
  </si>
  <si>
    <t>Preglejevanje okoljskih in laboratorijskih vzorcev z evkariontskimi ali prokariontskimi organizmi. Flourescenčna mikroskopija, diferencialni kontrast, fazni kontrast, belo polje. Možnost štetja organizmov in zajemanja slike, flourescenčna kvantifikacija. FISH, ekspresija flourescečnih proteinov.</t>
  </si>
  <si>
    <t xml:space="preserve">Obseravtion of environemntal and laboratory samples (eukaryotic or prokaryotic organisms). Fluorescence microscopy, DIC, PH, bright-wield. Cell counts, image aquistion, fluorescence quantification,FISH, fluorescent protein expression. </t>
  </si>
  <si>
    <t>3503542</t>
  </si>
  <si>
    <t>47,85</t>
  </si>
  <si>
    <t xml:space="preserve"> 2,85</t>
  </si>
  <si>
    <t>68,85</t>
  </si>
  <si>
    <t>31,1</t>
  </si>
  <si>
    <t>http://www.bf.uni-lj.si/index.php?eID=dumpFile&amp;t=f&amp;f=22233&amp;token=ca1e64444e8cefc90aed676a7bf26de63c8b5cc0</t>
  </si>
  <si>
    <t>Iztok Dogša, Ines Mandić Mulec, Polonca Štefanič, Tjaša Danevčič, Barbara Kraigher</t>
  </si>
  <si>
    <t>Polonca Štefanić, Ines Mandić Mulec, Iztok Dogša, Tjaša Danevčič, Barbara Kraigher</t>
  </si>
  <si>
    <t>J4-9302 Ines Mandić Mulec</t>
  </si>
  <si>
    <t>J4-8228 štefanič Polonca</t>
  </si>
  <si>
    <t>Štefanič Polonca</t>
  </si>
  <si>
    <t>Iztok Dogša, Polonca Štefanič</t>
  </si>
  <si>
    <t>Andreja Čanžek Majhenič</t>
  </si>
  <si>
    <t>Sistem za PCR v realnem času s 5-6 optičnimi filtri in možnostjo merjenja HRM - tališčne točke, z visoko rezolucijo</t>
  </si>
  <si>
    <t>CFX96 TOUCH SYSTEM Real-Time PCR Detection System, Modular Thermal Cycler Platform with Precision Melt Analysis Software</t>
  </si>
  <si>
    <t xml:space="preserve">Oprema je dostopna (v obsegu 40 % zmogljivosti)  tudi za zunanje uporabnike, na Oddelku za zootehniko, Groblje 3, Domžale. 
Termin in cena uporabe po dogovoru s skrbniki.  
</t>
  </si>
  <si>
    <t>The equipment is available (40% of capacity) also for external users, at the Department of Animal Science, Groblje 3, Domžale. The term and price of use by agreement with the administrators.</t>
  </si>
  <si>
    <t>Določevanje količine pomnoženih odsekov DNA v realnem času s pomočjo verižne reakcije s polimerazo (PCR) ter ločevanje PCR pomnožkov z različnim nukleotidnim zaporedjem na osnovi talilne krivulje.</t>
  </si>
  <si>
    <t>Real time quantification of PCR amplified target DNA segments and high resolution melt (HRM)  analysis of the PCR amplicons by melt curve based on their different composition, length, GC content.</t>
  </si>
  <si>
    <t>4010897    4010899    4010900</t>
  </si>
  <si>
    <t>http://www.bf.uni-lj.si/index.php?eID=tx_nawsecuredl&amp;u=0&amp;g=0&amp;t=1553188552&amp;hash=fbe44da1b1be42f3298c0d3c5b9ecc1ed8efc4d0&amp;file=fileadmin/datoteke/znanstveno_in_mednarodno/raziskovalno/Raziskovalna_oprema/Sistem_za_PCR_SLO.pdf</t>
  </si>
  <si>
    <t>P17-174</t>
  </si>
  <si>
    <t>L3-8213</t>
  </si>
  <si>
    <t>Z3-8198</t>
  </si>
  <si>
    <t>Primož Treven</t>
  </si>
  <si>
    <t>V4-1613</t>
  </si>
  <si>
    <t xml:space="preserve">Bojana Bogovič Matijašić </t>
  </si>
  <si>
    <t>MBSAn (Modularni paralelni bioreaktorski sistem za preučevanje (mikro)bioloških procesov in mikrobiomov iz anaerobnih okolij)</t>
  </si>
  <si>
    <t xml:space="preserve"> Modular parallel bioreactor system for the study of (micro) biological processes in anaerobic environments</t>
  </si>
  <si>
    <t xml:space="preserve">Oprema je dostopna (v obsegu 20 % zmogljivosti)  tudi za zunanje uporabnike, na Oddelku za zootehniko, Groblje 3, Domžale. 
Obvezen je predhoden dogovor s skrbnikom opreme. Cena uporabe po dogovoru (odvisno od trajanja in zahtevnosti poskusa, itd.). 
</t>
  </si>
  <si>
    <t xml:space="preserve">The equipment is  available (20% of capacity)  to external users at at the Department of Animal Science, Groblje 2, 1230 Domžale. Reservation in advance is mandatory. The price depends on the duration and nature of the experiment. </t>
  </si>
  <si>
    <t xml:space="preserve">Sistem, ki je sestavljen iz 4 bioreaktorskih posod  z delovnim volumnom 300 - 1000 ml, omogoča regulacijo temperature, pH, mešanja ter vzorčenje tekočih in plinastih vzorcev.  Bioreaktorji lahko delujejo paralelno na kontinuirni način, šaržni način ali na način z dohranjevanjem.  Sistem omogoča vodenje in proučevanje anaerobnih procesov in natančno merjenje količine in koncentracije proizvedenih plinov (CH4 in H2). 
</t>
  </si>
  <si>
    <t xml:space="preserve">The bioreactor system is fully equipped with 4 culture vessels  (300-100 mL working volume) with freely  configurable pumps, pH and pO2 sensors, two fully automatic gas lines with mass flow controllers. The system allows the study of anaerobic processes and precise measurement of the quantity and concentration of produced gases (CH4 and H2). </t>
  </si>
  <si>
    <t>http://www.bf.uni-lj.si/index.php?eID=tx_nawsecuredl&amp;u=0&amp;g=0&amp;t=1553188552&amp;hash=4166c8397529220929d35f9efcf216199e6a17b2&amp;file=fileadmin/datoteke/znanstveno_in_mednarodno/raziskovalno/Raziskovalna_oprema/MBSAn_SLO.pdf</t>
  </si>
  <si>
    <t>P17-073</t>
  </si>
  <si>
    <t>Beti Vidmar</t>
  </si>
  <si>
    <t xml:space="preserve">Hrvoje Petković </t>
  </si>
  <si>
    <t>Analitski aparat HPLC</t>
  </si>
  <si>
    <t>HPLC - High Performance Liquid Chromatography</t>
  </si>
  <si>
    <t>Oprema je lahko do 30 % na razpolago za zunanje uporabnike. Obvezna je predhodna rezervacija termina. Potrebno je podati informacijo o naravi materiala za analizo in št. vzorcev. Cena se oblikuje glede na vsebino del s skrbnikom opreme.</t>
  </si>
  <si>
    <t>The equipment is up to 30% available to external users.  Prior reservation or an appointment with trustee should be made. Information about namber and nature of samples is needed. Price is determined by the currently valid price list or BF or in agreement with the trustee.</t>
  </si>
  <si>
    <t>Analize različnih substratov, gojišč in aktivnih molekul, spremljanje sinteze bioaktivnih molekul in
farmacevtskih učinkovin tekom proizvodnega procesa</t>
  </si>
  <si>
    <t xml:space="preserve">Bioreactor system offers high quality process development support
 including batch and continuous bioprocess development of active substances  and antibiotics in general. </t>
  </si>
  <si>
    <t>15-35€, odvisno od priprave in št. Vzorcev, dela lahko samo operater</t>
  </si>
  <si>
    <t>http://www.bf.uni-lj.si/index.php?eID=tx_nawsecuredl&amp;u=0&amp;g=0&amp;t=1551861954&amp;hash=a45c6ea4a061792614b85adf588408080e91a467&amp;file=fileadmin/datoteke/znanstveno_in_mednarodno/raziskovalno/Raziskovalna_oprema/HPLC_Thermo_UltiMate__sistem_tekocinske_kromatografije_pri_visokih_tlakih.pdf</t>
  </si>
  <si>
    <t xml:space="preserve">J4-8226       </t>
  </si>
  <si>
    <t>Petković</t>
  </si>
  <si>
    <t>Topcapi</t>
  </si>
  <si>
    <t xml:space="preserve">MR Slemc  </t>
  </si>
  <si>
    <t xml:space="preserve">Era net </t>
  </si>
  <si>
    <t xml:space="preserve">Ines Mandić-Mulec </t>
  </si>
  <si>
    <t>Klimatska komora</t>
  </si>
  <si>
    <t>Chlimate chamber</t>
  </si>
  <si>
    <t xml:space="preserve">Oprema je na voljo zunanjim uporabnikom le v souporabi in po predhodnem dogovoru. </t>
  </si>
  <si>
    <t>Rast mikroorganizmov in rastlin z uravnavanjem temperature, vlage in svetlobe.</t>
  </si>
  <si>
    <t>Growth of the microorganisms and plants with controlled temperature, moisture and light</t>
  </si>
  <si>
    <t>5,2</t>
  </si>
  <si>
    <t>26,2</t>
  </si>
  <si>
    <t>Mandić Mulec Ines, Polonca Štefanič, Katarina Belcijan</t>
  </si>
  <si>
    <t xml:space="preserve">J4-8228 </t>
  </si>
  <si>
    <t>Polonca Štefanič, Katarina Belcijan</t>
  </si>
  <si>
    <t>J4-9302</t>
  </si>
  <si>
    <t>Mandić-Mulec Ines, Polonca Štefanič, Katarina Belcijan</t>
  </si>
  <si>
    <t xml:space="preserve">Pedagoško delo </t>
  </si>
  <si>
    <t>Polonca Štefanič, Mandić-Mulec Ines</t>
  </si>
  <si>
    <t>Maja Jurc</t>
  </si>
  <si>
    <t>02491</t>
  </si>
  <si>
    <t>Oprema za fitopatološki laboratorij (sestavni del Laboratorija za zdravje gozda BF-G)</t>
  </si>
  <si>
    <t>Equipment for phytopathological laboratory (an integral part of the Laboratory for Forest Health BF-G)</t>
  </si>
  <si>
    <t>Oprema je namenjena raziskovalnemu delu programske skupine P4-0059 in izobraževanju dodiplomskih in podiplomskih študentov.</t>
  </si>
  <si>
    <t>Equipment serves for basic research  of the program group P4-0059 and and for demonstrations for undergraduate and postgraduate students.</t>
  </si>
  <si>
    <t>Osnovna oprema za razvoj fitopatološkega laboratorija, ki bo omogočala izolacijo gliv in drugih patogenih organizmov v čiste kulture ter gojenje teh organizmov v kontroliranih pogojih.</t>
  </si>
  <si>
    <t>The basic equipment for the development of a phytopathological laboratory that will enable the isolation of fungi and other pathogenic organisms into pure cultures and the cultivation of these organisms in controlled conditions.</t>
  </si>
  <si>
    <t>Digitalni mikroskop za analizo površin lesa in lignoceluloznih kompozitov</t>
  </si>
  <si>
    <t>Digital microscope for surface analysis of wood and lignocelulosic materials</t>
  </si>
  <si>
    <t>Prostostoječi digitalni, laserski konfokalni
mikroskop za analizo površin
2. Povečave med 10 × in 5000 ×
3. Omogoča delo s suhimi ali mokrimi vzorci pri
okoljskih pogojih
4. Analiza površin
5. Zajem slike preko laserja in digitalno
6. Delovna mizica z možnostjo pomika v štirih oseh
(x, y, z, r)</t>
  </si>
  <si>
    <t>Stand alone digital, laser confocal microscope for
analysis of wood, wood based composites …
2. Due to the specification related to analysis of
wood, it enables analysis in wet and dry conditions,
observation of composites, nanoparticles in wood
3. Magnification range 10 × - 5000 ×
4. Surface analysis
5. Image acquisition with laser and digitally – true
colours
6. Combined imaging with various detectors
7. Working table with movement in four axes (x, y, z,
r), motorized movement in axes x, y, z.</t>
  </si>
  <si>
    <t>http://www.bf.uni-lj.si/index.php?eID=tx_nawsecuredl&amp;u=0&amp;g=0&amp;t=1551823187&amp;hash=c835926fa6bd157afc0f5db86a663f849d06d68e&amp;file=fileadmin/datoteke/znanstveno_in_mednarodno/raziskovalno/Raziskovalna_oprema/Digitalni_mikroskop_za_analizo_povrsin_lesa_in_lignoceluloznih_kompozitov_SLO.pdf</t>
  </si>
  <si>
    <t xml:space="preserve">Miha Humar, Davor Kržišnik, Boštjan Lesar, Sergej Medved, Milan Šernek, Andreja Žagar, </t>
  </si>
  <si>
    <t>Woolf / Projekt pametne specializacije</t>
  </si>
  <si>
    <t>Samo Grbec, Angela Balzano, Miha Humar, Davor Kržišnih, Boštjan Lesar</t>
  </si>
  <si>
    <t xml:space="preserve">Applause </t>
  </si>
  <si>
    <t>Miha Humar, Davor Kržišnik</t>
  </si>
  <si>
    <t>Plazma solution (MCA)</t>
  </si>
  <si>
    <t>Sebastian Dahle</t>
  </si>
  <si>
    <t xml:space="preserve">Individualno raziskovalno dleo </t>
  </si>
  <si>
    <t>Kromatografski sistem FPLC NGC Quest</t>
  </si>
  <si>
    <t>FPLC chromatography system NGC Quest</t>
  </si>
  <si>
    <t xml:space="preserve">Sistem FPLC omogoča avtomatizirano ločevanje proteinov glede na njihovo velikost, naboj, hidrofobnost ali afiniteto do nosilca, na principu različnih izvedb tekočinske kromatografije. Uporablja se za pripravo čistih proteinskih vzorcev ter analize velikosti in agregacije proteinov.  </t>
  </si>
  <si>
    <t>FPLC system enables various types of liquid chromatographic techniques for automated separation of proteins based on protein size, charge, hydrophobicity or matrix affinity. The system is used for preparation of pure protein samples and analysis of protein size and aggregation.</t>
  </si>
  <si>
    <t>http://www.bf.uni-lj.si/index.php?eID=tx_nawsecuredl&amp;u=0&amp;g=0&amp;t=1552040840&amp;hash=b29dca45b108dea47dfc049b74800ab462ccd739&amp;file=fileadmin/datoteke/znanstveno_in_mednarodno/raziskovalno/Raziskovalna_oprema/Kromatografski_sistem_FPLC_NGC_QuestTM_SLO.pdf</t>
  </si>
  <si>
    <t>Miha Bahun, Marko Šnajder</t>
  </si>
  <si>
    <t>J4-8226</t>
  </si>
  <si>
    <t>Marko Šnajder</t>
  </si>
  <si>
    <t>Masni spektrometer z ionsko pastjo in HPLC sistemom</t>
  </si>
  <si>
    <t>oprema je prvenstveno namenjena  raziskavam v programski skupini Hortikultura P4-0013</t>
  </si>
  <si>
    <t>the equpment is mainly for research purpose of program group Horticulture P4-0013</t>
  </si>
  <si>
    <t>kvalitativna analiza nizkomolekularnih organski snovi rastlinskega izvora</t>
  </si>
  <si>
    <t>qualitative identification of low-molecular organic compounds in plant materials</t>
  </si>
  <si>
    <t>P4-0014</t>
  </si>
  <si>
    <t>Paket 14 (2009), paket 17 (nadgradnja v letu 2018)</t>
  </si>
  <si>
    <t>Center odličnosti CIPKeBiP</t>
  </si>
  <si>
    <t>2990-001</t>
  </si>
  <si>
    <t>OI-0048</t>
  </si>
  <si>
    <t>Dušan Turk</t>
  </si>
  <si>
    <t>US for heart ALOKA ProSound ALPHA 7 Premier</t>
  </si>
  <si>
    <t>Prof.Dr. Dušan Turk, Institut Jožef Stefan, Jamova cesta 39, 1000 Ljubljana.</t>
  </si>
  <si>
    <t>Prof.Dr. Dušan Turk,  Jožef Stefan Institute, Jamova cesta 39, 1000 LJubljana</t>
  </si>
  <si>
    <t>Instrument  is diagnostic ultrasound system used for hearth visualization/imiging and the assesmet of cardiac function. System includes standard ultrasound configuration with several different probes for heart examination and additional software equipment for data retrieval and analysis.</t>
  </si>
  <si>
    <t>CO-RO 42/2011</t>
  </si>
  <si>
    <t>www.cipkebip.org</t>
  </si>
  <si>
    <t>Iščemo novega uporabnika tako, da bo oprema dosegla vsaj 50% letno izkoriščenost</t>
  </si>
  <si>
    <t>Marjan Slak Rupnik</t>
  </si>
  <si>
    <t>Leica sistem za nelinearno nanoskopijo v tandemski izvedbi</t>
  </si>
  <si>
    <t xml:space="preserve">Leica System for non-linear nanoscopy in tandem configuration </t>
  </si>
  <si>
    <t>Prof.Dr. Marjan Slak Rupnik, Univerza v Mariboru, Medicinska fakulteta, Ljubljanska 5, 2000 Maribor</t>
  </si>
  <si>
    <t>Prof.Dr. Marjan Slak Rupnik, University of Mariboru, Medical faculty, Ljubljanska 5, 2000 Maribor</t>
  </si>
  <si>
    <t>Pokončni nelinerani mikroskop se uporablja za spremljanje in kvantifikacijo fizioloških procesov v intaktnih tkivih in organih. Osnova tega mikroskopa omogoča montiranje bioloških vzorcev večjih dimenzij, hkrati pa za vzbujanje fluorescence uporablja infrardeči laser, ki prodira globoko v tkivo. Upravljanje s laserskim žarkom, ki je podlaga vzbujanju fluorescence je lahko relativno počasno za zajemanje visokoločljive morfološke slike oziroma spremljanje počasnih fizioloških sprememb. Po drugi strani pa lahko laser premikamo po vzorcu tudi z veliko hitrostjo, kar omogoča snemanje fizioloških procesov z milisekundno časovno ločljivostjo. Na detektorski strani je v skenirni glavi nameščem klasičen sistem visokoobčutljivih fotodiod z možnostjo  spektralne ločljivosti. Za doseganje izjemnega napredka v detekciji najšibkejših signalov fluorescence in bioluminiscence pa je neposredno na mikroskop  nameščen še sistem ne-deskeniranih visokoobčutljivih fotodiod.</t>
  </si>
  <si>
    <t>An upright nonlinear microscope is used to monitor and quantification of physiological processes in intact tissues and organs. The basis of this microscope enables mounting of biological samples of bigger dimensions and at the same time utilizes deep-penetrating infrared laser light to excite fluorescence. Handling of the laser beam used for fluorescence excitation can be relatively slow to improve the high spatially resolved morphological images or monitoring of relatively slow physiological processes. On the other hand we can move the laser beam over the sample using a high speed mode, which enables monitoring of the physiological processes with millisecond time resolution. The detector side consists of a classical system of high gain photodiodes with a possibility of spectral resolution. The major advance in detection of the faintest signals of fluorescence or bioluminescence comes from the direct mounting the system of non-descanned high resolution photodiodes.</t>
  </si>
  <si>
    <t>CO-RO 49/2011 (skupaj z CO-RO 50/2011)</t>
  </si>
  <si>
    <t>P3-0396</t>
  </si>
  <si>
    <t>UMb-Medicinska fakulteta; Marjan Slak Rupnik</t>
  </si>
  <si>
    <t>IO-0048</t>
  </si>
  <si>
    <t>CIPKeBiP</t>
  </si>
  <si>
    <t>Akustooptični delilec žarka (AOBS) s spektralnimi detektorji</t>
  </si>
  <si>
    <t>Leica Acoustooptical beamsplitter (AOBS) with spectral detectors</t>
  </si>
  <si>
    <t>Sistem za upravljanje z nelinearnim virom svetlobe  se uporablja za poseganje v fiziološke procese v intaktnih tkivih in organih. Osnova tega sistema omogoča prostorsko omejeno vplivanje na fiziološke procese znotraj posamezne celice tudi globlje v intaktnem tkivu. Upravljanje s laserskim žarkom, ki je podlaga procesom fotolize ali deplecije stimulirane emisije je lahko relativno počasno za dolgoročno spreminjanje razmer v celici ali pa izredno kratkotrajno za sprožanje izredno kratkoživih pojavov, pod milisekundno časovno ločljivostjo. Osnova spreminjanja laserskega žarka je elektrooptični modulator, ki natančno določa trajanje in moč laserske svetlobe v žarišču.</t>
  </si>
  <si>
    <t>Acoustooptical beamsplitter (AOBS) with spectral detectors is used to interfere with physiological processes in intact tissues and organs. The basis of this microscope enables spatially limited interference within single cells in biological samples of bigger dimensions. Handling of the laser beam used for photolysis or depletion of stimulated emission can be relatively slow to enable long-term spatially resolved manipulation of the cellular processes or in high speed mode, which enables triggering of transient sub-millisecond events. The basis of laser light manipulation is electrooptical modulator that can precisely set the duration and power of the laser light in the focal point.</t>
  </si>
  <si>
    <t>CO-RO 50/2011 (skupaj z  CO-RO 49/2011)</t>
  </si>
  <si>
    <t>Ti:safirski laser</t>
  </si>
  <si>
    <t>Ti:Saphire laser</t>
  </si>
  <si>
    <t>Prof.Dr. Robert Zorec, Univerza v Ljubljani, Medicinska fakulteta, Institut za patološko fiziologijo, Zaloška 4, 1000 Ljubljana</t>
  </si>
  <si>
    <t>Prof.Dr. Robert Zorec, University of Ljubljana, Medical Faculty, Institute of Pathological Physiology, Zaloška cesta 4, 1000 Ljubljana</t>
  </si>
  <si>
    <t>Research equipment Nano-optical microscopy with technology STED  allows the observation of live objects at resolution of 20 to 60 nm. The key parts of the system consist of the upright and inverted microscopes with stable body to prevent long term focus drifts. These are to be mounted on an antivibrational table with a Faraday cage to enable use o electrical equipment in optical measurements. Laser scanning module with electronics, pulse lasers with long (tunable) wavelength, lasers and diodes for excitation of probes, software equipment for data acquisition and data analysis (permitting own software implementation).In addition to the key instrumentation one needs to acquire bench top centrifuge, CO2 incubator with a chamber to be mounted onto the stage of the microscope, freezer/refrigerator and a routine inverted microscope.</t>
  </si>
  <si>
    <t>CO-RO 23/2010 (Skupaj z CO-RO 39/2011, CO-RO 40/2011, CO-RO 46/2011, CO-RO 54/2011)</t>
  </si>
  <si>
    <t>UL-Medicinska fakulteta; Robert Zorec</t>
  </si>
  <si>
    <t>J3-7605</t>
  </si>
  <si>
    <t>Mikroskop z lasersko diodo 405 nm CW</t>
  </si>
  <si>
    <t>Microscope with laser diode 405 nm CW</t>
  </si>
  <si>
    <t>Slikanje živih in fiksiranih celic</t>
  </si>
  <si>
    <t>Imaging live and fixed cells</t>
  </si>
  <si>
    <t>CO-RO 46/2011 (Skupaj z CO-RO 23/2010, CO-RO 39/2011, CO-RO 40/2011, CO-RO 54/2011)</t>
  </si>
  <si>
    <t>Komponente za manipulacijo fluorescenčnega signala</t>
  </si>
  <si>
    <t>Components for fluorescence signal manipulation</t>
  </si>
  <si>
    <t>CO-RO 40/2011 (Skupaj z CO-RO 23/2010, CO-RO 39/2011, CO-RO 46/2011, CO-RO 54/2011)</t>
  </si>
  <si>
    <t>Supercontinuum triple laser za mikroskop</t>
  </si>
  <si>
    <t>The Supercontinuum Triple Laser for the microscope</t>
  </si>
  <si>
    <t>Vir osvetljevanja za slikanje živih in fiksiranih celic</t>
  </si>
  <si>
    <t>Light soruce for imaging live and fixed cells</t>
  </si>
  <si>
    <t>CO-RO 39/2011 (Skupaj z CO-RO 23/2010, CO-RO 40/2011, CO-RO 46/2011, CO-RO 54/2011)</t>
  </si>
  <si>
    <t>Kombinirana super resolucijska svetlobna mikroskopija</t>
  </si>
  <si>
    <t>Superresolution Combined Light Microscopy</t>
  </si>
  <si>
    <t xml:space="preserve">Slikanje živih in fiksiranih celic s super-ločljivostno mikroskopijo. </t>
  </si>
  <si>
    <t>Imaging live and fixed cells with super-resolution microscpy</t>
  </si>
  <si>
    <t>CO-RO 54/2011  (Skupaj z CO-RO 23/2010, CO-RO 39/2011, CO-RO 40/2011, CO-RO 46/2011)</t>
  </si>
  <si>
    <t>Maja Rupnik</t>
  </si>
  <si>
    <t>Pretočni citometer-analizator FACSCanto II 2LSR 5/3 COMPLETE</t>
  </si>
  <si>
    <t>BD  FACSCanto II 2LSR 5/3 COMPLETE Flow Cytometry</t>
  </si>
  <si>
    <t>Prof.Dr. Maja Rupnik,Nacionalni laboratorij za zdravje, okolje in hrano, Prvomajska ulica 1, 2000 Maribor</t>
  </si>
  <si>
    <t>Prof.Dr. Maja Rupnik,National laboratory for health, environment and food, Prvomajska ulica 1, 2000 Maribor</t>
  </si>
  <si>
    <t>Flow cytometry with a routine inverted microscope is used to measure and analyse physical and chemical characteristics of individual cells as they travel in suspension one by one through sensor. As the cells pass through the laser (488nm, 633nm), the fluorochromes attached to the cells absorb light and then emit a specific color of light depending on the type of fluorochrome.</t>
  </si>
  <si>
    <t>CO-RO 45/2011</t>
  </si>
  <si>
    <t>P3-0387</t>
  </si>
  <si>
    <t>NLZOH; Maja Rupnik</t>
  </si>
  <si>
    <t>Aparat za reakcijo PCR v realnem času z opcijo reakcije HRM</t>
  </si>
  <si>
    <t>Aparat ROTOR-GENE Q, 5-PLEX HRMReal-time PCR device with HRM (High Resolution Melt) option</t>
  </si>
  <si>
    <t>Prof.Dr. Maja Rupnik, Nacionalni laboratorij za zdravje, okolje in hrano, Prvomajska ulica 1, 2000 Maribor</t>
  </si>
  <si>
    <t>Reakcija PCR v realnem času se uporablja za zaznavanje genov ali genskih odsekov v genomu ter v kvantitativni izvedbi za spremljanje izražanja genov. Z analizo talitvene krivulje pomnoženih odsekov se lahko določajo mutacije v pomnoženih odsekih, genotipizacija ter analiza metilacije. Talitvena krivulja z visoko ločljivostjo je izboljšava te metode, ki omogoča natančnejšo analizo variabilnosti in lahko zazna eno samo spremenjeno bazo.</t>
  </si>
  <si>
    <t>Real time PCR is used for detection of genes or gene regions within the genome and in the quantitative form also for analysis of gene expression. Melting curve analysis of amplified fragments is used for detection of mutations in amplified products, for genotyping or for analysis of metilation. High resolution melting is further upgrade that enables much more exact analysis and also detection of single mutations.</t>
  </si>
  <si>
    <t>CO-RO 9/2010</t>
  </si>
  <si>
    <t>Hlajena centrifuga za volumne do 500 ml</t>
  </si>
  <si>
    <t>Cooling centrifuge for volumes to 500 ml</t>
  </si>
  <si>
    <t>Manjša laboratorijska oprema-hladilna centrifuga za volumne do 500 ml</t>
  </si>
  <si>
    <t>Small laboratory equipment-Cooling centrifuge for volumes to 500 ml</t>
  </si>
  <si>
    <t>CO-RO 15/2011</t>
  </si>
  <si>
    <t>Enej Kuščer</t>
  </si>
  <si>
    <t>Laboratorijski bioreaktor</t>
  </si>
  <si>
    <t>Sartorius Stedim Systems GmbH Fermenter BIOSTAT Cplus 20L</t>
  </si>
  <si>
    <t>Dr. Enej Kuščer, Acies Bio d.o.o., Tehnološki park 21, 1000 Ljubljana.</t>
  </si>
  <si>
    <t>Sistem za gojenje mikroorganizmov (MO) in celičnih kultur (CC) vključuje serijo stresalnikov, inkubatorjev in bioreaktorjev, ki bodo omogočali sočasno gojenje večjega števila MO in CC kultur v različnih volumnih (od volumna nekaj mililitrov do 100 litrov), zagotavljali natančno regulacijo in optimizacijo pogojev za pridobivanje bio mase in izražanje proteinov (uravnavanje temperature, pH, prezračevanje, dodajanje hranil in hitrost mešanja), zagotavljali pogoje za sterilno delo in preprečevali izpust genetsko spremenjenih organizmov v okolje.</t>
  </si>
  <si>
    <t>Production of proteins and synthetic bio-active molecules - System for cultivation of microorganisms and cell cultures, includes a series of shakers, incubators and bioreactors that will allow parallel cultivation of a larger number of MO and CC cultures on a different volume scale (from a few milliliters to 100 liters), allowing precise regulation and optimization of growth and expression conditions (temperature, pH, aeration, feeding and mixing speed) and providing the conditions for sterile work, and preventing the release of genetically modified organisms into the environment.</t>
  </si>
  <si>
    <t>Acies Bio d.o.o.; Ines Mandić Mulec</t>
  </si>
  <si>
    <t>interni projekti</t>
  </si>
  <si>
    <t>Acies Bio d.o.o.</t>
  </si>
  <si>
    <t>Pilotski biorektor I</t>
  </si>
  <si>
    <t>Sartorius Stedim Systems GmbH Fermenter BIOSTAT D-DCU II 100L</t>
  </si>
  <si>
    <t>Pilotski bioreaktor II</t>
  </si>
  <si>
    <t>Sartorius Stedim Systems GmbH Fermenter BIOSTAT Dplus 150L for microbial fermentation and cell culture</t>
  </si>
  <si>
    <t>Stresalni inkubator (multitron)</t>
  </si>
  <si>
    <t>INFORS Multitron II (two-deck)</t>
  </si>
  <si>
    <t>Centrifugalni evaporator</t>
  </si>
  <si>
    <t>Centrifugal evaporator</t>
  </si>
  <si>
    <t>Preparativni HPLC sistem</t>
  </si>
  <si>
    <t>Preparative HPLC system</t>
  </si>
  <si>
    <t>Branko Jenko</t>
  </si>
  <si>
    <t>Analitski HPLC</t>
  </si>
  <si>
    <t>Analytical HPLC</t>
  </si>
  <si>
    <t>Branko Jenko, Jenko d.o.o., Vrbljene 58, 1298 Ig</t>
  </si>
  <si>
    <t>interni projekti Jenko d.o.o.</t>
  </si>
  <si>
    <t>Jenko d.o.o.</t>
  </si>
  <si>
    <t>Sklop kemijskih reaktorjevod 100ml do 500 ml</t>
  </si>
  <si>
    <t>Laboratory chemical reactors from 100 to 500 ml</t>
  </si>
  <si>
    <t>Uporabljal se bo za sinteze malih molekul. Omogočil bo širok nabor reakcij v smislu rkc volumnov ( od 100 do 500 ml), temperatur ( -90 oC do + 200 oC) in tlakov ( od vakuuma do 150 B).</t>
  </si>
  <si>
    <t>It is used for the synthesis of small molecules. It allowed a wide range of reactions within the meaning of RCC volumes (100 to 500 ml), temperatures (-90 ° C to + 200 ° C) and pressure (from vacuum to 150 B).</t>
  </si>
  <si>
    <t>CO-RO 35/2011</t>
  </si>
  <si>
    <t>LC-MS sistem za identifikacijo in kvantifikacijo malih molekul</t>
  </si>
  <si>
    <t>LC-MS system for identification and quantification of small molecules (Thermo Scientific  TSQ Quatum Access MAX/Accela 1250 )</t>
  </si>
  <si>
    <t xml:space="preserve">LC-MS sistem se uporablja za identifikacijo, strukturno potrditev in količinsko določitev majhnih molekul. Sistem je sestavljen iz HPLC sistema, ki je opremljen s črpalko, avtomatski vzorčevalnikom in UV / VIS detektorjem. </t>
  </si>
  <si>
    <t xml:space="preserve">LC-MS system is used for identification, structural confirmation and quantitative determination of small compounds. The system is composed of a HPLC system, equipped with a pump, autosampler and UV/VIS detector. </t>
  </si>
  <si>
    <t>CO-RO 44/2011</t>
  </si>
  <si>
    <t>interni projekti  Acies Bio d.o.o.</t>
  </si>
  <si>
    <t>Visokozmogljivi tekočinski kromatograf</t>
  </si>
  <si>
    <t>High performance HPLC (Agilent Technologies  Agilent 1260)/</t>
  </si>
  <si>
    <t>Prof.Dr. Nataša Poklar Ulrih, Univerza v Ljubljani, Biotehniška fakulteta, Jamnikarjeva 101, 1000 Ljubljana.</t>
  </si>
  <si>
    <t>Prof.Dr. Nataša Poklar Ulrih, University of Ljubljana, Biotechnical faculty, Jamnikarjeva 101, 1000 Ljubljana.</t>
  </si>
  <si>
    <t>Visokozmogljivi tekočinski kromatograf za analizo majhnih molekul.</t>
  </si>
  <si>
    <t>High performance HPLC for analysis of small molecules.</t>
  </si>
  <si>
    <t>CO-RO 33/2011</t>
  </si>
  <si>
    <t>UL-BF; Nataša Poklar Ulrih</t>
  </si>
  <si>
    <t>CIPKEBIP</t>
  </si>
  <si>
    <t>Stojan Stavber</t>
  </si>
  <si>
    <t xml:space="preserve">Aparatura za visokotlačno kromatografijo, računalnik Dell Optex 755 USFF, TP Link TL-SG1008D 10/100/1000 8-port, D-link USB </t>
  </si>
  <si>
    <t xml:space="preserve">High-pressure HPLC system  with computer Dell Optex 755 USFF, TP Link TL-SG1008D 10/100/1000 8-port, D-link USB </t>
  </si>
  <si>
    <t>Prof.Dr. Stojan Stavber, Jožef Stefan Institute, Jamova cesta 39, 1000 LJubljana</t>
  </si>
  <si>
    <t>HPLC sistem za visokotlačno tekočinsko kromatografijo se uporablja za analitiko posebnih organskih spojin: težko hlapnih in termolabilnih spojin.</t>
  </si>
  <si>
    <t>HPLC system for high-pressure liquid chromatography is used for analytics of special organic compounds:  difficult-volatile and thermolabile compounds.</t>
  </si>
  <si>
    <t>CO-RO 32/2011 (skupaj z računalnikom CO-RO 37/2011)</t>
  </si>
  <si>
    <t>IJS; Urška Lavrenčič Štangar; Stojan Stavber</t>
  </si>
  <si>
    <t>Paralelni reakcijski sistem s kontinuirnim sistemom spremljanja reakcij v realnem času z metodo FTIR</t>
  </si>
  <si>
    <t>Easy max Mettler and React IR45FTIR InSitu</t>
  </si>
  <si>
    <t>Sistem se uporablja za avtomatizirane vzporedne kemijske sinteze v manjšem obsegu. To vključuje instrument za spremljanje reakcij in analizo. Sistem omogoča natančne določitev pogojev za sintezo (temperatura, pH, tlak).</t>
  </si>
  <si>
    <t>System is used for automated parallel chemical synthesis on a smaller scale. It includes an instrument for monitoring of the reaction progress and analysis. System allows precise regulation conditions for synthesis (temperature, Ph, pressure).</t>
  </si>
  <si>
    <t>CO-RO 36/2011</t>
  </si>
  <si>
    <t>Boris Turk</t>
  </si>
  <si>
    <t>Dvokanalni spektrometer Dvokanalni flurimeter Quanta Master 40</t>
  </si>
  <si>
    <t>Modular double channel fluorimeter with Xe light source and detection range up to 900 nm</t>
  </si>
  <si>
    <t>Prof.Dr.Boris Turk, Institut Jožef Stefan, Odsek za biokemijo, molekularno in strukturno biologijo, Jamova cesta 39, Ljubljana</t>
  </si>
  <si>
    <t>Prof.Dr. Boris Turk, Jožef Stefan Institute, Jamova cesta 39, 1000 LJubljana</t>
  </si>
  <si>
    <t>Modularni, dvokanalni fluorimeter s Xe lučjo in z nastavljivimi režami monokromatorjev lahko pri merjenju simultano spremlja dve emisijski območji (dvokanalna opcija, T-konfiguracija). Instrument omogoča visokoobčutljivo detekcijo v območju od 200 nm do 900 nm na obeh kanalih.</t>
  </si>
  <si>
    <t>The modular, double channel fluorimeter with Xe light source and adjustable monocromator slits could during measurements simultaneously  monitor/scann two emission ranges (second channel option, T-configuration). Also it could enable high sensitivity detection in the range between 200 and 900 nm on both emission channels.</t>
  </si>
  <si>
    <t>CO-RO 79/2013</t>
  </si>
  <si>
    <t>IJS; Boris Turk</t>
  </si>
  <si>
    <t>Čitalec mikrotiterskih plošč Tecan</t>
  </si>
  <si>
    <t xml:space="preserve">Tecan Multi-functional spectrophotometer for microtiter plates </t>
  </si>
  <si>
    <t>Čitalec mikrotiterskih ploščic se uporablja na več stopnjah naših raziskav: za osnovno kvalitativno in kvantitativno spektralno analizo makromolekul, za analizo sprememb v različnih celičnih procesih v živih celicah in analizo specifičnih interakcij med makromolekulami.</t>
  </si>
  <si>
    <t xml:space="preserve">The microplate monochromator reader is used at multiple levels of our research: for basic qualitative and quantitative spectral analysis of macromolecules, analysis of the changes in various cellular processes in living cells and analysis of specific interactions between macromolecules. </t>
  </si>
  <si>
    <t>CO-RO 56/2012</t>
  </si>
  <si>
    <t>Nadgradnja mikroskopa Olympus</t>
  </si>
  <si>
    <t xml:space="preserve">Inverted fluorescence microscope Olympus IX81 with the incubation chamber (from Solent Scientific) attached to the platform of the Olympus microscope </t>
  </si>
  <si>
    <t>To preserve the characteristics of cells observed under the microscope these cells must be kept under optimal and controlled conditions, i.e. temperature, CO2 level (5%) and humidity must be controlled and maintained. Therefore, special incubation chamber together with control units must be mounted on the platform of the microscope, adjusted to the microscope type. Incubation chamber must enable optimal growing milieu for the cells, on the other hand it must allow the operator to access the sample as well as to perform all the necessary manipulation with the microscope. Temperature control is achieved with warm, filtered air, circulating from the separated heater unit into the acrylic enclosure where it is continuously circulated.</t>
  </si>
  <si>
    <t>CO-RO 16/2010</t>
  </si>
  <si>
    <t>Masni spektrometer Bruker ULTRAFLEXTREME tm maldi tof</t>
  </si>
  <si>
    <t>Bruker Mass spectrometer ULTRAFLEXTREME tm maldi tof</t>
  </si>
  <si>
    <t>Prof.Dr. Boris Turk, Institut Jožef Stefan, Jamova cesta 39, 1000 Ljubljana.</t>
  </si>
  <si>
    <t>Visoko resolucijska masna spektrometrija se uporablja za identifikacijo proteinov in njihovih posttranslacijskih modifikacij. To omogoča določitev molekulske mase proteinov in proteinskih kompleksov.</t>
  </si>
  <si>
    <t xml:space="preserve">High resolution mass spectrometer is used for the identification of proteins and their posttranslational modifications. It  enables molecular mass determination of intact proteins and protein complexes. </t>
  </si>
  <si>
    <t>CO-RO 25/2010</t>
  </si>
  <si>
    <t>Nano-HPLC instrument(EASY-nLC II LC-446)</t>
  </si>
  <si>
    <t xml:space="preserve">Thermo Scientific Nano-HPLC instrument(EASY-nLC II LC-446) </t>
  </si>
  <si>
    <t>Nanoflow HPLC enota se uporablja za nizko pretočno kromatografsko analizo (10-1000 nL / min). To je neposredno povezan z virom ESI masnega spektrometra tipa Thermo Scientific Orbitrap Velos. Nanoflow HPLC enota je opremljena z vakumskim razplinjevalnikom in temperaturno reguliranim avtovzorčevalnikom (1-10 obseg jul injiciranje).</t>
  </si>
  <si>
    <t>Nanoflow HPLC unit is used for low flow chromatographic analysis (10-1000 nL/min). It is connected directly to the ESI source of mass spectrometer Thermo Scientific Orbitrap Velos. Nanoflow HLPC unit is equiped with vacum degasser and temperature regulated autosampler (1-10 uL injection volumes).</t>
  </si>
  <si>
    <t>CO-RO 18/2010</t>
  </si>
  <si>
    <t>Spektrometer za cirkularni dihroizem (CD) in hitro mešanje »stopped-flow</t>
  </si>
  <si>
    <t xml:space="preserve">Circular Dichroism (CD) Spectropolarimeter with stopped-flow attachments </t>
  </si>
  <si>
    <t xml:space="preserve">Circular Dichroism Spectropolarimeter with fluorescence, absorbance detectors and the attachments for double mixing stopped flow kinetics. Bonus: linear dichroism, anisotropy, IR measurements. </t>
  </si>
  <si>
    <t>CO-RO 83/2013</t>
  </si>
  <si>
    <t>Igor Križaj</t>
  </si>
  <si>
    <t>Nadgradnja N-terminalnega aminokislinskega sekvenatorja</t>
  </si>
  <si>
    <t>Upgrade of N-terminal aminoacid sequencer/</t>
  </si>
  <si>
    <t>Prof.Dr. Igor Križaj, Institut Jožef Stefan, Jamova cesta 39, 1000 Ljubljana.</t>
  </si>
  <si>
    <t>Prof.Dr. Igor križaj, Jožef Stefan  Institute, Jamova cesta 39, 1000 LJubljana</t>
  </si>
  <si>
    <t>Prenova instrumenta za določanje zaporedja proteinov.</t>
  </si>
  <si>
    <t>Upgrading of instrument for determination of sequence of proteins</t>
  </si>
  <si>
    <t>CO-RO 17/2010</t>
  </si>
  <si>
    <t>IJS; Igor Križaj</t>
  </si>
  <si>
    <t>Pretočni citometer</t>
  </si>
  <si>
    <t>Flow cytometry</t>
  </si>
  <si>
    <t>Prof.Dr. Igor križaj, Jožef Stefan Institute, Jamova cesta 39, 1000 LJubljana</t>
  </si>
  <si>
    <t>Pretočni citometer – analizator se bo uporabljal za natančno določanje in ločevanje celic v populaciji, ki imajo določene morfološke ali biokemijske lastnosti.</t>
  </si>
  <si>
    <t>Flow cytometer - the analyzer is used for the precise determination and separation of cells in a population who have certain morphological and biochemical characteristics.</t>
  </si>
  <si>
    <t>CO-RO 34/2011</t>
  </si>
  <si>
    <t>Ana Plemenitaš</t>
  </si>
  <si>
    <t>Motoriziran pokončni raziskovalni mikroskop Axio Imager M2</t>
  </si>
  <si>
    <t>Motorized upright research microscope Axio Imager M2</t>
  </si>
  <si>
    <t>Prof.dr. Ana Plemenitaš, Univerza v Ljubljani, Medicinska fakulteta, Institut za biokemijo, Vrazov trg 2, 1000 Ljubljana.</t>
  </si>
  <si>
    <t>Prof.Dr.Ana Plemenitaš, University of Ljubljana, Medical Faculty, Institute of Biochemistry, Vrazov trg 2, 1000 Ljubljana</t>
  </si>
  <si>
    <t>Mikroskop se uporablja za študij lokalizacije proteinskih komponent HOG signalne poti pri različnih organizmih, pri spremljanju morfoloških sprememb celic v odvisnosti od dejavnikov v okolju ter študiju interakcij med proteini.</t>
  </si>
  <si>
    <t>The microscope is used for the study of the localization of protein components of HOG signaling pathwayin different organisms,and the monitoring of morphological changes of cells as a function of the factors in the environment as well as for the study of interactions between proteins.</t>
  </si>
  <si>
    <t>CO-RO 70/2013</t>
  </si>
  <si>
    <t>P1-170</t>
  </si>
  <si>
    <t>UL-MF;Vita Dolžan;  Metka Lenassi</t>
  </si>
  <si>
    <t>Čitalec mikrotiterskih ploščic</t>
  </si>
  <si>
    <t>Multi-functional spectrophotometer for microtiter plates</t>
  </si>
  <si>
    <t>Multifunkcionalen čitalec mikrotiterskih ploščic ima zelo raznolike funkcije (detektorje za UV-VIS, fluorescenco, kemiluminiscenco), uporabljamo pa ga za merjenje koncentracij in encimskih aktivnosti proteinov vpletenih v halotoleranco (npr. Hog1 kinaza, Hal2 fosfataza); optične gostote rastočih celic in koncentracij in kvalitete nukleinski kislin.</t>
  </si>
  <si>
    <t>The multi-functional microplate reader has very diverse functions (UV-VIS, fluorescence, chemiluminescence detectors) and is used for measuring concentrations and enzymatic activities of proteins involved in halotolerance (like Hog1 kinase, Hal2 phosphatase); optical density of growing cells and concentration and quality of nucleic acids.</t>
  </si>
  <si>
    <t>CO-RO 14/2010</t>
  </si>
  <si>
    <t>Nina Gunde-Cimerman</t>
  </si>
  <si>
    <t>Aparat za elektroforezo v pulzirajočem električnem polju (BIO-RAD CHEF-DIII CHILLER SYS)</t>
  </si>
  <si>
    <t>Pulsed field electrophoresis system instrument (BIO-RAD CHEF-DIII CHILLER SYS)</t>
  </si>
  <si>
    <t>Prof.Dr. Nina Gunde Cimerman, Univerza v Ljubljani, Biotehniška fakulteta, Oddelek za biologijo, Večna pot 111, 1000 Ljubljana</t>
  </si>
  <si>
    <t>Prof.Dr. Nina Gunde-Cimerman, University of Ljubljana, Biotechnical faculty, Department for Biology, Večna pot 111, 1000 Ljubljana</t>
  </si>
  <si>
    <t>Aparat za elektroforezo v pulzirajočem električnem polju omogoča visoko resolucijsko separacijo DNA fragmentov med 100 bp - do 10Mb, s spreminjajočim električnim poljem med elektrodama.</t>
  </si>
  <si>
    <t>Pulsed field electrophoresis system (PFGE) enables high resolution separation of DNA fragments between 100 bp – over 10 Mb, by alternating electrical field between electrode pairs with precise position.</t>
  </si>
  <si>
    <t>CO-RO 72/2013</t>
  </si>
  <si>
    <t>UL-BF; Vita Dolžan;  Nina Gunde-Cimerman</t>
  </si>
  <si>
    <t>Komplet rotacijskih stresalnikov</t>
  </si>
  <si>
    <t>Set rotary shakers</t>
  </si>
  <si>
    <t>Komplet treh rotacijskih stresalnikov</t>
  </si>
  <si>
    <t xml:space="preserve">Set of three rotary shakers </t>
  </si>
  <si>
    <t>CO-RO 61/2012</t>
  </si>
  <si>
    <t>Sašo Džeroski</t>
  </si>
  <si>
    <t>Računalniška gruča</t>
  </si>
  <si>
    <t>High performance cluster computer</t>
  </si>
  <si>
    <t>Prof.Dr. Sašo Džeroski, Institut Jožef Stefan, Jamova cesta 39, 1000 Ljubljana.</t>
  </si>
  <si>
    <t>Prof.Dr. Sašo Džeroski,  Jožef Stefan Institute, Jamova cesta 39, 1000 LJubljana</t>
  </si>
  <si>
    <t>Visokozmogljiv računalnik za kompleksno analizo podatkov.</t>
  </si>
  <si>
    <t>High performance cluster computer for complex analysis of data.</t>
  </si>
  <si>
    <t>CO-RO 29/2011 (skupaj z CO-RO 60/2012 in CO-RO 77/2013)</t>
  </si>
  <si>
    <t>P2-0103</t>
  </si>
  <si>
    <t>IJS; Nada Lavrač; Sašo Džeroski</t>
  </si>
  <si>
    <t>Nadgradnja računalniške gruče II</t>
  </si>
  <si>
    <t>High performance cluster computer II</t>
  </si>
  <si>
    <t>CO-RO 60/2012 (skupaj z  CO-RO 29/2011 in CO-RO 77/2013)</t>
  </si>
  <si>
    <t>Nadgradnja računalniške gruče III</t>
  </si>
  <si>
    <t>High performance cluster computer III</t>
  </si>
  <si>
    <t>CO-RO 77/2013 (skupaj z  CO-RO 29/2011 in  CO-RO 60/2012)</t>
  </si>
  <si>
    <t>ITC (Isothermal titration calorimetry)</t>
  </si>
  <si>
    <t>Proteinska mikrokalorimetrija temelji na meritvah toplote, ki se sprosti ali porabi v interakciji med proteini in ligandi</t>
  </si>
  <si>
    <t xml:space="preserve">Protein microcalorimetry is based on measurements of heat that is released or consumed during the interaction between protein and ligand. </t>
  </si>
  <si>
    <t>CO-RO 55/2012</t>
  </si>
  <si>
    <t>P1-0048</t>
  </si>
  <si>
    <t>IJS; Dušan Turk</t>
  </si>
  <si>
    <t>Kristalizacijska platforma - Sistemi za slikanje kristalov</t>
  </si>
  <si>
    <t>Crystalization platform - Systems for crystal imaging</t>
  </si>
  <si>
    <t>Sistem  je zmožen slikati 500 standardnih plošč s 96 luknjami na sobni temperaturi (20o) in najmanj 150 standardnih plošč s 96 luknjami pri nižji temperaturi (6-10°C). Slikanje je avtomatsko v predvidenih časovnih intervalih.</t>
  </si>
  <si>
    <t>System is capable of storing and imaging of 500 standard 96 well plates at room temperature (20o) and at least 150 standard 96 well plates at lower temperature (6-10°C). Imaging automatic in planned time intervals.</t>
  </si>
  <si>
    <t>CO-RO 78/2013</t>
  </si>
  <si>
    <t>Kristalizacijski robot</t>
  </si>
  <si>
    <t xml:space="preserve">Robot for chrystallization </t>
  </si>
  <si>
    <t>Kristalizacijski robot s sposobnostjo pipetiranja nanoliterskih  volumnov.</t>
  </si>
  <si>
    <t>Crystallization robot capable of pipetting of nano liter volumes</t>
  </si>
  <si>
    <t>CO-RO 67/2013</t>
  </si>
  <si>
    <t xml:space="preserve">Sistem za določanje kristalnih struktur makromolekul (Bruker  X8 PROTEUM) </t>
  </si>
  <si>
    <t xml:space="preserve">System for macromolekular crystal structure determination (Bruker  X8 PROTEUM) </t>
  </si>
  <si>
    <t>Sistem za določevanje struktur kristalov makromolekul je sestavljen iz rentgenskega generatorja )vir x-žarkov, detektorja, računalnikov in programske opreme, pribora za kristalizacijo.</t>
  </si>
  <si>
    <t>The “System for macromolecular crystal structure determination” is composed of x-ray generator, detector system, computers and software, accessories for crystallization.</t>
  </si>
  <si>
    <t>CO-RO 41/2011</t>
  </si>
  <si>
    <t>Detektor za določevanje mas na osnovi statičnega sipanja svetlobe z detektorjem za določevanje refraktivnega indeksa</t>
  </si>
  <si>
    <t>Static Light Scattering detector with Refractive Index Detector (RI)</t>
  </si>
  <si>
    <t>System is capable of determining the molecular weight of proteins and nanoparticles in solution in the range of 10000 Da – 1 Mda.</t>
  </si>
  <si>
    <t>CO-RO 82/2013</t>
  </si>
  <si>
    <t>Sistem za izolacijo rekombinantnih proteinov (AKTAexpress Single System)</t>
  </si>
  <si>
    <t>System for isolation of recombinant proteins: ÄKTAexpress Single System</t>
  </si>
  <si>
    <t>Delovna postaja AKTAexpress (GE Healthcare) je dvojni kromatografski sistem zasnovan za avtomatizirano dvostopenjsko čiščenje proteinov na afinitetnih kolonah in na kolonah za razsoljevanje in separocijo preko kolon. Zmogljivost sistema je, da lahko očisti do 8 proteinov v enem dnevu.</t>
  </si>
  <si>
    <t xml:space="preserve">Automated protein purification workstation AKTAexpress (GE Healthcare) is dual chromatographic system designed for automated two-step protein purification on affinity columns and desalting and size exclusion columns. The system capacity is purification of 8 proteins in a single day. </t>
  </si>
  <si>
    <t>CO-RO 21/2010  (skupaj z nadgradnjo CO-RO 24/2010 in CO-RO 20/2010)</t>
  </si>
  <si>
    <t>Nadgradnja sistema za izolacijo rekombinantnih proteinov(AKTAexpress Single System)</t>
  </si>
  <si>
    <t>Upgrade of  ÄKTAexpress Single System (CO-RO 021/2010)</t>
  </si>
  <si>
    <t>CO-RO 24/2010 (skupaj z nadgradnjo CO-RO 21/2010 in CO-RO 20/2010)</t>
  </si>
  <si>
    <t>Sistem HPLC(Breeze 2 AO 1525/2707/H/C/2998)</t>
  </si>
  <si>
    <t>Preparative HPLC system,</t>
  </si>
  <si>
    <t>CO-RO 20/2010 (skupaj z nadgradnjo CO-RO 21/2010 in  CO-RO 24/2010)</t>
  </si>
  <si>
    <t>12266</t>
  </si>
  <si>
    <t>3702</t>
  </si>
  <si>
    <t>12278</t>
  </si>
  <si>
    <t>23483</t>
  </si>
  <si>
    <t>9901</t>
  </si>
  <si>
    <t>10873</t>
  </si>
  <si>
    <t>6058</t>
  </si>
  <si>
    <t>7561</t>
  </si>
  <si>
    <t>412</t>
  </si>
  <si>
    <t>6777</t>
  </si>
  <si>
    <t>5935</t>
  </si>
  <si>
    <t>4988</t>
  </si>
  <si>
    <t>Univerza v Mariboru, Fakulteta za kemijo in kemijsko tehnologijo</t>
  </si>
  <si>
    <t>Zdravko Kravanja</t>
  </si>
  <si>
    <t>Kaskadna regulacija nivoja in pretoka, Regulacija pH</t>
  </si>
  <si>
    <t>Cascade Level Regulation, pH Regulation</t>
  </si>
  <si>
    <t xml:space="preserve">Kaskadna regulacija nivoja in pretoka, Regulacija pH se nahaja na Smetanovi 17 v Mariboru, v Laboratoriju za procesno sistemsko tehniko in trajnostni razvoj. Kontaktna oseba je dr. Zdravko Kravanja. </t>
  </si>
  <si>
    <t>Cascade Level Regulation and pH Regulation is on location on Smetanova 17 in Maribor, in Laboratory for process system engineering and susatinable development. Contact person is dr. Zdravko Kravanja.</t>
  </si>
  <si>
    <t>Lab. oprema je namenjena študijam regulacije temeljnih paramterov v kemijski in procesnih industrijah, kot so temparatura, tlak, pretok, nivo in pH. Oprema zavzema tudi programeske pakete, kar omogoča povezljivost z računalnikom.</t>
  </si>
  <si>
    <t>This laboratory equipment is meant for studies of regulation of basic parametersin chemical and process industires. The parameters are temparature, pressure, flow, level and pH. The equipment includes also software, which allows us the connection with computer.</t>
  </si>
  <si>
    <t>42495, 42496</t>
  </si>
  <si>
    <t>http://www.fkkt.um.
si/raziskovalna-oprema</t>
  </si>
  <si>
    <t>Matjaž Finšgar</t>
  </si>
  <si>
    <t>potenciostat PalmSens</t>
  </si>
  <si>
    <t>Potentiostat</t>
  </si>
  <si>
    <t xml:space="preserve">Potenciostat se nahaja na Smetanovi 17 v Mariboru, v Laboratoriju za analizno kemijo. Kontaktna oseba je dr. Matjaž Finšgar. </t>
  </si>
  <si>
    <t xml:space="preserve">Potentiostat is on location on Smetanova 17 in Maribor, in Laboratory for analytical chemistry. Contact person is dr. Matjaž Finšgar. </t>
  </si>
  <si>
    <t>S potenciostatom merimo težke kovine v sledovih v različnih matricah, npr. v pitni vodi.</t>
  </si>
  <si>
    <t>With potentiostat we can measure traces of metals in different matrices, e.g. In drinking water.</t>
  </si>
  <si>
    <t>Fluid Cromatograph HPLC</t>
  </si>
  <si>
    <t xml:space="preserve">Dostop do raziskovalne 
opreme je možen na matični
 fakulteti vsem laboratorijem 
po terminskem planu. 
Raziskovalna oprema se 
lahko uporablja tudi za 
raziskovalne potrebe 
zunanjih raz. organizacij. </t>
  </si>
  <si>
    <t>The access of the equipment is possible on the Faculty  to every Laboratory upon a time scedual. The equipment is also available for other users/organizations (outside the Faculty).</t>
  </si>
  <si>
    <t>Podporna analitska oprema bo orodje za razvoj novih produktov z
visoko dodano vrednostjo, katerih ni možno pridobiti s klasičnimi postopki. Produkti, katerih
uporaba je mogoča v farmacevtski in kozmetični industriji, morajo biti strogo definirani in
proizvedeni po načelih dobre proizvodne prakse (GMP).</t>
  </si>
  <si>
    <t>Supportive  analytical equipment is a tool for development of new products with high added value. The usage of products  in pharmaceutical and cosmetic industry. The products is strictly defined and produced in  the principle of good practice.</t>
  </si>
  <si>
    <t>http://www.fkkt.um.si/raziskovalna-oprema</t>
  </si>
  <si>
    <t>P16-190</t>
  </si>
  <si>
    <t>Elementni analizator Perkin Elmer 2400</t>
  </si>
  <si>
    <t>Elemental Analyzer Perkin Elmer 2400</t>
  </si>
  <si>
    <t>Elementni analizator omogoča natančno elementno mikro analizo spojin in zmesi, kar je
nujno za potrditev strukture in/ali za kvantitativno določitev razmerij v zmesi. Takšna
karakterizacija je nujno potrebna za spremljanje kemijskih sintez in snovnih sprememb v
zmeseh. Oprema bo
omogočala natančno določitev elementov CHN/S/O v različnih vzorcih, npr. bioloških vzorcih,
organskih spojinah, polimerih, polimernih materialih, kompozitih, ipd.</t>
  </si>
  <si>
    <t>Elemental  Analyzer enables exact elemental micro analysis of compounds and mixtures, which is crutial for texture confirmation  and/or quantitative determination of the ratios in the mixture. The equipment also enables exact determination of elements CHNS/O in different patterns, eg. biological patterns, organic compounds, polymers, polymer materials, composits, etc.</t>
  </si>
  <si>
    <t>Irena Petrinič</t>
  </si>
  <si>
    <t>Naprava za osmozne procese FO</t>
  </si>
  <si>
    <t>Laboratorijska naprava za osmozne procese v Sloveniji še ni postavljena. Postavitev te opreme v Laboratorij za vodno biofiziko in membranske procese, bo doprinesel velik delež k razvoju membranskih procesov na osnovi osmoze. Laboratorijska naprava FO omogoča popolnoma avtomatiziran in voden proces membranske filtracije na osnovi osmoze. S programom SCADA beleži meritve prevodnosti, temperature, pretoka in tlaka. V opremo je zajet tudi računalniški program, s katerim se vodijo operacije.</t>
  </si>
  <si>
    <t>Darja Pečar</t>
  </si>
  <si>
    <t>Reaktorski sistem EasyMax</t>
  </si>
  <si>
    <t>Paket 15 - ARRS</t>
  </si>
  <si>
    <t xml:space="preserve">Dostop do raziskovalne 
opreme je možen na matični
 fakulteti vsem laboratorijem. Raziskovalna oprema se 
lahko uporablja tudi za 
raziskovalne potrebe 
zunanjih raz. organizacij. </t>
  </si>
  <si>
    <t>EasyMax je reakcijski sistem primeren za laboratorije.Omogoča razvoj robustnih procesov na laboratorisjkem nivoju in določanje pomembnih parametrov za scale-up (temperature, doziranja, dovajanja toplote, varnosti)</t>
  </si>
  <si>
    <t>EasyMax™ is a reactor system for the labs.  It allows the development of robust processes at lab scale together with excellent knowledge about scalable parameters  (temperature, dosing, heat output, safety)</t>
  </si>
  <si>
    <t>KT 41943</t>
  </si>
  <si>
    <t>Reakcijski kalorimeter RC1 - Mettler Toledo</t>
  </si>
  <si>
    <t>Reaction calorimeter - Mettler Toledo</t>
  </si>
  <si>
    <t xml:space="preserve">Dostop do raziskovalne 
opreme je možen na matični
 fakulteti vsem laboratorijem 
.Raziskovalna oprema se 
lahko uporablja tudi za 
raziskovalne potrebe 
zunanjih raz. organizacij. </t>
  </si>
  <si>
    <t xml:space="preserve">RC1e je laboratorijska šaržna delovna postaja za razvoj procesov , ki omogoča natančno vodenje temperature tudi v močno eksotermnih pogojih, natančno vodenje vseh reakcijskih parametrov, beleženje toplotnih učinkov, hitro in natančno optimiranje procesnih parametrov, izvajanje varnostnih študij. </t>
  </si>
  <si>
    <t>RC1e is a batch process development workstation designed for accurate temperature control along with strong exotherms, precise control of all reaction parameters, heat flow trending in real-time. Process parameters are optimized quickly and accurately. Safety studies can be performed.</t>
  </si>
  <si>
    <t>KT 41673</t>
  </si>
  <si>
    <t>IC10 ReactIR Infrardeči spektrometer - Mettler Toledo</t>
  </si>
  <si>
    <t>IC10 ReactIR - Infrared spectrometer - Mettler Toledo</t>
  </si>
  <si>
    <t>Paket 13 - ARRS</t>
  </si>
  <si>
    <t xml:space="preserve">Dostop do raziskovalne 
opreme je možen na matični
 fakulteti vsem laboratorijem. Raziskovalna oprema se 
lahko uporablja tudi za 
raziskovalne potrebe 
zunanjih raziskovalnih organizacij. </t>
  </si>
  <si>
    <t>ReactIR daje specifične informacije o pričetku/koncu reakcij, presnovi, kinetiki, mehanizmih, poteh in na ta način  omogoča razumevanje poteka reakcij. S tem se lahko izboljšajo razvoj in raziskave kemijskih produktov, sinteznih poti in kemijskih procesov.</t>
  </si>
  <si>
    <t>ReactIR enables scientists to study reaction progression over time, providing highly specific information about initiation, endpoint, conversion, kinetics, mechanism, and pathway. This provides in-depth understanding for scientists as they improve the research and development of chemical compounds, synthetic routes, and chemical processes</t>
  </si>
  <si>
    <t>KT 41171</t>
  </si>
  <si>
    <t>Univerza v Mariboru, Fakulteta za strojništvo</t>
  </si>
  <si>
    <t>P2-0118</t>
  </si>
  <si>
    <t>dr. Karin Stana Kleinschek</t>
  </si>
  <si>
    <t>QCM - Kvarčna mikrotehtnica (Quartz Crystal Microbalance)</t>
  </si>
  <si>
    <t>Quartz Crystal microbala.</t>
  </si>
  <si>
    <t>Uporaba raz. opreme je možna po predhodnem dogovoru. V ceni ni materialnih stroškov.</t>
  </si>
  <si>
    <t>Use is possible on the basis of prior agreement</t>
  </si>
  <si>
    <t>Določanje adsorpcije na mejni fazi trdno/tekoče.</t>
  </si>
  <si>
    <t>The equipment is intendent for research.</t>
  </si>
  <si>
    <t>http://www.fs.um.si/raziskovanje/raziskovalna-oprema/</t>
  </si>
  <si>
    <t>Karin Stana Kleinschek</t>
  </si>
  <si>
    <t>J4-7640</t>
  </si>
  <si>
    <t xml:space="preserve">Karin Stana Kleinschek </t>
  </si>
  <si>
    <t>L7-7566</t>
  </si>
  <si>
    <t>ARRS - mladi raziskovalci</t>
  </si>
  <si>
    <t>dr.Karin Stana Kleinschek</t>
  </si>
  <si>
    <t>Kombinirani širokokotni in ozkokotni rentgenski aparat (DIFRAKTOMETER D8 Advance)</t>
  </si>
  <si>
    <t>System 3 SWAXS</t>
  </si>
  <si>
    <t>Dogovor.</t>
  </si>
  <si>
    <t>Oprema je namenjena raz.dejavnosti v okviru nacionalnih in mednarodnih projektov ter za delo MR.</t>
  </si>
  <si>
    <t xml:space="preserve">The equipment is intended for research activities within the national and international projects and the work of young researchers.
</t>
  </si>
  <si>
    <t>GONIOMETER OCA 35 - naprava za avt.spremljanje meritev stičnih kotov</t>
  </si>
  <si>
    <t>Goniometer OCA 35</t>
  </si>
  <si>
    <t>Drugi javni viri in tržni viri</t>
  </si>
  <si>
    <t>Uporaba opreme je možna po predhodnem dogovoru in ne vključuje stroškov materiala.</t>
  </si>
  <si>
    <t>46109</t>
  </si>
  <si>
    <t>TISKALNIK INKJET DIMATIX MATERIALS</t>
  </si>
  <si>
    <t>Printer Dimatix Materials</t>
  </si>
  <si>
    <t>46946</t>
  </si>
  <si>
    <t>Z2-8168</t>
  </si>
  <si>
    <t>Tina Maver</t>
  </si>
  <si>
    <t>dr.Lidija Fras Zemljič</t>
  </si>
  <si>
    <t>3D - tiskalnik za biomedicinske aplikacije</t>
  </si>
  <si>
    <t>Bioscaffolder</t>
  </si>
  <si>
    <t>Oprema je namenjena raz.dejavnosti v okviru nacionalnih in mednarodnih projektov ter za delo MR in ostale raziskovalce ter za sodelovanje  s gospodarstvom.</t>
  </si>
  <si>
    <t xml:space="preserve">The equipment is intended for research activities within the national and international projects and the work of young researchers, researches and for collaboration with industry.
</t>
  </si>
  <si>
    <t>J1-9169</t>
  </si>
  <si>
    <t>Lidija Fras Zemljič</t>
  </si>
  <si>
    <t>P2-0137</t>
  </si>
  <si>
    <t>dr. Nenad Gubeljak</t>
  </si>
  <si>
    <t xml:space="preserve">Integralni merilni sklop za mehanske preizkuse na nizki in povišani temperaturi </t>
  </si>
  <si>
    <t xml:space="preserve">Integral measuring a set of mechanical tests at low and elevated temperatures
</t>
  </si>
  <si>
    <t xml:space="preserve">Oprema je v laboratoriju za strojne elemente in konstrukcije-LASEK (A-002). Dostopna je po vnaprejšnjem dogovoru. </t>
  </si>
  <si>
    <t>Oprema je namenjena za določitev deformacijskega stanja konstrukcijske komponente in meritev odziva materiala na obremenitev.</t>
  </si>
  <si>
    <t>Na osnovi meritev je možno dobiti podatke o pomikih in deformaciji na površini, ki ob znani obremenitvi je primerna za primerjavo za numerično dobljenimi rezultati (npr. z MKE)</t>
  </si>
  <si>
    <t>P2-0137-0795</t>
  </si>
  <si>
    <t>Nenad Gubeljak</t>
  </si>
  <si>
    <t>Naprava za meritev deformacij na površ.predmetov</t>
  </si>
  <si>
    <t>Device for measument of deformation</t>
  </si>
  <si>
    <t>44662</t>
  </si>
  <si>
    <t>Mobilni merni sistem ARAMIS za merjenje deformacij na površini</t>
  </si>
  <si>
    <t>Mobile system for stereoptical measurment of surface</t>
  </si>
  <si>
    <t>44958</t>
  </si>
  <si>
    <t>Mikroskop Olympus SZX 12</t>
  </si>
  <si>
    <t>Stereo microscope</t>
  </si>
  <si>
    <t>Na osnovi podanega pisneg zahtevka izdamo ponudbo.</t>
  </si>
  <si>
    <t xml:space="preserve">Offer is issued according to request </t>
  </si>
  <si>
    <t>Meritev neravnih površin do povečave x144</t>
  </si>
  <si>
    <t>Measurment of distances and area size up to x144 magnification</t>
  </si>
  <si>
    <t>30.90</t>
  </si>
  <si>
    <t xml:space="preserve">P2-0137-0795 </t>
  </si>
  <si>
    <t>Naprava za meritev zaostalih napetosti Pulstec u-x360</t>
  </si>
  <si>
    <t>Device for measument residual stresses by x-ray</t>
  </si>
  <si>
    <t>Neporušna meritev zaostlalih napetosti z x-žarki</t>
  </si>
  <si>
    <t>Non-destructive measurement by x-ray deffraction</t>
  </si>
  <si>
    <t xml:space="preserve">P2-0120 </t>
  </si>
  <si>
    <t>dr.Tomaž Vuherer</t>
  </si>
  <si>
    <t>Rotacijski upogibni stroj UBM 200</t>
  </si>
  <si>
    <t>Rotary bending machine UBM 200</t>
  </si>
  <si>
    <t>Predhodna najava pri vodju laboratorija +386 2 220 7677</t>
  </si>
  <si>
    <t>Previous anouncenent at head of welding laboratory  +386 2 220 7677</t>
  </si>
  <si>
    <t>Rotacijski upogibni preizkus do 160 Nm in premera18 mm</t>
  </si>
  <si>
    <t>Rotary bending test up to 160 Nm and diametre 18 mm</t>
  </si>
  <si>
    <t>43157</t>
  </si>
  <si>
    <t>P2-0120-0795</t>
  </si>
  <si>
    <t>Tomaž Vuherer</t>
  </si>
  <si>
    <t>Utrujanje za doktorate</t>
  </si>
  <si>
    <t>dr. Tomaž Vuherer</t>
  </si>
  <si>
    <t>Crackotronik-oprema za ciklično obrem. vzorcev mat. in določitev Voehlerjeve krivulje</t>
  </si>
  <si>
    <t>Cractronik for crack growth measurement and woheler curve determination</t>
  </si>
  <si>
    <t>Določevanje rasti razpoke in določevanje woherejeve krivulje pri utrujanju materiala</t>
  </si>
  <si>
    <t>Determination of fatigue crack growth and determination of Woehler curve at fatigue of material</t>
  </si>
  <si>
    <t>45878</t>
  </si>
  <si>
    <t>24.40</t>
  </si>
  <si>
    <t>P2-0190</t>
  </si>
  <si>
    <t>dr. Bojan Ačko</t>
  </si>
  <si>
    <t>Trikoordinatna merilna naprava</t>
  </si>
  <si>
    <t>Co-ordinate measuring machine</t>
  </si>
  <si>
    <t>Primarno je oprema namenjena raziskavam, lahko pa jo v obsegu 80 ur/mesec uporabljamo tudi za storitve industriji in za pedagoški proces. Cena ure je 63 EUR</t>
  </si>
  <si>
    <t>Primani namen uporabe  je raziskovalna dejavnost (nacionalni raziskovalni programi, evropski projekti, doktorati, magisteriji, razvoj nacionalnega etalona), uporabna pa je tudi v pedagoškem procesu ter za meritve in kalibracije</t>
  </si>
  <si>
    <t>The equipment is primarily used for research(national research programme, european projects, development of national standard for length) but it is also used in the education process as well as in calibration and measurement services</t>
  </si>
  <si>
    <t>45174,45175, 45176</t>
  </si>
  <si>
    <t>P2-0190-0795</t>
  </si>
  <si>
    <t>Bojan Ačko</t>
  </si>
  <si>
    <t>Nacionalni etalon</t>
  </si>
  <si>
    <t>Frekvenčno stabiliziran laser-Lasertex Allanov sistem</t>
  </si>
  <si>
    <t>Laser frequency standard; primary standard for length</t>
  </si>
  <si>
    <t>Oprema je namenjena za raziskave in umerjanje industrijskih laserjev. Okvirna cena storitve: 80 EUR/uro</t>
  </si>
  <si>
    <t xml:space="preserve"> B. Ačko</t>
  </si>
  <si>
    <t>Laserski interferometer Lasertex s progr.opremo</t>
  </si>
  <si>
    <t>Laser interferometer - Lasertex</t>
  </si>
  <si>
    <t>P2-0063</t>
  </si>
  <si>
    <t>dr. Polona Dobnik Dubrovski</t>
  </si>
  <si>
    <t>Porozimeter</t>
  </si>
  <si>
    <t>Uporaba je možna po predhodnem dogovoru.</t>
  </si>
  <si>
    <t>Analiza parametrov poroznosti različnih vrst materialov:  specifični volumen por, specifična površina por, povprečen premer por, volumenska poroznost, volumenska gostoto, navidezna gostoto, porazdelitev velikosti por itn. Oprema primerna za merjenje poroznosti makro in mezo poroznih trdnih materialov, ki imajo pore v  velikostnem razredu premera por od  900 µm do 3,8 µm oz. pri merjenju poroznosti mikro poroznih trdnih materialov s porami v velikostnem razredu premera od 5 µm do 3,6 nm.</t>
  </si>
  <si>
    <t>P2-0063-0795</t>
  </si>
  <si>
    <t xml:space="preserve">Polona Dobnik Dubrovski, </t>
  </si>
  <si>
    <t>dr. Zoran Ren</t>
  </si>
  <si>
    <t>HPC strežnik + QNAP DISK.POLJE</t>
  </si>
  <si>
    <t>HPC server + QNAP data field</t>
  </si>
  <si>
    <t xml:space="preserve">- posredovanje povpraševanja skrbniku opreme dr. Zoranu Renu (zoran.ren@um.si) z navedbo želenega obsega koriščenja opreme
- izdelava ponudbe za koriščenje opreme
- sklenitev pogodbe o koriščenju opreme
- odprtje uporabniškega računa na računalniškem sistemu z dogovorjenimi pravicami oddaljenega dostopa za dogovorjeni čas koriščenja opreme
</t>
  </si>
  <si>
    <t>- forward request for equipment use to dr. Zoran Ren (zoran.ren@um.si)
- receive an offer for equipment use
- sign contract for equipment use
- receive a username with assigned privileges on computer system for remote access of agreed duration of equipment use</t>
  </si>
  <si>
    <t>Računalniška gruča HPC SERVER  je namenjena za izvajanje zahtevnih znanstvenih numeričnih simulacij in omogoča vzporedno obdelavo podatkov na 240 računskih jedri. Strojno opremo povezuje programska oprema Rocks 6.1 (Emerald Boa). Nameščena je naslednja licenčna programska oprema:
- ABAQUS - za numerične simulacije trdin
- ANSYS CFX - za numerične simulacije tekočin
- LS-DYNA - za dinamične analize
- BEMFLOW - za numerične simulacije tekočin</t>
  </si>
  <si>
    <t>Computer cluster HPC SERVER is intended for advanced scientific computing and enables parallel processing on 240 computing cores. The system runs under operating system  Rocks 6.1 (Emerald Boa). The following licensed software is installed on the system:
- ABAQUS - for computaional simulations of solid bodies
- ANSYS CFX - for computaional simulations of fluids
- LS-DYNA - for computaional simulations of dynamics of solid bodies
- BEMFLOW - for computational simulations of fluids</t>
  </si>
  <si>
    <t>46764</t>
  </si>
  <si>
    <t>CORE@UM</t>
  </si>
  <si>
    <t>Zoran Ren</t>
  </si>
  <si>
    <t>P2-0196</t>
  </si>
  <si>
    <t>Matjaž Hriberšek</t>
  </si>
  <si>
    <t>Z2-8185</t>
  </si>
  <si>
    <t>Gregor Harih</t>
  </si>
  <si>
    <t>dr. Vanja Kokol</t>
  </si>
  <si>
    <t>Uv-Vis spektrofotometer Tecan Infinite M200</t>
  </si>
  <si>
    <t>Uv-Vis spectrophotometer Tecan Infinite M200</t>
  </si>
  <si>
    <t>Use is possible on the basis of prior agreement.</t>
  </si>
  <si>
    <t>Oprema je namenjena raz.dejavnosti.</t>
  </si>
  <si>
    <t>The equipment is intended for research activities.</t>
  </si>
  <si>
    <t>44690</t>
  </si>
  <si>
    <t>Vanja Kokol</t>
  </si>
  <si>
    <t>L2-9249</t>
  </si>
  <si>
    <t>L2-7576</t>
  </si>
  <si>
    <t>J3-9262</t>
  </si>
  <si>
    <t>3D kapilarna elektroforeza G1600 z Uv-Vis detekcijo</t>
  </si>
  <si>
    <t>3D Capilary electrophoresis Agilent G1600 with Uv-Vis detection</t>
  </si>
  <si>
    <t>44770</t>
  </si>
  <si>
    <t>HPLC-SEC (Agilen 1200) z RI, Uv-Vis in flurescenčno detekcijo</t>
  </si>
  <si>
    <t>HPLC-SEC (Agilen 1200) with RI, Uv-Vis and fluorescence detection</t>
  </si>
  <si>
    <t>The equipment is intended for research activities</t>
  </si>
  <si>
    <t>45680</t>
  </si>
  <si>
    <t>Oksimeter - Lab. merilnik raztopljenega in plinastega kisika (OXY-10, PreSens GmbH)</t>
  </si>
  <si>
    <t>Oxymether-Lab. equipment for measuring dissolved and gasous oxygen (OXY-10, PreSens GmbH)</t>
  </si>
  <si>
    <t>46456</t>
  </si>
  <si>
    <t>Sistem za določanje hitrosti prepustnosti kisika (Perme OX2/230, Labthink instr.)</t>
  </si>
  <si>
    <t>Oxygen transmission rate system (Perme OX2/230, Labthink inst.)</t>
  </si>
  <si>
    <t>46949</t>
  </si>
  <si>
    <t>SPS-Food4Future
 Zunanji</t>
  </si>
  <si>
    <t>Lidija Fras
Vanja Kokol</t>
  </si>
  <si>
    <t>dr. Aleksandra Lobnik</t>
  </si>
  <si>
    <t>FT-IR spektrofotometer z računalnikom</t>
  </si>
  <si>
    <t xml:space="preserve">NIR FT-RAMAN spectrophotometer with AUTOIMAGE microscope
</t>
  </si>
  <si>
    <t>Oprema je namenjena bazičnim raziskavam v kemiji (anorganska, organska kemija, sintezna kemija, okoljska kemija, polimerna kemija, tekstilna kemija), lahko pa tudi raznim analiznim namenom.</t>
  </si>
  <si>
    <t>Aleksandra Lobnik</t>
  </si>
  <si>
    <t>TOC analizator z avtosanplerjem in rač.kontrolo</t>
  </si>
  <si>
    <t>TOC determination apparatus, Multi N/C</t>
  </si>
  <si>
    <t>Simona Vajnhandl</t>
  </si>
  <si>
    <t>Resyntex -H2020 (pričetek projekta 01.06.2015)</t>
  </si>
  <si>
    <t>P2-0157</t>
  </si>
  <si>
    <t>dr. Igor Drstvenšek</t>
  </si>
  <si>
    <t xml:space="preserve">Sistem za geometrijsko verifikacijo in podporo inženirskemu oblikovanju </t>
  </si>
  <si>
    <t>A system for verification of geometric and engineering design support - ATOS II.</t>
  </si>
  <si>
    <t>Uporaba je možna po predhodnem dogovoru in ne vključuje stroškov materiala.</t>
  </si>
  <si>
    <t>ooprema je namejena za trirazsežno digitalizacijo predmetnosti v poligonizirane modele iz katerih je mogoče izdelati CAD modele</t>
  </si>
  <si>
    <t>s primerjavo izvornih CAD modelov s 3D skeni predmetov lahko analitično ugotavljamo odstopanja in deformacije pri postopkih izdelave le teh</t>
  </si>
  <si>
    <t>Igor Drstvenšek</t>
  </si>
  <si>
    <t>RAČUNALNIŠKI SISTEM ATOS OPTERON OSA 250+monitor TFT 19"</t>
  </si>
  <si>
    <t>A part of the system for 3D scanning</t>
  </si>
  <si>
    <t>Projekti pogrami ARRS in lastna sredstva</t>
  </si>
  <si>
    <t>Use is possible by prior arrangement and does not include the cost of materials.</t>
  </si>
  <si>
    <t xml:space="preserve">Oprema je namenjena vsem vrstam raz. dejavnosti </t>
  </si>
  <si>
    <t xml:space="preserve">The equipment is designed for all types of research activities </t>
  </si>
  <si>
    <t>44875</t>
  </si>
  <si>
    <t>P2-0157-0795</t>
  </si>
  <si>
    <t>FOTOGRAFSKA KAMERA TRITOP,MERILNI KRIŽ 1m in mer.enota za 2m komplet</t>
  </si>
  <si>
    <t>44834</t>
  </si>
  <si>
    <t>DIG.KAMERA ATOS s projektorjem, merilne enote in 3 kompleti objektivov(20,80,150cm)</t>
  </si>
  <si>
    <t>44876</t>
  </si>
  <si>
    <t>LASERSKA NAPRAVA FORMIGA P100</t>
  </si>
  <si>
    <t>System for the manufacture of highly complex product with selective melting of plastic powder</t>
  </si>
  <si>
    <t>Oprema je namenjena vsem vrstam raziskovalnih dejavnosti in produkciji manjših serij prototipov</t>
  </si>
  <si>
    <t>The equipment is designed for all types of research activities and the production of small batches of prototypes</t>
  </si>
  <si>
    <t>45584</t>
  </si>
  <si>
    <t>dr.Igor Drstvenšek</t>
  </si>
  <si>
    <t>Sistem za vakuumsko litje poliuretana in voska MCP 4/01</t>
  </si>
  <si>
    <t>Vacuum Casting of polyurethane resins and wax Equipment</t>
  </si>
  <si>
    <t>Gravitacijsko litje poliurethana ali voska v vnaprej pripravljene silikonske kalupe</t>
  </si>
  <si>
    <t>Casting of Poliurethane or wax into silicone rubber molds</t>
  </si>
  <si>
    <t>Naprava za litje MPA 300</t>
  </si>
  <si>
    <t>Investment Casting Equipment MPA 300</t>
  </si>
  <si>
    <t xml:space="preserve">Litje izdelkov iz barvnih kovin, na podlagi pramodela, ki se ga iztali/izžge iz kalupa. </t>
  </si>
  <si>
    <t>Investment Casting of non-ferrous materials</t>
  </si>
  <si>
    <t>44512</t>
  </si>
  <si>
    <t>Sistem za hitro serijsko izdelavo medicinskih vsadkov (Naprava za lasersko sintranje)</t>
  </si>
  <si>
    <t>Fast serial medical implant production system</t>
  </si>
  <si>
    <t>Oprema omogoča selektvino lasersko sintranje poliamidnih prahov z dodatki. Na ta način je mogoče izdelati plastične izdelke v tolerančnem območju 0,1mm. Največje izmere izdelka lahko znašajo 190 x 200 x 300mm. Najmanjše podrobnosti, ki jih je še mogoče izdelati so velikosti okrog 1mm.</t>
  </si>
  <si>
    <t>The equipment is intendent for Laser Sintering of Polyamide powders. It enables for manufacturing of plastic parts in a tolerance field of 0,1mm with a building envelope of 190x200x300mm. The smallest detail may measure down to 1mm.</t>
  </si>
  <si>
    <t>P2-0123</t>
  </si>
  <si>
    <t>dr.Jelka Geršak</t>
  </si>
  <si>
    <t>TERMOKAMERA IR FLIR P65</t>
  </si>
  <si>
    <t>ThermaCAM Flir P65</t>
  </si>
  <si>
    <t>Na podlagi pisnega zahtevka izdamo ponudbo.</t>
  </si>
  <si>
    <t>Termovizijska merilna kamera služi za termografske analize, ki omogočajo natančno analizo temperaturnega stanja snovi oz. opazovanega objekta.</t>
  </si>
  <si>
    <t>Thermal IR camera used for thermographic analysis, which enables
 a detailed analysis of the temperature state of the substance respectively. observed object.</t>
  </si>
  <si>
    <t xml:space="preserve"> P2-0123-0795</t>
  </si>
  <si>
    <t>Jelka Geršak</t>
  </si>
  <si>
    <t>dr. Jure Marn</t>
  </si>
  <si>
    <t>Elektronski sistem za zajemanje podatkov SOLO II-15</t>
  </si>
  <si>
    <t>Electronic data acquisition system SOLO II-15</t>
  </si>
  <si>
    <t>Namen opreme so meritve in analiza tokov.</t>
  </si>
  <si>
    <t xml:space="preserve">Purpose of this equipment is measurement and analysis of flow. </t>
  </si>
  <si>
    <t>43111</t>
  </si>
  <si>
    <t>P2-0196-0795</t>
  </si>
  <si>
    <t>KEPOI</t>
  </si>
  <si>
    <t>J2-8186</t>
  </si>
  <si>
    <t>Matej Vesenjak</t>
  </si>
  <si>
    <t>Dodatna oprema za laserski merilnik pretoka vode</t>
  </si>
  <si>
    <t>Additional equipment for laser anemometer</t>
  </si>
  <si>
    <t>43112</t>
  </si>
  <si>
    <t>dr. Matej Zadravec</t>
  </si>
  <si>
    <t>Liofilizator</t>
  </si>
  <si>
    <t>Laboratory Freeze Drier</t>
  </si>
  <si>
    <t>Namen opreme so meritve in sušenje izdelkov.</t>
  </si>
  <si>
    <t xml:space="preserve">Purpose of this equipment are measurement and material drying. </t>
  </si>
  <si>
    <t>dr. Jurij Iljaž</t>
  </si>
  <si>
    <t>Termokamera</t>
  </si>
  <si>
    <t>Flir termografska kamera</t>
  </si>
  <si>
    <t>Namen opreme je meritev površinske temperature s pomočjo IR spektra</t>
  </si>
  <si>
    <t>Purpose of this equipment is to measure surface temperature using IR spectrum.</t>
  </si>
  <si>
    <t>47325, 47326</t>
  </si>
  <si>
    <t>P2-0120</t>
  </si>
  <si>
    <t>dr. Ivan Anžel</t>
  </si>
  <si>
    <t>Sistem za kvantitativno analizo mikroskopske slike z opremo</t>
  </si>
  <si>
    <t>System for quantitative analysis of microscopic figures with equipment</t>
  </si>
  <si>
    <t>Za raziskovalno delo v okviru nacionalnih in mednarodnih projektov, ter reševanje industrijskih problemov.</t>
  </si>
  <si>
    <t>The equipment is intended for research work in the frame of national and international programes as well as for solving the industrial problems .</t>
  </si>
  <si>
    <t>42815,43153,43154</t>
  </si>
  <si>
    <t>Ivan Anžel</t>
  </si>
  <si>
    <t>IO-0029-0795</t>
  </si>
  <si>
    <t>Rebka Rudolf</t>
  </si>
  <si>
    <t>dr. Franc Zupanič</t>
  </si>
  <si>
    <t xml:space="preserve">Vrstični elektronsko/ionski mikroskop SEM/FIB QUANTA 200 3D </t>
  </si>
  <si>
    <t xml:space="preserve">Low vacuum scanning electron microscope with iFIB </t>
  </si>
  <si>
    <t>Uporaba je možna po pedhodnem naročilu in ne vključuje stroškov materiela.</t>
  </si>
  <si>
    <t xml:space="preserve">The equipment is intended for research work in the frame of national and international programes as well as for solving the industrial problems </t>
  </si>
  <si>
    <t>44601</t>
  </si>
  <si>
    <t>Franc Zupanič</t>
  </si>
  <si>
    <t>Visokoločljivi vrstični elektronski mikroskop FE SEM SIRION 400 NC z EDX mikroanalizatorjem</t>
  </si>
  <si>
    <t xml:space="preserve">High resolution field emission scanning electron microscope with EDX microanalyser </t>
  </si>
  <si>
    <t>44602</t>
  </si>
  <si>
    <t>dr. Ivo Pahole</t>
  </si>
  <si>
    <t>Stružnica CNC horizontalna DOOSAN LYNX 220LMA s krmiljem FANUC 0iTC+MGi</t>
  </si>
  <si>
    <t>Horizontal CNC-lathe DOOSAN LYNX 220 LMA with control FANUC 0iTC+MGi</t>
  </si>
  <si>
    <t>Po dogovoru v LAPOS (učenje programiranja krmilija sistema in izvajanja obdelave, tečaj od 45 do 62 ur, cena izvedbe tečaja 630 €/slušatelja, za od 3 do 6 slušateljev).</t>
  </si>
  <si>
    <t xml:space="preserve">Use is possible on the basis of prior agreement with Laboratory for flexible manufacturing systems (for learning of CNC control and manufacturing; course of 45-62 hours; 630€ pro person;  3-6 perosnd). </t>
  </si>
  <si>
    <t>Machining by turning and live tooling for process of drilling and milling.</t>
  </si>
  <si>
    <t>Learning of CNC sontrols, turning and live tooling.</t>
  </si>
  <si>
    <t>46980</t>
  </si>
  <si>
    <t>Ivo Pahole</t>
  </si>
  <si>
    <t>Univerza v Ljubljani, Fakulteta za matematiko in fiziko</t>
  </si>
  <si>
    <t>P1-0099</t>
  </si>
  <si>
    <t>Slobodan Žumer</t>
  </si>
  <si>
    <t>Računalniška gruča Asgard (Paket 13)</t>
  </si>
  <si>
    <t>Asgard Computing cluster</t>
  </si>
  <si>
    <t xml:space="preserve">Paket 13, programi, projekti </t>
  </si>
  <si>
    <t>Oddaljeni dostop v skladu z razpoložljivostjo opreme in v dogovoru s kontaktno osebo</t>
  </si>
  <si>
    <t>Remote access upon request - check the availability with the contact person.</t>
  </si>
  <si>
    <t>Gruča računalnikov z okoli 170 procesorskimi jedri, namenjena intenzivnemu numeričnemu računstvu.</t>
  </si>
  <si>
    <t>Computer cluster (170 processor cores approx.) for numerically intensive computation.</t>
  </si>
  <si>
    <t>http://www.fmf.uni-lj.si/si/</t>
  </si>
  <si>
    <t>Rudolf Podgornik</t>
  </si>
  <si>
    <t>P1-0188</t>
  </si>
  <si>
    <t>Nedjeljka Žagar</t>
  </si>
  <si>
    <t>MRIC</t>
  </si>
  <si>
    <t>Anton ramšak</t>
  </si>
  <si>
    <t>Hibridna računalniška gruča za intenzivno vzporedno računanje in multidisciplinarno rabo - gruča Olimp (Paket 16)</t>
  </si>
  <si>
    <t>Hybrid computer cluster for intensive parallel computation and multidisciplinary applications - Olimp</t>
  </si>
  <si>
    <t xml:space="preserve">Paket 16, programi, projekti </t>
  </si>
  <si>
    <t>Gruča računalnikov z okoli 240 procesorskimi jedri, namenjena intenzivnemu (tudi visoko paralelnemu) numeričnemu računstvu. Vsebuje tudi grafične procesne enote.</t>
  </si>
  <si>
    <t>Computer cluster (240 processor cores approx.) for numerically intensive (also highly parallel) computation. Contains also graphucal processing units.</t>
  </si>
  <si>
    <t>N1-0055</t>
  </si>
  <si>
    <t>Tomaž Prosen</t>
  </si>
  <si>
    <t>J1-7435</t>
  </si>
  <si>
    <t>N1-0040</t>
  </si>
  <si>
    <t>Tomaž Zwitter</t>
  </si>
  <si>
    <t>P1-0389</t>
  </si>
  <si>
    <t>Matija Milanič</t>
  </si>
  <si>
    <t>P1-0044</t>
  </si>
  <si>
    <t>Računalniška gruča Grom</t>
  </si>
  <si>
    <t>Storm Computing cluster</t>
  </si>
  <si>
    <t>Gruča računalnikov z okoli 100 procesorskimi jedri, namenjena intenzivnemu numeričnemu računstvu.</t>
  </si>
  <si>
    <t>Computer cluster (100 processor cores approx.) for numerically intensive computation.</t>
  </si>
  <si>
    <t>Janez Bonča</t>
  </si>
  <si>
    <t>N1-0025</t>
  </si>
  <si>
    <t>Računalniška gruča Avalon</t>
  </si>
  <si>
    <t>Avalon Computing cluster</t>
  </si>
  <si>
    <t>Gruča računalnikov z okoli 360 procesorskimi jedri, namenjena intenzivnemu (tudi zmerno paralelnemu) numeričnemu računstvu.</t>
  </si>
  <si>
    <t>Computer cluster (360 processor cores approx.) for numerically intensive (also moderately parallel) computation.</t>
  </si>
  <si>
    <t>Miha Ravnik</t>
  </si>
  <si>
    <t>Računalniška gruča za intenzivno multidisciplinarno računanje – gruča Paket 17 v sklopu sistema računskih strežnikov Olimp</t>
  </si>
  <si>
    <t>Paket 17, programi, projekti</t>
  </si>
  <si>
    <t>Gruča v sklopu sistema računskih strežnikov Olimp s 432 procesorskimi nitmi za intenzivno (tudi visoko paralelno) numeričnemo računstvo.</t>
  </si>
  <si>
    <t>Computer cluster in a system of computer clusters Olimp with 432 processor cores approx. for numerically intensive (also highly parallel) computation.</t>
  </si>
  <si>
    <t>prof. dr. Tomaž Zwitter</t>
  </si>
  <si>
    <t>prof. dr. Robert Jeraj</t>
  </si>
  <si>
    <t>prof. dr. Rudolf Podgornik</t>
  </si>
  <si>
    <t>ZVKDS</t>
  </si>
  <si>
    <t>L1-5453</t>
  </si>
  <si>
    <t>Polonca Ropret</t>
  </si>
  <si>
    <t>Raman komponenta</t>
  </si>
  <si>
    <t>Combined Raman - FTIR spectrometer coupled to a microscope</t>
  </si>
  <si>
    <t>Oprema je dostopna po predhodnem dogovoru s skrbnikom opreme. Kontakt po elektronski pošti: polona.ropret@zvkds.si Cena ure: 100 Eur + DDV za ramansko komponento in 70 Eur + 20% DDV za FTIR komponento</t>
  </si>
  <si>
    <t xml:space="preserve">The research equipment is available after consensus with its caretaker that can be done by e-mail: polona.ropret@rescen.si . The price per hour is 100 Eur + DDV. </t>
  </si>
  <si>
    <t>Oprema je namenjena za spektroskopsko analizo materialov. Ramanska komponenta ima v svoji konfiguraciji 5 valovnih dolžin za vzbujanje, tako da omogoča analizo velikega števila različnih materialov. Valovne dolžine laserjev za vzbujanje: 785, 633, 514, 488 in 458 nm.</t>
  </si>
  <si>
    <t>100 €+20% DDV</t>
  </si>
  <si>
    <t>www.zvkds.si</t>
  </si>
  <si>
    <t>ZVKDS, Raziskovalni inštitut</t>
  </si>
  <si>
    <t>ZVKDS, Naravoslovni oddelek</t>
  </si>
  <si>
    <t>ZAG</t>
  </si>
  <si>
    <t>FTIR komponeta</t>
  </si>
  <si>
    <t>70 € +20% DDV</t>
  </si>
  <si>
    <t>Univerza v Mariboru, Medicinska fakulteta</t>
  </si>
  <si>
    <t>Dvofotonski laser Coherent Chameleon Ultra II</t>
  </si>
  <si>
    <t>Two-photon laser Chameleon Ultra II</t>
  </si>
  <si>
    <t>Oprema je nameščena kot del centra za nelinerano mikroskopijo - predhodni telefonski dogovor s predstojnikom Inštituta za fiziologijo, doc. dr. Andražem Stožerjem</t>
  </si>
  <si>
    <t>Access to equiptment that is part of the center for nonlinear mikroscopy may be granted by a preceding telephone call with Head of Institute of Physiology, Assist. Prof. Andraž Stožer, MD, PhD</t>
  </si>
  <si>
    <t xml:space="preserve">Nelinearna mikroskopija. Mirkoskopija z dvo- in multifotonsko ekscitacijo. </t>
  </si>
  <si>
    <t>Non-linear microscopy. Two- and multiphoton excitation microscopy.</t>
  </si>
  <si>
    <t>1936, 2170</t>
  </si>
  <si>
    <t>http://www.mf.um.si/attachments/article/3449/PREDSTAVITEV%20LABORATORIJEV%20MEDICINSKE%20FAKULTETE%20UNIVERZE%20V%20MARIBORU.pdf</t>
  </si>
  <si>
    <t>N3-0048</t>
  </si>
  <si>
    <t>Člani projektne skupine</t>
  </si>
  <si>
    <t xml:space="preserve">Člani programske skupine. </t>
  </si>
  <si>
    <t>J3-9289</t>
  </si>
  <si>
    <t>Sodelovanje s Kanando (Univerza v Alberi, prof. P. MacDonald), raziskave človeških Langerhansovih  otočkov</t>
  </si>
  <si>
    <t>Člani programske skupine P3-0396)</t>
  </si>
  <si>
    <t>Sodelovanje z Madžarsko (prof. V. Venglovetz), raziskave duktalnih celic trebušne slinavke)</t>
  </si>
  <si>
    <t>Pokončni konfokalni mikroskopski sistem LEICA SP5</t>
  </si>
  <si>
    <t>Upright confocal microscope system LEICA SP5</t>
  </si>
  <si>
    <t>Paket 13, drugi javni viri</t>
  </si>
  <si>
    <t xml:space="preserve">Nelinearna mikroskopija. Mikroskopija živih celic. Mikroskopija časovnih vrst. Razlikovanje več barvil.   </t>
  </si>
  <si>
    <t>Non-linear microscopy.  Live cell imaging. Time lapse imaging. Multicolor dye discrimination.</t>
  </si>
  <si>
    <t>2861, 2862</t>
  </si>
  <si>
    <t>Univerzitetna klinika za pljučne bolezni in alergijo Golnik</t>
  </si>
  <si>
    <t>Peter Korošec</t>
  </si>
  <si>
    <t>22807</t>
  </si>
  <si>
    <t>Aparat Immunocap ISAC Reader</t>
  </si>
  <si>
    <t>Dostopnost po dogovoru v pozno popoldanskem času ali med vikendom.</t>
  </si>
  <si>
    <t>Availability upon request in late afternoon and on weekends.</t>
  </si>
  <si>
    <t>Programsko, projektno in rutinsko delo.</t>
  </si>
  <si>
    <t>Program, project and routine work.</t>
  </si>
  <si>
    <t>www.klinika-golnik.si</t>
  </si>
  <si>
    <t>P3-0360: Celostna obravnava alergijskih bolezni in astme v Sloveniji od epidemiologije do genetike</t>
  </si>
  <si>
    <t>Mitja Košnik</t>
  </si>
  <si>
    <t>Aleš Rozman</t>
  </si>
  <si>
    <t>25177</t>
  </si>
  <si>
    <t>Raziskovalna oprema molekularne in funkcijske genomike za področje pulmologije in alergologije</t>
  </si>
  <si>
    <t>digitalni mikroskop Nikon Coolscop tip II</t>
  </si>
  <si>
    <t>Paket št.13</t>
  </si>
  <si>
    <t>J3-7372</t>
  </si>
  <si>
    <t>Tanja Čufer</t>
  </si>
  <si>
    <t>Diagnostika pljučnega raka</t>
  </si>
  <si>
    <t>Osebje Lab. za citologijo in patologijo
 Osebje oddelka za bronhoskopijo</t>
  </si>
  <si>
    <t>Raziskovalna oprema molekularne in funkcijske genomike za področje pulmologije in alergologije – 1. sklop</t>
  </si>
  <si>
    <t>centrifuga 5810 R</t>
  </si>
  <si>
    <t xml:space="preserve">ABI PRISM 7500 (real time PCR - kvantitativni PCR) </t>
  </si>
  <si>
    <t>Diagnostika filiginskih mutacij in HAE ter cistične fibroze</t>
  </si>
  <si>
    <t>Osebje Lab. za imunologijo in molekularno biologijo</t>
  </si>
  <si>
    <t>NRI narrow band imaging CV-180 video procesor</t>
  </si>
  <si>
    <t>Osebje oddelka za bronhoskopijo</t>
  </si>
  <si>
    <t>NRI narrow band imaging CLV-180 izvor svetlobe</t>
  </si>
  <si>
    <t>raziskovalna oprema molekularne in funkcijske genomike za področje pulmologije in alergologije – 2. sklop</t>
  </si>
  <si>
    <t>invertni mikroskop IX51</t>
  </si>
  <si>
    <t>Celična kultivacija</t>
  </si>
  <si>
    <t>Osebje Lab. za imunologijo in molekularno biologiojo
Osebje Lab. za citologijo in patologijo</t>
  </si>
  <si>
    <t>Matjaž Fležar</t>
  </si>
  <si>
    <t>15710</t>
  </si>
  <si>
    <t>VMAX Encore 22D</t>
  </si>
  <si>
    <t>Funkcionalne meritve na področju pulmologije</t>
  </si>
  <si>
    <t>Osebje oddelka za respiratorno funkcijsko diagnostiko</t>
  </si>
  <si>
    <t>Aparat Miseg sistem C093 Sekvenator</t>
  </si>
  <si>
    <t>NGS - Next Generation Sequencing</t>
  </si>
  <si>
    <t>Paket.št.16</t>
  </si>
  <si>
    <t>Genomska analiza kompleksnih vzorcev</t>
  </si>
  <si>
    <t>Osebje Lab. za imunologijo in molekularno biologijo
Osebje Lab. za citologijo in patologijo</t>
  </si>
  <si>
    <t>\</t>
  </si>
  <si>
    <t>Žiga Kokalj</t>
  </si>
  <si>
    <t>25640</t>
  </si>
  <si>
    <t>STK professional Edition</t>
  </si>
  <si>
    <t>Rezultati testov in analiz dostopni preko spletnih storitev. Pisno naročilo se opravi po elektronski pošti na info@space.si.</t>
  </si>
  <si>
    <t>Tests and analysis results available through web services. Order shall be made by e-mail to info@space.si.</t>
  </si>
  <si>
    <t>Programsko okolje za načrtovanje and analizo satelitskih misij</t>
  </si>
  <si>
    <t>Programming environment for design and analyses of satellite missions</t>
  </si>
  <si>
    <t>0003</t>
  </si>
  <si>
    <t>www.space.si</t>
  </si>
  <si>
    <t>Martin Lamut</t>
  </si>
  <si>
    <t>25497</t>
  </si>
  <si>
    <t>Nanoindenter</t>
  </si>
  <si>
    <t>Direkten dostop izkušenemu operaterju. Pisna rezervacija se opravi po elektronski pošti na info@space.si.</t>
  </si>
  <si>
    <t>Direct access by trained operator. Written reservation shall be made by e-mail to info@space.si.</t>
  </si>
  <si>
    <t>1.Določevanje Young-ovega modula in trdote od globine nekaj nm naprej. 2. Merjenje  Young-ovega modula in trdote v skladu z ISO 14577. 3. Dinamična karakterizacija snovnih lastnosti kontinuirno po globini vzorca. 4. Skeniranje vzorca s premikajočim nosilcem vzorca, za 3D topografske analize (hrapavost). 5.  Analiza razenja in obrabe. 6. Določevanje koeficienta trenja</t>
  </si>
  <si>
    <t>1. Basic hardness and Young‘s modulus characterization at specific depth from few nm onwards. 2. Measuring Young‘s modulus and hardness in compliance with ISO 14577. 3. Dynamic characterization through continuous determination of stiffness as a function of depth. 4. Scanning uses a stage to traverse the sample under the tip while the tip is engaged to generate an image or surface roughness. 5. Quantitative scratch and wear testing. 6. Coefficient of friction determination</t>
  </si>
  <si>
    <t>0004</t>
  </si>
  <si>
    <t>28468</t>
  </si>
  <si>
    <t>Telemetrijski ENCODER</t>
  </si>
  <si>
    <t>Telemetry ENCODER</t>
  </si>
  <si>
    <t>Dostopno samo preko VESOLJE-SI operaterja. Pisna rezervacija se opravi po elektronski pošti na info@space.si.</t>
  </si>
  <si>
    <t>Acces only through SPACE-SI operator. Written reservation shall be made by e-mail to info@space.si.</t>
  </si>
  <si>
    <t>Prenosni merilni sistem PCM - encoder-decoder je sistem za sinhronizirano spremljanje signalov preko AD karte, PCM sprejemnika in videa ter za sprejem, obdelavo in analizo signalov pri telemetrijskem prenosu.</t>
  </si>
  <si>
    <t>Portable measuring system PCM - encoder-decoder is a system for  synchronized  signals monitoring via AD cards, PCM receiver and video, and for the reception, processing and analysis of signals in the transmission of telemetry.</t>
  </si>
  <si>
    <t>0005</t>
  </si>
  <si>
    <t>Barbara Malič</t>
  </si>
  <si>
    <t>14301</t>
  </si>
  <si>
    <t>Inkjet printer za vzorčenje nanostruktur materialov</t>
  </si>
  <si>
    <t xml:space="preserve">Ink-jet printer for patterning of nanostructured materials </t>
  </si>
  <si>
    <t xml:space="preserve">Ink-jet tiskalnik omogoča neposredno vzorčenje 2D (nano) struktur iz polimernih solov alik koloidnih disperzij (črnila) brez kritičnega koraka odstranjevanja materiala, kar je značilno za litografske tehnike. Natančnost nanosa določa velikosti kapljic, ki pa je odvisna od lastnosti tekočine in od parametrov tiskalnika. Debelina nanosa je običajno od nekaj do nekaj deset nm.   </t>
  </si>
  <si>
    <t>Ink-jet printer allows direct patterning of 2D (nano) structures from polymeric sols or colloidal dispersions (inks) without the critical step of material removal as typical for lithographic techniques. The precision of deposition depends on the drop size which is controlled both by the properties of the fluid as well as by the prinitng parameters. The thickness of a deposit typically ranges from a few nm to a few 10 nm.</t>
  </si>
  <si>
    <t>Peter Cvahte</t>
  </si>
  <si>
    <t>20140</t>
  </si>
  <si>
    <t>Pilotna naprava za vertikalno litje specialnih zlitin</t>
  </si>
  <si>
    <t>A pilot device for the vertical casting of special alloys</t>
  </si>
  <si>
    <t>Naprava služi testiranju nove tehnologije elektromagnetnega litja AL zlitin (skupin 7xxx,5xxx,2xxx), ki omogoča litje drogov z manjšimi zrni v mikrostrukturi, boljšo homogenost in praktično odpravi mikrosegregacije. S tem so avtomatično izboljšane mehanske lastnosti zlitine, hkrati pa zaradi zmanjšanja potrebnega homogenizacihjskega žarjenja (manj žarjenj, krajši časi) dobimo tudo do 20% izboljšano produktivnost proizvodnje, kot tudi do 15% prihranka pri porabi energije.</t>
  </si>
  <si>
    <t>The device is used for testing new technology of electromagnetic  casting of aluminium alloys (groups 7xxx, 5xxx, 2xxx), which allows casting rods with smaller grains in the microstructure, better homogeneity and practicaly eliminates the microsegregation. With this the mechanical properties of the alloy are automatically improved. Dew to the minimization of the required homogenisation annealing (less annealing, shorter times) the production productivity is increased by 20 % and the 15 % of energy is saved.</t>
  </si>
  <si>
    <t>0015</t>
  </si>
  <si>
    <t>Hubert Fröhlich</t>
  </si>
  <si>
    <t>Zemeljska postaja</t>
  </si>
  <si>
    <t>Ground station</t>
  </si>
  <si>
    <t>Zemeljska postaja je bila postavljena za komunikacije s širokim spektrom akademskih in komercialnih satelitov. Omogoča prenos podatkov daljinskega zaznavanja s satelitov ter pošiljanje ukazov in kontrol satelitu.</t>
  </si>
  <si>
    <t>Ground control station system  for communication with a wide array of academic and commercial satellites was installed. It enables the satellite communications, command, control and reception of satellite data.</t>
  </si>
  <si>
    <t>0017</t>
  </si>
  <si>
    <t>Goran Kugler</t>
  </si>
  <si>
    <t>19623</t>
  </si>
  <si>
    <t>A system for virtual modeling and optimi</t>
  </si>
  <si>
    <t>A system for virtual modeling and optimisation of micro/nano satellite technologies</t>
  </si>
  <si>
    <t>Programska oprema sistema za virtualno modeliranje in optimiranje mikro in nanosatelitskih tehnologij združuje numerične analize trdnih snovi in tekočin z naprednimi optimizacijskimi algoritmi, ki zajemajo gradientne, deterministične in hevristične metode.</t>
  </si>
  <si>
    <t>Software system for virtual modelling and optimisation of micro and nanosatellite technologies is capable of combining numerical analyses of solids and fluids with advanced optimisation algorithms covering gradient based, deterministic and heuristic methods.</t>
  </si>
  <si>
    <t>0059</t>
  </si>
  <si>
    <t>Termalna vakuumska komora</t>
  </si>
  <si>
    <t>Thermal vacuum chamber</t>
  </si>
  <si>
    <t>Termalno vakuumska komora predstavlja glavno komponento zemeljske karakterizacije zmogljivosti aktuatorjev za visoko natančno manevriranje v zaprti zanki. Glavne lastnosti so: delovna površina: 2r=0,85m, l=1m; zahtevan vakuum: 10-5 mbar; Temperaturno obmocje delovanja: -80°C to +200°C; kontrola: avtomaticna, možnost daljinskega nadzora.</t>
  </si>
  <si>
    <t>Thermal vacuum chamber is the main component of the ground characterization capabilities for the actuators for high precision maneuvering in a closed loop. The main features are: working surface: 2r = 0.85 m, l = 1m; required vacuum: 10-5 mbar; Operating temperature range: -80 ° C to +200 ° C; Control: automatic and remote control option.</t>
  </si>
  <si>
    <t>0062</t>
  </si>
  <si>
    <t>Matevž Bošnak</t>
  </si>
  <si>
    <t>31982</t>
  </si>
  <si>
    <t>Air bearings</t>
  </si>
  <si>
    <t xml:space="preserve">Zračni ležaj se uporablja za testiranje tehnologij za nadzor in upravljanje orientacije satelita v okolju brez trenja.  </t>
  </si>
  <si>
    <t>Air bearing is used for testing the satellite attitude control  technologies in frictionless environment.</t>
  </si>
  <si>
    <t>0065</t>
  </si>
  <si>
    <t>Mali satelit z vgrajenim senzorjem</t>
  </si>
  <si>
    <t>Small satellite with integrated sensor</t>
  </si>
  <si>
    <t>Samo za interno uporabo.</t>
  </si>
  <si>
    <t>Internal use only.</t>
  </si>
  <si>
    <t>Uporablja se pri razvoju in testiranju novih satelitskih tehnologij.</t>
  </si>
  <si>
    <t>Used for developing and testing new satellite technologies.</t>
  </si>
  <si>
    <t>0066</t>
  </si>
  <si>
    <t>Tomaž Rodič</t>
  </si>
  <si>
    <t>08302</t>
  </si>
  <si>
    <t>Satelit</t>
  </si>
  <si>
    <t>Satellite</t>
  </si>
  <si>
    <t>Satelit  bo z višine 600 km dosegel prostorsko ločljivost 2,8 m pankromatsko in 5,8 m multispektralno. Satelit bo imel dva optična instrumenta – ozkokotnega in širokokotnega. Ozkokotni instrument bo dosegel prostorsko ločljivost 5,8 m v štirih kanalih, ki odgovarjajo spektralnim kanalom Landsat-1, 2, 3 in 4 (420–520 nm, 535–607 nm, 634–686 nm, and 750–960 nm). Širokokotni instrument bo imel prostorsko ločljivost 40,08 m. Oba instrumenta bosta lahko snemala tudi HD video z ločljivostjo 1920 x 1080 pikslov. Kadar bo satelit v vidnem polju zemeljske postaje, bo sposoben prenosa posnetkov in videa v realnem času, ko pa ne bo nad nobeno zemeljsko postajo, bo še vedno nadaljeval  z opazovanjem, posnetki in/ali video pa se bodo prenesli, ko bo naslednjič preletel postajo.</t>
  </si>
  <si>
    <t>The satellite will be capable of resolving a Ground Sampling Distance (GSD) of 2.8 m in PAN channel and 5,8 m in MS channels from a design altitude of 600 km.  The Satellite will carry two optical instruments. The narrow-field instrument will be capable of resolving 5.8 m GSD in four spectral channels corresponding to Landsat-1, 2, 3, and 4 (420–520 nm, 535–607 nm, 634–686 nm, and 750–960 nm).  The wide-field instrument will be capable of resolving 40,08 m GSD.  Both instruments are capable of recording HD video at 1920 by 1080 pixels.  The spacecraft will be capable of performing real-time imaging, attitude control and video streaming over Slovenia and other regions where it will be in view of a ground station with the appropriate setup. The spacecraft will also be capable of performing remote observations.</t>
  </si>
  <si>
    <t>0067</t>
  </si>
  <si>
    <t>Leon Pavlovič</t>
  </si>
  <si>
    <t>22477</t>
  </si>
  <si>
    <t>X-band ground station and software</t>
  </si>
  <si>
    <t xml:space="preserve">Zemeljska postaja za prenos podatkov s satelita na Zemljo z visoko hitrostjo.  </t>
  </si>
  <si>
    <t>Ground station for high data rate downlnk from satellites to the ground.</t>
  </si>
  <si>
    <t>0088</t>
  </si>
  <si>
    <t>Nacionalni inštitut za javno zdravje</t>
  </si>
  <si>
    <t>Brane Leskošek/Jožica Maučec Zakotnik</t>
  </si>
  <si>
    <t>Sistem za zajemanje in analizo podatkov o testih hoje za Slovenijo</t>
  </si>
  <si>
    <t>System for walk tests data acquisition and analyses for Slovenia</t>
  </si>
  <si>
    <t>Oprema je vgrajena v lokalno računalniško omrežje in služi vsem uporabnikom, ki dostopajo do storitev enote CINDI Slovenija (preimenovan v: Center za upravljanje programov preventive in krepitve zdravja na Nacionalnem inštitutu za javno zdravje-NIJZ). Mobilni (manjši) del opreme se uporablja tudi pri neposredni izvedbi testiranj hoje na terenu.</t>
  </si>
  <si>
    <t>The equipment is integrated into the local computer network and is used by all users who access services offered by CINDI Slovenia (new name: Prevention and Promotion Management Program at Nationa Institute for Public Helath). The mobile (smaller) part of equipment is used for online realisation of walk tests on the field.</t>
  </si>
  <si>
    <t>Oprema zagotavlja strežniško in omrežno podporo aplikacijam za zajemanje in predstavitev podatkov skupaj s statističnimi obdelavami ter omogoča zanesljivo in varno hrambo podatkov o testih hoje.</t>
  </si>
  <si>
    <t>The equipment is a basis for server and network services used by data acquisition applications together with statistical processing and safe and secure data maintenance about walk tests.</t>
  </si>
  <si>
    <t>54583,54584,54576,54572,54573,54599,54600,53121,54591,54592,54593,54594,54595,54596,54597</t>
  </si>
  <si>
    <t>http://www.nijz.si/</t>
  </si>
  <si>
    <t>Andrea Backović-Juričan, Tjaša Knific, Brane Leskošek</t>
  </si>
  <si>
    <t>CINDI WHO projekt</t>
  </si>
  <si>
    <t>Health Promotion Wales, Anglija.</t>
  </si>
  <si>
    <t>UP Fakulteta za management</t>
  </si>
  <si>
    <t>7097-001</t>
  </si>
  <si>
    <t>P5-0049</t>
  </si>
  <si>
    <t>Maja Meško</t>
  </si>
  <si>
    <t>Posodobitev računalniškega centra za management</t>
  </si>
  <si>
    <t>2010-2012</t>
  </si>
  <si>
    <t>Computer centre for management studies (update)</t>
  </si>
  <si>
    <t>Oprema je bila namenjena posodobitvi računalniškega centra in uporabljajo jo raziskovalci UP FM.</t>
  </si>
  <si>
    <t>The equipment was intended to modernize the computer center and used by researchers UP FM.</t>
  </si>
  <si>
    <t>Oprema je namenjena zbiranju in obdelavi podatkov v raziskovanju v managementu.</t>
  </si>
  <si>
    <t>The equipment is intended for the collection and processing od datas in the area of management.</t>
  </si>
  <si>
    <t>http://www.fm-kp.si/si/raziskovanje.html</t>
  </si>
  <si>
    <t>4, 14, 19, 23, 24</t>
  </si>
  <si>
    <t>Dušan Lesjak, Mitja Ruzzier, Nada Trunk Širca, Mirko Markič, Viktorija Florjančič, Zvone Vodovnik, Milan Vodopivec, Tina Bratkovič Kregar, Jasna Auer Antončič, Mihaela Kosančič</t>
  </si>
  <si>
    <t>Borut Likar</t>
  </si>
  <si>
    <t>J5-7588</t>
  </si>
  <si>
    <t>Mitja Ruzzier, Jasna Auer Antončič, Tina Bratkovič Kregar, Doris Gomezelj Omerzel</t>
  </si>
  <si>
    <t>J5-8232</t>
  </si>
  <si>
    <t>Milan Vodopivec, Suzana Laporšek, Matija Vodopivec, Mihaela Kosančič</t>
  </si>
  <si>
    <t>V5-1646</t>
  </si>
  <si>
    <t>Borut Likar, Peter Štrukelj</t>
  </si>
  <si>
    <t>Nadomestitev zastarane in dotrajane raziskovalne opreme</t>
  </si>
  <si>
    <t>Replacement of obsolete and outdated research equipment.</t>
  </si>
  <si>
    <t>Računalnike uporabljajo raziskovalci UP FM.</t>
  </si>
  <si>
    <t>Computers are used by researchers UP FM.</t>
  </si>
  <si>
    <t>Oprema je namenjena zbiranju in obdelavi podatkov v raziskovanju v managementu (večinoma 5.01, 5.02, 5.04, 5.05)</t>
  </si>
  <si>
    <t xml:space="preserve">The equipment is intended for the collection and processing od datas in the area of management (mostly 5.01, 5.02, 5.04, 5.05). </t>
  </si>
  <si>
    <t>1203933, 1203934, 1203935, 1203936, 1203937, 1203938, 1203939, 1203940, 1203941, 1203942</t>
  </si>
  <si>
    <t>Dušan Lesjak, Mitja Ruzzier, Nada Trunk Širca, Mirko Markič, Viktorija Florjančič, Milan Vodopivec, Tina Bratkovič Kregar, Jasna Auer Antončič, Armand Faganel, Roberto Biloslavo, Doris Gomezelj Omerzel, Mateja Jerman, Suzana Laporšek, Maja Meško, Igor  Rižnar, Klemen Širok, Mihaela Kosančič</t>
  </si>
  <si>
    <t xml:space="preserve"> /</t>
  </si>
  <si>
    <t>V5-1425</t>
  </si>
  <si>
    <t>Računalnik uporabljajo raziskovalci UP FM.</t>
  </si>
  <si>
    <t>Computer is used by researchers UP FM.</t>
  </si>
  <si>
    <t>Oprema je namenjena zbiranju in obdelavi podatkov v raziskovanju v managementu (večinoma 5.04)</t>
  </si>
  <si>
    <t xml:space="preserve">The equipment is intended for the collection and processing od datas in the area of management (mostly 5.04). </t>
  </si>
  <si>
    <t>1203945</t>
  </si>
  <si>
    <t>Peter Štrukelj, Borut Likar</t>
  </si>
  <si>
    <t>Dušan Lesjak</t>
  </si>
  <si>
    <t>06165</t>
  </si>
  <si>
    <t>1217595</t>
  </si>
  <si>
    <t>1217576, 1217577, 1217578, 1217579, 1217580</t>
  </si>
  <si>
    <t>Milan Vodopivec</t>
  </si>
  <si>
    <t>09745</t>
  </si>
  <si>
    <t>1217602</t>
  </si>
  <si>
    <t>Univerzitetni klinični center Maribor</t>
  </si>
  <si>
    <t>Nadja Kokalj Vokač</t>
  </si>
  <si>
    <t>Aparat za avotmatizirano sekvenciranje PSQ 96, System SQA Pyrosequencing</t>
  </si>
  <si>
    <t>Beckman Coulter sekvenator 285501 CEQ 8000 Genetic analysis system</t>
  </si>
  <si>
    <t>Oprema je dostopna zunanjim uporabnikom po dogovoru z vodjem procesa za molekularno genetiko, Borisom Zagradišnikom v času obratovanja Laboratorija za medicinsko genetiko, UKC-MB.</t>
  </si>
  <si>
    <t>Equipment is available according to agreement with process leader for molecular genetic diagnostics Boris Zagradišnik in working time of the Laboratory of medical genetics, UKC-MB.</t>
  </si>
  <si>
    <t>Omogoča ločevanje fragmentov enovijačnih DNA verig z najvećjo natančnostjo (1bp). Zato se uporablja za natančno meritev velikosti alelov pri analizi polimorfnih ponavaljajočih se zaporedij nukleotidov. Zelo senzitivna fluorescetna detekcija omogoča kvantifikacijo jakosti signalov in uporabo pri določanju števila lokusov (kvantitativna analiza). V kombinaciji z Sangerjevo metodo omogoča določanje zaporedja nukleotidov (sekveniranje) in zato mutacijsko analizo.</t>
  </si>
  <si>
    <t>Beckman Coulter CEQ8000 is a machine for  capillary  electrophoresis with fluorescent detection which is capable of separating single stranded DNA fragments with 1 bp difference. This allows precise measurement of allele lengths of polymophic fragments. Highly sensitive fluorescent detection enables quantitative analysis and copy number analysis of loci of interest. In combination with the Sanger chemistry sequencing and mutation analysis is also available.</t>
  </si>
  <si>
    <t>60-80</t>
  </si>
  <si>
    <t>http://www.ukc-mb.si</t>
  </si>
  <si>
    <t>Laboratorij za medicinsko genetiko</t>
  </si>
  <si>
    <t>Molekularno - genetska diagnostika</t>
  </si>
  <si>
    <t>Iztok Takač</t>
  </si>
  <si>
    <t>3D/4D digitalni diagnostični ultrazvočni aparat za aplikacije v ginekologiji Accuvix-xq prestige</t>
  </si>
  <si>
    <t>3D/4D digital diagnostic ultrasound machine for applications in gynecology Accuvix-xq prestige</t>
  </si>
  <si>
    <t xml:space="preserve">Po dogovoru z vodstvom Klinike za ginekologijo in perinatologijo, 16.00-19.00, od ponedeljka do petka. Po ceniku storitev. </t>
  </si>
  <si>
    <t>Upon the agreement with the Head of the University Clinical Department of Gynecology and Perinatology, 16.00-19.00, from Monday to Friday. Charged on the basis of the price list of services.</t>
  </si>
  <si>
    <t>Ultrazvočni pregledi v ginekologiji. Abdominalni in vaginalni pregledi.</t>
  </si>
  <si>
    <t>Ultrasonics examinations in gynecology. Abdominal and vaginal examinations.</t>
  </si>
  <si>
    <t>Klinika za ginekol. in perinatol.</t>
  </si>
  <si>
    <t xml:space="preserve">Diagnostika in drugi raziskovalni nameni
</t>
  </si>
  <si>
    <t>Raziskovalni fluorescenčni mikroskop z računalniško opremo za analizo slike</t>
  </si>
  <si>
    <t xml:space="preserve">Research light microscope with computer software for image analysis </t>
  </si>
  <si>
    <t>Oprema je dostopna zunanjim uporabnikom po dogovoru z vodjem procesa za medicinsko citogenetiko Andrejo Zagorac v času obratovanja laboratorija.</t>
  </si>
  <si>
    <t>Equipment is available according to agreement with process leader for cytogenetic diagnostics Andreja Zagorac in working time of the Laboratory of medical genetics, UKC-MB.</t>
  </si>
  <si>
    <t xml:space="preserve">Fluorescenčni raziskovalni mikroskop omogoča svetlobno mikroskopijo in analizo fluorescenčne slike do 1000X povečave, predvsem za potrebe molekularne citogenetske analize: FISH, CGH. Pripadajoča kamera in računalniška oprema služi za zajemanje, analizo in arhiviranje slike. Omogočena je kariotipizacija, FISH, M-FISH in CGH analiza. </t>
  </si>
  <si>
    <t xml:space="preserve">Fluorescent research microscope is used for bright field and fluorescent microscopy with 1000X magnification, mostly used for the needs of molecular cytogenetics analysis: FISH, CGH. Belonging camera and computer equipment is used for image capture, image analysis and archiving, enabling karyotypization, FISH, M-FISH and CGH. </t>
  </si>
  <si>
    <t>90-100</t>
  </si>
  <si>
    <t>Molekularno-citogenetska diagnostika</t>
  </si>
  <si>
    <t>P3-0335</t>
  </si>
  <si>
    <t>Eldar Gadžijev/Vojko Flis</t>
  </si>
  <si>
    <t>7791/5328</t>
  </si>
  <si>
    <t>Ultrazvočni diagnostični aparat</t>
  </si>
  <si>
    <t xml:space="preserve">Diagnostic ultrasound machine </t>
  </si>
  <si>
    <t>Oprema je dostopna zunanjim uporabnikom po dogovoru z vodjo ulrazvočne diagnostike dr.Mirajno Bervar v času obratovanja laboratorija.</t>
  </si>
  <si>
    <t>Equipment is available according to agreement with head of ultrasound diagnostics dr.Mirjana Bervar in working time of ultrasound laboratory .</t>
  </si>
  <si>
    <t>Ultrazvočni pregledi v abdominalni urgenci. Abdominalni in vaskularni pregledi.</t>
  </si>
  <si>
    <t>Ultrasound examinations of acute abdomen. Abdominal and vascular examinations.</t>
  </si>
  <si>
    <t>Diagnostika in druge raziskovalne namene</t>
  </si>
  <si>
    <t>UKC MB</t>
  </si>
  <si>
    <t>Visokoresolucijski čitalec za mikromreže</t>
  </si>
  <si>
    <t>Microarray scanner</t>
  </si>
  <si>
    <t>Oprema je dostopna zunanjim uporabnikom po dogovoru z vodjo Laboratorija za medicinskoo genetiko Nadjo Kokalj Vokač v času obratovanja laboratorija.</t>
  </si>
  <si>
    <t>Equipment is available according to agreement with head  of Laboratiory of Medical Genetics Nadja Kokalj Vokač  in working time of the Laboratory of medical genetics, UKC-MB.</t>
  </si>
  <si>
    <t xml:space="preserve">Čitalec omogoča analizo mikromrež, kar se uporablja za določanje števila kopij strukturnih genetskih variabilnosti, analizo izražanja genov, določanje enobaznih polimorfizmov pri analizi vezave dedovanja. Aparat meri jakost fluorescence označenega vzorca DNA ali RNA v primerjavi s kontrolno označeno DNA ali RNA. </t>
  </si>
  <si>
    <t>The scanner analyses microarray slides  for the detection of copy number variations, gene expression, single nucletide polymorphisms.</t>
  </si>
  <si>
    <t>Predvidoma 50-80</t>
  </si>
  <si>
    <t>P2-0046</t>
  </si>
  <si>
    <t>Artur Pahor/Andreja Sinkovič</t>
  </si>
  <si>
    <t>15750/18987</t>
  </si>
  <si>
    <t>Digitalni ultrazvočni aparat ALOKA Alpha 10 z LCD monitorjem</t>
  </si>
  <si>
    <t xml:space="preserve">Ultrasound machine ALOKA Alpha 10 with monitor </t>
  </si>
  <si>
    <t>Oprema je dostopna po dogovoru z vodjo Odd. za interno intenzivno medicino</t>
  </si>
  <si>
    <t xml:space="preserve">Equipment is available according to agreement with head of the Department of internal deseases. </t>
  </si>
  <si>
    <t>Ultrazvok srca in ožilja</t>
  </si>
  <si>
    <t>Cardiac and vascular ultrasound</t>
  </si>
  <si>
    <t>Željko Knez</t>
  </si>
  <si>
    <t>Zdravstvene in druge raziskovalne namene</t>
  </si>
  <si>
    <t>UKC Maribor</t>
  </si>
  <si>
    <t>P3-0327</t>
  </si>
  <si>
    <t>Borut Kovačič</t>
  </si>
  <si>
    <t>Sistem video za morfodinamiko zarodkov</t>
  </si>
  <si>
    <t>Time lapsse system</t>
  </si>
  <si>
    <t>Oprema je dostopna po dogovoru z vodjo Laboratorija za OBMP</t>
  </si>
  <si>
    <t>Equipment is available according to agreement with head of IVF laboratory</t>
  </si>
  <si>
    <t>Video sistem služi za spremljanje razvoja in morfodinamike predimplantacijskih zarodkov in vitro in za ugotavljanje nepravilnosti v delitvah njihovih celic.</t>
  </si>
  <si>
    <t>Time lapse system is used for continuous monitoring of preimplantation embryo development and morphodinamic in vitro and for identification  of cleavage irregularities.</t>
  </si>
  <si>
    <t>https://www.ukc-mb.si/obvestila/oglasi/</t>
  </si>
  <si>
    <t>Laboratorij za OBMP</t>
  </si>
  <si>
    <t xml:space="preserve">Optična oprema za mikrokirurške operacije na modih in mikrofertilizacijo s semenčicami iz tkiva mod pri moških s težko obliko azoospermije </t>
  </si>
  <si>
    <t>Optical equipment for microsurgical testicular biopsy and intracytoplasmic sperm injection with testicular spermatozoa in men with a severe azospermia</t>
  </si>
  <si>
    <t>En del optične opreme se uporablja za identifikacijo semenskih kanalčkov z ohranjeno spermatogenezo med mikrokirurško biopsijo testisa. Drugi del optične opreme se uporablja za identifikacijo in izolacijo sperme iz bioptičnega tkiva, ki se nato uporablja v postopku intracitoplazmatske injekcije semenčic v procesu oploditve in vitro.</t>
  </si>
  <si>
    <t>One part of the optical equipment is used to identify tubuli seminiferi with preserved spermatogenesis during microsurgical testicular biopsy. The second part of optical equipment is used to identify and isolate sperm from bioptic tissue , which is then used in the intracytoplasmic sperm injection in the in vitro fertilization process.</t>
  </si>
  <si>
    <t>132892; 133312</t>
  </si>
  <si>
    <t>Institut "Jožef Stefan"</t>
  </si>
  <si>
    <t>Janez Pirš</t>
  </si>
  <si>
    <t>01120</t>
  </si>
  <si>
    <t>Analizator ionov v tekočih kristalih</t>
  </si>
  <si>
    <t>Ion analyzer in liquid crystals</t>
  </si>
  <si>
    <t>Dostop dovoljen po dogovoru, ni posebnih omejitev</t>
  </si>
  <si>
    <t>Service available upon request, no special limitation</t>
  </si>
  <si>
    <t>Določitev fizikalno-kemijskih lastnosti tekočih kristalov</t>
  </si>
  <si>
    <t>Determination of physical-chemical properties of liquid crystals</t>
  </si>
  <si>
    <t>11/265</t>
  </si>
  <si>
    <t/>
  </si>
  <si>
    <t>Polona Umek</t>
  </si>
  <si>
    <t>ATR-FTIR spektrometer</t>
  </si>
  <si>
    <t xml:space="preserve">ATR-FTIR spektrometer (Attenuated Total Reflection Fourier Transform Infrared Spectrometer) </t>
  </si>
  <si>
    <t>Oprema je dostopna za zunanje uporabnike. Kontaktni osebi sta polona.umek@ijs.si in zoran.arsov@ijs.si</t>
  </si>
  <si>
    <t>Equipment is available for external users. Contact pearsons are polona.umek@ijs.si and zoran.arsov@ijs.si</t>
  </si>
  <si>
    <t>Oprema je namenjena snemanju IR spektrov v FAR in MID IR področju snovi v trdnem stanju in vodnih raztopinah.</t>
  </si>
  <si>
    <t>The equipment is intended for the recording of IR spectra in the FAR and MID IR regions for solid-state materials and aqueous solutions.</t>
  </si>
  <si>
    <t>14/191</t>
  </si>
  <si>
    <t>IJS</t>
  </si>
  <si>
    <t xml:space="preserve">Avtomatizirani sistem za izrezovanje gelov za proteomiko </t>
  </si>
  <si>
    <t>2D gel cutter for proteomics sample preparation</t>
  </si>
  <si>
    <t>Uporaba in cena po dogovoru, za uporabo kontaktirati Dr. Marka Fonovića (marko.fonovic@ijs.si)</t>
  </si>
  <si>
    <t>Equipment is used for automatic extraction of protein bands from 2D PAGE gels</t>
  </si>
  <si>
    <t>Oprema se uporablja za avtomatsko izrezovanje velikega števila proteinskih lis, ločenih s pomočjo 2D elektroforeze</t>
  </si>
  <si>
    <t>12/138</t>
  </si>
  <si>
    <t>P1-0135</t>
  </si>
  <si>
    <t>Vladimir Cindro</t>
  </si>
  <si>
    <t>Avtomatski ožičevalnik elektronskih vezij z mikroskopom</t>
  </si>
  <si>
    <t>Automatic Al wire bonder with rotating head</t>
  </si>
  <si>
    <t>Kontaktna oseba. Vladimir Cindro, tel 4773726</t>
  </si>
  <si>
    <t>Contact person: Vladimir Cindro, phone no. +3861 4773726</t>
  </si>
  <si>
    <t xml:space="preserve">Povezovanje elektronskih vezij z Al žico debeline 20-30 mikronov, presledki večji od 80 mikronov </t>
  </si>
  <si>
    <t xml:space="preserve">Wire bonding with 20-30 micron Al wire. Minimum pitch 80 microns. </t>
  </si>
  <si>
    <t>14/184</t>
  </si>
  <si>
    <t>P1-0102</t>
  </si>
  <si>
    <t>Andrej Likar</t>
  </si>
  <si>
    <t>Clover detektor</t>
  </si>
  <si>
    <t>High purity germanium clover detector</t>
  </si>
  <si>
    <t>Po predhodnem dogovoru z doc.dr. Lipoglavškom 01/477-34-93 matej.lipoglavsek@ijs.si</t>
  </si>
  <si>
    <t>Contact assist.prof. Matej Lipoglavšek 01/477-34-93 matej.lipoglavsek@ijs.si</t>
  </si>
  <si>
    <t>Detektor za žarke gama, sestavljen iz štirih koaksialnih germanijevih kristalov tipa N, rezkanih v končno obliko in sestavljenih v strukturo, ki spominja na štiriperesno deteljico</t>
  </si>
  <si>
    <t>A gamma-ray detector consisting of four coaxial N-type high purity germanium crystals, each machined to shape and arranged to form a structure resembling a four-leaf clover</t>
  </si>
  <si>
    <t>12/152</t>
  </si>
  <si>
    <t>Simon Širca</t>
  </si>
  <si>
    <t>P1-0112</t>
  </si>
  <si>
    <t>Matjaž Žitnik</t>
  </si>
  <si>
    <t>P6-0283</t>
  </si>
  <si>
    <t>Janka Istenič</t>
  </si>
  <si>
    <t>Primož Pelicon</t>
  </si>
  <si>
    <t>Detekcijski sistem s hlajeno CCD-kamero</t>
  </si>
  <si>
    <t xml:space="preserve">A thermoelectrically cooled back illuminated CCD x-ray camera system (ANDOR DX-438 BV)  </t>
  </si>
  <si>
    <t xml:space="preserve">Termoelektrično hlajen CCD detektor je sestavni del visokoločljivega spektrometra rentgenskih žarkov. Omogoča pozicijsko občutljivo detekcijo rentgenskih fotonov v energijskem področju 1 - 10 keV. </t>
  </si>
  <si>
    <t>TE cooled CCD x-ray camera is integrated within the Bragg type high-resolution x-ray spectrometer to detect diffracted photons within 1-10 keV range.</t>
  </si>
  <si>
    <t>10/235,10</t>
  </si>
  <si>
    <t>P2-0105</t>
  </si>
  <si>
    <t>Diferenčni dinamični kalorimeter (temperaturno območje: - 180ºC do + 700ºC)</t>
  </si>
  <si>
    <t>Differential Scanning Calorimeter (temperature range  - 180ºC do + 700ºC)</t>
  </si>
  <si>
    <t xml:space="preserve">Diferenčni dinamični kalorimeter je dostopen za termične analize različnih trdnih in tekočih vzorcev. Pomembno je, da so vzorci v izbranem temperaturnem območju analize obstojni, oziroma, da razpadajo brez ljudem, aparaturi in okolju nevarnih  produktov. Cena analiz je odvisna predvsem od izbranega temperaturnega programa, torej temperaturnega območja, hitrosti segrevanja in/ali ohlajanja, dolžine izotermnih segmentov  in atmosfere. </t>
  </si>
  <si>
    <t xml:space="preserve">Differential scanning calorimeter is suitablle for thermal analyses of different solid and liquid samples. The samples should be stable in the selected temperature range of the analysis, or the evolved products of decomposition should not be harmful for staff, equipment and environment. The cost of the analyses depends mainly on the selected temperature programme, that is the temperature range, heating/cooling rate, duration of isothermal segments and atmosphere. </t>
  </si>
  <si>
    <t>Diferenčni dinamični kalorimeter (DSC) je aparatura, s katero določamo entalpijske spremembe in temperature prehodov, ki so posledica različnih kemijskih ali fizikalnih procesov (kemijske reakcije, fazne premene,...) med segrevanjem in/ali ohlajanjem vzorcev po izbranem temperaturnem programu in v izbrani atmosferi. Metoda je primerna za analizo trdnih in tekočih vzorcev z masami od nekaj mg do nekaj 10 mg v temperaturnem območju od -180ºC do + 700ºC.</t>
  </si>
  <si>
    <t>Differential scanning calorimeter (DSC) is research equipment for determination of enthalpy changes and transition temperatures in
solids and liquid samples due to chemical and physical processes (chemical reactions, phase transitions,...) under controlled
temperature change in a controlled atmosphere. The method is suitable for analysis of solid and liquid samples with masses of a few mg to a few 10 mg in the temperature range between  -180ºC to + 700ºC.</t>
  </si>
  <si>
    <t>13/229</t>
  </si>
  <si>
    <t>Marija Kosec</t>
  </si>
  <si>
    <t>J2-1227</t>
  </si>
  <si>
    <t>L2-2343</t>
  </si>
  <si>
    <t>Janez Holc</t>
  </si>
  <si>
    <t>Denis Arčon</t>
  </si>
  <si>
    <t>14080</t>
  </si>
  <si>
    <t>Določitev fizikalno-kemijskih lastnosti trdnih in tekočih snovi</t>
  </si>
  <si>
    <t xml:space="preserve">Determination of physical-chemical properties of solids and liquids </t>
  </si>
  <si>
    <t>Robert Blinc</t>
  </si>
  <si>
    <t>P2-0001</t>
  </si>
  <si>
    <t>Stanislav Strmčnik</t>
  </si>
  <si>
    <t>Eksperimentalni energetski sistem s PEM gorivno celico</t>
  </si>
  <si>
    <t xml:space="preserve">Experimental power system based on PEM fuel cells </t>
  </si>
  <si>
    <t>Opremo je možno uporabljati po predhodnem dogovoru s potencialnim uporabnikom in lastnikom opreme. Pogoje, trajanje in način uporabe se določi s pogodbo.</t>
  </si>
  <si>
    <t>The equipment can be exploited upon precedent agreement between the potential user and the owner. The conditions, duration and modes of the equipment exploitation are to be defined with a contract.</t>
  </si>
  <si>
    <t xml:space="preserve">Eksperimentalni sistem sestavlja 1kW PEM gorivne celice, viri vodika, hranilnik vodika, elektronsko breme in kontrolni sistem za nadzor in vodenje. Sistem je namenjen testiranju različnih podsklopov, ki se uporabljajo pri gradnji sistemov, ki kot energetski vir uporabljajo PEM gorivne celice. </t>
  </si>
  <si>
    <t>The experimental system consists of 1kW PEM fuel cells generator setup, various hydrogen sources, hydrogen storage, elecronic load and computer system for monitoring and control. The system is used for testing of various devices and subsystems that are used in the design of different PEM fuel cells based systems.</t>
  </si>
  <si>
    <t>13/200</t>
  </si>
  <si>
    <t xml:space="preserve">P2-0001 </t>
  </si>
  <si>
    <t>Đani Juričić</t>
  </si>
  <si>
    <t xml:space="preserve">Razvoj demonstracijskega prototipa kogeneracije na osnovi gorivnih celic za vojaške namene </t>
  </si>
  <si>
    <t xml:space="preserve">Keramični procesor za razklop goriva in čiščenje izhodnih plinov </t>
  </si>
  <si>
    <t>Femtosekundni sistem za mešanje optičnih frekvenc</t>
  </si>
  <si>
    <t>Femtosecond optical frequency mixing system</t>
  </si>
  <si>
    <t>Oprema je dosegljiva po dogovoru s skrbnikom</t>
  </si>
  <si>
    <t>Equipment is available upon agreement</t>
  </si>
  <si>
    <t>Osnovna sestavna komponenta sistema za mešanje optičnih frekvenc.</t>
  </si>
  <si>
    <t>Basic component of the system for the mixing of the optical frequencies.</t>
  </si>
  <si>
    <t>11/260</t>
  </si>
  <si>
    <t>Dragan D. Mihailović</t>
  </si>
  <si>
    <t>P1-0192</t>
  </si>
  <si>
    <t>Martin Čopič</t>
  </si>
  <si>
    <t>Femtosekundni sistem za mešanje optičnih frekvenc s priborom</t>
  </si>
  <si>
    <t>Femtosecond optical frequency mixing system with acompanying equiment</t>
  </si>
  <si>
    <t>Pikosekundna spektroskopija v IR področju z nastavljivo valovno dolžino svetlobe, posebej še nelinearno resonančno optično mešanje frekvenc na površinah.</t>
  </si>
  <si>
    <t>Picosecond spectroscopy in IR region with tunable wavelength, especially non-linear resonant optical mixing of frequencies on surfaces.</t>
  </si>
  <si>
    <t>12/126</t>
  </si>
  <si>
    <t>Tomaž Skapin</t>
  </si>
  <si>
    <t>FTIR spektrometer</t>
  </si>
  <si>
    <t>Dostop do in delo na opremi sta možna. Pogoji dostopa in cena: po dogovoru. Kontakt: T. Skapin</t>
  </si>
  <si>
    <t>Access and work on the equipment is possible. Access conditions and prices:  individually appointed. Contact: T. Skapin</t>
  </si>
  <si>
    <t>Raziskovalni FTIR spektrometer srednjega razreda. Območje: 30 - 10.000 cm-1; ločljivost &lt; 0.3 cm-1. Dodatna oprema: visokotemperaturna celica, nizkotemperaturna celica, fotoakustični detektor.</t>
  </si>
  <si>
    <t>Medium class research FTIR spectrometer. Range: 30 - 10.000 cm-1; resolution &lt; 0.3 cm-1. Additional equipment: low temperature cell, high temperature cell, photoacoustic detector.</t>
  </si>
  <si>
    <t>12/148</t>
  </si>
  <si>
    <t>L2-2211</t>
  </si>
  <si>
    <t>Andrej Stergaršek</t>
  </si>
  <si>
    <t>V4-0490</t>
  </si>
  <si>
    <t>Z1-6524</t>
  </si>
  <si>
    <t>Boris Žemva</t>
  </si>
  <si>
    <t>Z1-7037</t>
  </si>
  <si>
    <t>P1-0143</t>
  </si>
  <si>
    <t>Milena Horvat</t>
  </si>
  <si>
    <t>GC/HPLC/ICP-MS</t>
  </si>
  <si>
    <t>Inductively Coupled Plasma Mass Spectrometer coupled to GC/HPLC</t>
  </si>
  <si>
    <t>Po dogovoru; materialni stroški + ure operaterja</t>
  </si>
  <si>
    <t>Pon agreement; material  + personnel costs</t>
  </si>
  <si>
    <t>Uporablja se za določanje elementov in njihovih zvrsti v različnih vzorcih (okoljski,  biološki vzorci...).</t>
  </si>
  <si>
    <t>It is used for determination of elements and theitr compounds in different samples (environmental, biological…)</t>
  </si>
  <si>
    <t>12/125</t>
  </si>
  <si>
    <t>PR-01670</t>
  </si>
  <si>
    <t>PR-00438</t>
  </si>
  <si>
    <t>PR-01156</t>
  </si>
  <si>
    <t>PR-01872           PR-02727</t>
  </si>
  <si>
    <t>GC-C-IRMS (Gas Chromatograph - Combustion - Isope Ratio Mass Spectrometer)</t>
  </si>
  <si>
    <t>Isotope ratio mass spectrometer equipped with gas chromatograph and combustion unit</t>
  </si>
  <si>
    <t>Upon agreement; material  + personnel costs</t>
  </si>
  <si>
    <t>Analiza izotopske sestave vodika, ogljika in dušika v organskih spojinah po ločbi s plinskim kromatografom</t>
  </si>
  <si>
    <t>Compound-specific stable isotope analysis of  hydrogen, carbon and nitrogen after separation by gass chromatography and combustion</t>
  </si>
  <si>
    <t>11/284</t>
  </si>
  <si>
    <t>L4-9653</t>
  </si>
  <si>
    <t>Tomislav Levanič</t>
  </si>
  <si>
    <t>V4-0312</t>
  </si>
  <si>
    <t>Nives Ogrinc</t>
  </si>
  <si>
    <t>J1-2136</t>
  </si>
  <si>
    <t>Jadran Faganeli</t>
  </si>
  <si>
    <t>P1-0035</t>
  </si>
  <si>
    <t>Svjetlana Fajfer</t>
  </si>
  <si>
    <t>Heterogeni multiprocesorski sistem - GRID</t>
  </si>
  <si>
    <t>Heterogeneous multi processing system-GRID</t>
  </si>
  <si>
    <t>By arrangement</t>
  </si>
  <si>
    <t>Numerično modeliranje kompleksnih sistemov</t>
  </si>
  <si>
    <t>Numerical modelling of complex systems</t>
  </si>
  <si>
    <t>46613 01,46613 02,47447 XIV 207</t>
  </si>
  <si>
    <t xml:space="preserve">13/207 </t>
  </si>
  <si>
    <t>P2-0076</t>
  </si>
  <si>
    <t>Leon Žlajpah</t>
  </si>
  <si>
    <t>Humanoidni robot</t>
  </si>
  <si>
    <t>Humanoid robot</t>
  </si>
  <si>
    <t xml:space="preserve">Humanoidnega robota zaradi kompleksnosti upravljanja in s tem povezane nevarnosti poškodb opreme ne posojamo. Po predhodnem dogovoru se lahko pri nas izvajajo eksperimenti, ki jih sami pripravimo. Pri tem zaračunamo ceno ure po ceniku IJS </t>
  </si>
  <si>
    <t>The robot can be hired for experimental work providing that the experiments are prepared and executed by our personnel.  We charge according to the JSI personnel price list.</t>
  </si>
  <si>
    <t>Imitacija človeškega gibanja in akcij. Robot ima 28 prostostnih stopenj,  je visok 63 cm in težek 8,8 Kg</t>
  </si>
  <si>
    <t xml:space="preserve">The humanoid robot imitates human motion and can perform actions in simmilar way as humans. It has 28 DOF. The height of the robot is 63cm and the weight is 8,8 kg, The robot is equipped with vision system, force sensors and audio system. </t>
  </si>
  <si>
    <t>45460,45740, 45741, 45739, 46077, 45747, 45748 XIII 199</t>
  </si>
  <si>
    <t>13/199</t>
  </si>
  <si>
    <t xml:space="preserve">6.OP PACO+ </t>
  </si>
  <si>
    <t>Jadran Lenarčič</t>
  </si>
  <si>
    <t>Ionski izvor velike svetlosti</t>
  </si>
  <si>
    <t>High-brightness ion source</t>
  </si>
  <si>
    <t xml:space="preserve">Oprema je dostopna  akademskim institucijam in gospodarskim družbam (primoz.pelicon@ijs.si), kot tudi raziskovalcem in industriji iz evropskega raziskovalnega prostora (EU FP7 SPIRIT, www.spirit-ion.eu). </t>
  </si>
  <si>
    <t xml:space="preserve">Equipment is accesible for all academic institutions and companies (primoz.pelicon@ijs.si), as well as to the european researchers and industry in the frame of 7th FPEU project "SPIRIT" (www.spirit-ion.eu). </t>
  </si>
  <si>
    <t>Oprema je namenjena tvorbi visokoenergijskega fokusiranega protonskega žarka za določanje elementnih porazdelitev v bioloških in geoloških vzorcih in za mikroobdelavo.</t>
  </si>
  <si>
    <t>The equipment is dedicated to the formation of high-energy focused proton beams for elemental mapping of biological tissue, geological samples and micromachining.</t>
  </si>
  <si>
    <t>53759 XIV 200</t>
  </si>
  <si>
    <t>14/200</t>
  </si>
  <si>
    <t>Gaberščik Alenka</t>
  </si>
  <si>
    <t>IsoPrime MultiFlow Bio</t>
  </si>
  <si>
    <t>Equilibration unit for oxygen and hydrogen isotope analyses in water</t>
  </si>
  <si>
    <t>upon agreement; material  + personnel costs</t>
  </si>
  <si>
    <t>Ekvilibracija vode oz. vodnih raztopin s CO2 ali H2 za analizo izotopske sestave O in H</t>
  </si>
  <si>
    <t>Equilibration of water and water solution with CO2 or H2 for stable isotope analysis of O and H</t>
  </si>
  <si>
    <t>47422 XIV 222</t>
  </si>
  <si>
    <t>14/222</t>
  </si>
  <si>
    <t>J1-9498</t>
  </si>
  <si>
    <t>Sonja Lojen</t>
  </si>
  <si>
    <t>V4-0539</t>
  </si>
  <si>
    <t>J2-1433</t>
  </si>
  <si>
    <t>Jožef Pezdič</t>
  </si>
  <si>
    <t>Climatic chamber</t>
  </si>
  <si>
    <t>Nudimo vse vrste uslug in najema klimatske komore. Cena klimatske komore na dan se oblikuje po dogovoru, delo se zaračunava po ceniku IJS.</t>
  </si>
  <si>
    <t>We offer our climatic chamber for all kinds of experiments and treatments. The daily rate is approximatelly 200 EUR. The work of our personnel we charge according to the JSI personnel price list.</t>
  </si>
  <si>
    <t xml:space="preserve">Klimatska komora je namenjena testiranju v eksteremnih okoljih. Omogoča simuliranje pogojev od -30°  do +50°C, različne stopnje vlažnosti zraka in koncenracijo kisika do višine 15000m. Dimenzije komore so 3m x 3m x 3m.
</t>
  </si>
  <si>
    <t xml:space="preserve">The climatic chamber enables testing of human performance and equipment in extreme climatic conditions. The climatic chamber simulates ambient conditions ranging from –30°C to +50°C, and can also maintain relative humidity under these conditions. It is also equipped with a vacuum pressure absorption system (VPSA), which can accurately maintain oxygen levels inside the climatic chamber to simulate altitudes up to 15,000 m above sea level. </t>
  </si>
  <si>
    <t>12/144</t>
  </si>
  <si>
    <t>L7-9731</t>
  </si>
  <si>
    <t>Igor Mekjavić</t>
  </si>
  <si>
    <t>M2-0103                M2-0018</t>
  </si>
  <si>
    <t>L7-2413</t>
  </si>
  <si>
    <t>Konfokalna optika za rentgenske žarke</t>
  </si>
  <si>
    <t>confocal multilayer optics for X-rays</t>
  </si>
  <si>
    <t>Uporaba in cena cena po dogovoru, za uporabo kontaktirati dr. Dušana Turka (dusan.turk@ijs.si)</t>
  </si>
  <si>
    <t>This equipment is part of the system for measurement of diffraction pattern of crystals of macromolecules</t>
  </si>
  <si>
    <t>Oprema je del sistema za snemanje difrakcijskih vzorcev kristalov makromolekul.</t>
  </si>
  <si>
    <t>31837 03</t>
  </si>
  <si>
    <t>11/292</t>
  </si>
  <si>
    <t>J1-0733</t>
  </si>
  <si>
    <t>J1-9359</t>
  </si>
  <si>
    <t>P2-0037</t>
  </si>
  <si>
    <t>Borka Jerman Blažič</t>
  </si>
  <si>
    <t>Laboratorij za antropocentrične študije in računalniško forenziko</t>
  </si>
  <si>
    <t xml:space="preserve">Laboratory for anthropocentric studies and computer forensics </t>
  </si>
  <si>
    <t>Ni na razpolago</t>
  </si>
  <si>
    <t>Not for public use</t>
  </si>
  <si>
    <t>Evalvacija uporabnosti programske opreme</t>
  </si>
  <si>
    <t>Usability evaluation software</t>
  </si>
  <si>
    <t>46474,46478,46033,45549,45555,45550,46072,46061,46062,46064,46055,46056,56057,46058,460589,46473,46053,46015 XIII_208</t>
  </si>
  <si>
    <t>13/208</t>
  </si>
  <si>
    <t>Borka Džonova Jerman B.</t>
  </si>
  <si>
    <t xml:space="preserve">Laboratorijska izostatska stiskalnica </t>
  </si>
  <si>
    <t>Laboratory isostatic pressure</t>
  </si>
  <si>
    <t>Izostasko stiskanje prahov v končno obliko do velikost 7 x 20 cm. Cena in čas po dogovoru.</t>
  </si>
  <si>
    <t>Izostatic pressing of different powders in to final shape with dimensions 7 x 20 cm.  Price and availabillity by arragement.</t>
  </si>
  <si>
    <t xml:space="preserve">Izostasko stiskanje, maksimalni pritisk 400 Mpa, temperatura 80oC. </t>
  </si>
  <si>
    <t>Izostatic pressing with maksimum poressure of 400 Mpa and temperature of 80oC.</t>
  </si>
  <si>
    <t>12/112</t>
  </si>
  <si>
    <t>J2-9090</t>
  </si>
  <si>
    <t>Marko Hrovat</t>
  </si>
  <si>
    <t>Laboratorijska naprava za naparevanje in naprševanje Leybold UNIVX 300</t>
  </si>
  <si>
    <t>Laboratory sputtering equipment</t>
  </si>
  <si>
    <t>Naprševanja kovinskih elektrod (Au, Pt, Ag, Ti, Cr, Cu, zlitine itd) na različne vzorce do velikost 4 cm. Cena in čas po dogovoru.</t>
  </si>
  <si>
    <t>Sputtering of metallic electrode on different materials(Au, Pt, Ag, Ti, Cr, Cu, alloys etc.). Price and availabillity by arragement.</t>
  </si>
  <si>
    <t>Naprševanje kovinskih elektrod na različne materiale. Možnost naprševanja do treh različnih kovinskih plasti v enem ciklusu.</t>
  </si>
  <si>
    <t>Sputtering of metal electrodes on different materials. Option sputtering up to three different metal layers in a single cycle.</t>
  </si>
  <si>
    <t>11/290</t>
  </si>
  <si>
    <t>L2-1187</t>
  </si>
  <si>
    <t>Igor Muševič</t>
  </si>
  <si>
    <t>09089</t>
  </si>
  <si>
    <t>Laserska pinceta</t>
  </si>
  <si>
    <t>Laser tweezers</t>
  </si>
  <si>
    <t>Možnost meritev po ceniku IJS, možnost brezplačne uporabe v primeru izvajanja skupnih RR projektov. Dodatni podatki o skrbnikih opreme na razpolago na RO</t>
  </si>
  <si>
    <t>Posibility of measurements according to the IJS price-list, possibility for free usage in case of joined projects</t>
  </si>
  <si>
    <t>Sistem omogočija manipulacijo mikronskih in submikronskih delcev v mehki snovi, npr. koloidov trdnih delcev v tekočih kristalih</t>
  </si>
  <si>
    <t>The system provides for manipulation of micro- and submicro-sized particles in soft matter, in particular colloids of solid particles and liquid crystals.</t>
  </si>
  <si>
    <t>44433, 45528,46085,46017,46079,45830,46555,46464 XIII219</t>
  </si>
  <si>
    <t>13/219</t>
  </si>
  <si>
    <t>Tomaž Apih</t>
  </si>
  <si>
    <t>07518</t>
  </si>
  <si>
    <t>Magnetno-resonančni relaksometer (s hitrim cikliranjem magnetnega polja)</t>
  </si>
  <si>
    <t>Fast field cycling NMR relaxomer</t>
  </si>
  <si>
    <t>Meritve molekularne dinamike snovi</t>
  </si>
  <si>
    <t>Investigations of molecular dynamics</t>
  </si>
  <si>
    <t>11/280</t>
  </si>
  <si>
    <t>P2-0082</t>
  </si>
  <si>
    <t>Peter Panjan</t>
  </si>
  <si>
    <t>Magnetronska izvira in napajalniki za vgradnjo v napravo za nanašanje niozkotemperaturnih prevlek</t>
  </si>
  <si>
    <t>Magnetron sources and power supply for deposition of low temperature hard coatings</t>
  </si>
  <si>
    <t>Depozicija 3 µm debele trde prevleke na podlage, ki zasedajo volumen 400 mm v premeru in 400 mm v višino se oblikuje po dogovoru (cena vključuje izrabo tarč, porabo električne energije in delovnih plinov, mehansko predpripravo in čiščenje podlag, saržiranje, delo dveh operaterjev). Postopek nanašanja 3 µm debele prevleke traja okrog 8ur.</t>
  </si>
  <si>
    <t>Deposition of 3µm thick hard coating on substrates which occupy the usable volume 400 mm in diameter and 400 mm in height cost app. 600 € (the cost include the  target, gases and energy consumption, mechanical preatreatment and cleaning of substrates, loading, fixturing, personnel cost). Total time needed for one batch is app. 8 hour.</t>
  </si>
  <si>
    <t>Nanos trdih PVD prevlek pri temperaturi pod 200 °C z pulznim magnetronskim naprševanjem.</t>
  </si>
  <si>
    <t>Deposition of low temperature hard coatings by pulsed magnetron sputtering at temperature bellow 200 °C.</t>
  </si>
  <si>
    <t>46032 XIV 205</t>
  </si>
  <si>
    <t>13/205</t>
  </si>
  <si>
    <t>Miran Mozetič</t>
  </si>
  <si>
    <t>L2-9189</t>
  </si>
  <si>
    <t>Darinka Kek Merl</t>
  </si>
  <si>
    <t>L2-0858</t>
  </si>
  <si>
    <t>Tomaž Gyergyek</t>
  </si>
  <si>
    <t>L2-2100</t>
  </si>
  <si>
    <t>Adolf Jesih</t>
  </si>
  <si>
    <t>Masni spektrometer</t>
  </si>
  <si>
    <t>Mass spectrometer</t>
  </si>
  <si>
    <t>Čas dostopa do opreme vsak delovni dan od 8:00 do 16:00 po predhodnem dogovoru s skrbnikom. Kontakt preko el. Pošte na naslovu adolf.jesih@ijs.si</t>
  </si>
  <si>
    <t>Acces is posible every working day from 8:00 to 16:00 after agreement on terms of use. Contact  on email adolf.jesih@ijs.si</t>
  </si>
  <si>
    <t>Oprema je montirana na vakuumski sistem in je namenjena karakterizaciji in identifikaciji plinskih komponent v plazmi in analizi plinskih komponent mešanic plinov.</t>
  </si>
  <si>
    <t>The equipment is connected to a vacuum system and is devoted to the characterization and identification of gaseous components in plasma as well as to the analysis of gas mixtures.</t>
  </si>
  <si>
    <t>53396 XIV 189</t>
  </si>
  <si>
    <t>14/189</t>
  </si>
  <si>
    <t>Marko Fonović</t>
  </si>
  <si>
    <t>Masni spektrometer LTQ Orbitrap XL ETD</t>
  </si>
  <si>
    <t>Mass Spectrometer LTQ Orbitrap XL ETD</t>
  </si>
  <si>
    <t xml:space="preserve">Oprema je dostopna vsem akademskim institucijam in gospodarskim družbam, bodisi proti plačilu, ki krije stroške analize ali pa skozi sodelavo. Stranka lahko direktno kontaktira osebo odgovorno za opremo, od katere dobi navodila za pripravo vzorca. Odgovorna oseba se po opravljeni analizi s stranko tudi pogovori o dobljenih rezultatih.  </t>
  </si>
  <si>
    <t>Equipment is accesible for all academic institutions and companies through direct collaborations or payment which covers the cost of analysis. Clients can directly contact the person in charge if the instrument, who instructs them regarding the sample preparation procedures and after the analysis he also discusses the results with them.</t>
  </si>
  <si>
    <t xml:space="preserve">Oprema se uporablja za kvantitativno in kvalitativno analizo proteiniv v kompleksnih bioloških vzorcih. </t>
  </si>
  <si>
    <t xml:space="preserve">Equipment is used for quantitative and qualitative analysis of proteins in complex biological samples. </t>
  </si>
  <si>
    <t>50846 XIV 170</t>
  </si>
  <si>
    <t>14/170</t>
  </si>
  <si>
    <t>Janez Kovač</t>
  </si>
  <si>
    <t>Masni spektrometer sekundarnih ionov SIMS</t>
  </si>
  <si>
    <t>Time of flight secondary ion mass spectrometer TOF SIMS</t>
  </si>
  <si>
    <t>Uporaba je možna za zunanje uporabnike po predhodnem dogovoru. Kontaktirati dr. Janeza Kovača (janez.kovac@ijs.si, 01 477 3403)</t>
  </si>
  <si>
    <t>Application for external users is possible, contact person dr. Janez Kovač (janez.kovac@ijs.si, 01 477 3403)</t>
  </si>
  <si>
    <t>TOF–SIMS spektrometer na osnovi masne spektroskopije molekul s površine omogoča precizno analizo elemntne sestave in molekularne strukture površin, tankih plasti in faznih mej organskih in anorganskih trdih materialov, kot so: polimeri, biomateriali, polprevodniki, prevleke, barve, kovine, keramika, steklo, zdravila... Masna ločljivost instrumenta je okoli 10.000, lateralno ločljivostjo je okoli 100 nm in analizna globina 2-3 monoplasti.</t>
  </si>
  <si>
    <t>TOF-SIMS spectrometer provides detailed elemental and molecular information about surfaces, thin layers and interfaces of organic and inorganic materials like polymers, biomaterials, semiconductors, coatings, paint, metals, ceramics, glass, pharmaceuticals...Mass resolution is about 10.000, lateral resolution is 100 nm and analysed depth is 2-3 monolayers.</t>
  </si>
  <si>
    <t>53366 XIV 188</t>
  </si>
  <si>
    <t>14/188</t>
  </si>
  <si>
    <t>J2-4287</t>
  </si>
  <si>
    <t>L7-4009</t>
  </si>
  <si>
    <t>L2-4225</t>
  </si>
  <si>
    <t>Uroš Cvelbar</t>
  </si>
  <si>
    <t>L7-4035</t>
  </si>
  <si>
    <t>Alenka Vesel</t>
  </si>
  <si>
    <t xml:space="preserve">Masni spektrometer visoke ločljivosti s tekočinskim kromatografom, z API in MALDI ionizacijami in Q-Tof masnima analizatorjema </t>
  </si>
  <si>
    <t>High resolution mass spectrometer coupled with LC, API and MALDI ionisation, Q-Tof mass analysers</t>
  </si>
  <si>
    <t xml:space="preserve">Masnospektrometrične analize organskih spojin, proteinov in drugih biomolekul z direktnim uvajanjem vzorca ali preko LC oz. nano LC. Določitev elementne sestave z HRMS analizo. Določitev strukture ionov z MS-MS meritvami. </t>
  </si>
  <si>
    <t>Analysis of organic compounds, proteins and other bimolecules by mass spectrometry. HRMS analysis for elemental composition. MS-MS measurements for structure elucidation.</t>
  </si>
  <si>
    <t>12/114</t>
  </si>
  <si>
    <t>PR-00132</t>
  </si>
  <si>
    <t>PR-00506</t>
  </si>
  <si>
    <t>J3-9470</t>
  </si>
  <si>
    <t>Joško Osredkar</t>
  </si>
  <si>
    <t>PR-01084</t>
  </si>
  <si>
    <t>Radmila Milačič</t>
  </si>
  <si>
    <t>Masni spektrometer z induktivno sklopljeno plazmo ICP-MS</t>
  </si>
  <si>
    <t>Inductively coupled plasma mass spectrometer ICP-MS</t>
  </si>
  <si>
    <t>Dostop dovoljen po predhodnem dogovoru. Kontaktna oseba je izr.prof.dr. Radmila Milačič e-mail:radmila.milacic@ijs.si, Tel: +3861 4773560</t>
  </si>
  <si>
    <t>Access is allowed after privious agreement. The contact person is Assoc.prof.dr.  Radmila Milačič e-mail:radmila.milacic@ijs.si, Tel: +3861 4773560</t>
  </si>
  <si>
    <t>Določanje celotnih koncentracij elementov in njihovih kemijskih zvrsti v vzorcih iz okolja in v bioloških vzorcih.</t>
  </si>
  <si>
    <t>Determination of totel element concentration and their species in the environmental and biological samples.</t>
  </si>
  <si>
    <t>49127 XIV 202</t>
  </si>
  <si>
    <t>14/202</t>
  </si>
  <si>
    <t>Marko Mikuž</t>
  </si>
  <si>
    <t>Merilna oprema za izvrednotenje prototipov detektorjev</t>
  </si>
  <si>
    <t xml:space="preserve">Detector evaluation equippment </t>
  </si>
  <si>
    <t>Ni dostopna</t>
  </si>
  <si>
    <t>None</t>
  </si>
  <si>
    <t>Modularna elektronika je vgrajena v več eksperimentalnih postavitev</t>
  </si>
  <si>
    <t>Modular electronics is built into various experimental set-ups</t>
  </si>
  <si>
    <t>12/146</t>
  </si>
  <si>
    <t>P1-0031</t>
  </si>
  <si>
    <t>Danilo Zavrtanik</t>
  </si>
  <si>
    <t>Merilni sistem za nevtronsko aktivacijsko analizo in gama spektrometrijo</t>
  </si>
  <si>
    <t>HPGe detector (45%), hardware and software for MCA emulator</t>
  </si>
  <si>
    <t>po dogovoru; materialni stroški + ure operaterja</t>
  </si>
  <si>
    <t>pon agreement; material  + personnel costs</t>
  </si>
  <si>
    <t>Uporablja se za določanje naravnih in umetnih radionuklidov v različnih vzorcih iz okolja (okoljski, biološki vzorci, sedimenti, tla…)</t>
  </si>
  <si>
    <t>It is used for determination of natural and artificial radionuclides in different samples (environmental, biological, sediment, soil …)</t>
  </si>
  <si>
    <t>11/285</t>
  </si>
  <si>
    <t>PR-01800</t>
  </si>
  <si>
    <t>PR-02178-1           PR-00786-4</t>
  </si>
  <si>
    <t>PR-00549</t>
  </si>
  <si>
    <t xml:space="preserve">Merilnik mikrotrdote </t>
  </si>
  <si>
    <t>Microhardness tester</t>
  </si>
  <si>
    <t>Zunanjim uporabnikom zaračunavamo delo operaterja (28.2 €/uro)</t>
  </si>
  <si>
    <t>Only operator cost is charged (28,2 €/h)</t>
  </si>
  <si>
    <t>Merjenje mikrotrdote  in modula indentacije z metodo odtiskovanja z diamantno konico. Obtežitev konice je od 40 mg do 100 g.</t>
  </si>
  <si>
    <t>Microhardness in indentation modul measurements using a diamond tip. The load range is from 40 mg to 100 g.</t>
  </si>
  <si>
    <t>41239,41239 01</t>
  </si>
  <si>
    <t>12/120</t>
  </si>
  <si>
    <t>L2-0388</t>
  </si>
  <si>
    <t>Jože Flašker</t>
  </si>
  <si>
    <t>Mikro LC sistem za zbiranje in nanašanje frakcij</t>
  </si>
  <si>
    <t>Micro LC system for collection and application of fraction</t>
  </si>
  <si>
    <t>According to agreement</t>
  </si>
  <si>
    <t>Sistem za tekočinsko kromatorgrafijo, namenjen separaciji bioloških molekul na osnovi razlik molekul po masi, električnem naboju, biološki afiniteti in adsorbcijskih lastnostih pri višjem tlaku (FPLC/HPLC). Fotometrična detekcija, avtomatsko zbiranje frakcij</t>
  </si>
  <si>
    <t>Liquid chromatography system for separation of biological molecules on the basis of their difference in molecular mass, electric charge, biological affinity and adsorption characteristics at higher pressure (FPLC/HPLC). Photometric detection, automatic fraction collexction</t>
  </si>
  <si>
    <t xml:space="preserve">
48324,46879,46853,47552,47553,47428,46659,48203,47586,47712,46285,48112 XIV_217</t>
  </si>
  <si>
    <t>14/217</t>
  </si>
  <si>
    <t>J3-0389</t>
  </si>
  <si>
    <t>J3-0386</t>
  </si>
  <si>
    <t>Jože Pungerčar</t>
  </si>
  <si>
    <t>J7-2230</t>
  </si>
  <si>
    <t>Marija Nika Lovšin</t>
  </si>
  <si>
    <t>P2-0084</t>
  </si>
  <si>
    <t>Spomenka Kobe</t>
  </si>
  <si>
    <t>Mikroskop na atomsko silo</t>
  </si>
  <si>
    <t>Atomic Force Microscope</t>
  </si>
  <si>
    <t>Opremo uporabljajo šolani operaterji, ki lahko analize izvajajo tudi za druge raziskovalne organizacije. Cena je odvisna od zahtevnosti analiz.</t>
  </si>
  <si>
    <t>Specific training is required to operate the equipment. Trained operaters can perform analyses for users from other research institutions. Price is dependent on a complexity of analyses.</t>
  </si>
  <si>
    <t>Oprema je namenjena za merjenje lokalnih lastnosti materialov,  kot sta morfologija ali magnetno polje, s pomočjo sonde, ki se nahaja zelo blizu površine. Omogoča  kvalitativno in kvantitativno analizo.</t>
  </si>
  <si>
    <t xml:space="preserve">Dedicated for measurements of local magnetic fields and morphology by applying a probe very close to the investigated surface. Qualitative and quantitavie types of analysis are possible. </t>
  </si>
  <si>
    <t>44551,44551-1,44551-2,44551-01 XIII_221</t>
  </si>
  <si>
    <t>13/221</t>
  </si>
  <si>
    <t>J2-6705</t>
  </si>
  <si>
    <t>Miran Čeh</t>
  </si>
  <si>
    <t>J2-7432</t>
  </si>
  <si>
    <t>Aleksander Rečnik</t>
  </si>
  <si>
    <t>J2-7133</t>
  </si>
  <si>
    <t>Johannes Teun Van Elteren</t>
  </si>
  <si>
    <t>Mikroskop na atomsko silo AFM</t>
  </si>
  <si>
    <t>Atomic force microscope AFM</t>
  </si>
  <si>
    <t>Uporaba je možna za zunanje uporabnike. Kontaktirati dr. Janeza Kovača.</t>
  </si>
  <si>
    <t>Application for external users is possible, contact person dr. Janez Kovač</t>
  </si>
  <si>
    <t>AFM mikroskop je namenjen preiskavi topografije površine trdnih vzorcev z visoko ločljivostjo. Možna je preiskava področij velikosti do 50 mikronov z natančnostjo 0,1 nm. Možna je analiza hrapavosti, porazdelitev magnetnega in električnega polja, litografija in meritev interakcijskih sil med iglo in podlago.</t>
  </si>
  <si>
    <t>AFM microscope provides information on topography on solid surfaces with very high spatial resolution. Analyses can be done over a region of 50 microns with accuracy of 0.1 nm. It is possible to measure the surface roughness, distribution of magnetic and electric fields and interaction forces between tip and substrate.</t>
  </si>
  <si>
    <t>12/117</t>
  </si>
  <si>
    <t>Mikrovalovni sistem za razklope in ekstrakcije</t>
  </si>
  <si>
    <t>Advanced Microwave Digestion System ETHOS 1</t>
  </si>
  <si>
    <t>Mikrovalovni sistem je namenjen za razkroj in ekstrakcije večjega števila tako anorganskih kot organskih vzorcev.</t>
  </si>
  <si>
    <t>Microwave system is suitable for the digestion and extraction of inorganic and organic sampples</t>
  </si>
  <si>
    <t>48311 XIV_223</t>
  </si>
  <si>
    <t>14/223</t>
  </si>
  <si>
    <t>Modularna elektronika</t>
  </si>
  <si>
    <t>Modular Electronics</t>
  </si>
  <si>
    <t>11/255</t>
  </si>
  <si>
    <t>MultiPROBE II HT Digestion Station</t>
  </si>
  <si>
    <t>equipment is used for high throughput trypsin degradation of protein samples. Trypsin degradation is a standard procedure for the protein sample preparation for proteomic analysis.</t>
  </si>
  <si>
    <t>Oprema se uporablja za visokopretočno razgradnjo proteinskih vzorcev s tripsinom. Tripsinska razgradnja je standarden način priprave proteinskih vzorcev za proteomsko analizo.</t>
  </si>
  <si>
    <t>12/133</t>
  </si>
  <si>
    <t>Nadgradnja dvobarvne laserske pincete</t>
  </si>
  <si>
    <t>Two-color laser tweezers</t>
  </si>
  <si>
    <t>Kontaktirati prof. I.Muševiča, igor.musevic@ijs.si. Potrebno je opraviti plačljivo usposabljanje za samostojno upravljanje s pinceto.</t>
  </si>
  <si>
    <t>Contact Prof. I.Musevic for details, igor.musevic@ijs.si. A payable course is obligatory if you want to use the equipment by yourself.</t>
  </si>
  <si>
    <t>Uporaba za optično manipuliranje koloidnih delcev.</t>
  </si>
  <si>
    <t>For optical manipulation of colloids.</t>
  </si>
  <si>
    <t>46464 01-04, 49085.50427 XIV 183</t>
  </si>
  <si>
    <t>14/183</t>
  </si>
  <si>
    <t>Andrej Filipčič</t>
  </si>
  <si>
    <t>Nadgradnja grid vozlišča SiGNET</t>
  </si>
  <si>
    <t>Upgrade of SiGNET grid center</t>
  </si>
  <si>
    <t>Oprema je vključena v grid vozlišče SIGNET in dostopna preko infrastrukture EGI/NGI. Uporaba je omogočena z uporabo vmesne programske opreme gLite in ARC.</t>
  </si>
  <si>
    <t>The equipment is integrated into SiGNET grid site and provides the access through  EGI/NGI infrastructure. The access is provided by using the gLite and ARC grid middleware.</t>
  </si>
  <si>
    <t>Oprema je namenjena izvajanju računskih nalog in shranjevanju podatkov pri mednarodnih eksperimentih ATLAS, Pierre Auger in Belle. Po dogovoru je na voljo tudi slovenskim raziskovalnim in akademskim ustanovam.</t>
  </si>
  <si>
    <t>The purpose of the equipment is to provide the computing and storage resources to international experiments ATLAS, Pierre Auger and Belle. The access is also provided to slovenian research and academic institutions.</t>
  </si>
  <si>
    <t>49932-49951 XIV 195</t>
  </si>
  <si>
    <t>14/195</t>
  </si>
  <si>
    <t>Igor Sega</t>
  </si>
  <si>
    <t>Nadgradnja heterogene računalniške gruče</t>
  </si>
  <si>
    <t>HPC cluster upgrade</t>
  </si>
  <si>
    <t>Oprema bo vključena v slovenski grid in dostopna na podlagi recipročnosti (kontaktna oseba: dr. Rok Žitko)</t>
  </si>
  <si>
    <t>Equipment will be accessible as a part of the Slovenian national grid on a reciprocity basis (contact person: Dr. Rok Žitko)</t>
  </si>
  <si>
    <t>Oprema se uporablja za numerične izračune na področju fizike kondenzirane snovi, biofizike in fizike osnovnih delcev in polj</t>
  </si>
  <si>
    <t>Equipment is used for numerical calculations in the fields of condensed matter physics, biophysics and particle physics</t>
  </si>
  <si>
    <t>53681,53682 XIV 192</t>
  </si>
  <si>
    <t>14/192</t>
  </si>
  <si>
    <t xml:space="preserve">P1-0035 </t>
  </si>
  <si>
    <t xml:space="preserve">P1-0044 </t>
  </si>
  <si>
    <t xml:space="preserve">P1-0055 </t>
  </si>
  <si>
    <t>Nadgradnja identifikacije delcev v detektorju Belle</t>
  </si>
  <si>
    <t>Belle particle identification detector upgrade</t>
  </si>
  <si>
    <t>Oprema vgrajena v detektor Belle v KEK, Tsukuba, Japonska</t>
  </si>
  <si>
    <t>Part of the Belle detector at KEK in Tsukuba, Japan</t>
  </si>
  <si>
    <t>OS25616</t>
  </si>
  <si>
    <t>13/214</t>
  </si>
  <si>
    <t>Nadradnja TIER-1 demonstratorja</t>
  </si>
  <si>
    <t>TIER-2 Demonstrator Upgrade</t>
  </si>
  <si>
    <t>Računalniška oprema ni več v uporabi</t>
  </si>
  <si>
    <t>Obsolete</t>
  </si>
  <si>
    <t>Oprema vključena v slovensko Grid vozlišče SiGNET</t>
  </si>
  <si>
    <t>Part of Slovenian Grid node SiGNET</t>
  </si>
  <si>
    <t>12/145</t>
  </si>
  <si>
    <t>18274</t>
  </si>
  <si>
    <t>Nanoreaktor</t>
  </si>
  <si>
    <t>Nanoreactor</t>
  </si>
  <si>
    <t>Kemijske reakcije na molekularnem nivoju</t>
  </si>
  <si>
    <t>Chemical reactions at the molecular level</t>
  </si>
  <si>
    <t>11/281</t>
  </si>
  <si>
    <t>Naprava za funkcionalizacijo površin novih materialov</t>
  </si>
  <si>
    <t>Instrument for functionalization of surfaces of modern materials</t>
  </si>
  <si>
    <t>Naprava omogoča pripravo tankih večkomponentnih anorganskih in organskih plasti z naparevanjem v vakuumu z namenom študija osnovnih procesov med rastjo tankih plasti in interakcijo s podlago, kakor tudi funkcionalizacijo površin. Omogočena je toplotna obdelava tankih plasti, obdelava z ionskimi curki in funkcionalizacija površin s plazmo. Naprava je direktno povezana z XPS spektrometrom za karakterizacijo obdelanih površin in nanesenih tankih plasti brez izpostave zračni atmosferi.</t>
  </si>
  <si>
    <t>Instrument can be used for preparation of thin, multicomponent inorganic and organic films as well as for functionalization of solid surfaces. It is possible to perform heat treatment, ion bombardment and plasma functionalization of surfaces. Instrument is directly connected with XPS spectrometer for characterization of treated surfaces and deposited films without exposure to air atmosphere.</t>
  </si>
  <si>
    <t>45942 XIV 202</t>
  </si>
  <si>
    <t>13/202</t>
  </si>
  <si>
    <t>Naprava za nanos PVD prevlek</t>
  </si>
  <si>
    <t>Deposition system for preparation of PVD coatings</t>
  </si>
  <si>
    <t>Depozicija 3 µm debele trde prevleke na podlage, ki zasedajo volumen 400 mm v premeru in 400 mm v višino stane okrog 500 € (cena vključuje izrabo tarč, porabo električne energije in delovnih plinov, mehansko predpripravo in čiščenje podlag, saržiranje in delo dveh operaterjev). Postopek nanašanja 3 µm debele prevleke traja okrog 8ur.</t>
  </si>
  <si>
    <t>Nanos trdih PVD prevlek za zaščito orodij in strojnih delov</t>
  </si>
  <si>
    <t>Deposition of PVD hard coatings for protection of tools and components</t>
  </si>
  <si>
    <t>39000,39000 01</t>
  </si>
  <si>
    <t>11/262</t>
  </si>
  <si>
    <t>Nizko-energijska ionska erozija materialov</t>
  </si>
  <si>
    <t>Low-energy ion-miller for TEM specimen preparation (Technoorg Linda, Gentle Mill)</t>
  </si>
  <si>
    <t xml:space="preserve">Opremo uporabljajo šolani operaterji, ki lahko analize izvajajo tudi za druge raziskovalne organizacije. Cena je odvisna od zahtevnosti analiz. </t>
  </si>
  <si>
    <t>Oprema je namenjena pripravi vzorcev za presevno elektronsko mikroskopijo (TEM). Nizka energija ionskega jedkanja omogoča pripravo vzorcev brez amorfne plasti na površini vzorca.</t>
  </si>
  <si>
    <t>The equipment is dedicated for specimen preparation for TEM observations. Low-energy ion-milling enables preparation of specimens without amorphous thin film on the specimen surface.</t>
  </si>
  <si>
    <t>11/278</t>
  </si>
  <si>
    <t>Z2-6621</t>
  </si>
  <si>
    <t>Z1-6493</t>
  </si>
  <si>
    <t>Tadej Dolenec</t>
  </si>
  <si>
    <t>Pavel Cevc</t>
  </si>
  <si>
    <t>01106</t>
  </si>
  <si>
    <t>Obnovitev 9,6 GHz spektrometra za elektronsko paramagnetno resonanco</t>
  </si>
  <si>
    <t>Refurbishing of 9,6 GHz electron paramagnetic resonance spectrometer</t>
  </si>
  <si>
    <t>12/130</t>
  </si>
  <si>
    <t>Igor Mozetič</t>
  </si>
  <si>
    <t>Oprema za analitiko podatkov in tekstov</t>
  </si>
  <si>
    <t>Data and text analytics equipment</t>
  </si>
  <si>
    <t>Po predhodnem dogovoru z dr. Igorjem Mozetičem je možen dostop do opreme (igor.mozetic@ijs.si)</t>
  </si>
  <si>
    <t>Acces for equipment is possible by arrangement with Dr. Igor Mozetič (email: igor.mozetic@ijs.si)</t>
  </si>
  <si>
    <t>Oprema služi raziskovalnem delu, ki obsega razvoj in testiranje novih metod za analiziranje velikih količin podatkov in tekstov in njihovega spreminjanja skozi čas</t>
  </si>
  <si>
    <t>The equipment serves the research work, which includes the development and testing of new methods for analyzing large amounts of data, texts and their variations over time</t>
  </si>
  <si>
    <t>50696,50563,50590,50591,.......... XIV_190</t>
  </si>
  <si>
    <t>14/190</t>
  </si>
  <si>
    <t>Oprema za visokozmogljivostno subcelularno vizualizacijo</t>
  </si>
  <si>
    <t>Equipment for high-performance subcellular visualization</t>
  </si>
  <si>
    <t>Za delo na sistemu za visokozmogljivostno subcelularno vizualizacijo se je potrebno predhodno najaviti in dogovoriti pri doc. dr. Toniju Petanu (01 477 3713).</t>
  </si>
  <si>
    <t>To work on the high-performance subcellular visualization system previous appointment at Assist. Prof. Dr. Toni Petan (01 477 3713) is obligatory.</t>
  </si>
  <si>
    <t>Oprema je namenjena visokozmogljivostni subcelularni vizualizaciji fluorescenčno označenih molekul.</t>
  </si>
  <si>
    <t>The equipment is devoted to the high-performance subcellular visualization of fluorescently labelled molecules.</t>
  </si>
  <si>
    <t>53794,50284,51173, 50930, 50929, 50932, 50723, 50689, 46931, 50281 XIV 173</t>
  </si>
  <si>
    <t>14/173</t>
  </si>
  <si>
    <t>Nada Lavrač</t>
  </si>
  <si>
    <t>Oprema za zajemanja in semantično analizo multimedijskih podatkov</t>
  </si>
  <si>
    <t>Equipment for recording and semantic analysis of multimedia data</t>
  </si>
  <si>
    <t>Storitve delno ali v celoti producirane, ali delujoče na opremi iz paketa so prosto dosegljive preko http://www.videolectures.net (video predavanja), http://isambard.ijs.si/triplet/semgraph/ (avtomatska analiza in izdelava povzetkov dokumentov), http://historyviz.ijs.si (predstavitev zgodovinskega pogleda na osebe in dogodke opisane v wikipedia.com)</t>
  </si>
  <si>
    <t>Services partialy or completely produced or running on the equipment can be acessed on http://www.videolectures.net (video lectures), http://isambard.ijs.si/triplet/semgraph/ ( automatic analysis and summarization of documents), http://historyviz.ijs.si (different entities from wikipedia data described and put in historical perspective)</t>
  </si>
  <si>
    <t>Zajemanje, shranjevanje, obdelava in semantični analiza velikih količin podatkov. Poudarek je na multimedijskih vsebinah (analiza slik in videa), tekstovnih in spletnih vsebinah in zbirkah strukturiranih podatkov.</t>
  </si>
  <si>
    <t>Recording, storage, processing and semantic analysis of large amounts of data. The focus is on multimedia content (image and video analysis), text and web content and structured data collections.</t>
  </si>
  <si>
    <t xml:space="preserve">45525
45813
45814
46012
46817
45874
45874  01
47093
46815
46956
46955
47204
47144
47262
47263
47495
48017
48018
48019
48027
48034
47797 XIII_206
</t>
  </si>
  <si>
    <t>13/206</t>
  </si>
  <si>
    <t>IST WORLD FP6-015823</t>
  </si>
  <si>
    <t xml:space="preserve">VoiceTRAN II M2-0132 </t>
  </si>
  <si>
    <t xml:space="preserve">IQ FP6-516169 </t>
  </si>
  <si>
    <t>medinet+</t>
  </si>
  <si>
    <t>Optični merilni sistem za analizo gibanja</t>
  </si>
  <si>
    <t>Human motion optical measurement system</t>
  </si>
  <si>
    <t>Po predhodnem dogovoru je možen najem opreme. Oprema je fiksno nameščena v laboratoriju na IJS in je pravilome ne prenašamo, razen v izjemnih primerih. Nudimo tudi tehnično pomoč pri uporabi opreme. Delo se zaračunava po ceniku IJS.</t>
  </si>
  <si>
    <t xml:space="preserve">We can arrange all kinds of kinematic and force measurement of human motion providing that measurements take place in our laboratory. The price is according to the JSI personnel price list. </t>
  </si>
  <si>
    <t>3D merjenje gibanja pri človeku z natančnostjo pod 1 mm s šestimi kamerami, volumen merjenja do 10 m3, frekvenca meritve do 100 Hz. Meritev se izvaja s pomočjo odsevnikov )markerjev=, ki jih nalepimo na točko, ki jo želimo opazovati.</t>
  </si>
  <si>
    <t xml:space="preserve">Equipement enables 3D motion measurement by using passive markers attached to measiring points.  The position accuracy of measurements is under 1mm. The measuring rate is up to 100Hz and  the measuring volume is up to 10m3. </t>
  </si>
  <si>
    <t>11/276</t>
  </si>
  <si>
    <t>7.OP CONFIDENCE</t>
  </si>
  <si>
    <t>Ester Heath</t>
  </si>
  <si>
    <t>Plinski kromatograf z masnoselektivnim detektorjem MS/MS načinom delovanja</t>
  </si>
  <si>
    <t>Gas Chromatograph with mass selective detection in MS/MS mode</t>
  </si>
  <si>
    <t>Po predhodni najavi dr. ester Heath (ester.heath@ijs.si, 01 477 3584)</t>
  </si>
  <si>
    <t>According to arrangement with dr. Ester Heath (ester.heath@ijs.si, +386 1 477 3584)</t>
  </si>
  <si>
    <t>Analiza organskih onesnažil v okoljskih vzorcih</t>
  </si>
  <si>
    <t>Analysis of organic pollutants in environmental smaples</t>
  </si>
  <si>
    <t>51078 XIV 197</t>
  </si>
  <si>
    <t>14/197</t>
  </si>
  <si>
    <t>Posodobitev profilometra</t>
  </si>
  <si>
    <t>Upgrade of stylus profilometer</t>
  </si>
  <si>
    <t>only operator cost is charged (28,2 €/h)</t>
  </si>
  <si>
    <t>Analiza topografije površine podlag pred in po nanosu prevlek. Merjenje debeline tankih plasti.</t>
  </si>
  <si>
    <t>Study of substrate topography before and after deposition. Thin film thickness measurement.</t>
  </si>
  <si>
    <t>41239,45284 XIII 218</t>
  </si>
  <si>
    <t>13/218</t>
  </si>
  <si>
    <t>L2-2150</t>
  </si>
  <si>
    <t>Marta Klanjšek-Gunde</t>
  </si>
  <si>
    <t>P2-0091</t>
  </si>
  <si>
    <t>Danilo Suvorov</t>
  </si>
  <si>
    <t>Praškovni rentgenski difraktometer</t>
  </si>
  <si>
    <t>Powder X-ray diffraction, Bruker D4</t>
  </si>
  <si>
    <t>24 ur, tel. 4773708, dr. S. Škapin</t>
  </si>
  <si>
    <t>24 hours, Phone: +386 1 477 3708</t>
  </si>
  <si>
    <t>Praškovna rentgenska analiza</t>
  </si>
  <si>
    <t>Powder X-ray diffraction</t>
  </si>
  <si>
    <t>11/295</t>
  </si>
  <si>
    <t>L2-2410</t>
  </si>
  <si>
    <t>Monika Jenko</t>
  </si>
  <si>
    <t>L2-2185</t>
  </si>
  <si>
    <t>L2-2373</t>
  </si>
  <si>
    <t>Preparativna centrifuga</t>
  </si>
  <si>
    <t>Preparative centrifuge</t>
  </si>
  <si>
    <t>Uporaba in cena cena po dogovoru, za uporabo kontaktirati dr. Iztoka Dolenca (iztok.dolenc@ijs.si)</t>
  </si>
  <si>
    <t>Centrifugation of liquid samples; separation of liquid and solid phase, primarily biological material</t>
  </si>
  <si>
    <t>Separacija vzorcev s centrifugiranjem; ločevanje trdne in tekoče faze, pretežno za biološke vzorce</t>
  </si>
  <si>
    <t>11/267</t>
  </si>
  <si>
    <t>J1-0711</t>
  </si>
  <si>
    <t>J1-0185</t>
  </si>
  <si>
    <t xml:space="preserve">Pretočni citometer FACSCalibur (argonski laser 488 nm), Becton Dickinson  </t>
  </si>
  <si>
    <t>Flow Cytometer FACSCalibur (Argon Laser 488 nm), Becton Dickinson</t>
  </si>
  <si>
    <t>Uporaba in cena cena po dogovoru, za uporabo kontaktirati dr. Urško Repnik (urska.repnik@ijs.si)</t>
  </si>
  <si>
    <t xml:space="preserve">expression of surface or intracellular molecules - antibody binding; Lysotracker / Mitotracker staining; apoptosis analysis - annexin V &amp; PI; cell cycle analysis; analysis of cell proliferation - CFSE staining; further services by agreement </t>
  </si>
  <si>
    <t>Pretočna citometrija omogoča semikvantitativno in celo kvantitativno analizo fluorescence posameznih celic v suspenziji. Z uporabo protiteles, konjugiranih s fluorokromi, lahko spremljamo izražanje oz. prisotnost posameznih molekul na / v celicah. Z barvili, katerih fluorescenca se spreminja v odvisnosti od pH, oksidativnega stanja, koncentracije določenih ionov,... lahko spremljamo fiziološko stanje celic (mitohondrijski membranski potencial, mikrobicidni potencial nevtrofilcev, prenos signala s površinskih receptorjev). Z barvili, ki se vežejo v DNA, je mogoče analizirati celični ciklus in živost celic. Med pogostejše uporabe sodijo še analiza apoptotskih celic, vrednotenje uspešnosti transfekcije celic s fluorescenčnimi konstrukti in sledenje proliferaciji celic, obarvanih z barvilom CFSE. Najpomembnejše prednosti pretočne citometrije so: hitra priprava vzorcev, hitra analiza velikega števila celic, preučevanje medsebojne povezanosti več lastnosti in možnost statistične obdelave, tako v smislu deleža celic kot intenzitete parametrov.</t>
  </si>
  <si>
    <t>Argon laser (488 nm)</t>
  </si>
  <si>
    <t>11/294</t>
  </si>
  <si>
    <t>Računalniška in merilna oprema za upravljanje in diagnosticiranje kompleksnih sistemov</t>
  </si>
  <si>
    <t>Measurement and control modules for the laboratory of fault diagnosis systems</t>
  </si>
  <si>
    <t>Meritve akustičnih signalov in vibracij; računalniški zajem in analiza električnih signalov</t>
  </si>
  <si>
    <t>Measurement of acoustic signals and vibration; computer acquisition and analysis of electrical signals</t>
  </si>
  <si>
    <t>12/143</t>
  </si>
  <si>
    <t xml:space="preserve">L2-3504 </t>
  </si>
  <si>
    <t>Mina Žele</t>
  </si>
  <si>
    <t xml:space="preserve">L2-6554 </t>
  </si>
  <si>
    <t xml:space="preserve">L2-7537 </t>
  </si>
  <si>
    <t>Računalniška in merilno-regulacijska oprema laboratorija za tehnologijo vodenja sistemov</t>
  </si>
  <si>
    <t>Process and control modules for the laboratory of control systems technology</t>
  </si>
  <si>
    <t>Meritve EM emisij in analiza EM združljivosti naprav v procesnem okolju; preizkušanje metod vodenja na procesni opremi</t>
  </si>
  <si>
    <t xml:space="preserve">Measurement of EM emissions of electronic equipment and analysis of EM compatibility in the process environment </t>
  </si>
  <si>
    <t>38499.38500,38518,38519,38520,38521,38616,38897,38560,38597,38598,38531,38532,38594,38595,38596,38615,</t>
  </si>
  <si>
    <t>11/274</t>
  </si>
  <si>
    <t>L2-4221</t>
  </si>
  <si>
    <t>P2-0209</t>
  </si>
  <si>
    <t>Matjaž Gams</t>
  </si>
  <si>
    <t>Računalniška oprema za raziskave ambientalne inteligence</t>
  </si>
  <si>
    <t>Computer equipment for research in ambient intelligence</t>
  </si>
  <si>
    <t>Oprema je dostopna po predhodnem dogovoru. Kontakt preko e-pošte na naslovu matjaz.gams@ijs.si</t>
  </si>
  <si>
    <t>Equipment is available on demand. Please contact matjaz.gams@ijs.si</t>
  </si>
  <si>
    <t>Oprema je namenjena zajemanju lokacije, orientacije in pospeškov nosljivih značk z namenom rekonstrukcije človeške poze. Na voljo so tudi procesni strežniki za procesiranje zajetih podatkov.</t>
  </si>
  <si>
    <t>Equipment is used for acquireing location, orientation and acceleration of wearable tags with aim to recunstruct persons gait. Servers for processing acuired data are also available.</t>
  </si>
  <si>
    <t xml:space="preserve">50043,49705,51514-19,51584-89,49881...XIV_186 </t>
  </si>
  <si>
    <t>14/186</t>
  </si>
  <si>
    <t>PR-03610</t>
  </si>
  <si>
    <t>Mitja Luštrek</t>
  </si>
  <si>
    <t>PR-04275</t>
  </si>
  <si>
    <t>Domen Marinčič</t>
  </si>
  <si>
    <t>PR-02778</t>
  </si>
  <si>
    <t>Aleš Tavčar</t>
  </si>
  <si>
    <t>Ivan Bratko</t>
  </si>
  <si>
    <t>Računalniška oprema za razvoj inteligentnih internetnih storitev</t>
  </si>
  <si>
    <t>Computer equipment for development of intelligent Internet services</t>
  </si>
  <si>
    <t>Oprema ni več v uporabi (je amortizirana in odpisana).</t>
  </si>
  <si>
    <t>The equipment is no more in use.</t>
  </si>
  <si>
    <t>Oprema je obsegala v mrežo povezane strežnike, namizne in prenosne računalnike, periferne in mobilne naprave ter pripadajočo programsko opremo. Namenjena je bila raziskavam in razvoju metod za podporo inteligentnih internetnih storitev, ki so računsko in pomnilniško zahtevne. Uporabljena je bila za dostopanje do informacij na globalnem omrežju, iskanje zakonitosti v velikih porazdeljenih zbirkah podatkov in podpori govornih komunikacij.</t>
  </si>
  <si>
    <t>The equipment consisted of a network of servers, desktop and laptop computers, peripheral and mobile devices, and related software. It was meant for research and development of methods for intelligent internet services that require high computational and storage capacities. It was used in accessing information on global network, knowledge discovery in large distributed databases, and speech communication support.</t>
  </si>
  <si>
    <t>11/270</t>
  </si>
  <si>
    <t>L2-5373</t>
  </si>
  <si>
    <t>V2-0893</t>
  </si>
  <si>
    <t>Tomaž Šef</t>
  </si>
  <si>
    <t>V2-0894</t>
  </si>
  <si>
    <t>Računalniška oprema za razvoj porazdeljenih inteligentnih sistemov</t>
  </si>
  <si>
    <t>Computer equipment for development of distributed intelligent systems</t>
  </si>
  <si>
    <t>Oprema je obsegala v mrežo povezane strežnike, namizne in prenosne računalnike, periferne in mobilne naprave ter pripadajočo programsko opremo. Namenjena je bila raziskavam in razvoju metod porazdeljenih inteligentnih sistemov. Z njo smo izvajali raziskovalne in razvojne projekte na področjih strojnega učenja, odkrivanja zakonitosti v podatkih, večagentnih sistemov, semantičnega spleta, evolucijskega računanja in jezikovnih tehnologij.</t>
  </si>
  <si>
    <t>The equipment consisted of a network of servers, desktop and laptop computers, peripheral and mobile devices, and related software. It was meant for research and development of methods of distributed intelligent systems. It was exploited in research and development projects in the fields of machine learning, data mining, multiagent systems, semantic web, evolutionary computing and language technologies.</t>
  </si>
  <si>
    <t>12/113</t>
  </si>
  <si>
    <t>L2-6234</t>
  </si>
  <si>
    <t>M2-0156</t>
  </si>
  <si>
    <t>V2-0130</t>
  </si>
  <si>
    <t>Računalniška oprema za semantične informacijske storitve</t>
  </si>
  <si>
    <t>Computer equipment for the semantic information services</t>
  </si>
  <si>
    <t>Storitve delno ali v celoti producirane na opremi iz paketa so prosto dosegljive preko http://www.videolectures.net (video predavanja), http://nl2.ijs.si/ (storitve za označevanje naravnega jezika in korpusi)</t>
  </si>
  <si>
    <t>Services partialy or completely produced or running on the equipment can be acessed on http://www.videolectures.net (video lectures), http://nl2.ijs.si/ (natural language tagging and corpora)</t>
  </si>
  <si>
    <t>Razvoj novih računalniških programov in metod za semantično analizo velikih podatkovnih in tekstovnih zbirk.</t>
  </si>
  <si>
    <t>Development of new computer programs and methods for semantic analysis of large data and text collections.</t>
  </si>
  <si>
    <t>12/150</t>
  </si>
  <si>
    <t>SEKT EU IST IP 2003-506826</t>
  </si>
  <si>
    <t>L6-6373</t>
  </si>
  <si>
    <t>Matija Ogrin</t>
  </si>
  <si>
    <t>ECOGEN QLRT-2001-01666</t>
  </si>
  <si>
    <t xml:space="preserve">MEDINET </t>
  </si>
  <si>
    <t>P2-0026</t>
  </si>
  <si>
    <t>Igor Simonovski</t>
  </si>
  <si>
    <t>Računska računalniška gruča</t>
  </si>
  <si>
    <t>High Performance Compute Cluster Mangrt</t>
  </si>
  <si>
    <t>Proste kapacitete so na voljo ostalim odsekom Instituta Jožef Stefan. Prošnja za dostop do prostih kapacitet se pošlje na naslov Dr. Igor Simonovski, Odsek za reaktorsko tehniko, ali na elektronski naslov Igor.Simonovski@ijs.si. Prošnja naj navede število potrebnih vozlišč oz. procesorjev, spomina in prostega diska ter predviden čas uporabe. Cena uporabe enega vozlišča z dvema Intel Xeon 5160 procesorjema in 8GB spomina je 10€ za uro uporabe (brez DDV-ja). Dostop do gruče je omogočen preko SSH povezave.</t>
  </si>
  <si>
    <t>Free capacities are available to other Jožef Stefan Institute departments. The request should be addressed to  Dr. Igor Simonovski, Reactor Engineering Division, Jožef Stefan Institute, Jamova cesta 39, Ljubljana or to e-mail address Igor.Simonovski@ijs.si. The request should state the number of required compute nodes and/or processors, memory, disk space and estimated time of usage. 10€ per hour (without VAT) is charged for one compute node with 2 Intel Xeon 5160 processors and 8 GB of memory. SSH connection is used for connecting to the cluster.</t>
  </si>
  <si>
    <t>Računalniška gruča za izvajanje znanstvenih simulacij. Nadzorno vozlišče ter 18 računskih vozlišč, dva dvo- oz. štiri-jedrna Intel Xeon procesorja na vozlišče, 3GHz, od 8 do 32GB spomina na vozlišče. Gigabitna povezava med vozlišči. 64-bitni Red Hat Enterprise Linux 4 WS, Update 4. Torque čakalni sistem.</t>
  </si>
  <si>
    <t>High performance compute cluster for performing scientific simulations. Master and 18 compute nodes, two dual- and quad-core Intel Xeon processors per node, 3GHz, from 8 to 32GB of memory per node. Gigabit interconnect. 64-bit Red Hat Enterprise Linux 4 WS, Update 4. Torque queuing system.</t>
  </si>
  <si>
    <t>45700,45700 01 XIII_225</t>
  </si>
  <si>
    <t>13/225</t>
  </si>
  <si>
    <t>PR-00691</t>
  </si>
  <si>
    <t>PR-01857</t>
  </si>
  <si>
    <t>PR-02538</t>
  </si>
  <si>
    <t>J2-9168</t>
  </si>
  <si>
    <t>Iztok Tiselj</t>
  </si>
  <si>
    <t>Cluster</t>
  </si>
  <si>
    <t>Računalniška gruča je ob oddobritvi vodij odsekov R4 ali F8, oz. mentorjev z obeh odsekov, dostopna vsem raziskovalcem in študentom omenjenih odsekov.</t>
  </si>
  <si>
    <t>Cluster is available to all members and students of  R4 and F8 departments after approval of department heads or senior researchers.</t>
  </si>
  <si>
    <t>Oprema se uporablja za simulacije na področjih računalniške fizike (predvsem Monte-Carlo simulacije), jedrske termohidravlike (simulacije v mehaniki tekočin, prenosu toplote in snovi z metodami končnih razlik, končnih volumnov oz. spektralnimi shemami) ter na področju strukturnih analiz (simulacije trdnosti struktur - predvsem z metodami končnih enlementov).</t>
  </si>
  <si>
    <t>Cluster is being used mainly for simulations in the field of reactor physics (Monte-Carlo simulations), nuclear thermal-hydraulics simulations (finite differences/volumes and pseudospectral methods used for computational fluid dynamics, heat and mass transfer simulations), and structural mechanics (finite element methods).</t>
  </si>
  <si>
    <t>51430,51430-1 XIV 177</t>
  </si>
  <si>
    <t>14/177</t>
  </si>
  <si>
    <t>Ramanski spektrometer</t>
  </si>
  <si>
    <t>Raman microscope Labram HR</t>
  </si>
  <si>
    <t>Čas dostopa do opreme vsak delovni dan od 8:00 do 16:00 po predhodnem dogovoru s skrbnikom. Kontakt preko el. Pošte na naslovu melita.tramsek@ijs.si</t>
  </si>
  <si>
    <t>Acces is posible every working day from 8:00 to 16:00 after agreement on terms of use. Contact  on email melita.tramsek@ijs.si</t>
  </si>
  <si>
    <t xml:space="preserve">Oprema je v prvi vrsti namenjena karakterizaciji in identifikaciji spojin in materialov in omogoča nedestruktivno analizo praktično brez priprave vzorca. </t>
  </si>
  <si>
    <t>The equipment is primarily used for the characterization and identification of compounds and materials and allows for the nondestructive analyses with practically no additional sample processing.</t>
  </si>
  <si>
    <t>50651 xiv 198</t>
  </si>
  <si>
    <t>14/198</t>
  </si>
  <si>
    <t>P2-0095</t>
  </si>
  <si>
    <t>Roman Trobec</t>
  </si>
  <si>
    <t>Raziskovalni vzporedni računalnik</t>
  </si>
  <si>
    <t>Parallel computer (34 CPU - toroidal 6-mesh)</t>
  </si>
  <si>
    <t xml:space="preserve">Glavni uporabniki vzporednega računalnika so raziskovalci programske skupine P2-0095. Oprema je ob predhodnem dogovoru prosto dostopna za raziskovalne namene. Preostali čas je na voljo tudi dodiplomskim in podiplomskim študentom. Uporaba računalnika je brezplačna.  </t>
  </si>
  <si>
    <t>Main users of the parallel computer are researchers from the Program Group P2-0095. The equipment is available also for research purposes after mutual agreement. The remaining CPU time is available for graduate and postgraduate students. No financial refund requested for the usage.</t>
  </si>
  <si>
    <t>Vzporedni računalnik je namenjen razvoju in izvajanju računsko zahtevnih programov, študiju zahtevnosti računanja in proučevanju povezovalnih omrežji.</t>
  </si>
  <si>
    <t>Parallel computer is intended for developing and running of the computationally demanding applications, for studying the computational complexity and for investigating the interconnection networks.</t>
  </si>
  <si>
    <t>12/149</t>
  </si>
  <si>
    <t xml:space="preserve">V2-0127 </t>
  </si>
  <si>
    <t>Boštjan Vilfan</t>
  </si>
  <si>
    <t xml:space="preserve">COST IC0805, </t>
  </si>
  <si>
    <t>BI-UA/09-10-001</t>
  </si>
  <si>
    <t xml:space="preserve">(CRP) Računske Grid tehnologije za učinkovitejo uporabo uporabo računalniških virov v podjetjih </t>
  </si>
  <si>
    <t>Rentgenski praškovni difraktometer</t>
  </si>
  <si>
    <t>X-ray powder diffractometer</t>
  </si>
  <si>
    <t>Dostop do opreme je možen. Delo na opremi je možno le z ustreznim izpitom iz varstva pred sevanji. Pogoji dostopa in cena: po dogovoru. Kontakt: T. Skapin</t>
  </si>
  <si>
    <t>Access to the equipment is possible. Work is possible only with a valid radiation safety certificate. Access conditions and prices:  individually appointed. Contact: T. Skapin</t>
  </si>
  <si>
    <t>Praškovni difraktometer za delo z občutljivimi vzorci, snemanje v kapilari.</t>
  </si>
  <si>
    <t>Powder diffractometer for sensitive samples, work in capillaries.</t>
  </si>
  <si>
    <t>46660 XIV_226</t>
  </si>
  <si>
    <t>14/226</t>
  </si>
  <si>
    <t>P2-0087</t>
  </si>
  <si>
    <t>Aleš Dakskobler</t>
  </si>
  <si>
    <t>Reometer (Physica MCR301 Modular Compact)</t>
  </si>
  <si>
    <t>Physica MCR301 Modular Compact Rheometer, Anton Paar</t>
  </si>
  <si>
    <t>Oprema je na voljo na Institutu Jožef Stefan, na Odseku za inženirsko keramiko</t>
  </si>
  <si>
    <t>Rotational and oscilation measurement of rheological properties of  liquids, suspensions and pastes.</t>
  </si>
  <si>
    <t>Oprema je namenjena merjenju reoloških lastnosti tekočin, suspenzij in past. Meritve je mogoče opravljati v rotacijskem in oscilacijskem načinu. Omogoča tudi merjenje reoloških lastnosti v magnetnem polju.</t>
  </si>
  <si>
    <t>The equipment is designed for the measurement of rheological properties of liquids, suspensions and pastes. The measurements can be conducted in rotational or oscilation modes. The measurement of rheologival properties can also be conducted in magnetic field.</t>
  </si>
  <si>
    <t>42727,42727 1,42727-1</t>
  </si>
  <si>
    <t>12/128</t>
  </si>
  <si>
    <t>Tomaž Kosmač</t>
  </si>
  <si>
    <t>L2-9360</t>
  </si>
  <si>
    <t>Kristoffer Krnel</t>
  </si>
  <si>
    <t>Sistem za čiščenje substratov</t>
  </si>
  <si>
    <t>System for substrate cleaning</t>
  </si>
  <si>
    <t>Oprema omogoča pripravo ultračistih površin za nanos tankih prevlek mehkih in trdnih snovi, predvsem tekočih kristalov.</t>
  </si>
  <si>
    <t>The equipment provides for preparation of ultra-clean surfaces for deposition of thin films of soft and solid matter, in particular liquid crystals.</t>
  </si>
  <si>
    <t>45692,46018,45735,45304,39948,46567,44552,45691,45875,46019,46051 XIII_210</t>
  </si>
  <si>
    <t>13/210</t>
  </si>
  <si>
    <t xml:space="preserve">P1-0040 </t>
  </si>
  <si>
    <t xml:space="preserve">Dragan Mihailović </t>
  </si>
  <si>
    <t>04540</t>
  </si>
  <si>
    <t>Sistem za ekscitacijsko spektroskopijo neravnovesnih pojavov</t>
  </si>
  <si>
    <t>Excitation spectroscopy system for study of non-equilibrium phenomena</t>
  </si>
  <si>
    <t xml:space="preserve">Oprema je dosegljiva po dogovoru s skrbnikom. Dodatni podatki o skrbnikih opreme na razpolago na RO </t>
  </si>
  <si>
    <t>Razširitev območja dosegljivih experimentalnih parametrov pri ekscitacijski spektroskopiji neravnovesnih pojavov in uvedba novih metod za analizo neravnovesnih sprememb elektronskih stanj in strukture z izboljšano površinsko občutljivostjo.</t>
  </si>
  <si>
    <t>Broadening the area of achieved experimental parameters at excitation spectroscopy of noequilibrium phenomenas.Introduction of new methods for analizing nonequilibrium changes of electronic states and structure, with improved surface sensitivity.</t>
  </si>
  <si>
    <t>46875.46727.47453.46923.47804.48250.48251.48238.47342.47448.46788.47940.  XIII_227</t>
  </si>
  <si>
    <t>13/228</t>
  </si>
  <si>
    <t>Janez Štrancar</t>
  </si>
  <si>
    <t>18273</t>
  </si>
  <si>
    <t>Sistem za fluorescenčno mikrospektroskopijo</t>
  </si>
  <si>
    <t>System for fluorescence microspectroscopy</t>
  </si>
  <si>
    <t>Možnost meritev po ceniku IJS, možnost brezplačne uporabe v primeru izvajanja skupnih RR projektov</t>
  </si>
  <si>
    <t>Oprema je namenjena raziskovanju celic in interakcij v bioloških sistemih s pomočjo fluorescenčne konfokalne mikrospektroskopije in omogoča zajem fluorescenčnega emisijskega spektra (spektralna ločljivost nekaj nm) znotraj posameznih slikovnih elementov 3D slike ločljivosti 180 nm x 180 nm x 450 nm s časovno ločljivostjo 10 ms. Za raziskave ni potrebna fiksacija biološkega materiala, ker sistem omogoča tudi in-vitro poskuse na vitalnih celičnih linijah direktno v gojilnih posodah z ultra-tankim dnom.</t>
  </si>
  <si>
    <t>System is devoted for exploration of cells and interactions in biological systems with the usage of fluorescence confocal microspectroscopy and enables detection of fluorescence emmision spectra (spectral resolution of few nm) within individual pixels of 3D picture with the resolution of 180 nm x 180 nm x 450 nm with time resolution of 10 ms. Fixation of biological material is not needed as the system allows in-vitro experimentation on vital cell-lines directly in ultra-thin-bottom flasks in which cell can grow.</t>
  </si>
  <si>
    <t>45811 XIV 211</t>
  </si>
  <si>
    <t>P1-0060</t>
  </si>
  <si>
    <t>V4-0522</t>
  </si>
  <si>
    <t>J3-2270</t>
  </si>
  <si>
    <t>Milan Petelin</t>
  </si>
  <si>
    <t>J7-0337</t>
  </si>
  <si>
    <t>Marjeta Šentjurc</t>
  </si>
  <si>
    <t>Sistem za karakterizacijo radioaktivnih aerosolov velikosti od 2 do 400 nm</t>
  </si>
  <si>
    <t>System for characterization radioactivity aerosol size from 2 to 400 nm</t>
  </si>
  <si>
    <t>Uporablja se za karakterizacijo radioaktivnih aerosolov velikosti od 2 do 400 nm v vzorcih zraka</t>
  </si>
  <si>
    <t>It is used for characterization radioactivity aerosol size from 2 to 400 nm in air samples</t>
  </si>
  <si>
    <t>46078,46662 XIII_224</t>
  </si>
  <si>
    <t>13/224</t>
  </si>
  <si>
    <t>J1-0745</t>
  </si>
  <si>
    <t>Janja Vaupotič</t>
  </si>
  <si>
    <t>Sistem za lasersko mikrostrukturiranje in analizo tankoplastnih struktur</t>
  </si>
  <si>
    <t>System for laser microstructuring and thin layer structure analysis</t>
  </si>
  <si>
    <t xml:space="preserve">Hitra prototipna izdelava natančnih mikrostrukur s pomočjo direktne laserske fotolitografije. Karakterizacija tankoplastnih struktur. </t>
  </si>
  <si>
    <t xml:space="preserve">Rapid prototypintg of precision microstructures with direct laser photolitography. Characterization of thin layer structures. </t>
  </si>
  <si>
    <t>50652, 51353, 52280 01, 53361 XIV 203</t>
  </si>
  <si>
    <t>14/203</t>
  </si>
  <si>
    <t>Sistem za manipulacijo mikrobnih površin</t>
  </si>
  <si>
    <t>System for microbial surface manipulation</t>
  </si>
  <si>
    <t>Oprema je namenjena gojenju nenevarnih mikrobov za študij interakcije z nanomateriali s pomočjo magnetnih resonanc in mikrospektroskopij; še posebej za tiste namene, kjer mora biti kraj gojenja v neposredni bližini navedene eksperimentalne opreme. Oprema je specializirana za gojenje bakterij v tekočih gojiščih in zadošča osnovnim varnostnim standardom.</t>
  </si>
  <si>
    <t>The system is devoted for bacterial culture production to explore the microbes interacting with nanomaterials via magnetnic resonance methods and microspectroscopies; especially it is useful for those experiments where the growth place must be very close to the mentioned experimental equipment. Equipment is specialized for growing bacteria in liquid media and fulfill basic safety standards (class A).</t>
  </si>
  <si>
    <t>45125,44927,44928,44926,44789,45172,45811,45126,45132,45354 XIII_213</t>
  </si>
  <si>
    <t>13/213</t>
  </si>
  <si>
    <t>Tomaž Mertelj</t>
  </si>
  <si>
    <t>Sistem za optično femtosekundno spektroskopijo z ultravisoko časovno  ločljivostjo</t>
  </si>
  <si>
    <t>System for optical time resolved spectroscopy with ultrahigh time resolution</t>
  </si>
  <si>
    <t>Elektronsko sporočilo na tomaz.mertelj@ijs.si ali klic na 477 33 88 za dogovor.</t>
  </si>
  <si>
    <t>E-mail to tomaz.mertelj@ijs.si or call to 477 33 88 to make further arangement.</t>
  </si>
  <si>
    <t>Časovno ločljiva optična spektroskopija kondenzirane snovi.</t>
  </si>
  <si>
    <t>Time resolved optical spectroscopy of condensed matter.</t>
  </si>
  <si>
    <t>51442 XIV 201</t>
  </si>
  <si>
    <t>14/201</t>
  </si>
  <si>
    <t>Sistem za proizvodnjo rekombinantnih proteinov</t>
  </si>
  <si>
    <t>System for production of recombinant proteins</t>
  </si>
  <si>
    <t>Expression of recombinant proteins</t>
  </si>
  <si>
    <t>Sistem predstavlja infrastrukturno osnovo za pridobivanje rekombinantnih proteinov v bakteriji, kvasovki in insektnih celicah.</t>
  </si>
  <si>
    <t>The system represents an infrastructure platform for the production of recombinant proteins in bacteria, yeasts and insect cells.</t>
  </si>
  <si>
    <t xml:space="preserve">47438,47452,47974,47431,47439,47536,746892,46584,46293,46972,47441,47440,47382,47922,47936,                                 XIII_216
</t>
  </si>
  <si>
    <t>13/216</t>
  </si>
  <si>
    <t>Vid Bobnar</t>
  </si>
  <si>
    <t>Sistem za visokotemperaturno dielektrično karakterizacijo</t>
  </si>
  <si>
    <t>System for high-temperature dielectric characterization</t>
  </si>
  <si>
    <t>Oprema je namenjena za meritve dielektričnih lastnosti snovi pri visokih temperaturah, do 1000K</t>
  </si>
  <si>
    <t>The euipment is used for measurements of dielektric propertiers of matter at hight temperatures, up to 1000K.</t>
  </si>
  <si>
    <t>45321,44934, XIII_201</t>
  </si>
  <si>
    <t>13/201</t>
  </si>
  <si>
    <t>J1-9534</t>
  </si>
  <si>
    <t>J1-2015</t>
  </si>
  <si>
    <t>Zdravko Kutnjak</t>
  </si>
  <si>
    <t xml:space="preserve">Sistem za vizualizacijo gelov in drugih vzorcev </t>
  </si>
  <si>
    <t>System for visualization of SDS-PAGE gels and other fluorescently labeled samples</t>
  </si>
  <si>
    <t>Uporaba in cena po dogovoru, za uporabo kontaktirati Dr. Dejana Cagliča (dejan.caglic@ijs.si)</t>
  </si>
  <si>
    <t>Detection of storage phosphor, fluorescence and chemiluminescence on gels, blots and microarrays</t>
  </si>
  <si>
    <t>Sistem za vizualizacijo se uporablja za detekcijo radiaktivno označenih (3H, 14C, 125I, 32P, 33P, 35S) in z najrazličnejšimi fluorofori označenih vzorcev tako v poliakrilamidnih, agaroznih gelih, membranah in mikromrežah. S kombinacijo različnih laserjev lahko spremljamo prisotnosti enega, dveh ali več označevalcev hkrati. Sistem je do 20x bolj občutljiv od konkurenčnih sistemov in nekaj velikostnih redov občutljivejši od drugih tehnik za detekcijo.</t>
  </si>
  <si>
    <t>12/136</t>
  </si>
  <si>
    <t>Peter Križan</t>
  </si>
  <si>
    <t>Sledilni sistem za SuperBelle</t>
  </si>
  <si>
    <t>Tracking System for SuperBelle</t>
  </si>
  <si>
    <t>Oprema je dostopna 24 ur na dan po predhodnem dogovoru z prof. dr. Petrom Križanom preko e-maila peter.krizan@ijs.si. Oprema se nahaja v institutu KEK v Tsukubi na Japonskem, dostop je omejen na člane mednarodne raziskovalne skupine Belle.</t>
  </si>
  <si>
    <t xml:space="preserve">The equipment is avaliable 24/7, contact person Prof. Dr. Peter Križan; e-mail: peter.krizan@ijs.si. Equipment is avaliable on the institut KEK,Tsukuba,Japan. Access is restricted to the members of the international Belle collaboration.  </t>
  </si>
  <si>
    <t xml:space="preserve">Oprema je namenjena meritvi sledi nabitih delcev v magnetnem spektometru Belle.  </t>
  </si>
  <si>
    <t xml:space="preserve">The equipment is dedicated to the measurement of particle tracks in the Belle spectrometer. </t>
  </si>
  <si>
    <t>51962 XIV 204</t>
  </si>
  <si>
    <t>14/204</t>
  </si>
  <si>
    <t>TIER-2 demonstrator</t>
  </si>
  <si>
    <t>TIER-2 Demonstrator</t>
  </si>
  <si>
    <t>11/256</t>
  </si>
  <si>
    <t>TIER-2 grid vozlišče</t>
  </si>
  <si>
    <t>TIER-2 Grid Node</t>
  </si>
  <si>
    <t>Dostop iz Grid platform LCG in Nordugrid za imetnike akreditiranih virtualnih organizacij</t>
  </si>
  <si>
    <t>Access for acredited Virtual Organizations of LCG and Nordugrid platforms</t>
  </si>
  <si>
    <t>46964 XIV 215</t>
  </si>
  <si>
    <t>13/215</t>
  </si>
  <si>
    <t xml:space="preserve">Tipalni mikroskop in risalnik s spremljajočo opremo </t>
  </si>
  <si>
    <t>Atomic force microscope and lithography system with acompanying equipment</t>
  </si>
  <si>
    <t>Slikanje topografije površine in manipulacije nanostruktur ter sistem za risanje vezij s pomočjo elektronske litografije.</t>
  </si>
  <si>
    <t>Surface topography imaging and nanostructure manipulation. Electron litography for drawing circuits.</t>
  </si>
  <si>
    <t>12/139</t>
  </si>
  <si>
    <t>Večnamenski raziskovalni robot</t>
  </si>
  <si>
    <t>Universal research robot</t>
  </si>
  <si>
    <t>Robota zaradi kompleksnosti upravljanja in s tem povezane nevarnosti poškodb opreme ne posojamo. Po predhodnem dogovoru se lahko pri nas izvajajo eksperimenti, ki jih sami pripravimo. Delo se zaračunava po ceniku IJS.</t>
  </si>
  <si>
    <t xml:space="preserve">Univerzalni robot, 7 stopenj, nosilnost 10 Kg, frekvenca trajektorije do 700 Hz, regulacija sile na vrhu robota, integriran na mobilni ploščadi. </t>
  </si>
  <si>
    <t xml:space="preserve">The robot has 7DOF and 10kg payload. The controller is open and enables sampling rate up to 700Hz. The user can control end-effector forces by using the force/torque sensor. The robot can be mounted on a mobile platform. </t>
  </si>
  <si>
    <t>11/275</t>
  </si>
  <si>
    <t xml:space="preserve">5.OP EUROSHOE </t>
  </si>
  <si>
    <t>6.OP PACO+</t>
  </si>
  <si>
    <t>L2-6562</t>
  </si>
  <si>
    <t>Aleš Ude</t>
  </si>
  <si>
    <t>L2-6629</t>
  </si>
  <si>
    <t>Darja Lisjak</t>
  </si>
  <si>
    <t>Vektorski mrežni analizator</t>
  </si>
  <si>
    <t>Vector network analyzer</t>
  </si>
  <si>
    <t>Oprema je dostopna vsem raziskovalcem na osnovi znanstvene sodelave z RS 42.</t>
  </si>
  <si>
    <t>The VNA is available to all researchers in the frame of scientific collaboration with RS 42.</t>
  </si>
  <si>
    <t>Elektromagnetne meritve pri 0.04-40 GHz</t>
  </si>
  <si>
    <t>Electromagnetic measurements at 0.04-40 GHz</t>
  </si>
  <si>
    <t>11/289</t>
  </si>
  <si>
    <t>Mihael Drofenik</t>
  </si>
  <si>
    <t>L2-9151</t>
  </si>
  <si>
    <t>E!3451</t>
  </si>
  <si>
    <t>MATERA ERA-NET, 4302-31/2006/26</t>
  </si>
  <si>
    <t>Boštjan Zalar</t>
  </si>
  <si>
    <t>07527</t>
  </si>
  <si>
    <t xml:space="preserve">Visokoločljivi 500  MHz spectrometer na magnetno resonanco za trdno snov </t>
  </si>
  <si>
    <t>High-resolution 500 MHz magnetic resonance spectrometer for solid state</t>
  </si>
  <si>
    <t>Digitalni visokoločljivi spektrometer omogoča eno- in večddimenzionalne magnetoresonančne meritve lokalnih statičnih in dinamičnih lastnosti na molekularni in atomski skali v mehkih in trdnih snoveh, merjenje difuzijske konstante ter mikroslikanje z magnetno resonanco.</t>
  </si>
  <si>
    <t>Digital high-resolution spectrometer for one- and multidimensional magnetic resonance measurements of local static and dynamic properties on the molecular and atomic scale in soft and solid matter, measurements of diffusion coefficients as well as magnetic resonance microimaging.</t>
  </si>
  <si>
    <t>50097 XIV 212</t>
  </si>
  <si>
    <t>14/212</t>
  </si>
  <si>
    <t>Goran Dražić</t>
  </si>
  <si>
    <t>Visokoločljivi metalografski in polarizacijski optični mikroskop z zajemom slike in dodatki</t>
  </si>
  <si>
    <t>High resolution polarised light optical micros</t>
  </si>
  <si>
    <t>Optični mikroskop je namenjen opazovanju in slikanju vzorcev s pomočjo vidne</t>
  </si>
  <si>
    <t>Optical microscope is used for observation and imaging of samples using</t>
  </si>
  <si>
    <t>46323 XIII_228</t>
  </si>
  <si>
    <t>L2-9175</t>
  </si>
  <si>
    <t>Slavko Bernik</t>
  </si>
  <si>
    <t>Vrstični elektronski mikroskop s FEG izvorom elektronov (FEG SEM)</t>
  </si>
  <si>
    <t>Scanning electron microscope with field emission gun (FEG) electron source (Jeol JEM-7600F)</t>
  </si>
  <si>
    <t>Oprema je namenjena mikrostrukturni karakterizaciji materialov. Gre za vrhunsko aparaturo, ki omogoča slikovne ločljivosti nekaj nm, kvalitativno in kvantitativno kemijsko analizo z mikronskega področja z metodama EDXS in WDXS ter elektronsko litografijo.</t>
  </si>
  <si>
    <t>The FEG-SEM is state-of-art scanning electron microscope that enables complete microstructural characterization of materials: image resolution of few nm, qualitative and quantitative chemical analysis on micron scale and electron litography.</t>
  </si>
  <si>
    <t>50259
50259 02
50259 04
50259 06
50259 08
50259 10
50259 12
50259 14
50259 16
50259 18
47615 01 XIII_220</t>
  </si>
  <si>
    <t>13/220</t>
  </si>
  <si>
    <t>Maja Remškar</t>
  </si>
  <si>
    <t>07560</t>
  </si>
  <si>
    <t>Vrstični tunelski mikroskop</t>
  </si>
  <si>
    <t>Scanning tunneling microscope</t>
  </si>
  <si>
    <t>Fizika površin</t>
  </si>
  <si>
    <t>Surface physics</t>
  </si>
  <si>
    <t>12/129</t>
  </si>
  <si>
    <t>EU projekt Nanosafe</t>
  </si>
  <si>
    <t>EU projekt Foremeost</t>
  </si>
  <si>
    <t>EU projekt Impart</t>
  </si>
  <si>
    <t>XPS spektrometer</t>
  </si>
  <si>
    <t>XPS spectrometer</t>
  </si>
  <si>
    <t>Paket 9</t>
  </si>
  <si>
    <t>Preiskava površin in tankih plasti z rentgensko fotoelektronsko spektroskopijo - XPS (ESCA). Spektrometer XPS omogoča kvantitativno analizo sestave površine in določitev valenčnega stanja, oziroma tipa kemijske vezi v plasti debeline 3 - 5 nm. Vzorci so lahko kovinski, oksidni, kompozitni, praškasti, keramični, polimerni...  Možna je preiskava porazdelitve elementov po globini vzorca v smeri od površine proti notranjosti do globine okoli 200 nm.</t>
  </si>
  <si>
    <t>Characterization of surfaces and thin films with X-Ray photoelectron spectroscopy – XPS (ESCA). XPS spectrometer provides quantitative data on surface composition and type of chemical bonds of elements in the thin surface layer of thickness of 3 – 5 nm. Analysed samples can be metals, oxides, composites, powders, ceramics, polymers… By ion sputtering it is possible to analyse depth distribution of elements in subsurface region and in thin films up to depth of about 200 nm.</t>
  </si>
  <si>
    <t>paket 8 in 9</t>
  </si>
  <si>
    <t>Zeta meter</t>
  </si>
  <si>
    <t>ZETAPals, Zeta potential Analyser, Brookhaven Instruments Corporation</t>
  </si>
  <si>
    <t>Measurement of zeta potential of particles in aqueous and non-aqueous media.</t>
  </si>
  <si>
    <t>Oprema je namenjena merjenju zeta potenciala delcev v vodnih in nevodnih medijih v ombočju pH vrednosti od 1-14.</t>
  </si>
  <si>
    <t>The equipment is designed for the measurement of the zeta potential of the particles in aqueous and non-aqueous media in the pH range from 1-14.</t>
  </si>
  <si>
    <t>367626,37626 01</t>
  </si>
  <si>
    <t>10/235,28</t>
  </si>
  <si>
    <t>Upgrade of the HPC computer cluster</t>
  </si>
  <si>
    <t>Oprema je na voljo na reaktorskem centru Instituta Jožef Stefan, na Odseku za reaktorsko fiziko. Uporaba je možna za zunanje uporabnike. Kontaktirati dr. Luko Snoja.</t>
  </si>
  <si>
    <t>Cluster is available at  reactor center of  Jožef Stefan Institute. Application for external users is possible, contact person dr. Luka Snoj.</t>
  </si>
  <si>
    <t xml:space="preserve">Oprema je namenjena numerično intenzivnim računom. Oprema vsebuje računska vozlišča, vsako ima 2 procesorja, vsak s 14 jedri in 256GB spomina. </t>
  </si>
  <si>
    <t>Cluster is intended for numerical intensive calculations. Equipment consists of compute nodes, with 2 socket processors each, with 14 cores and 256GB of memory.</t>
  </si>
  <si>
    <t>0.05 Eur/cpu hour</t>
  </si>
  <si>
    <t>0.03 Eur/cpu hour</t>
  </si>
  <si>
    <t>0.01 Eur/cpu hour</t>
  </si>
  <si>
    <t>P2-0073</t>
  </si>
  <si>
    <t>Luka Snoj, raziskovalci odseka F-8</t>
  </si>
  <si>
    <t>PR-05877 (JET3)</t>
  </si>
  <si>
    <t>Luka Snoj</t>
  </si>
  <si>
    <t>J2-6752</t>
  </si>
  <si>
    <t>J2-6756</t>
  </si>
  <si>
    <t>Igor Lengar</t>
  </si>
  <si>
    <t>PR-06286 (CEA)</t>
  </si>
  <si>
    <t>Gašper Žerovnik</t>
  </si>
  <si>
    <t>UPGRADE OF HIGH PERFORMANCE COMPUTE CLUSTER</t>
  </si>
  <si>
    <t>Oprema je na voljo glede na proste kapacitete in ob predhodnem dogovoru preko naslova r4@ijs.si.</t>
  </si>
  <si>
    <t>The equipment is available for usage during free resource times and upon previous arrangement at r4@ijs.si.</t>
  </si>
  <si>
    <t>Računalniška gruča za izvajanje znanstvenih računskih simulacij. Hitra mrežna komunikacija med računskimi vozlišči omogoča dobro skaliranje večprocesnih izračunov. Oprema vsebuje 10 računskih vozlišč po 2 procesorja, vsak z 14 jedri in 256GB spomina.</t>
  </si>
  <si>
    <t>Compute cluster for fast scientific calculations. Fast interconnect enables a good calculation scalability of multinode multicore jobs. Equipment consists of 10 compute nodes with 2 socket processors. each with 14 cores and 256GB of memory.</t>
  </si>
  <si>
    <t>0.05/jedro</t>
  </si>
  <si>
    <t>0.03 EUR/jedro/ura</t>
  </si>
  <si>
    <t>0.01 EUR/jedro/ura</t>
  </si>
  <si>
    <t>0.05 EUR/jedro/ura</t>
  </si>
  <si>
    <t>Leon Cizelj</t>
  </si>
  <si>
    <t>PR-06291</t>
  </si>
  <si>
    <t>Matjaž Leskovar</t>
  </si>
  <si>
    <t>PR-06292</t>
  </si>
  <si>
    <t>Samir El Shawish</t>
  </si>
  <si>
    <t>high-temperature tribometer</t>
  </si>
  <si>
    <t>Po predhodnem dogovoru na naslov miha.cekada@ijs.si. Zaradi dolgotrajnih meritev je treba računati z zamikom enega tedna</t>
  </si>
  <si>
    <t>Advance contact to the address miha.cekada@ijs.si. Due to long-term measurements a waiting time of one week is anticipated.</t>
  </si>
  <si>
    <t>Instrument omogoča meritev koeficienta trenja pri visokih temperaturah (do 1000 °C). Geometrijske zahteve za vzorce so ozko zastavljene, za detajle se obrnite na kontaktni naslov.</t>
  </si>
  <si>
    <t>The instrument enables the measurement of friction coefficient at elavated temperatures (up to 1000 °C). The geometrical constrains for the samples are very narrow; for details please ask the contact address.</t>
  </si>
  <si>
    <t>P2-0082-1</t>
  </si>
  <si>
    <t>Miha Čekada</t>
  </si>
  <si>
    <t>PR-05012</t>
  </si>
  <si>
    <t>Aljaž Drnovšek</t>
  </si>
  <si>
    <t>digital microscope</t>
  </si>
  <si>
    <t>Po predhodnem dogovoru na naslov miha.cekada@ijs.si. Brez posebnih časovnih omejitev</t>
  </si>
  <si>
    <t>Advance contact to the address miha.cekada@ijs.si. No specific time constrains.</t>
  </si>
  <si>
    <t>Namenjen je opazovanju in slikanju velikih vzorcev kompliciranih geometrij pri srednje veliki povečavi (35x-350x). Največja višina vzorca je 120 mm, največja masa pa 4 kg.</t>
  </si>
  <si>
    <t>The instruement is dedicated to observation and imaging of large samples with complicated geometry in medium range of magnification (35x-350x). Maximum sample height is 120 mm, maximum mass is 4 kg.</t>
  </si>
  <si>
    <t>L2-5470</t>
  </si>
  <si>
    <t>L2-6770</t>
  </si>
  <si>
    <t>microCT scanner</t>
  </si>
  <si>
    <t>po predhodnem dogovoru na naslov miha.butinar@ijs.si. Zaradi narave poskusov je potrebno računati na 1 teden zamika.</t>
  </si>
  <si>
    <t>Advance contact to the address miha.butinar@ijs.si. Due to the nature of the experiment, waiting time of one week is expected.</t>
  </si>
  <si>
    <t>Namenjen je računalniško vodenem tomografskemu 3D rentegenskem slikanju miši in podgan (CT slikanje). Omogoča longitudinalne študije zaradi nizkih energijskih vrednosti rentgenskih žarkov.</t>
  </si>
  <si>
    <t>The instrument enables computed tomographic 3D X-ray scanning of rodents (CT scan). Enables long term experiments, due to the low energy of the X-ray beam.</t>
  </si>
  <si>
    <t>Miha Butinar</t>
  </si>
  <si>
    <t>J1-6739</t>
  </si>
  <si>
    <t>Text analytics servers</t>
  </si>
  <si>
    <t>Čas dostopa do opreme vsak delovni dan od 8:00 do 16:00 po predhodnem dogovoru s skrbnikom. Glede pogojev dostopa in razpoložljivosti kontaktirati skrbnika igor.mozetic@ijs.si</t>
  </si>
  <si>
    <t>The equipment is avaliable upon request every day from 8 am to 4 pm. For access conditions and availabilty contact igor.mozetic@ijs.si</t>
  </si>
  <si>
    <t>Supermicro strežnik</t>
  </si>
  <si>
    <t>Supermicro server</t>
  </si>
  <si>
    <t>6.01</t>
  </si>
  <si>
    <t>6.01.05</t>
  </si>
  <si>
    <t>Odsek za tehnologije znanja</t>
  </si>
  <si>
    <t>NADGRADNJA MBE SISTEMA</t>
  </si>
  <si>
    <t>UPGRADE MBE SISTEM</t>
  </si>
  <si>
    <t>Po predhodnem dogovoru na naslov jure.strle@ijs.si. Zaradi daljših časov priprave sistema na rasti drugih kristalov je potrebno računati na večtedenske zamike.</t>
  </si>
  <si>
    <t xml:space="preserve">Advance contact to the address jure.strle@ijs.si. Due to long times of preparing the growth of different crystals waiting time of several weeks is expected.  </t>
  </si>
  <si>
    <t>Namenjen je sintezi kristalnih tankih plasti dihalkogenidov prehodnih kovin. Velikost substratov je omejena na 9 mm x 9 mm, temperatura rasti doseže 800 °C. Na voljo so rasti s halkogenima elementoma S in Se ter prehodnimi kovinami Ta, Mo, Nb, W.</t>
  </si>
  <si>
    <t>The instrument is dedicated to the synthesis of transition metal dichalcogenides. Substrate size is limited to 9 mm x 9 mm, growth temperature reaches 800 °C. Available chalcogens are S and Se, available transition metals are Ta, Mo, Nb, W.</t>
  </si>
  <si>
    <t>J1-7201</t>
  </si>
  <si>
    <t>Jure Strle</t>
  </si>
  <si>
    <t>MAGNETOMETER SQUID</t>
  </si>
  <si>
    <t>SQUID magnetometer</t>
  </si>
  <si>
    <t>Kontaktna oseba je prof. dr. Janez Dolinšek (jani.dolinsek@ijs.si) na IJS. Meritve izvajajo raziskovalci, usposobljeni za rokovanje z MPMS3 magnetometrom (člani raziskovalne skupine prof. Dolinška). Zunanji uporabniki prinesejo vzorce materiala in lahko sodelujejo pri meritvah.</t>
  </si>
  <si>
    <t xml:space="preserve">Contact person is prof. dr. Janez Dolinšek (jani.dolinsek@ijs.si) at JSI. Measurements are preformed by members of the research group of prof. dr. Janez Dolinšek. External users need to bring samples of materials and can participate in the measerements.   </t>
  </si>
  <si>
    <t xml:space="preserve"> Osnova magnetometra je SQUID detektor, ki omogoča delovanje magnetometra v klasičnem načinu in kot VSM (»vibrating sample magnetometer«). Možno je meriti istosmerno (dc) magnetizacijo, izmenično (ac) magnetizacijo, magnetizacijske M(H) krivulje ter časovni razpad termoremanentne magnetizacije na dolgih časovnih skalah. </t>
  </si>
  <si>
    <t xml:space="preserve">The magnetometer is based on a SQUID detector, which enables operation of the device in a classical dc mode and as a VSM (vibrating sample magnetometer). The measurements include determination of the dc and ac magnetizations, the magnetization vs. the magnetic field M(H) curves and the time-decay of the remanent magnetization on long time scales. </t>
  </si>
  <si>
    <t xml:space="preserve">Janez Dolinšek, </t>
  </si>
  <si>
    <t>J1-7032</t>
  </si>
  <si>
    <t>Andreja Jelen</t>
  </si>
  <si>
    <t>NADRGRADNJA DISTRIBUIRANEGA RAČUNSKEGA VOZLIŠČA SIGNET ZA HTC</t>
  </si>
  <si>
    <t>0215-003</t>
  </si>
  <si>
    <t>dr. Jure Atanackov</t>
  </si>
  <si>
    <t>16309</t>
  </si>
  <si>
    <t>Oprema za izvajanje visokoresolucijskih refleksijskih seizmičnih raziskav</t>
  </si>
  <si>
    <t>Equipment for high resolution seismic surveying</t>
  </si>
  <si>
    <t xml:space="preserve">Oprema je na voljo zunanjim uporabnikom, vendar je za njeno uporabo potrebna izurjena ekipa operaterjev in terenskih sodelavcev. Kadar oprema ni v uporabi, je dostop mogoč takoj na sedežu GeoZS. Cena se prilagaja glede na tip projekta, zahtevnost raziskave in terenske razmere. </t>
  </si>
  <si>
    <t>Equipment is available for use to users outside GeoZS. However, the operation requires a trained team of operators and field assistants. Immediate access to equipment is possible at GeoZS when equipment is not in use. Price varies according to type of project, complexity of research, and field conditions.</t>
  </si>
  <si>
    <t>Raziskave plitve do srednje globoke podpovšinske geološke strukture, ugotavljanje prisotnosi strukturnih elementov (prelomov, gub, ...), geometrije plasti oz. sedimentov ter vodonosnikov. Uporaba za namene strukturno-geološke interpretacije, ugotavljanje strktur vodonosnikov v hidrogeologiji in inženirsko-geološke aplikacije.</t>
  </si>
  <si>
    <t>Determination of shallow to moderately deep subsurface geological structures, determination of presence of structural elements (faults, folds, ...), orientation of bedding and structure of aquifers. Determination of shallow to moderately deep subsurface geological structures, determination of presence of structural elements (faults, folds, ...), orientation of bedding and structure of aquifers. Application for structural interpretation in structural geology, determination of aquifer geometry and engineering geological purposes.</t>
  </si>
  <si>
    <t>1598915990, 15991, 15992, 15993, 15994, 15995, 15996, 15997, 15998, 15999, 16000, 16001,16002</t>
  </si>
  <si>
    <t>http://www.geo-zs.si/index.php/geozs-si/oprema/11-oprema-za-izvajanje-visokoresolucijskih-refleksijskih-seizmicnih-raziskav</t>
  </si>
  <si>
    <t>GeoZS</t>
  </si>
  <si>
    <t>0215-006</t>
  </si>
  <si>
    <t>P1-0020</t>
  </si>
  <si>
    <t>mag. Andrej Lapanje</t>
  </si>
  <si>
    <t>17541</t>
  </si>
  <si>
    <t>Oprema za karotažne meritve Robertson, Elektro umeritvena naprava za karotažo, Kaliper in odklon sonda z opremo za karotažo in Oprema z rač. za karotažo</t>
  </si>
  <si>
    <t>Geophysical borehole logging equipment</t>
  </si>
  <si>
    <t>Gre za specifično terensko opremo za meritve v vrtinah, ki je nameščena na tovorno vozilo. Uporaba je možna samo z operativno ekipo. Cena terenskega dne vključuje 8 ur z uporabo do dveh merilnih sond, vsaka naslednja meritev z dodatnimi sondami se obračuna po ceni ure. Dostop do opreme po dogovoru z operaterjem.</t>
  </si>
  <si>
    <t>Well logging is specific field research equipment, mounted on the field vehicle, used for performing well measurements. The usage of the equipment is possible only with operative experts. The costs of call-up for field day with performing measurements includes 8 hours with two probes, each next measurement with other probe is calculated per hourly rate. Access to equipment via contact person.</t>
  </si>
  <si>
    <t>Karotažna oprema se uporablja za meritve parametrov v vrtinah, ki so zanimivi za hidrogeologijo: temperatura (°C), električna prevodnost (mS/cm), naravni gama (API), kratka in dolga normalna upornost, lastni potencial, točkovna upornost. Z opremo je mogoče meriti določene spremembe v kanalu vrtine (dotoke vode, kaverne, spremembe litološke sestave ipd). S pridobivanjem izkušenj in glede na potrebe naročnikov sta bili z lastnimi sredstvi kupljeni še sondi za merjenje premera, odklona in azimuta vrtin in sonda za merjenje dotokov vode v vrtino. Kot zelo uporabna pa se je izkazala tudi video kamera, ki ob ustreznih pogojih - vidljivosti, prikaže najbolj verodostojno »sliko« dogajanj v posamezni vrtini: poškodbe cevitev, kaverne...</t>
  </si>
  <si>
    <t>Well logging equipment is used for performing well measurements important for hydrogeology: fluid temperature and el. conductivity, gamma activity, short and long normal resistivity, spatial potential and single point resistivity. With well logging equipment the changes in borehole could be measured (water flow, lithological changes, caverns). With our own founds the caliper probe, flowmeter, probe for borehole geometry measurements (inclination and azimuth) and submersible video camera were bought. Submersible video camera for borehole inspection shows realistic picture of well condition: harms, casing, caverns…</t>
  </si>
  <si>
    <t>15474, 15537, 15554, 15592, 15592</t>
  </si>
  <si>
    <t>http://www.geo-zs.si/index.php/geozs-si/oprema/10-oprema-za-geofizikalne-meritve-v-vrtinah</t>
  </si>
  <si>
    <t>1, 3, 4, 5</t>
  </si>
  <si>
    <t>0215-001</t>
  </si>
  <si>
    <t>P1-0025</t>
  </si>
  <si>
    <t>Mirka Trajanova</t>
  </si>
  <si>
    <t>Sistem za izdelavo geoloških zbruskov in poliranih preparatov (Logitech)</t>
  </si>
  <si>
    <t>Trimming, lapping and polishing system, Logitech</t>
  </si>
  <si>
    <t>Dostop do opreme po dogovoru s skrbnikom. Priprava preparatov traja več ur.</t>
  </si>
  <si>
    <t>Access to equipment via contact person. Preparation of specimens lasts several hours.</t>
  </si>
  <si>
    <t>Oprema služi za razrez, fino brušenje in poliranje vseh vrst geoloških materialov, od vezanih do nevezanih. Izdelujemo standardne preparate za petrografske, sedimentološke in paleontološke raziskave, kakor tudi polirane preparate za raziskave z optičnim in elektronskim mikroskopom.</t>
  </si>
  <si>
    <t>The system is used for trimming, fine grinding and polishing of all kinds of geological materials, also unbounded. Standard specimens are produced for petrographic, sedimentologic and paleontologic investigations, as well as polished specimens for investigations with optical and electron microscopes.</t>
  </si>
  <si>
    <t>http://www.geo-zs.si/index.php/geozs-si/oprema/9-sistem-za-izdelavo-geoloskih-zbruskov-in-poliranih-preparatov-logitech</t>
  </si>
  <si>
    <t>5, 7</t>
  </si>
  <si>
    <t>Janko Urbanc</t>
  </si>
  <si>
    <t>Picarro laserski analizator izotopske sestave vode</t>
  </si>
  <si>
    <t>Picarro isotope water laser analyzer</t>
  </si>
  <si>
    <t>Dostop do opreme po dogovoru s skrbnikom.</t>
  </si>
  <si>
    <t>Access to equipment via contact person.</t>
  </si>
  <si>
    <t>Picarro L2130-i ultra precizni laserski izotopski analizator je namenjen meritvam izotopske sestave δ18O/δD v vzorcih vod. Laserski izotopski analizatorji uporabljajo tehnologijo CRDS (Cavity Ring-Down Spectroscopy), ki meri razlike v rotacijsko-vibracijski energiji molekul z različno izotopsko sestavo. Na Geološkem zavodu Slovenije uporabljamo laserski izotopski Picarro L2130-i večinoma za meritve izotopske sestave kisika in vodika v vzorcih padavin in podzemnih vod.</t>
  </si>
  <si>
    <t>Picarro L2130-i ultra high-precision laser isotopic analyzer is intended for measurement δ18O/δD water isotope composition. Laser spectroscopic systems use CRDS technology (Cavity Ring-Down Spectroscopy)for measurement the difference in rotational-vibrational energy level structure of the different isotopic molecules. On Geological Survey of Slovenia laser isotopic analyzer Picarro L2130-i is mostly used for measurements of precipitation and groundwater samples isotope composition.</t>
  </si>
  <si>
    <t>www.geo-zs.si</t>
  </si>
  <si>
    <t>P16-166</t>
  </si>
  <si>
    <t>NUV</t>
  </si>
  <si>
    <t>Načrt upravljanja z vodami NUV</t>
  </si>
  <si>
    <t>Zavod Republike Slovenije za transfuzijsko medicino</t>
  </si>
  <si>
    <t>P3-0371</t>
  </si>
  <si>
    <t>Tadeja Dovč Drnovšek</t>
  </si>
  <si>
    <t>Sistem za sekvenčno detekcijo in kvantitativni multipleksni PCR v realnem času z modulom za delo</t>
  </si>
  <si>
    <t>ABI PRISM 7900HT Sequence Detection System</t>
  </si>
  <si>
    <t>Oprema je na voljo podpisnikom pogodbe o sofinanciranju (Zavod RS za transfuzijsko medicino, Biotehniška fakulteta - Oddelek za zootehniko, Onkološki inštitut - Oddelek za tumorsko biologijo, Medicinska fakulteta - Inštitut za patologijo). Urnik uporabe je dogovorjen, možen je tudi sprotni dogovor (ponavadi za obdobje 7-14 dni). Oprema je na voljo tudi podpisniku sporazuma o medsebojni uporabi aparata (Zavod RS za transfuzijsko medicino in Nacionalni inštitut za biologijo) po vnaprejšnjem dogovoru. Ostali interesenti se za uporabo aparata lahko dogovorijo le s podpisniki pogodbe o sofinanciranju in sicer za čas, ki jim pripada po urniku in pod njihovim nadzorom.</t>
  </si>
  <si>
    <t>Equipment is available to the members of consortium (Blood Transfusion Centre of Slovenia, Biotechnical Faculty - Department of Animal Science, Institute of Oncology - Department of Tumor Biology, Faculty of Medicine - Institute of Pathology). The schedule is arranged under agreement. It is possible to change the schedule (for 7-14 days in advance). The equipment is also available to the signatory of the agreement about joint use (Blood Transfusion Centre of Slovenia and National Institute of Biology) - ahead agreement. The other users can use the equipment only under supervision of one of the members of consortium.</t>
  </si>
  <si>
    <t>Oprema se uporablja za izvedbo verižne reakcije s polimerazo v realnem času (real-time PCR), s katero pomnožujemo in hkrati kavntificiramo tarčno molekulo DNA. Z metodo lahko detektiramo in kvantificiramo specifično zaporedje DNA v vzorcu. Metoda se v medicinskih in bioloških laboratorijih uporablja v različne namene, kot npr. določanje genotipa, genska ekspresija, odkrivanje bolezni, identifikacija bolezenskih značilnosti, identifikacija povzročiteljev bolezni.</t>
  </si>
  <si>
    <t>The equipment is used for real-time PCR (polymerase chain reaction), which is used to amplify and simultaneously quantify target DNA . It enables both detection and quantification of a specific sequence in a given DNA sample. In medical and biological labs it is used for a variety of tasks, such as genotype determination, gene expression, detection of disease, identification of disease characteristics, identification of the cause of the disease.</t>
  </si>
  <si>
    <t>http://www.ztm.si/sl/</t>
  </si>
  <si>
    <t>GENODICS Collaborative Project (Ec Grant Agreement No. 201626)</t>
  </si>
  <si>
    <t>Educell.do.o.</t>
  </si>
  <si>
    <t xml:space="preserve">P3-0371 </t>
  </si>
  <si>
    <t>Primož Rožman</t>
  </si>
  <si>
    <t xml:space="preserve">P3-0054 </t>
  </si>
  <si>
    <t>Institut za patologijo (nosilec Gale Nina)</t>
  </si>
  <si>
    <t>rutinska diagnostika</t>
  </si>
  <si>
    <t>Zavod RS za transfuzijsko medicino</t>
  </si>
  <si>
    <t xml:space="preserve">Klinični center Ljubljana </t>
  </si>
  <si>
    <t>Mojca Božič Mijovski</t>
  </si>
  <si>
    <t>Aparat za hitro gensko analizo (Lightcycler)-dodatna oprema</t>
  </si>
  <si>
    <t>ABI Prism 7000 Sequence Detection System, Applied Biosystems</t>
  </si>
  <si>
    <t xml:space="preserve">Oprema se uporablja  tudi rutinsko v diagnostične namene, zato je njena souporaba omejena pretežno na popoldanski čas. Reagente in potrošni material mora souporabnik nabaviti sam, cena souporabe opreme pa je predmet dogovora. </t>
  </si>
  <si>
    <t>The equipment is used also for diagnostic purposes, therefore it could be co-used predominantly in the afternoon. Reagents and materials are to be purchased by the user, while the price of equipment joint use is matter of negotiation.</t>
  </si>
  <si>
    <t>Oprema se uporablja za analizo mutacij in polimorfizmov genov, ki zapisujejo beljakovine udeležene v hemostazi.</t>
  </si>
  <si>
    <t>Training and advice regarding mutation and polymorphism analysis of the genes encoding proteins involved in haemostasis.</t>
  </si>
  <si>
    <t>http://www4.kclj.si/</t>
  </si>
  <si>
    <t>rutinske laboratorijske</t>
  </si>
  <si>
    <t>L3-7417</t>
  </si>
  <si>
    <t>Mojca Stegnar</t>
  </si>
  <si>
    <t>J3-3412</t>
  </si>
  <si>
    <t>BI-MK/04-05-010</t>
  </si>
  <si>
    <t>Marija Molan</t>
  </si>
  <si>
    <t>Aparat za intermitentno hipobarično terapijo - Green Vacum</t>
  </si>
  <si>
    <t>Green Vacuum -Aparat for intermittent hypobacric therapy</t>
  </si>
  <si>
    <t>možnost dostopa do aparata je v času, ko Center za medicino športa ne deluje oziroma po dogovoru. Cena uporabe se izračuna na osnovi amortizacijskih stroškov.</t>
  </si>
  <si>
    <t xml:space="preserve">The machine is available when Sports Medicine Unit is off duty. The price depends on amortisation costs.  </t>
  </si>
  <si>
    <t>Oprema se uporablja v terapevtske namene in sicer za zdravljenje Raynaudovega sindroma, oteklin, kroničnih kompartment sindromov in trakcijskih periostitisev spodnjih okončin</t>
  </si>
  <si>
    <t>The machine is used for treatment of Raynaud syndrom, edema, cronical compartment syndromes and traction periostitides of lower limbs.</t>
  </si>
  <si>
    <t>"Uporabnost intermitentne hipobarične terapije pri zdravljenju Raynaudovega sindroma"</t>
  </si>
  <si>
    <t>CMŠ</t>
  </si>
  <si>
    <t>"Uporabnost intermitentne hipobarične terapije pri preprečevanju omrzlin pri alpinistih v visokogorju"</t>
  </si>
  <si>
    <t>"Uporabnost intermitentne hipobarične terapije pri zdravljenju akutnih edemov"</t>
  </si>
  <si>
    <t>Uporabnost intermitentne hipobarične terapije pri zdravljenju kroničnih kompartment siindromov in trakcijskih periostitisov spodnjih urdov</t>
  </si>
  <si>
    <t>Aleš Fidler</t>
  </si>
  <si>
    <t>DIGORA fmx-sistem za digitalno intraoralno slikanje</t>
  </si>
  <si>
    <t>DIGORA FMX intraoral digital imaging system</t>
  </si>
  <si>
    <t xml:space="preserve">Oprema je na voljo po predhodnem dogovoru vsak delavnik po 15h. Cena je odvisna od števila posnetih slik in zahtevnost slikanja objektov. </t>
  </si>
  <si>
    <t xml:space="preserve">Equipment is available Monday-Friday after 3 pm on agreement. Cost of imaging depend on number of images and </t>
  </si>
  <si>
    <t>Oprema omogoča digitalno  RTG slikanje objektov d0 40x30 mm. Ločljivost sistema je 300 DPI, 256 sivinskih stopenj. Shranjevanje slik je v BMP ali TIFF formatu.</t>
  </si>
  <si>
    <t>Equipment provides X-ray imaging of objects up to 30x40 mm. Resolution is 300 DPI, 256 gray levels. Images can be saved in BMP or TIFF format.</t>
  </si>
  <si>
    <t>J3-3516</t>
  </si>
  <si>
    <t>Uroš Skalerič</t>
  </si>
  <si>
    <t>P3-0293</t>
  </si>
  <si>
    <t>P3-0338</t>
  </si>
  <si>
    <t>Ignac Zidar</t>
  </si>
  <si>
    <t xml:space="preserve">Elektroencefalograf z veliko ločljivostjo </t>
  </si>
  <si>
    <t>System without official name, based on the equipment of Brain Products, Germany, consisted of multiple hardware and software items.</t>
  </si>
  <si>
    <t>Oprema se uporablja tudi  za raziskovalne namene Filozofske fakultete - Oddelka za psihologijo - brezplačno</t>
  </si>
  <si>
    <t>Equipment is used also  for  research projects of the University of Ljubljana Faculty of Arts, Dept. of psychology</t>
  </si>
  <si>
    <t>Razvojno je v obravnavi rutinska raba aparata za potrebe diagnostike (določanja žarišč) pri vztrajni epilepsiji.</t>
  </si>
  <si>
    <t>Application in diagnosing persistent epilepsy (location of the focus) is also studied</t>
  </si>
  <si>
    <t>Simon Podnar</t>
  </si>
  <si>
    <t>Roman Bošnjak</t>
  </si>
  <si>
    <t>Nevronavigacija</t>
  </si>
  <si>
    <t xml:space="preserve">Image Guided System-Stealth Station TREONplus - Medtronic. Leksell stereotactic arc.  </t>
  </si>
  <si>
    <t xml:space="preserve">Oprema je dostopna v centralnem operacijskem bloku UKC Ljubljana, kjer jo vsakodnevno uporabljajo nevrokirurgi. Planirana postaja je na voljo na oddelku.  </t>
  </si>
  <si>
    <t xml:space="preserve">Equipment is available in central operating block of University Hospital Centre Ljubljana, daily used by neurosurgeons. Palnning station is available at the Department of Neurosurgery. </t>
  </si>
  <si>
    <t xml:space="preserve">Slikovno vodena orientacija in lokalizacija v globokih in elokventnih delih možganov (stereotaktična biopsija možganov z ali brez okvirja, navigirani inštrumenti, integriran ultrazvok, stimulacija globokih možganskih jeder, planiranje nevrokirurške operacija, zlivanje slik, povdarjena realnost, računalniška simulacija operacije..) </t>
  </si>
  <si>
    <t xml:space="preserve">Image guided orientation &amp; localisation for neurosurgery of deep or eloquent regions of the brain (frame-less and frame based stereotactic biopsy, navigated instruments, integrated ultrasound, DBS, surgery planning, image merging, augmented reality, virtual surgery) </t>
  </si>
  <si>
    <t>L3-0309</t>
  </si>
  <si>
    <t>Borut Peterlin</t>
  </si>
  <si>
    <t>Sistem za genotipizacijo</t>
  </si>
  <si>
    <t xml:space="preserve">Ap.pipetirni, Centrifuga, Fotospektrometer, Ap.za verižno polimerizacijo - za pomnoževanje nukleinskih kislin, Kopel vodna stresalna, Računalnik prenosni, Laminarij </t>
  </si>
  <si>
    <t>79205, 79206, 79207, 79208, 79209, 79210, 79211</t>
  </si>
  <si>
    <t>Peter Rakovec</t>
  </si>
  <si>
    <t>Sistem za kartografijo srca</t>
  </si>
  <si>
    <t>CARTO M538537 Johnson &amp; Johnson</t>
  </si>
  <si>
    <t>The equipement is available in the electrophysiological laboratory of the University Medical Centre Ljubljana. It is connected with a recording eqipement. It is intended for human use only It can't be used without dedicated catheters. A study costs approx. € 5,000.</t>
  </si>
  <si>
    <t>Cardiac mapping.</t>
  </si>
  <si>
    <t>Cardiac mapping during electro-physiologic studies.</t>
  </si>
  <si>
    <t>J3-4242</t>
  </si>
  <si>
    <t>J3-9574</t>
  </si>
  <si>
    <t>Matjaž Bunc</t>
  </si>
  <si>
    <t>P3-0314</t>
  </si>
  <si>
    <t>Polona Žigon</t>
  </si>
  <si>
    <t>Pretocni citometer</t>
  </si>
  <si>
    <t>Flow Cytometer</t>
  </si>
  <si>
    <t>Dostop do opreme je omogocen po casu uporabe s strani KOR UKCLJ</t>
  </si>
  <si>
    <t>Access to the apparatus is provided following its utility by KOR UKCLJ staff</t>
  </si>
  <si>
    <t>Namen opreme je merjenje celicnih markerjev pri sistemskih avtoimunskih bolezni, za dolocitev patogenosti, progresa bolezni in/ali komplikacij</t>
  </si>
  <si>
    <t xml:space="preserve">The intent is to measure cellular markers in sistemic autoimmune diseases and determine pathogenicity, disease progression and/or complications </t>
  </si>
  <si>
    <t>www.miltenyibiotec.com</t>
  </si>
  <si>
    <t>P16-198</t>
  </si>
  <si>
    <t>UKC-LJ KOR</t>
  </si>
  <si>
    <t xml:space="preserve">Kmetijski inštitut Slovenije  </t>
  </si>
  <si>
    <t>P4-0072, P4-0133</t>
  </si>
  <si>
    <t>Irena Mavrič Pleško</t>
  </si>
  <si>
    <t>15489                 18981</t>
  </si>
  <si>
    <t>PCR v realnem času (Kvantitativni PCR)</t>
  </si>
  <si>
    <t>real-time PCR</t>
  </si>
  <si>
    <t>Oprema je dosegljiva po dogovoru s skrbnikom. Obračuna se število ur uporabe.</t>
  </si>
  <si>
    <t xml:space="preserve">Equipment is accessible after an agreement with a system administrator. Price is calculated by working hours. </t>
  </si>
  <si>
    <t>Oprema se uporablja za pomnoževanje iskanih odsekov nukleinskih kislin, količina nastalega produkta se spremlja z detekcijo v vsakem ciklu pomnoževanja.</t>
  </si>
  <si>
    <t>The equipment is used for nucleic acid amplification and detects the amount of amplification product in real time.</t>
  </si>
  <si>
    <t>http://www.kis.si/f/docs/Oprema/Raziskovalna_oprema_za_www_2017.pdf</t>
  </si>
  <si>
    <t>Sedlar</t>
  </si>
  <si>
    <t>Gerič Stare</t>
  </si>
  <si>
    <t>Tanja Kokalj</t>
  </si>
  <si>
    <t>freeze-dryer</t>
  </si>
  <si>
    <t>Oprema se uporablja za sušenje oziroma odstranjevanje vode iz različnih materialov s pomočjo procesa submilacije, pri katerem pri znižani temperaturi (pod -10°C) in vakuumu voda prehaja iz trdne faze direktno v plinasto.</t>
  </si>
  <si>
    <t>The equipment is used for drying of different materials using sublimation proces, during which the water is transited directly from solid to gas.</t>
  </si>
  <si>
    <t>Sinkovič</t>
  </si>
  <si>
    <t>P4-0133</t>
  </si>
  <si>
    <t>Vanzo Andreja</t>
  </si>
  <si>
    <t>HPLC-Tekočinski kromatograf</t>
  </si>
  <si>
    <t>HPLC-High Pressure Liquid Chromatograph with DAD and RI detectors</t>
  </si>
  <si>
    <t>Oprema je dosegljiva po dogovoru s skrbnikom. Cena se računa po vzorcu in je odvisna od števila in vrste vzorca .</t>
  </si>
  <si>
    <t xml:space="preserve">Equipment is accessible after an agreement with a system administrator. Price is calculated by sample and  depends upon number and type of sample. </t>
  </si>
  <si>
    <t>HPLC se uporablja za ločbo, identifikacijo in kvantifikacijo spojin.</t>
  </si>
  <si>
    <t xml:space="preserve">HPLC is used to separate, identify and quantify compounds. </t>
  </si>
  <si>
    <t>Lisjak</t>
  </si>
  <si>
    <t>Tomaž Žnidaršič</t>
  </si>
  <si>
    <t>NIRS analizator</t>
  </si>
  <si>
    <t>Foss NIRSystem 6500, Monochromator</t>
  </si>
  <si>
    <t>Oprema je dosegljiva po dogovoru s skrbnikom. Cena se računa po vzorcu in je odvisna od števila vzorcev.</t>
  </si>
  <si>
    <t xml:space="preserve">Equipment is accessible after an agreement with a system administrator. Price is calculated by sample and  depends upon number of samples. </t>
  </si>
  <si>
    <t>NIR analizator se uporablja za ocenjevanje kemične sestave in hranilne vrednosti rastlinskih in živalskih vzorcev ter v raziskovalne namene.</t>
  </si>
  <si>
    <t>NIR analyser is used for the estimation of chemical composition, nutritive value of plant and animal samples and for research purposes</t>
  </si>
  <si>
    <t>Franc Čuš</t>
  </si>
  <si>
    <t>Ultratermostatirane destilacijske kolone</t>
  </si>
  <si>
    <t xml:space="preserve">ADCS Automated Distillation System </t>
  </si>
  <si>
    <t>Oprema je namenjena destilaciji oz. ekstrakciji etanola iz vzorcev z visokimi izkoristki in visokim deležem etanola v destilatu. Destilati so namenjeni analizi sestave stabilnih izotopov.</t>
  </si>
  <si>
    <t>Equipment is intended for extraction of ethanol from samples with high extraction rates and high percentages of ethanol within distillate. We analyse composition of stable isotopes in distillates.</t>
  </si>
  <si>
    <t xml:space="preserve">P4-0072 </t>
  </si>
  <si>
    <t>Hans-Josef Schroers</t>
  </si>
  <si>
    <t>Raziskovalni svetlobni mikroskop z opremo</t>
  </si>
  <si>
    <t>Motorized light microscope Axio imager Z1, digital camera AxioCam MRc5,  image analyzing software AxioVs40 V4.8.2.0</t>
  </si>
  <si>
    <t>Oprema je dosegljiva po dogovoru s skrbnikom. Cena se računa po času uporabe in je odvisna od uporabe žarnic (HBO ali HAL).</t>
  </si>
  <si>
    <t>Equipment is accessible after an agreement with a system administrator. Price is calculated according to time usage and depends on the bulb (HBO or HAL) used.</t>
  </si>
  <si>
    <t xml:space="preserve">Oprema je namenjena mikrokskopiranju in omogoča povečave do 1600-krat. Omogoča tehinke fazni kontrst, svetlo in temno polje, DIC. Osvetlitev je s halogensko in živosrebrno lučjo (DAPI fluorochrome filterset). </t>
  </si>
  <si>
    <t>The equipment magnifies microscopical structures  to factor 1600. Contrast techniques are bright field, dark field and differential interference. Illumination is by halogen or mercury lamp (DAPI fluorochrome filterset).</t>
  </si>
  <si>
    <t>Schroers</t>
  </si>
  <si>
    <t>Urek</t>
  </si>
  <si>
    <t>Špela Velikonja Bolta</t>
  </si>
  <si>
    <t>Tekočinski kromatograf s tandemskim masno spektrometričnim detektorjem</t>
  </si>
  <si>
    <t>Liquid chromatograph with tandem mass detector</t>
  </si>
  <si>
    <t>Oprema se uporablja za ločbo, identifikacijo in kvantifikacijo organskih spojin.</t>
  </si>
  <si>
    <t xml:space="preserve">The equipment is used to separate, identify and quantify organic compounds. </t>
  </si>
  <si>
    <t>3910-3914</t>
  </si>
  <si>
    <t>Velikonja Bolta</t>
  </si>
  <si>
    <t>Univerza v Ljubljani, Fakulteta za šport</t>
  </si>
  <si>
    <t xml:space="preserve">
prof.dr. Anton Ušaj</t>
  </si>
  <si>
    <t>Bližnje infrardeči spektroskop - NIRO 200</t>
  </si>
  <si>
    <t>Near-infrared spectroscop - NIRO 200</t>
  </si>
  <si>
    <t xml:space="preserve">Oprema je dostopna po predhodnem dogovoru in usposabljanju za delo z opremo. Cena uporabe opreme je odvisna od obsega uporabljenih delov opreme in časa uporabe. </t>
  </si>
  <si>
    <t>The equipement is available for use following the technical education of the stuff. The price for the usage of this equipement depends on the work volume and the time spent working with it.</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</si>
  <si>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</si>
  <si>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</si>
  <si>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6982, 6982/1</t>
  </si>
  <si>
    <t>0/h</t>
  </si>
  <si>
    <t>20€/h</t>
  </si>
  <si>
    <t>http://www.fsp.uni-lj.si/</t>
  </si>
  <si>
    <t xml:space="preserve"> P5-0142
</t>
  </si>
  <si>
    <t>Radoje Milič, Ušaj</t>
  </si>
  <si>
    <t xml:space="preserve">"MERITVE, ANALIZE IN SVETOVANJA" Inštituta za šport </t>
  </si>
  <si>
    <t>Samo Rauter</t>
  </si>
  <si>
    <t xml:space="preserve"> RR-16-613</t>
  </si>
  <si>
    <t>P.Zaletel</t>
  </si>
  <si>
    <t>odgovorna oseba za opremo:
prof.dr. Milan Čoh</t>
  </si>
  <si>
    <t>SISTEM ZA 
MERJENJE 
GIBANJA</t>
  </si>
  <si>
    <t>Measuring system 
for movement</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</si>
  <si>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</si>
  <si>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</si>
  <si>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7305, 7306, 7307, 7330, 7308, 7731, 7331, 7332</t>
  </si>
  <si>
    <t>22,7 €/h</t>
  </si>
  <si>
    <t>62,7 €/h</t>
  </si>
  <si>
    <t>https://www.fsp.uni-lj.si/raziskovanje/raziskovalna-oprema/</t>
  </si>
  <si>
    <t xml:space="preserve"> P5-0147
</t>
  </si>
  <si>
    <t>Milan Čoh
Matej Supej,
Stanko Štuhec,
Frane Erčulj</t>
  </si>
  <si>
    <t>P5-0142</t>
  </si>
  <si>
    <t>Vojko Strojnik,
Matej Tušak,
Gregor Jurak</t>
  </si>
  <si>
    <t>Stanko Štuhec</t>
  </si>
  <si>
    <t>RR16611</t>
  </si>
  <si>
    <t>Bojan Jošt</t>
  </si>
  <si>
    <t>RR-16-612</t>
  </si>
  <si>
    <t>prof.dr. Anton Ušaj</t>
  </si>
  <si>
    <t>SISTEM ZA ANALIZO NAPORA PRI OBREMENITVAH NA ŠPORTNEM TERENU je sestavljena iz:
- Vmax ST sistem za merjenje porabe kisika
- fotometer LP 450 in
- Biopac modul</t>
  </si>
  <si>
    <t>Respiratory and metabolic testing during exercise</t>
  </si>
  <si>
    <t>Oprema je namenjena preiskavam sprememb v dihanju, porabi kisika in tvorbi CO2 med naporom, opazovanju sprememb temperature, pretoka krvi in merjenju biokemijskih kazalcev v kapilarni krvi: laktat, glukoza, eritrociti, hemoglobin in hematrokrit.</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</si>
  <si>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</si>
  <si>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5059, 5054, 5053</t>
  </si>
  <si>
    <t>Milan Čoh</t>
  </si>
  <si>
    <t>Anton Ušaj, Nejc Kapus</t>
  </si>
  <si>
    <t xml:space="preserve"> prof.dr. Vojko Strojnik</t>
  </si>
  <si>
    <t>SISTEM ZA ANALIZO VIBRACIJ zajema naslednje sklope:
- vibracijska miza in goniometer
- laboratorijski EMG z elektroniko za meritev vibracij
- sistem za terensko biomehansko analizo</t>
  </si>
  <si>
    <t>Vibration analysis system that is consist of following moduls:
- vibrational table with goniometer
- laboratory EMG device with installed electronics for vibration analysis
- field biomechanical analysis system</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</si>
  <si>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</si>
  <si>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</si>
  <si>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</si>
  <si>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</si>
  <si>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4854, 4976</t>
  </si>
  <si>
    <t>Vojko Strojnik,
Igor Štirn</t>
  </si>
  <si>
    <t xml:space="preserve">dr. Matej Supej
Stanko Štuhec 
dr. Goran Vučković </t>
  </si>
  <si>
    <t>20755
18224
 22502</t>
  </si>
  <si>
    <t xml:space="preserve">SISTEM ZA OBJEKTIVIZACIJO IN KONTROLO GIBANJA </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</si>
  <si>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</si>
  <si>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</si>
  <si>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</si>
  <si>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6347, 6348, 6137</t>
  </si>
  <si>
    <t>Ivan Čuk, Goran Vučkovič,
Matej Supej, Erčulj, Filipčič</t>
  </si>
  <si>
    <t>Janez Vodičar</t>
  </si>
  <si>
    <t>Specialni ergometer za laboratorijske meritve - tekoča preproga HP Cosmos model Venus 200/75</t>
  </si>
  <si>
    <t>Special ergometer for laboratory measurements  - Treadmills
HP Cosmos model Venus 200/75</t>
  </si>
  <si>
    <t xml:space="preserve">Oprema je dostopna po predhodnem dogovoru in usposabljanju za delo z opremo. Opremo je mogoče uporabljati samo v Fiziološkem laboratoriju Inštituta za šport. Cena uporabe opreme je odvisna od obsega uporabljenih delov opreme in časa uporabe.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</si>
  <si>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</si>
  <si>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</si>
  <si>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</si>
  <si>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Vojko Strojnik</t>
  </si>
  <si>
    <t>Radoje Milič</t>
  </si>
  <si>
    <t xml:space="preserve">Univerza v Ljubljani, Fakulteta za pomorstvo in promet </t>
  </si>
  <si>
    <t>Jelenko Švetak</t>
  </si>
  <si>
    <t xml:space="preserve">PISCES2 Oprema za upravljane s kriznimi situacijami na morju </t>
  </si>
  <si>
    <t>PISCES2 Potential Incident Simulation, Control &amp; Evaluation System</t>
  </si>
  <si>
    <t>PISCES2 oprema se lahko najame skladno s cenikom izvajanja tečejev na Fakulteti, razpoložljivost opreme pa je v skladu z urnikom zasedenosti laboratorija. V poletnem času se lahko najame za daljši čas, med koledarskim letom pa so možni le dnevni najemi.</t>
  </si>
  <si>
    <t xml:space="preserve">PISCES2 equipment is available according to the official price list. It can be hired for short or long term period related to the official timetable of simulation laboratory. </t>
  </si>
  <si>
    <t>Oprema se uporablja v integraciji z navtičnim simulatorjem za potrebe usposabljanja in dejanskega posredovanja v primeru nesreč na morju, predvsem s poudarkom razlitja nevarnih snovi v morje</t>
  </si>
  <si>
    <t>PISCES2 is an incident response simulator intended for preparing and conducting command centre exercises and area drills. The application is developed to support exercises focusing on oil spill response</t>
  </si>
  <si>
    <t>Na spletni strani FPP:  http://fpp.uni-lj.si/studij/tecaji/2010042623483113/ in na strani: http://fpp.uni-lj.si/raziskovanje/organizacijske_enote/2009071611483949/2009100911042789/</t>
  </si>
  <si>
    <t>45000-19868 Ocena ogroženosti in načrt zaščite in reševanja Luke Koper za industijske nesreče</t>
  </si>
  <si>
    <t>Luka Koper</t>
  </si>
  <si>
    <t xml:space="preserve">Narodna in univerzitetna knjižnica v Ljubljani    </t>
  </si>
  <si>
    <t>Melita Ambrožič</t>
  </si>
  <si>
    <t>optični čitalec i2S CopiBook Color stand-alone scanning station for A2 landscape bound works</t>
  </si>
  <si>
    <t>i2S CopiBook Color stand-alone scanning station for A2 landscape bound works</t>
  </si>
  <si>
    <t>Optični čitalec je uporabljen za digitalizacijo zbirk, ki jih hranimo v NUK-u.</t>
  </si>
  <si>
    <t>The scanner is used for the digitisation of library materials kept in NUK.</t>
  </si>
  <si>
    <t>Oprema je v uporabi za digitalno reproduciranje gradiva v NUK. Digitalizirano gradivo je skoraj v celoti prosto dostopno preko portala dLib.si.</t>
  </si>
  <si>
    <t>The scanning station is being used for digital reproduction of NUK library materials. Almost all these materials have public access through the protal dLib.si.</t>
  </si>
  <si>
    <t xml:space="preserve">Zaradi preprečevanja okvar opremo uporabljajo specializirani kadri NUK. Cenik digitalizacije dosegljiv na URL: http://www.nuk.uni-lj.si/dokumenti/2010/pdf/cenik_2010.pdf </t>
  </si>
  <si>
    <t>eTEN št. 518635 - Digitisation on Demand</t>
  </si>
  <si>
    <t>Alenka Kavčič-Čolić</t>
  </si>
  <si>
    <t xml:space="preserve"> Norveški finančni mehanizmi - Digitalna knjižnica slovenije  - dLib.si</t>
  </si>
  <si>
    <t>Zoran Krstulović</t>
  </si>
  <si>
    <t>Kultura - CU7-MULT7  št. 2009-0986/001-001</t>
  </si>
  <si>
    <t>eVsebinePlus - Europeana Travel</t>
  </si>
  <si>
    <t>Nadaljevanje gradnje Digitalne knjižnice Slovenije in Europeane</t>
  </si>
  <si>
    <t xml:space="preserve">Inštitut za hidravlične raziskave, Ljubljana </t>
  </si>
  <si>
    <t>1500-001</t>
  </si>
  <si>
    <t>dr. Gorazd Novak</t>
  </si>
  <si>
    <t>Celovit sistem za akvizicijo podatkov na hidravličnih modelih toka s prosto gladino</t>
  </si>
  <si>
    <t>Automatic measuring bridge for data acquisitioning of the hydraulic parameters on the free surface hydraulic models</t>
  </si>
  <si>
    <t>Oprema je stacionirana v hidravličnem laboratoriju Hidroinštituta in večino časa fizično integrirana v obstoječe hidravlične modele. Dostopna je po predhodnem dogovoru s skrbnikom opreme, z ozirom na trenutno zasedenost. Obratovanje opreme je mogoče samo z usposobljenim upravljalcem opreme.</t>
  </si>
  <si>
    <t>Equipment is located in the hydraulic laboratory of Hydroinstitute and most of the time physically integrated into existing hydraulic models. It is accessible  on request according to current use.The equipment can only be used with trained staff.</t>
  </si>
  <si>
    <t xml:space="preserve">Samodejni merilni most je stalno vgrajena oprema, vezana na črpališče hidravličnega laboratorija in na ostalo laboratorijsko obratovalno infrastrukturo. Merilni most ima delovno širino 3m, dolžino 5,5m in vertikalni hod senzorske glave 0,4m. </t>
  </si>
  <si>
    <t>Automatic measuring bridge is permanently built in equipment which is connected to dhe laboratory's pumping station and to the rest of the operating infrastructure. The operating area of the measuring bridge is 3m wide and 5,5 m long. Vertical movement of the measuring head with sensors is up to 0,4 m.</t>
  </si>
  <si>
    <t>http://www.hidroinstitut.si/?cat=20</t>
  </si>
  <si>
    <t>1/paket 11</t>
  </si>
  <si>
    <t>Hidroinštitut</t>
  </si>
  <si>
    <t>raziskave za trg</t>
  </si>
  <si>
    <t>1500-002</t>
  </si>
  <si>
    <t>Jurij Mlačnik</t>
  </si>
  <si>
    <t>Črpališče tehnološke vode hidravličnega laboratorija</t>
  </si>
  <si>
    <t xml:space="preserve">Hydraulic laboratory water supply station </t>
  </si>
  <si>
    <t>Oprema je stacionirana v hidravličnem laboratoriju Hidroinštituta kot del stalne inštalacije zaprtega tokokroga tehnološke vode . Dostopna je po predhodnem dogovoru s skrbnikom opreme, z ozirom na trenutno zasedenost. Obratovanje opreme je mogoče brez usposobljenega upravljalca opreme.</t>
  </si>
  <si>
    <t>Equipment is located in the hydraulic laboratory of Hydroinstitute as permanent installation of water supply for the hydraulic models. It is accessible  on request according to current use.The equipment can also be used without trained staff.</t>
  </si>
  <si>
    <t xml:space="preserve">Črpališče tehnološke vode je stalno vgrajena oprema, vezana na ostalo laboratorijsko obratovalno infrastrukturo. Je neločljivi del zaprtega tokokroga tehnološke vode za oskrbo vseh preskuševalnih kapacitet laboratorija. Črpališče ima skupno kapaciteto pretoka vode približno 1200 l/s. </t>
  </si>
  <si>
    <t>Equipment is permanent installation of water supply for the hydraulic models. It is a part of a closed circular water supply system for all research capacities of the laboratory. The total capacity of the water supply station exceedes 1200 lps from both high pressure and low pressure stages.</t>
  </si>
  <si>
    <t>101787-101789</t>
  </si>
  <si>
    <t xml:space="preserve">Univerza v Ljubljani, Fakulteta za elektrotehniko       </t>
  </si>
  <si>
    <t xml:space="preserve">P2-0249 / I0-0022 </t>
  </si>
  <si>
    <t>Damijan Miklavčič</t>
  </si>
  <si>
    <t>Sistem za merjenje in analizo sprememb pasivnih električnih lastnosti bioloških tkiv in celic v suspenziji v časovnem in frekvenčnem prostoru vsled elektroporacije celične membrane</t>
  </si>
  <si>
    <t>System for measurement and analysis of passive electric properties of biological tissues in time and frequency domains after cell membrane electroporation</t>
  </si>
  <si>
    <t>Oprema se nahaja v Laboratoriju  za biokibernetiko FE UL, za dostop je potrebno kontaktirati predstojnika laboratorija prof. Damijana Miklavčiča. Uporaba s strani zunanjih RO je možna po predhodnem dogovoru.</t>
  </si>
  <si>
    <t>The equipment is located in the Laboratory of Biocybernetics, Fac. of El. Eng., Univ. of Ljubljana. Contact lab head prof. Damijan Miklavčič. It is available to external RO upon request.</t>
  </si>
  <si>
    <t>Sistem tvorijo trije sklopi: impedančni analizator visoke ločljivosti, štirikanalni digitalni osciloskop in paket za numerično modeliranje. Omogoča spremljanje električnih lastnosti bioloških celic v suspenziji in njihovih sprememb, do katerih pride ob izpostavitvi električnim pulzom, v realnem času.</t>
  </si>
  <si>
    <t>The system comprises three components: a high-resolution impedance analyzer, a four-channel digital oscilloscope and a software package for numerical modeling based on the finite-elements method. It allows for real-time monotoring of electric properties of biological cells in suspension and the changes of these properties caused by an exposure to electric pulses.</t>
  </si>
  <si>
    <t>20045, 20041, 15756, 20037, 20036, 20034, 20046, 16344</t>
  </si>
  <si>
    <t>http://lbk.fe.uni-lj.si/oprema/</t>
  </si>
  <si>
    <t>Z2-6503</t>
  </si>
  <si>
    <t>Z2-9661</t>
  </si>
  <si>
    <t>Nataša Pavšelj</t>
  </si>
  <si>
    <t>P2-0249</t>
  </si>
  <si>
    <t>–</t>
  </si>
  <si>
    <t>Marko Munih</t>
  </si>
  <si>
    <t>Robot s senzorskim sistemom in krmilnikom z odprto arhitekturo</t>
  </si>
  <si>
    <t>Robot with sensory system and open control arhitecture</t>
  </si>
  <si>
    <t>Oprema je dostopna za industrijske in akademske partnerje. Čas dostopa ni fiksiran, je odvisen od trenutne zasedenosti, potrebna je predhodna uskladitev. Za krajša obdobja uporabe je bila oprema prosto dostopna, sicer cena po dogovoru.</t>
  </si>
  <si>
    <t>Equipment is available for industrial and academic partners. Access time is not defined in advance, is dependent on current availability, advance appointment is required. For shorter periods is equipment freely available, in other cases price is agreed.</t>
  </si>
  <si>
    <t>To je industrijski robot nadgrajen z novim krmilnim sistemom, ki omogoča frekvence zanke do več kHz. To je potrebno za stabilen kontakt robota z okolico, tudi pri kontaktu s človekom.</t>
  </si>
  <si>
    <t>This is industrial robot, enhanced with new control system allowing loop frequencies of several kHz. This is required for stable of robot with environment, also in contact with human.</t>
  </si>
  <si>
    <t>http://www.robolab.si/research/infrastructure/industrial-robotics/robot-staeubli/</t>
  </si>
  <si>
    <t>Več dr., mag. In dipl. nalog.</t>
  </si>
  <si>
    <t>Mihelj Matjaž</t>
  </si>
  <si>
    <t>FP7-MIMICS</t>
  </si>
  <si>
    <t>P2-0225</t>
  </si>
  <si>
    <t>Janko Drnovšek</t>
  </si>
  <si>
    <t>Realizacija temperaturne fiksne točke bakra</t>
  </si>
  <si>
    <t>system for realization of freezing point of copper (fixed point cell + furnace)</t>
  </si>
  <si>
    <t>Inštrument je mogoče uporabiti v okviru prenosa vrednosti primarnega etalona na najvišjem metrološkem nivoju (medlaboratorijska primerjava). Zaradi pogoste uporabe inštrumenta je nujen vnaprejšen dogovor glede časovne uporabe. Cena uporabe se oblikuje na podlagi ur delovanja ter ekspertnih ur upravljalca instrumenta s strani skrbnika opreme.</t>
  </si>
  <si>
    <t>The instrument can be shared in a scope of transfer of primary standard value at the highest metrological level (interlaboratory comparison). Due to frequent use, the external use of the instrument shall be agreed upon long time in advance. The cost of the external use is based on the working time of the instrument and expert hours of the operator.</t>
  </si>
  <si>
    <t>Instrument služi za realizacijo točke strdišča bakra Z njim se prenaša vrednost primarnega etalona temperature na delovne etalone v raziskovalnih inštitucijah in industriji.</t>
  </si>
  <si>
    <t>The instrument serves for realization of freezing point of copper. It is used to disseminate the value of the primary temperature stnadard to the working standards within research institutions and industry.</t>
  </si>
  <si>
    <t>http://www.lmk.si/wp-content/uploads/2016/05/ARRS-oprema-web-baker.pdf</t>
  </si>
  <si>
    <t>P2-0246</t>
  </si>
  <si>
    <t>Boštjan Batagelj</t>
  </si>
  <si>
    <t>Optični spektralni analizator</t>
  </si>
  <si>
    <t>Ando AQ 6317B</t>
  </si>
  <si>
    <t>spectrum measurement in the wavelength range 600 nm - 1750 nm</t>
  </si>
  <si>
    <t>High-accuracy and high-resolution optical spectrum analyzer
for evaluating D-WDM systems and components.</t>
  </si>
  <si>
    <t>19660, 19661, 19662</t>
  </si>
  <si>
    <t>http://antena.fe.uni-lj.si/oprema.php</t>
  </si>
  <si>
    <t>Sašo Tomažič</t>
  </si>
  <si>
    <t>Naprava za realizacijo temperaturne fiksne točke bakra</t>
  </si>
  <si>
    <t>17578, 17579, 17713, 17926</t>
  </si>
  <si>
    <t>P2-0225/ I0-0022</t>
  </si>
  <si>
    <t>Rosiščni senzor</t>
  </si>
  <si>
    <t>Precision dew-point sensor, MBW 373H</t>
  </si>
  <si>
    <t>Instrument služi kot posredniški etalon. Z njim se prenaša vrednost primarnega etalona vlage na delovne etalone v raziskovalnih inštitucijah in industriji.</t>
  </si>
  <si>
    <t>The instrument serves as a transfer standard. It is used to disseminate the value of the primary humidity stnadard to the working standards within research institutions and industry.</t>
  </si>
  <si>
    <t>http://www.lmk.si/wp-content/uploads/2016/05/ARRS-oprema-web-rosice.pdf</t>
  </si>
  <si>
    <t>Sistem za ultra hitro fluorescenčno mikroskopijo in spektroskopijo</t>
  </si>
  <si>
    <t>System for ultra-fast fluorescence microscopy and spectroscopy</t>
  </si>
  <si>
    <t>Oprema se nahaja v Laboratoriju  za biokibernetiko FE UL, za dostop je potrebno kontaktirati predstojnika laboratorija prof. Damijana Miklavčiča. Del opreme (hitra kamera) je vezan na fluorescenčni mikroskop, ki je dostopen zunanjim RO le v poznih popoldanskih in večernih urah ter ob vikendih. Uporaba preostalega dela opreme (spektrofluorometer) je možna po predhodnem dogovoru.</t>
  </si>
  <si>
    <t>The equipment is located in the Laboratory of Biocybernetics, Fac. of El. Eng., Univ. of Ljubljana. Contact lab head prof. Damijan Miklavčič. Part of the system (ultra-fast camera) is connected to the fluorescence microscope, which is available to external RO only on late afternoons, evenings and weekends. The remaining component of the system (spectrofluorometer) is available upon request.</t>
  </si>
  <si>
    <t>Visoka občutljivost ultra-hitre kamere omogoča opazovanje hitrih sprememb fizioloških procesov, ki nastopijo ob izpostavitvi celice električnemu polju (pojav vsiljene transmembranske napetosti, pretok ionov skozi membrano, ...) z zadovoljivo prostorsko in visoko časovno ločljivostjo. S spektrofluorometrom merimo fluorescenco celotne populacije celic, s tem pa neposredno dobimo podatek o povprečnem vnosu v celico.</t>
  </si>
  <si>
    <t xml:space="preserve">The sensitivity of the ultra-fast camera allows the observations of rapid changes of physiological processes, which occur when the cell is placed into an electric field (induced transmembrane voltage, the transport of molecules through the membrane,...) with sufficient spatial and high temporal resolution. With spectrofluorometer the fluorescence of the population of cells is measured, thereby obtaining the average transport into a single cell. </t>
  </si>
  <si>
    <t>22991, 22992, 22995, 23245</t>
  </si>
  <si>
    <t>J2-9770</t>
  </si>
  <si>
    <t>Mojca Pavlin</t>
  </si>
  <si>
    <t>J2-9764</t>
  </si>
  <si>
    <t>Z2-9229</t>
  </si>
  <si>
    <t>Gorazd Pucihar</t>
  </si>
  <si>
    <t>P2-0197</t>
  </si>
  <si>
    <t>Marko Topič</t>
  </si>
  <si>
    <t xml:space="preserve">Merilnik UV/VIS/NIR transmisije in refleksije </t>
  </si>
  <si>
    <t>UV/Vis/NIR Spectrophotometer</t>
  </si>
  <si>
    <t>Merilnik se nahaja v Laboratoriju za fotovoltaiko in optoelektroniko. Za možnost karakterizacijo vzorcev kontaktirajte predstojnika LPVO prof. dr. Marka Topiča. Glede na intenzivno uporabo merilnika za lastne RR potrebe je uporaba možna le v poznih popoldanskih terminih.</t>
  </si>
  <si>
    <t>Measurement set-up is located in Laboratory of Photovoltaics and Optoelectronics. To characterize samples the head of LPVO prof. dr. Marko Topic should be contacted.</t>
  </si>
  <si>
    <t>Merjenje direktne in totalne transmisije in refleksije v valovnem območju od 200 do 3300 nm.</t>
  </si>
  <si>
    <t>Measurement of direct and total transmission and reflection in the wavelength range from 200 to 3300 nm.</t>
  </si>
  <si>
    <t>http://lpvo.fe.uni-lj.si/raziskave/oprema/#c1200</t>
  </si>
  <si>
    <t>J2-0851</t>
  </si>
  <si>
    <t>Janez Krč</t>
  </si>
  <si>
    <t>FP7 SILICON_Light</t>
  </si>
  <si>
    <t>Jurij Kurnik</t>
  </si>
  <si>
    <t>FP7 SOLAMON</t>
  </si>
  <si>
    <t>Marko Berginc</t>
  </si>
  <si>
    <t>Precizijski uporoni izmenični mostilček</t>
  </si>
  <si>
    <t>automatic resistance bridge ASL F900</t>
  </si>
  <si>
    <t>Instrument se uporablja za precizijsko merjenje upornosti uporovnih termometrov (negotovost 20 ppb) v območju med 0 in 420 ohmov.</t>
  </si>
  <si>
    <t>The instrument is used for precise measurement of resistance of platinum resistance thermometers (uncertainty 20 ppb) in the range between 0 and 420 ohms.</t>
  </si>
  <si>
    <t>21435/1, 22589</t>
  </si>
  <si>
    <t>http://www.lmk.si/wp-content/uploads/2016/05/ARRS-oprema-web-most.pdf</t>
  </si>
  <si>
    <t>P2-0219</t>
  </si>
  <si>
    <t>Gorazd Karer</t>
  </si>
  <si>
    <t>Eksperimentalno okolje za študij naprednih metod vodenja</t>
  </si>
  <si>
    <t>2004-2005</t>
  </si>
  <si>
    <t>Experimental environment for studying of advanced control methods</t>
  </si>
  <si>
    <t>Oprema je ob delavnikih pogosto v uporabi v raziskovalne namene. Po 16 uri ali ob vikendih bi jo bilo možno uporabljati po predhodnem dogovoru.</t>
  </si>
  <si>
    <t>Equipment is during working days usually used in research work. After 4 pm or during weekends it can be available for use with in advance arrangements.</t>
  </si>
  <si>
    <t>Raziskovalna oprema je namenjena raziskovanju na področju modeliranja, simulacije in vodenja različnih tipov procesov. Omogoča študij najsodobnejših načinov vodenja hitrih mehanskih sistemov in procesnih sistemov v realnem času.  Oprema  se uporablja tudi v okviru različnih raziskovalnih projektov ter za namene študija na diplomskem, magistrskem, specialističnem in doktorskem študiju.</t>
  </si>
  <si>
    <t>Research equipment is intended for the area of modelling, simulation and control. It enables the studying of advanced control systems for mechanical and process plants in real time. The equipment is used in conjunction with different research projects and also in conjunction with undergraduate, magister, specilistic and doctotal study.</t>
  </si>
  <si>
    <t>22077, 21456, 21457, 22432, 20952, 21279, 22224, 22225, 22226, 22248, 22249, 22250, 22251, 22252</t>
  </si>
  <si>
    <t xml:space="preserve">http://msc.fe.uni-lj.si/Plants.asp
</t>
  </si>
  <si>
    <t>Rihard Karba</t>
  </si>
  <si>
    <t>J2-2310-1538</t>
  </si>
  <si>
    <t>Igor Škrjanc</t>
  </si>
  <si>
    <t>bilatralna sodelovanja s:  Madžarsko, Romunijo</t>
  </si>
  <si>
    <t xml:space="preserve"> Belič, Škrjanc</t>
  </si>
  <si>
    <t>Projekti mladih raziskovalcev</t>
  </si>
  <si>
    <t>Mladi raziskovalci  28468 Teslić, 30681 Dovžan, 29552 Sodja, 31982 Bošnak, Zdešar</t>
  </si>
  <si>
    <t>Haptični robot z razvojno programsko opremo 1. Cilindični haptični robot FCS HapticMaster s krmilnikom, merilnim zapestjem in programsko opremo 2. Merilne kartice MeasurementComputing: PCI-DAS1602/16 AI/O, PCI-DDA08/16 AO, 2 X PCI-QUAD04 3. 2X PC</t>
  </si>
  <si>
    <t>Haptic robot with software 1. Cilindrical haptic robot HapticMaster with controler, measurement wrist and software 2. Measurement boards DDA08/16 AO, 2 X PCI-QUAD04 3. 2X PC</t>
  </si>
  <si>
    <t>To je haptični robot primeren za rehabilitacijo roke, ustrezen je kot odprta arhitektura tudi za študij in poučevanje vodenja haptičnih robotov.</t>
  </si>
  <si>
    <t>This is haptical robot for rehablitation of human ar. Also suitable as open control arhitecture for studies and teaching of haptic robot control.</t>
  </si>
  <si>
    <t>21674, 21676, 21743, 21746</t>
  </si>
  <si>
    <t>http://www.robolab.si/research/infrastructure/haptic-robotics/hapticmaster/</t>
  </si>
  <si>
    <t>FP5 - I-Match</t>
  </si>
  <si>
    <t>FP7 - MIMICS</t>
  </si>
  <si>
    <t>P2-0244</t>
  </si>
  <si>
    <t>Danilo Vrtačnik</t>
  </si>
  <si>
    <t>Sistem za pridobivanje ultra čiste vode</t>
  </si>
  <si>
    <t>System for production of ultra pure dionized water (UPW)</t>
  </si>
  <si>
    <t>Sistem je fiksno postavljen in vključen v distribucijsko zanko čistih prostorov. Produkt, DI voda je  zato dostopen pod omejenimi pogoji zainteresiranim partnerjem.</t>
  </si>
  <si>
    <t xml:space="preserve">System is permanently installed and connected to the closed supply loop of cleanroom facility. Deionized water as a producto of the system is available to other institutions </t>
  </si>
  <si>
    <t>Sistem je namenjen pridobivanju izredno čiste deionizirane vode za potrebe mikroelektronskih procesov. Ustreza standardu E2.</t>
  </si>
  <si>
    <t>System for laboratory production of  dionized water used in microelectronic processing. Complies with E2 standard.</t>
  </si>
  <si>
    <t>http://lmse.fe.uni-lj.si/activities/arrs.shtml</t>
  </si>
  <si>
    <t>Slavko Amon</t>
  </si>
  <si>
    <t>30683 Pečar Borut MR</t>
  </si>
  <si>
    <t>L2-0186</t>
  </si>
  <si>
    <t>Marina Santo Zarnik</t>
  </si>
  <si>
    <t>Industrijski robotski sistem s simulacijsko in razvojno programsko opremo 1. Antropomorfni robot ABB IRB 140 s krmilnikom S4Cplus in učno enoto 2. Razvojna programska oprema 3. Vhodno/izhodni vmesniški enoti DSQC 355 in DSQC 354 4.</t>
  </si>
  <si>
    <t>Industrial robot with accompaning simulation software 1. Antropomorphic arm ABB IRB 140 with controler S4Cplus with teach unit 2. Robot Studio software 3. DSQC 355 and DSQC 354</t>
  </si>
  <si>
    <t>To je sodoben industrijski robot. Namen te celice je uporaba offline programiranja za načrtovanje navideznega okolja in definiranje robotskega programa, potem pa prenos v robota za izvršitev in končne prilagoditve.</t>
  </si>
  <si>
    <t>This si a modern industrial robot. The aim of this robotic cell is use of offline programming for definition of environment and the robot program, followed with transfer to robot cotroller for execution and final adjustments.</t>
  </si>
  <si>
    <t>FE 022467</t>
  </si>
  <si>
    <t>http://www.robolab.si/research/infrastructure/industrial-robotics/abb-irb-1600/</t>
  </si>
  <si>
    <t>industrijski projekti</t>
  </si>
  <si>
    <t>Optični merilni sistem za brezkontaktno merjenje kinematičnih parametrov gibanja, Optotrak</t>
  </si>
  <si>
    <t>Optical measurement system for contactless acquisition of kinematic parameters, Optotrak</t>
  </si>
  <si>
    <t>Gre za sistem kamer in aktivnih markerjev, ki omogoča zajemanje 3D koordinat markerjev s 3D točnostjo +-0.3 mm v volumnu prostora s stranico več metrov. Možno je istočasno merjenje in posredovanje izmerjenih vrednosti drugim klientom in  na ta način zaprtozančno vodenje.</t>
  </si>
  <si>
    <t>This is a system with cameras and active markers, for acquisition of 3D marker coordinates with 3D accuracy 0.3 mm in a volume with one side of several meters. Possible is simultaneous acquisition and transfer to other clients for real time feedback control.</t>
  </si>
  <si>
    <t>http://www.robolab.si/research/infrastructure/other-equipment/optotrak-certus/</t>
  </si>
  <si>
    <t>FP6 - Alladin</t>
  </si>
  <si>
    <t>P2-0232/ I0-0022</t>
  </si>
  <si>
    <t>Franjo Pernuš</t>
  </si>
  <si>
    <t>Sistem z NIR spektralno kamero</t>
  </si>
  <si>
    <t>System with NIR hyperspectral camera</t>
  </si>
  <si>
    <t>Po dogovoru - odvisno od trenutnega poteka razsikav</t>
  </si>
  <si>
    <t>As agreed upon requests - depends on the current experiments</t>
  </si>
  <si>
    <t>Zajemanje NIR hiperspektralnih slik</t>
  </si>
  <si>
    <t>Acquisition of NIR hyperspectral images</t>
  </si>
  <si>
    <t>25320, 25321, 25322, 25323, 25627, 25626</t>
  </si>
  <si>
    <t>http://lit.fe.uni-lj.si/equipment.php?lang=slo</t>
  </si>
  <si>
    <t>L2-7381</t>
  </si>
  <si>
    <t>Boštjan Likar</t>
  </si>
  <si>
    <t>L2-9758</t>
  </si>
  <si>
    <t>L2-2023</t>
  </si>
  <si>
    <t>P2-0232</t>
  </si>
  <si>
    <t>Sistem za realizacijo nove mednarodne temperaturne lestvice</t>
  </si>
  <si>
    <t>2007-2008</t>
  </si>
  <si>
    <t>system for the realization of new temperature scale</t>
  </si>
  <si>
    <t>Sistem služi za realizacijo ter spremljanje le-te različnih fiksnih točk. Z njim se prenaša vrednost primarnega etalona temperature na delovne etalone v raziskovalnih inštitucijah in industriji.</t>
  </si>
  <si>
    <t>The system is used for realization and monitoring of the realization of different fixed points. It is used to disseminate the value of the primary temperature stnadard to the working standards within research institutions and industry.</t>
  </si>
  <si>
    <t>24343, 24721, 26216, 26217, 26663, 25942, 25943</t>
  </si>
  <si>
    <t>http://www.lmk.si/wp-content/uploads/2016/05/ARRS-oprema-web-fix.pdf</t>
  </si>
  <si>
    <t>Elipsometrični merilnik tankih plasti</t>
  </si>
  <si>
    <t>Spektroskoptični elipsometer (angl. spectroscopic ellipsometer) SpecEL-2000-VIS z dodatkom za analizo plinov Micro GC 3000 A (leto 2008)</t>
  </si>
  <si>
    <t xml:space="preserve">Oprema je nameščena v čistih prostorih in je pod ustreznimi pogoji dostopna tudi drugim raziskovalnim organizacijam </t>
  </si>
  <si>
    <t>The equipment is installed in clean room environment and is accessible also to other research institutions.</t>
  </si>
  <si>
    <t>Karakterizacija (debeline, lomni količnik) tankoplastnih transparentnih filmov</t>
  </si>
  <si>
    <t>Characterization of transparent thin films (thickness, refractive index).</t>
  </si>
  <si>
    <t>24609, 25950</t>
  </si>
  <si>
    <t>Sistem za merjenje nanosekundnih visokonapetostnih električnih pulzov</t>
  </si>
  <si>
    <t>System for measurement of nanosecond high-voltage electric pulses</t>
  </si>
  <si>
    <t>Oprema se nahaja v Laboratoriju  za biokibernetiko FE UL, za dostop je potrebno kontaktirati predstojnika laboratorija prof. Damijana Miklavčiča. Uporaba opreme (tako osciloskopa kot šritih pripadajočih sond)  je mogoča po predhodnem dogovoru.</t>
  </si>
  <si>
    <t>The equipment is located in the Laboratory of Biocybernetics, Fac. of El. Eng., Univ. of Ljubljana. Contact lab head prof. Damijan Miklavčič. The system (the oscilloscope and/or the four probes) is available upon request.</t>
  </si>
  <si>
    <t>Z osciloskopom je mogoče sočasno na štirih vhodnih kanalih opazovati pulze z manj kot nanosekundnim dvižnim časom. S pripadajočimi specializiranimi sondami (diferencialna, visokonapetostna in dve aktivni sondi) lahko merimo različne tokovne in napetostne parametre takšnih pulzov.</t>
  </si>
  <si>
    <t>The oscilloscope allows for simultaneous four-channel monitoring of electric pulses with subnanosecond risetimes. The specialized probes that are part of the system (a differential probe, a high-voltage probe, and two active probes) enable the measurements of various current and voltage parameters of such pulses.</t>
  </si>
  <si>
    <t>16897, 17001, 24643, 24644</t>
  </si>
  <si>
    <t>Z2-7046</t>
  </si>
  <si>
    <t>Z2-2025</t>
  </si>
  <si>
    <t>Matej Reberšek</t>
  </si>
  <si>
    <t>Gregor Klančar</t>
  </si>
  <si>
    <t>Raziskovalno okolje za študij naprednih metod v mobilni robotiki</t>
  </si>
  <si>
    <t>Research environment for study of advanced methods in mobile robotics</t>
  </si>
  <si>
    <t xml:space="preserve">Oprema je v delovnem času (8:00 -16:00) pogosto v uporabi za raziskovalne skupine. Možnost dostopa bi tako bila le v popoldanskih urah oziroma izjemoma po vnaprejšnjem dogovoru. </t>
  </si>
  <si>
    <t>Equipment is in use during working hours (8:00-16:00) by the members of research group. Therefore it is only available in the afternoon hours or otherwise if arranged.</t>
  </si>
  <si>
    <t>Raziskovalna oprema je namenjena raziskovanju na področju mobilne robotike, kjer gre za metode vodenja, zaznavanja, razpoznavanje okolice in večagentne sisteme. Oprema se je in se uporablja tudi v okviru različnih raziskovalnih projektov ter za namene študija na diplomskem, podiplomskem študiju in doktorskem študiju.</t>
  </si>
  <si>
    <t>Research equipment is intended for research in mobile robotics area such as: control methods, detection and recognition of the environment and multiagent systems. Equipment was and is in use also in different research projects and for  study purposes of graduate, postgraduate and Ph.D study.</t>
  </si>
  <si>
    <t>24837, 24841, 24041, 24900, 25922, 25925</t>
  </si>
  <si>
    <t>http://msc.fe.uni-lj.si/Hardware.asp</t>
  </si>
  <si>
    <t>CO vesolje, znanost, tehnologija</t>
  </si>
  <si>
    <t>Matko, Mušič, Klančar</t>
  </si>
  <si>
    <t>bilatralna sodelovanja z Romunijo in Kitajsko</t>
  </si>
  <si>
    <t>Matko, Blažič</t>
  </si>
  <si>
    <t>Merilnik učinkovitosti pretvorbe sončnih celic s sončnim simulatorjem</t>
  </si>
  <si>
    <t>Solar Simulator AM1.5</t>
  </si>
  <si>
    <t>Merjenje učinkovitosti pretvorbe pod umetnim soncem spektra AM1.5.</t>
  </si>
  <si>
    <t>Measurement of conversion efficiency under solar irradiance AM1.5</t>
  </si>
  <si>
    <t>24616, 24617, 24621</t>
  </si>
  <si>
    <t>Andrej Košir</t>
  </si>
  <si>
    <t>Enota za razvoj in vertifikacijo kvalitete interaktivnih večpredstavnih storitev</t>
  </si>
  <si>
    <t>Oprema se nahaja v Laboratoriju za digitalno obdelavo signalov, slik in videa, Fakulteza za elektrotehniko, Univerza v Ljubljani. Za uporabo kontaktirajte predstojnika LDOS prof. dr. Jurija F. Tasiča. Na voljo izven rednega delovnega časa.</t>
  </si>
  <si>
    <t>The equipment is located in Digital Signal, Image and Video Processing Laboratory, Fac. of El. Eng., Univ. of Ljubljana. Contact lab head prof. dr. Jurij F. Tasič. Availability out of regular working hours.</t>
  </si>
  <si>
    <t>V sestavu razpolagamo s sistemom za nelinearno urejanje video gradiva, sistemom za urejanje multimedijskih gradiv, DVB predvajalnim (playout) studiom, testnimi DVB sprejemniki ter s strežniki interaktivnih multimedijskih storitev.</t>
  </si>
  <si>
    <t>The system consistes of nonlinear video editing system, multimedia production system, DVB playout studio, DVB test receivers and servers for interactive media services.</t>
  </si>
  <si>
    <t>24739, 24740, 24308, 24322, 24750, 24852, 24880</t>
  </si>
  <si>
    <t>http://www.lucami.org/index.php/research/research-equipment/</t>
  </si>
  <si>
    <t>IST-4-027866 ELU (Enhanced Learning Unlimited)</t>
  </si>
  <si>
    <t xml:space="preserve">IST-02731 LIVE (Live staging of media events) 
</t>
  </si>
  <si>
    <t>P2-0246 (</t>
  </si>
  <si>
    <t>IST-044985 VICTORY (Audio-VIsual ConTent search and retrieval in a distributed P2P repositORY)</t>
  </si>
  <si>
    <t>Sistem za dinamično mikroskopsko slikanje</t>
  </si>
  <si>
    <t>System for dynamic microscopic imaging</t>
  </si>
  <si>
    <t>Oprema se nahaja v Laboratoriju  za biokibernetiko FE UL, za dostop je potrebno kontaktirati predstojnika laboratorija prof. Damijana Miklavčiča. Fluorescenčni mikroskop je močno zaseden in dostopen zunanjim RO le v poznih popoldanskih in večernih urah ter ob vikendih.</t>
  </si>
  <si>
    <t>The equipment is located in the Laboratory of Biocybernetics, Fac. of El. Eng., Univ. of Ljubljana. Contact lab head prof. Damijan Miklavčič. The fluorescence microscope is only available to external RO on late afternoons, evenings and weekends.</t>
  </si>
  <si>
    <t>Sistem je sestavljen iz invertnega fluorescenčnega mikroskopa Zeiss AxioVert 200, CCD kamere z visoko ločljivostjo in monokromatorja, ki omogoča izbiro poljubne valovne dolžine v vidnem spektru. Programska oprema, ki je prav tako del sistema (MetaMorph in MetaFluor), omogoča zajemanje, analizo in obdelavo zajetih slik.</t>
  </si>
  <si>
    <t>The system consists of the Zeiss AxioVert 200 inverted fluorescence microscope, a high-resolution CCD camera and a monochromator allowing for selection of an arbitrary wavelength within the optical spectrum. The software that is also a part of the system (MetaMorph and MetaFluor) allows for image acquisition, analysis and processing.</t>
  </si>
  <si>
    <t>Visokonapetostni elektroporator z več ločenimi izhodi</t>
  </si>
  <si>
    <t>Highvoltage electroporator with multiple isolated outputs</t>
  </si>
  <si>
    <t xml:space="preserve">Oprema se nahaja v Laboratoriju  za biokibernetiko FE UL, za dostop je potrebno kontaktirati predstojnika laboratorija prof. Damijana Miklavčiča. </t>
  </si>
  <si>
    <t xml:space="preserve">The equipment is located in the Laboratory of Biocybernetics, Fac. of El. Eng., Univ. of Ljubljana. Contact lab head prof. Damijan Miklavčič. </t>
  </si>
  <si>
    <t>Visokonapetostni generator električnih pulzov služi za dovajanje vioskonapetostnih pulzov do 3kV.</t>
  </si>
  <si>
    <t>High voltage generator of electric pulses is used for application of high voltage electric pulses up to 3kV.</t>
  </si>
  <si>
    <t>Janez Bešter</t>
  </si>
  <si>
    <t>Testni protokolni simulacijski sistem</t>
  </si>
  <si>
    <t>Scalable network testing equipment</t>
  </si>
  <si>
    <t xml:space="preserve">Oprema je dostopna za industrijske in akademske partnerje. Čas dostopa ni fiksiran. Odvisen je od trenutne zasedenosti, potrebna je predhodna uskladitev. Cena po dogovoru. Kontakt: prof. Andrej Kos. </t>
  </si>
  <si>
    <t>Equipment is available for industrial and academic partners. Access time is not defined in advance, is dependent on current availability, advance appointment is required. Price is agreed. Contact prof. Andrej Kos</t>
  </si>
  <si>
    <t>Spirent Test Center omogoča izvajanje širokega nabora skladnostnih (angl. conformance), zmogljivostnih (angl. performance), funkcionalnih (angl. functional) in primerjalnih (angl. benchmark) testov ter emulacijo protokolov, strežnikov in odjemalcev. Vključuje 12 GE optičnih in električnih vmesnikov in omogoča izvajanje meritev in testov za protokole, ki bazirajo na Ethernet, IPv4 in IPv6. Oprema je skalabilna in podpira širok spekter telekomunikacijskih protokolov in zmogljivosti (OSI ravnine 2 do 7).</t>
  </si>
  <si>
    <t>Spirent Test Center enables a wide range of conformance, performance, functional and benchmark tests. System supports protocol, server and client emulation. Hardware platform includes 12 GE optical and electrical interfaces and allows measurements and testing of protocols which are based on Ethernet, IPv4 and IPv6. The equipment is scalable and supports a broad range of telecommunications protocols and capabilities (OSI plane 2to 7).</t>
  </si>
  <si>
    <t>http://testcenter.ltfe.org/</t>
  </si>
  <si>
    <t>P2-0246 (C)</t>
  </si>
  <si>
    <t>RIP-09-PBP4G-2009-01</t>
  </si>
  <si>
    <t xml:space="preserve">Testiranje MLPPP S1370; </t>
  </si>
  <si>
    <t>Andrej Kos</t>
  </si>
  <si>
    <t>laboratorijske vaje, magisteriji,diplomske naloge</t>
  </si>
  <si>
    <t>Sistem za analizo kakovosti signalov v profesionalnih video produkcijskih, predvajalnih in prenosnih sistemih</t>
  </si>
  <si>
    <t>Analyzing system of quality of signals in professional video production, broadcast and transmission systems</t>
  </si>
  <si>
    <t>Sistem za analizo kakovosti signalov se nahaja v Laboratoriju za telekomunikacije (LTFE) in je v uporabi ves čas delovnika laboratorijskega osebja in deloma izven tega časa. Dostopen je po dogovoru z vodjo Multimedijskega centra LTFE, Klemnom Pečnikom.</t>
  </si>
  <si>
    <t>System for the video production signal quality analysis is located in the Laboratory for Telecommunications (LTFE) and is in use throughout the laboratory staff working hours and partly outside this time. It is available by arrangement with the Head of Multimedia Centre of LTFE (Klemen Pečnik).</t>
  </si>
  <si>
    <t xml:space="preserve">Sistem omogoča zajemanje in digitalizacijo video signalov v profesionalnih produkcijskih in predvajalnih sistemih, izvor visoko kakovostnih digitaliziranih video signalov, implementacijo metapodatkov, kodiranje/kompresijo video signalov po standardih, merjenje in analizo kompresiranih in multipleksiranih video signalov ter merjenje in analizo moduliranih signalov. </t>
  </si>
  <si>
    <t>The system enables users to capture and digitize video signals in a professional production and playout systems, to implement a metadata and to measure and analyze the compressed, multiplexed and modulated video signals. It is the source of high quality digital video signals and allows standard-based coding / compression and measuring.</t>
  </si>
  <si>
    <t>FE028904, FE028905, FE028906, FE028907, FE028908, FE028909, FE028910, FE028911, FE028912, FE028913, FE028914, FE028915, FE028916, FE028917, FE028918, FE028919, FE028920, FE028921, FE028922, FE028923, FE028924, FE028925, FE028926, FE028927, FE028928, FE028929, FE028930</t>
  </si>
  <si>
    <t>http://www.ltfe.org</t>
  </si>
  <si>
    <t>S1286 (SIP klient za IPTV)</t>
  </si>
  <si>
    <t>Kos Andrej</t>
  </si>
  <si>
    <t>laboratorijske vaje, doktorska naloga,diplomske naloge</t>
  </si>
  <si>
    <t>Dvoročni telerobotski sistem za raziskave v medicini in industriji: dva 6DOF antropomorfni robota Motoman MH5L, dva haptična robota Force Dimension, tip Omega.7, senzorji sil, spremljajoči računalniki.</t>
  </si>
  <si>
    <t>Bimanual telerobotic system for research in medicine and industry: two  6DOF antropomorphic robots Motoman MH5L, two haptic robots Force Dimension, type Omega.7, force sensors, associated computers.</t>
  </si>
  <si>
    <t xml:space="preserve">Sistem je sestavljen iz štirih sklopov, dveh industrijskih robotov Motoman MH5L in dveh haptičnih vmesnikov Force Dimension tip  Omega.7. MH5L robota imata skupen industrijski krmilnik in vse s tem povezane funkcionalnosti. Na obeh močnostnih delih je možen tudi preklop in vodenje s posebnim industrijskim PC. Tako je možen vpliv na vse parametre, implementacija lastnih algoritmov vodenja ter razne telerobotske funkcije dvoročnega sistema (dveh parov robotov).  </t>
  </si>
  <si>
    <t>System has four mani components: two industrial robots Motoman MH5L and two haptic robots Forece Dimension, type Omega.7. MH5L robots have common industrial controller and all associated functionalities. Both could be also switched to dedidated industrial PC. All parameters could be varied, implementation of new control algorithms is easy, including various modes of telerobotic of bimanual operation (two pairs of robots).</t>
  </si>
  <si>
    <t>FE 028326
FE 028127
FE 028128</t>
  </si>
  <si>
    <t>http://www.robolab.si/research/infrastructure/other-equipment/bimanual-teleoperation-system/</t>
  </si>
  <si>
    <t>P2-0179</t>
  </si>
  <si>
    <t>Sistem za vrednotenje gradnikov PVS</t>
  </si>
  <si>
    <t>PVS component evaluation set-up</t>
  </si>
  <si>
    <t>Sistem za vrednotenje gradnikov PVS se nahaja v Laboratoriju za fotovoltaiko in optoelektroniko. Za možnost vrednotenja kontaktirajte predstojnika LPVO prof. dr. Marka Topiča. Glede na intenzivno uporabo merilnika za lastne RR potrebe je uporaba možna le v poznih popoldanskih terminih.</t>
  </si>
  <si>
    <t>PVS component evaluation set-up  is located in Laboratory of Photovoltaics and Optoelectronics. To evaluate components the head of LPVO prof. dr. Marko Topic should be contacted.</t>
  </si>
  <si>
    <t>Testiranje izolacijske upornosti PV modulov, testiranje PV modulov pod različnimi klimatskimi pogoji, vrednotenje učinkovitosti razsmernikov.</t>
  </si>
  <si>
    <t>Isolation resistivity test of PV modules, climate chamber testing of PV modules, conversion efficiency measurement of inverters.</t>
  </si>
  <si>
    <t>27948, 27726, 27947</t>
  </si>
  <si>
    <t>Janez Krč, Jurij Kurnik</t>
  </si>
  <si>
    <t>Mateja Hočevar</t>
  </si>
  <si>
    <t>Razvojno okolje tankoplastne fotovoltaike</t>
  </si>
  <si>
    <t>Thin film PV technology set-up</t>
  </si>
  <si>
    <t>Razvojno okolje se nahaja v Laboratoriju za fotovoltaiko in optoelektroniko. Za možnost uporabe razvojnega okolja kontaktirajte predstojnika LPVO prof. dr. Marka Topiča. Glede na intenzivno uporabo razvojnega okolja za lastne RR potrebe je uporaba možna le v poznih popoldanskih terminih.</t>
  </si>
  <si>
    <t>Thin film PV technology set-up is located in Laboratory of Photovoltaics and Optoelectronics. To use the set-up the head of LPVO prof. dr. Marko Topic should be contacted.</t>
  </si>
  <si>
    <t>Uporaba inertne komore za postopke nanašanja brez prisotnosti vlage ali kisika, kapljični tiskalnik za nanašanje anorganskih ali organskih past/plasti.</t>
  </si>
  <si>
    <t>Inertial chamber (N2) for deposition steps without presence of humidity or oxygen) and ink-jet printer for depostion of inorganic or organic inks to layers.</t>
  </si>
  <si>
    <t>Matjaž Vidmar</t>
  </si>
  <si>
    <t>Mikrovalovni vektorski analizator vezij do 67 GHz</t>
  </si>
  <si>
    <t>Vector Network Analyzer up to 67 GHz</t>
  </si>
  <si>
    <t>Merilno okolje se nahaja v Laboratoriju za sevanje in optiko. Za morebitne meritve kontaktirajte dr. Boštjana Batagelja.</t>
  </si>
  <si>
    <t xml:space="preserve">The Vector Network Analyzer set-up is located in the Radiation and Optics Laboratory. To measure microwave circuits Bostjan Batagelj should be contacted. </t>
  </si>
  <si>
    <t>Meritve linearnih in nelinearnih ojačevalnikov in mešalnikov. Meritve šumnega števila. Meritve anten.</t>
  </si>
  <si>
    <t>Linear and nonlinear amplifier and mixer measurements.Noise figure measurements. Antenna measurements.</t>
  </si>
  <si>
    <t>S-1259</t>
  </si>
  <si>
    <t>Sistem za hiperspektralno zajemanje slik na mikro in makro nivoju</t>
  </si>
  <si>
    <t>A system for the acquisition of hyperspectral images on micro and macro levels</t>
  </si>
  <si>
    <t>Zajemanje hiperspektralnih slik</t>
  </si>
  <si>
    <t>Acquisition of hyperspectral images</t>
  </si>
  <si>
    <t>http://lit.fe.uni-lj.si/oprema</t>
  </si>
  <si>
    <t>L2-5472</t>
  </si>
  <si>
    <t>J2-7211</t>
  </si>
  <si>
    <t xml:space="preserve">Boštjan Likar </t>
  </si>
  <si>
    <t>MR-ji: Jurij Jemec 35415, Peter Naglič 36457, Matic Ivančič 34718</t>
  </si>
  <si>
    <t xml:space="preserve">Benchtop flow cytometer </t>
  </si>
  <si>
    <t xml:space="preserve">Meritve in analiza morfološko različnih subpopulacij v heterogeni suspenziji celic.  </t>
  </si>
  <si>
    <t>Measurements and analysis of morphologically different subpopulations within a heterogeneous cell suspension.</t>
  </si>
  <si>
    <t>P16-004</t>
  </si>
  <si>
    <t>Lea Vukanović</t>
  </si>
  <si>
    <t>Alenka Maček Lebar</t>
  </si>
  <si>
    <t>Dvoročni robot za industrijo naslednje generacije</t>
  </si>
  <si>
    <t>Two arm robot for next generation of industry</t>
  </si>
  <si>
    <t>Dvoročna manipulacija, tudi v sodelovanju s človekom. Istočasno osnovno zajemanje slik s kamero na roki. Možno je servo dvoprstno prijemanje. Intuitivno programiranje.</t>
  </si>
  <si>
    <t>Two arm manipulation, also i ncooperation with human. Simultaneously also basic image capturing with camera on arm. Possible is servo two finger grapsing. Intuitive programming.</t>
  </si>
  <si>
    <t>http://www.robolab.si/research/infrastructure/industrial-robotics/abb-irb-14000-yumi/</t>
  </si>
  <si>
    <t>P16-031</t>
  </si>
  <si>
    <t xml:space="preserve">Univerza v Novi Gorici </t>
  </si>
  <si>
    <t>Egon Pavlica</t>
  </si>
  <si>
    <t>del eksperimenta časovni-prelet fotovzbujenih nosilcev naboja</t>
  </si>
  <si>
    <t>part of time-of-flight photoconductivity measurement</t>
  </si>
  <si>
    <t>N1-0024</t>
  </si>
  <si>
    <t>P6-0382</t>
  </si>
  <si>
    <t>Franc Marušič</t>
  </si>
  <si>
    <t>Sledilec očesnih premikov</t>
  </si>
  <si>
    <t>Eye-tracker</t>
  </si>
  <si>
    <t xml:space="preserve"> Paket 16</t>
  </si>
  <si>
    <t>Po začetnem poizvedovanju, v katerem mora potencialni uporabnik napisati tako svoje osnovne podatke kot namen uporabe opreme, kratek opis raziskovalnega problema in čas potreben za opravo raziskav, se v roku enega tedna s potencialnim uporabnikom dogovorimo o vseh podrobnostih izposoje opreme, vključno z možnostjo tehnične in ali strokovne pomoči.</t>
  </si>
  <si>
    <t xml:space="preserve">Following the initial email in which the potential user of this research equipment gives his basic information as weel as a brief explanation of what he wants to do with this equipment and what the main scientific questions behind this is. Within one week we will negotiate with the potential user all the relevant details concerning the equipment rental including optional technical or professional assistence. </t>
  </si>
  <si>
    <t>Sledilec očesnih premikov zaznava in shranjuje poglede oči glede na različne dražljaje na zaslonu. Uporablja se za študije branja, jezikoslovne študije, študije pozornosti itd.</t>
  </si>
  <si>
    <t>Eye-tracker tracks eye movement on various types of screens/objects presented to the subject. It is primarily used in Psycholinguistic research or reading, attention etc.</t>
  </si>
  <si>
    <t>http://www.ung.si/sl/raziskave/center-za-kognitivne-znanosti-jezika/o-centru/raziskovalna-oprema/</t>
  </si>
  <si>
    <t>P16-084</t>
  </si>
  <si>
    <t>P1-0385</t>
  </si>
  <si>
    <t>Samo Stanič</t>
  </si>
  <si>
    <t>Oprema za meritve višine oblakov in planetarne mejne plasti</t>
  </si>
  <si>
    <t>Equipment for the measurement of the height of the clouds and the planetary boundary layer</t>
  </si>
  <si>
    <t>http://www.ung.si/sl/raziskave/center-za-raziskave-atmosfere/projekti/16_paket/</t>
  </si>
  <si>
    <t>P16-037</t>
  </si>
  <si>
    <t>Sensum, sistemi z računalniškim vidom d.o.o.</t>
  </si>
  <si>
    <t>2294-001</t>
  </si>
  <si>
    <t>dr. Rok Bernard</t>
  </si>
  <si>
    <t>18172</t>
  </si>
  <si>
    <t>HAAS CNC</t>
  </si>
  <si>
    <t>Do opreme dostopajo vsi naši zaposleni raziskovalci</t>
  </si>
  <si>
    <t>Our employed research team has full access to this research equipment.</t>
  </si>
  <si>
    <t>Za namene izboljšanja naših storitev; raziskav in razvoja</t>
  </si>
  <si>
    <t>For the purpose of improvement of our activities; research &amp; development</t>
  </si>
  <si>
    <t>http://www.sensum.eu/</t>
  </si>
  <si>
    <t>Sensum</t>
  </si>
  <si>
    <t xml:space="preserve">Univerza na Primorskem Fakulteta za vede o zdravju     
</t>
  </si>
  <si>
    <t>2413-001</t>
  </si>
  <si>
    <t>I0-0035</t>
  </si>
  <si>
    <t>Katja Bezek</t>
  </si>
  <si>
    <t>Mikropretočni sistem/inkubator za gojenje celičnih kultur, bakterij, kvasovk ter sferoidov z možnostjo kontrole temperature, pretoka medija in z možnostjo avtomatizirane fluorescentne mikroskopije</t>
  </si>
  <si>
    <t>Microfluidic system</t>
  </si>
  <si>
    <t>Mikropretočni sistem CellASIC ONIX2 se nahaja v celičnem laboratoriju UP, FVZ na pultu in je povezan z računalnikom. Poskus poteka v komercialno dostopnih ploščicah, primernih za napravo in se priklopijo na nastavek naprave in vakumsko zaprejo. Nadzor sistema je mogoč preko programske opreme na računalniku.</t>
  </si>
  <si>
    <t>The CellASIC ONIX2 microfluidic system is located in the cell laboratory of UP, FVZ on the counter, connected to the computer. The experiment takes place in commercially available plates suitable for the device. The plates are connected to the device and vacuum sealed prior to experiment. System monitoring is possible through the computer software.</t>
  </si>
  <si>
    <t>Mikropretočni sistem CellASIC ONIX2 omogoča nadzor pretoka raztopin, temperature in atmosfere neposredno spremljanje dogajanja preko mikroskopa. Omogoča delo s celicami v suspenziji in s pritrjenimi celicami; spremljanje diferenciacije in odziva različnih celičnih linij v času, določanje delovanja protimikrobnih sredstev, spremljanje in preprečevanje tvorbe biofilma, določanje interakcij patogenih mikroorganizmov na modelu celičnih linij.</t>
  </si>
  <si>
    <t>The CellASIC ONIX2 microfluidic system enables monitoring of the flow, temperature and atmosphere and the direct monitoring of the experiment through the microscope. It allows working with cells in suspension and with attached cells; monitoring the differentiation and response of cell lines in time, determining the action of antimicrobial agents, monitoring and preventing the formation of biofilm, determining the interactions of pathogenic microorganisms on the cell line model.</t>
  </si>
  <si>
    <t>http://www.fvz.upr.si/sl/node/356</t>
  </si>
  <si>
    <t>P16-183</t>
  </si>
  <si>
    <t xml:space="preserve">Univerza v Mariboru Filozofska fakulteta </t>
  </si>
  <si>
    <t>P5-0062</t>
  </si>
  <si>
    <t>prof.dr. Norbert Jaušovec</t>
  </si>
  <si>
    <t>5038</t>
  </si>
  <si>
    <t>Dual channel OxiplexTM - (Blizu- infrardeči spektrometer tkiva)</t>
  </si>
  <si>
    <t>Oprema je 100% izkoriščena v raziskovalne namene na UM FF. Ena ura merjenja zahteva še dodatno 1 uro priprave osebe ter 3 ure obdelave podatkov, skupaj torej 5 ur dela. Opremo lahko uporablja samo izučeni operater.</t>
  </si>
  <si>
    <t xml:space="preserve">The equipmet is in use (100%) by the researchers at UM FF.  </t>
  </si>
  <si>
    <t>Oprema se uporablja za merjenje možhanske oksigeenizacije.</t>
  </si>
  <si>
    <t>NIRS  is used for the measurement of brain oxigenation.</t>
  </si>
  <si>
    <t>http://www.ff.um.si/oddelki/psihologija/</t>
  </si>
  <si>
    <t>prof. dr. Norbert Jaušovec</t>
  </si>
  <si>
    <t xml:space="preserve">Center odličnosti polimerni materiali in tehnologije </t>
  </si>
  <si>
    <t>Peter Krajnc</t>
  </si>
  <si>
    <t>15501</t>
  </si>
  <si>
    <t>Adsorpcijski porozimeter</t>
  </si>
  <si>
    <t>Adsorption porosimeter</t>
  </si>
  <si>
    <t>Evropska sredstva (ESSR) ter sredstva MIZŠ</t>
  </si>
  <si>
    <t>Oprema je dostopna vsem partenerjem pa enakih pravilih po PRAVILNIKU O NABAVI, EVIDENTIRANJU IN UPORABI OSNOVNIH SREDSTEV ZAVODA CENTER ODLIČNOSTI POLIMERNI MATERIALNI IN TEHNOLOGIJE (CO PoliMaT). Za prost termin se je potrebno dogovoriti s skrbnikom: peter.krajnc@um.si</t>
  </si>
  <si>
    <t>Equipment can be accessed to all partners equally acording to REGULATION OF PURCHASE, REGISTRATION AND USE OF ASSETS OF CENTRE OF EXCELLENCE POLYMER MATERIALS AND TECHNOLOGIES (CE POLIMAT). 
For free dates to be agreed with the administrator: peter.krajnc@um.si</t>
  </si>
  <si>
    <t>določevanje specifične površine</t>
  </si>
  <si>
    <t>specific surface area determination</t>
  </si>
  <si>
    <t>http://www.polimat.si/1/raziskovalno-razvojna-oprema/adsorpcijski-porozimeter.aspx</t>
  </si>
  <si>
    <t>Janez Navodnik</t>
  </si>
  <si>
    <t>13474</t>
  </si>
  <si>
    <t>Črpalno-kapilarni sklop za izdelavo pilotnih količin nano ZnO</t>
  </si>
  <si>
    <t>Capillary pilot-plant continous reactor for nano-ZnO synthesis</t>
  </si>
  <si>
    <t>Oprema je dostopna vsem partenerjem pa enakih pravilih po PRAVILNIKU O NABAVI, EVIDENTIRANJU IN UPORABI OSNOVNIH SREDSTEV ZAVODA CENTER ODLIČNOSTI POLIMERNI MATERIALNI IN TEHNOLOGIJE (CO PoliMaT). Za prost termin se je potrebno dogovoriti s skrbnikom: janez@navodnik.si</t>
  </si>
  <si>
    <t>Equipment can be accessed to all partners equally acording to REGULATION OF PURCHASE, REGISTRATION AND USE OF ASSETS OF CENTRE OF EXCELLENCE POLYMER MATERIALS AND TECHNOLOGIES (CE POLIMAT). For free dates to be agreed with the administrator: janez@navodnik.si</t>
  </si>
  <si>
    <t>pretočni reaktor za sintezo nanodelcev pri sobni temperaturi</t>
  </si>
  <si>
    <t>continous flow reactor for the synthesis of nano-particles at room temperature</t>
  </si>
  <si>
    <t>www.polimat.si</t>
  </si>
  <si>
    <t>Polona Prosen</t>
  </si>
  <si>
    <t>Diferenčni dinamični kalorimeter (DSC)</t>
  </si>
  <si>
    <t>Differentian scanning calorimeter</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</si>
  <si>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</si>
  <si>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Equipment can be accessed to all partners equally acording to REGULATION OF PURCHASE, REGISTRATION AND USE OF ASSETS OF CENTRE OF EXCELLENCE POLYMER MATERIALS AND TECHNOLOGIES (CE POLIMAT). For free dates to be agreed with the administrator: polona.prosen@ki.si</t>
  </si>
  <si>
    <t>določanje termični lastnosti materialov</t>
  </si>
  <si>
    <t>thermal properties determination of materials</t>
  </si>
  <si>
    <t>http://www.polimat.si/1/raziskovalno-razvojna-oprema/diferencni-dinamicni-kalorimeter.aspx</t>
  </si>
  <si>
    <t>Luka Cmok</t>
  </si>
  <si>
    <t>34377</t>
  </si>
  <si>
    <t>Dopolnilni elementi za razširitev titan-safirnega laserskega sistema</t>
  </si>
  <si>
    <t>Additional units for titan-sapphire pulsed laser system</t>
  </si>
  <si>
    <t>Oprema je dostopna vsem partenerjem pa enakih pravilih po PRAVILNIKU O NABAVI, EVIDENTIRANJU IN UPORABI OSNOVNIH SREDSTEV ZAVODA CENTER ODLIČNOSTI POLIMERNI MATERIALNI IN TEHNOLOGIJE (CO PoliMaT) Za prost termin se je potrebno dogovoriti s skrbnikom: irena.drevensek@ijs.si</t>
  </si>
  <si>
    <t>Equipment can be accessed to all partners equally acording to REGULATION OF PURCHASE, REGISTRATION AND USE OF ASSETS OF CENTRE OF EXCELLENCE POLYMER MATERIALS AND TECHNOLOGIES (CE POLIMAT). For free dates to be agreed with the administrator: irena.drevensek@ijs.si</t>
  </si>
  <si>
    <t>http://www.polimat.si/1/raziskovalno-razvojna-oprema/dopolnilni-elementi-za-razsiritev-titan-safirnega-.aspx</t>
  </si>
  <si>
    <t>Jožefa Zabret</t>
  </si>
  <si>
    <t>24723</t>
  </si>
  <si>
    <t>DSC merilna celica</t>
  </si>
  <si>
    <t>DSC measuring cell</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</si>
  <si>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</si>
  <si>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Equipment can be accessed to all partners equally acording to REGULATION OF PURCHASE, REGISTRATION AND USE OF ASSETS OF CENTRE OF EXCELLENCE POLYMER MATERIALS AND TECHNOLOGIES (CE POLIMAT). For free dates to be agreed with the administrator: jozi.zabret@helios.si</t>
  </si>
  <si>
    <t>določanje termičnih lastnosti materialov</t>
  </si>
  <si>
    <t>http://www.polimat.si/1/raziskovalno-razvojna-oprema/dsc-merilna-celica.aspx</t>
  </si>
  <si>
    <t>Maja Ponikvar-Svet</t>
  </si>
  <si>
    <t>18457</t>
  </si>
  <si>
    <t>Elementni analizator C,N,H,S,O</t>
  </si>
  <si>
    <t>C,H,N,S,O elemental analysis</t>
  </si>
  <si>
    <t>Oprema je dostopna vsem partenerjem pa enakih pravilih po PRAVILNIKU O NABAVI, EVIDENTIRANJU IN UPORABI OSNOVNIH SREDSTEV ZAVODA CENTER ODLIČNOSTI POLIMERNI MATERIALNI IN TEHNOLOGIJE (CO PoliMaT) Za prost termin se je potrebno dogovoriti s skrbnikom: maja.ponikvar-svet@ijs.si</t>
  </si>
  <si>
    <t>Equipment can be accessed to all partners equally acording to REGULATION OF PURCHASE, REGISTRATION AND USE OF ASSETS OF CENTRE OF EXCELLENCE POLYMER MATERIALS AND TECHNOLOGIES (CE POLIMAT). For free dates to be agreed with the administrator: maja.ponikvar-svet@ijs.si</t>
  </si>
  <si>
    <t>določanje elementne sestave organskih in anorganskih vzorcev</t>
  </si>
  <si>
    <t>elemental composition determination of organic and inorganic samples</t>
  </si>
  <si>
    <t>http://www.polimat.si/1/raziskovalno-razvojna-oprema/elementni-analizator.aspx</t>
  </si>
  <si>
    <t>Jelka Svetek</t>
  </si>
  <si>
    <t>GPC/SEC instrument</t>
  </si>
  <si>
    <t>HPLC for GPC/SEC analyses</t>
  </si>
  <si>
    <t>Oprema je dostopna vsem partenerjem pa enakih pravilih po PRAVILNIKU O NABAVI, EVIDENTIRANJU IN UPORABI OSNOVNIH SREDSTEV ZAVODA CENTER ODLIČNOSTI POLIMERNI MATERIALNI IN TEHNOLOGIJE (CO PoliMaT) Za prost termin se je potrebno dogovoriti s skrbnikom: jelka.svetek@sandoz.com</t>
  </si>
  <si>
    <t>Equipment can be accessed to all partners equally acording to REGULATION OF PURCHASE, REGISTRATION AND USE OF ASSETS OF CENTRE OF EXCELLENCE POLYMER MATERIALS AND TECHNOLOGIES (CE POLIMAT). For free dates to be agreed with the administrator: jelka.svetek@sandoz.com</t>
  </si>
  <si>
    <t>določevanje relativne molekulska mase vzorcev</t>
  </si>
  <si>
    <t>determination of relative average molar mass in polymer samples by liquid chromatography</t>
  </si>
  <si>
    <t>http://www.polimat.si/1/raziskovalno-razvojna-oprema/gpc-sec-instrument.aspx</t>
  </si>
  <si>
    <t>Miha Kavšek</t>
  </si>
  <si>
    <t>33479</t>
  </si>
  <si>
    <t>Laboratorijski mešalni reaktor</t>
  </si>
  <si>
    <t>Laboratory mixer reactor</t>
  </si>
  <si>
    <t>Oprema je dostopna vsem partenerjem pa enakih pravilih po PRAVILNIKU O NABAVI, EVIDENTIRANJU IN UPORABI OSNOVNIH SREDSTEV ZAVODA CENTER ODLIČNOSTI POLIMERNI MATERIALNI IN TEHNOLOGIJE (CO PoliMaT). Za prost termin se je potrebno dogovoriti s skrbnikom: miha.kavsek@melamin.si</t>
  </si>
  <si>
    <t>Equipment can be accessed to all partners equally acording to REGULATION OF PURCHASE, REGISTRATION AND USE OF ASSETS OF CENTRE OF EXCELLENCE POLYMER MATERIALS AND TECHNOLOGIES (CE POLIMAT). For free dates to be agreed with the administrator: miha.kavsek@melamin.si</t>
  </si>
  <si>
    <t>rekator za sintezo vodnih disperzij s kontrolo temperature</t>
  </si>
  <si>
    <t>temperature controlled reaction vessel for the synthesis of water dispersions</t>
  </si>
  <si>
    <t>http://www.polimat.si/1/raziskovalno-razvojna-oprema/laboratorijski-mesalni-reaktor.aspx</t>
  </si>
  <si>
    <t>Miroslav Huskić</t>
  </si>
  <si>
    <t>Laboratorijski mini ekstruder</t>
  </si>
  <si>
    <t>Laboratory mini extruder</t>
  </si>
  <si>
    <t>Oprema je dostopna vsem partenerjem pa enakih pravilih po PRAVILNIKU O NABAVI, EVIDENTIRANJU IN UPORABI OSNOVNIH SREDSTEV ZAVODA CENTER ODLIČNOSTI POLIMERNI MATERIALNI IN TEHNOLOGIJE (CO PoliMaT). Za prost termin se je potrebno dogovoriti s skrbnikom: miro.huskic@ki.si</t>
  </si>
  <si>
    <t>Equipment can be accessed to all partners equally acording to REGULATION OF PURCHASE, REGISTRATION AND USE OF ASSETS OF CENTRE OF EXCELLENCE POLYMER MATERIALS AND TECHNOLOGIES (CE POLIMAT). For free dates to be agreed with the administrator: miro.huskic@ki.si</t>
  </si>
  <si>
    <t>priprava vzorcev na laboratorijskem nivoju za testiranja lastnosti kompozitnih materialov</t>
  </si>
  <si>
    <t>preparation of samples on laboratory scale for determination of properties for composite materials</t>
  </si>
  <si>
    <t>http://www.polimat.si/1/raziskovalno-razvojna-oprema/laboratorijski-mini-ekstruder.aspx</t>
  </si>
  <si>
    <t>Laboratorijski razpršilni sušilnik</t>
  </si>
  <si>
    <t>Laboratory spray-dryer</t>
  </si>
  <si>
    <t>pridobivanje trdnih delcev iz raztopin ali suspenzij z razpršilnim sušenjem</t>
  </si>
  <si>
    <t>extraction of solid particles from solutions or suspentions by spray-drying</t>
  </si>
  <si>
    <t>http://www.polimat.si/1/raziskovalno-razvojna-oprema/laboratorijski-razprsilni-susilnik.aspx</t>
  </si>
  <si>
    <t>Milena Težak</t>
  </si>
  <si>
    <t>Laboratorijski strižni mešalnik</t>
  </si>
  <si>
    <t>Laboratory shear-mixer for powders</t>
  </si>
  <si>
    <t>Oprema je dostopna vsem partenerjem pa enakih pravilih po PRAVILNIKU O NABAVI, EVIDENTIRANJU IN UPORABI OSNOVNIH SREDSTEV ZAVODA CENTER ODLIČNOSTI POLIMERNI MATERIALNI IN TEHNOLOGIJE (CO PoliMaT). Za prost termin se je potrebno dogovoriti s skrbnikom: mtezak@kolpa.si</t>
  </si>
  <si>
    <t>Equipment can be accessed to all partners equally acording to REGULATION OF PURCHASE, REGISTRATION AND USE OF ASSETS OF CENTRE OF EXCELLENCE POLYMER MATERIALS AND TECHNOLOGIES (CE POLIMAT). For free dates to be agreed with the administrator: mtezak@kolpa.si</t>
  </si>
  <si>
    <t>homogenizacija prahov pod kontroliranimi pogoji</t>
  </si>
  <si>
    <t>homogenization of powders under controlled conditions</t>
  </si>
  <si>
    <t>http://www.polimat.si/1/raziskovalno-razvojna-oprema/laboratorijski-strizni-mesalnik-za-prahove.aspx</t>
  </si>
  <si>
    <t>liofilizator</t>
  </si>
  <si>
    <t>Freeze-dryer</t>
  </si>
  <si>
    <t>sušenje temperaturno občutljivih vzorcev od težko-hlapnih topil</t>
  </si>
  <si>
    <t>drying of temperature-sensitive samples of low-volatile solvents</t>
  </si>
  <si>
    <t>http://www.polimat.si/1/raziskovalno-razvojna-oprema/liofilizator.aspx</t>
  </si>
  <si>
    <t>12318</t>
  </si>
  <si>
    <t xml:space="preserve">Maldi TOF/TOF </t>
  </si>
  <si>
    <t>MALDI TOF/TOF</t>
  </si>
  <si>
    <t>Oprema je dostopna vsem partenerjem pa enakih pravilih po PRAVILNIKU O NABAVI, EVIDENTIRANJU IN UPORABI OSNOVNIH SREDSTEV ZAVODA CENTER ODLIČNOSTI POLIMERNI MATERIALNI IN TEHNOLOGIJE (CO PoliMaT). Za prost termin se je potrebno dogovoriti s skrbnikom: ema.zagar@ki.si</t>
  </si>
  <si>
    <t>Equipment can be accessed to all partners equally acording to REGULATION OF PURCHASE, REGISTRATION AND USE OF ASSETS OF CENTRE OF EXCELLENCE POLYMER MATERIALS AND TECHNOLOGIES (CE POLIMAT). For free dates to be agreed with the administrator: ema.zagar@ki.si</t>
  </si>
  <si>
    <t>določevanje absolutnih molskih mas polimerov</t>
  </si>
  <si>
    <t>molecular mass of polymers determination</t>
  </si>
  <si>
    <t>http://www.polimat.si/1/raziskovalno-razvojna-oprema/maldi-tof-tof.aspx</t>
  </si>
  <si>
    <t>Aleš Hančič</t>
  </si>
  <si>
    <t>25369</t>
  </si>
  <si>
    <t>Nadgradnja brizgalnega stroja</t>
  </si>
  <si>
    <t>Upgrade of the injection moulding machine</t>
  </si>
  <si>
    <t>Oprema je dostopna vsem partenerjem pa enakih pravilih po PRAVILNIKU O NABAVI, EVIDENTIRANJU IN UPORABI OSNOVNIH SREDSTEV ZAVODA CENTER ODLIČNOSTI POLIMERNI MATERIALNI IN TEHNOLOGIJE (CO PoliMaT). Za prost termin se je potrebno dogovoriti s skrbnikom: ales.hancic@tecos.si</t>
  </si>
  <si>
    <t>Equipment can be accessed to all partners equally acording to REGULATION OF PURCHASE, REGISTRATION AND USE OF ASSETS OF CENTRE OF EXCELLENCE POLYMER MATERIALS AND TECHNOLOGIES (CE POLIMAT). For free dates to be agreed with the administrator: ales.hancic@tecos.si</t>
  </si>
  <si>
    <t>izdelava vzorcev in testiranje materialov in orodij za brizganje duro- in termoplastov</t>
  </si>
  <si>
    <t>sample s manufacturing and material or tools testings in duro- and thermoplast malding</t>
  </si>
  <si>
    <t>http://www.polimat.si/1/raziskovalno-razvojna-oprema/nadgradnja-brizgalnega-stroja-za-brizganje-termo.aspx</t>
  </si>
  <si>
    <t>Nadgradnja mikroskopa AFM-XE 100</t>
  </si>
  <si>
    <t>Auxiliaries and accessories for AFM microscopy</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</si>
  <si>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</si>
  <si>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mikroskop na atomsko silo</t>
  </si>
  <si>
    <t>atomic force microscopy</t>
  </si>
  <si>
    <t>http://www.polimat.si/1/raziskovalno-razvojna-oprema/nadgradnja-mikroskopa-afm-xe-100.aspx</t>
  </si>
  <si>
    <t>Silvo Hribernik</t>
  </si>
  <si>
    <t>27558</t>
  </si>
  <si>
    <t>Nadgradnja SWAX 3-sistema v S3- MICROpix sistem</t>
  </si>
  <si>
    <t>Upgrade of HECUS System 3 to S3 MICROpix</t>
  </si>
  <si>
    <t>Oprema je dostopna vsem partenerjem pa enakih pravilih po PRAVILNIKU O NABAVI, EVIDENTIRANJU IN UPORABI OSNOVNIH SREDSTEV ZAVODA CENTER ODLIČNOSTI POLIMERNI MATERIALNI IN TEHNOLOGIJE (CO PoliMaT). Za prost termin se je potrebno dogovoriti s skrbnikom: silvo.hribernik@um.si</t>
  </si>
  <si>
    <t>Equipment can be accessed to all partners equally acording to REGULATION OF PURCHASE, REGISTRATION AND USE OF ASSETS OF CENTRE OF EXCELLENCE POLYMER MATERIALS AND TECHNOLOGIES (CE POLIMAT). For free dates to be agreed with the administrator: silvo.hribernik@um.si</t>
  </si>
  <si>
    <t>nadgradnja modularnega rentgenskega sistema za analizo trdnih snovi, makromolekularnih raztopin in tankih filmov</t>
  </si>
  <si>
    <t>Modular X-ray system upgrade for the analysis of solids, macromolecular solutions and thin films</t>
  </si>
  <si>
    <t>http://www.polimat.si/1/raziskovalno-razvojna-oprema/nadgradnja-swax-3-sistema-v-s3-micropix-sistem.aspx</t>
  </si>
  <si>
    <t>Alenka Kante</t>
  </si>
  <si>
    <t>33574</t>
  </si>
  <si>
    <t>Naprava za določ. odprtega časa in hitrosti lepljenja</t>
  </si>
  <si>
    <t>Open-time determination and adhesion speed determination equipment</t>
  </si>
  <si>
    <t>Oprema je dostopna vsem partenerjem pa enakih pravilih po PRAVILNIKU O NABAVI, EVIDENTIRANJU IN UPORABI OSNOVNIH SREDSTEV ZAVODA CENTER ODLIČNOSTI POLIMERNI MATERIALNI IN TEHNOLOGIJE (CO PoliMaT). Za prost termin se je potrebno dogovoriti s skrbnikom: alenka.kante@mitol.si</t>
  </si>
  <si>
    <t>Equipment can be accessed to all partners equally acording to REGULATION OF PURCHASE, REGISTRATION AND USE OF ASSETS OF CENTRE OF EXCELLENCE POLYMER MATERIALS AND TECHNOLOGIES (CE POLIMAT). For free dates to be agreed with the administrator: alenka.kante@mitol.si</t>
  </si>
  <si>
    <t>določevanje odprtega časa in hitrosti lepljenja</t>
  </si>
  <si>
    <t>open time and adhesion speed determination</t>
  </si>
  <si>
    <t>Alojz Anžlovar</t>
  </si>
  <si>
    <t>8675</t>
  </si>
  <si>
    <t>Naprava za napraševanje z zlatom in ogljikom</t>
  </si>
  <si>
    <t>Sputtering device for coating with gold and carbon</t>
  </si>
  <si>
    <t>Oprema je dostopna vsem partenerjem pa enakih pravilih po PRAVILNIKU O NABAVI, EVIDENTIRANJU IN UPORABI OSNOVNIH SREDSTEV ZAVODA CENTER ODLIČNOSTI POLIMERNI MATERIALNI IN TEHNOLOGIJE (CO PoliMaT). Za prost termin se je potrebno dogovoriti s skrbnikom: alojz.anzlovar@ki.si</t>
  </si>
  <si>
    <t>Equipment can be accessed to all partners equally acording to REGULATION OF PURCHASE, REGISTRATION AND USE OF ASSETS OF CENTRE OF EXCELLENCE POLYMER MATERIALS AND TECHNOLOGIES (CE POLIMAT). For free dates to be agreed with the administrator: alojz.anzlovar@ki.si</t>
  </si>
  <si>
    <t>predpriprava vzorcev za SEM in TEM analize</t>
  </si>
  <si>
    <t>sample preparation for SEM and TEM analysis</t>
  </si>
  <si>
    <t>http://www.polimat.si/1/raziskovalno-razvojna-oprema/naprava-za-naprasevanje-z-zlatom-in-ogljikom.aspx</t>
  </si>
  <si>
    <t>Manja Kurečič</t>
  </si>
  <si>
    <t>24332</t>
  </si>
  <si>
    <t>Pilotna elektro-predilnica</t>
  </si>
  <si>
    <t>Pilot-scale electrospinning device</t>
  </si>
  <si>
    <t>Oprema je dostopna vsem partenerjem pa enakih pravilih po PRAVILNIKU O NABAVI, EVIDENTIRANJU IN UPORABI OSNOVNIH SREDSTEV ZAVODA CENTER ODLIČNOSTI POLIMERNI MATERIALNI IN TEHNOLOGIJE (CO PoliMaT). Za prost termin se je potrebno dogovoriti s skrbnikom: manja.kurecic@um.si</t>
  </si>
  <si>
    <t>Equipment can be accessed to all partners equally acording to REGULATION OF PURCHASE, REGISTRATION AND USE OF ASSETS OF CENTRE OF EXCELLENCE POLYMER MATERIALS AND TECHNOLOGIES (CE POLIMAT). For free dates to be agreed with the administrator: manja.kurecic@um.si</t>
  </si>
  <si>
    <t>elektropredenje nano-vlaken</t>
  </si>
  <si>
    <t>electrospinning of nano-fibers</t>
  </si>
  <si>
    <t>http://www.polimat.si/1/raziskovalno-razvojna-oprema/pilotna-elektro-predilnica.aspx</t>
  </si>
  <si>
    <t>Nataša Čuk</t>
  </si>
  <si>
    <t>Pilotni ultrazvočni sonifikator</t>
  </si>
  <si>
    <t>Pilot plant ultrasound processor</t>
  </si>
  <si>
    <t>Oprema je dostopna vsem partenerjem pa enakih pravilih po PRAVILNIKU O NABAVI, EVIDENTIRANJU IN UPORABI OSNOVNIH SREDSTEV ZAVODA CENTER ODLIČNOSTI POLIMERNI MATERIALNI IN TEHNOLOGIJE (CO PoliMaT). Za prost termin se je potrebno dogovoriti s skrbnikom: natasa.cuk@GGP.si</t>
  </si>
  <si>
    <t>Equipment can be accessed to all partners equally acording to REGULATION OF PURCHASE, REGISTRATION AND USE OF ASSETS OF CENTRE OF EXCELLENCE POLYMER MATERIALS AND TECHNOLOGIES (CE POLIMAT). For free dates to be agreed with the administrator: natasa.cuk@ggp.si</t>
  </si>
  <si>
    <t>ultrazvočna razgradnja biomase pri pridelavi biodizla</t>
  </si>
  <si>
    <t>ultrasound assisted biomass decomposition for the production of biodiesel</t>
  </si>
  <si>
    <t>http://www.polimat.si/1/raziskovalno-razvojna-oprema/pilotni-ultrazvocni-sonifikator.aspx</t>
  </si>
  <si>
    <t>Plinski masni spektrometer</t>
  </si>
  <si>
    <t>Gas mass spectrometer for TGA coupling</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</si>
  <si>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</si>
  <si>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masni spektrometer vezan na TGA za določevanje sestave razpadnih plinskih produktov</t>
  </si>
  <si>
    <t>mass spectrometer coupled with TGA for composition determination of decomposed gas products</t>
  </si>
  <si>
    <t>Pretočni mlin</t>
  </si>
  <si>
    <t>Continous nano-mill</t>
  </si>
  <si>
    <t>mlin za deaglomeracijo manodelcev v disperzijah</t>
  </si>
  <si>
    <t>mill for dispersing nanoparticles in dispersions</t>
  </si>
  <si>
    <t>Blaž Likozar</t>
  </si>
  <si>
    <t>Reakcijski kalorimeter</t>
  </si>
  <si>
    <t>Reaction calorimeter High pressure laboratory reactor with in situ FTIR and FBRM probes</t>
  </si>
  <si>
    <t>Oprema je dostopna vsem partenerjem pa enakih pravilih po PRAVILNIKU O NABAVI, EVIDENTIRANJU IN UPORABI OSNOVNIH SREDSTEV ZAVODA CENTER ODLIČNOSTI POLIMERNI MATERIALNI IN TEHNOLOGIJE (CO PoliMaT). Za prost termin se je potrebno dogovoriti s skrbnikom: blaz.likozar@ki.si</t>
  </si>
  <si>
    <t>Equipment can be accessed to all partners equally acording to REGULATION OF PURCHASE, REGISTRATION AND USE OF ASSETS OF CENTRE OF EXCELLENCE POLYMER MATERIALS AND TECHNOLOGIES (CE POLIMAT). For free dates to be agreed with the administrator: blaz.likozar@ki.si</t>
  </si>
  <si>
    <t xml:space="preserve">reaktor za kontrolirano sintezo z možnostjo spremljanja kemijskih pretvorb in kristalizacije </t>
  </si>
  <si>
    <t>http://www.polimat.si/1/raziskovalno-razvojna-oprema/reakcijski-kalorimeter-s-ftir-instrumentom-s-potop.aspx</t>
  </si>
  <si>
    <t>Respirometer za analizo biorazgradljivosti</t>
  </si>
  <si>
    <t>Respirometric analyser for polymer biodegradation measurments</t>
  </si>
  <si>
    <t>Oprema je dostopna vsem partenerjem pa enakih pravilih po PRAVILNIKU O NABAVI, EVIDENTIRANJU IN UPORABI OSNOVNIH SREDSTEV ZAVODA CENTER ODLIČNOSTI POLIMERNI MATERIALNI IN TEHNOLOGIJE (CO PoliMaT). Za prost termin se je potrebno dogovoriti s skrbnikom: miroslav.huskic@polimat.si</t>
  </si>
  <si>
    <t>Equipment can be accessed to all partners equally acording to REGULATION OF PURCHASE, REGISTRATION AND USE OF ASSETS OF CENTRE OF EXCELLENCE POLYMER MATERIALS AND TECHNOLOGIES (CE POLIMAT). For free dates to be agreed with the administrator: miroslav.huskic@polimat.si</t>
  </si>
  <si>
    <t>merjenje končne stopnje aerobne biorazgradljivosti polimernih materialov</t>
  </si>
  <si>
    <t>total aerobic biodegradability of plastic materials measuring</t>
  </si>
  <si>
    <t>http://www.polimat.si/1/raziskovalno-razvojna-oprema/respirometer-za-analizo-biorazgradljivosti.aspx</t>
  </si>
  <si>
    <t>Separacijski sklop pretočnega reaktorja za izdelavo pilotnih količin nano ZnO</t>
  </si>
  <si>
    <t>Separation set for continous reactor for nano-ZnO production</t>
  </si>
  <si>
    <t>oprema za separacijo pilotnih količin nanodelcev ZnO</t>
  </si>
  <si>
    <t>separation equipment for pilot quantities of ZnO nanoparticles</t>
  </si>
  <si>
    <t>Sistem za merjenje velikosti delcev</t>
  </si>
  <si>
    <t>Zeta-sizer and particle size determination equipment</t>
  </si>
  <si>
    <t>meritve velikosti delcev v disperzijah in koloidih</t>
  </si>
  <si>
    <t>particle size, particle size distribution and zeta potential determination in colloid water dispersions</t>
  </si>
  <si>
    <t>http://www.polimat.si/1/raziskovalno-razvojna-oprema/aparat-za-merjenje-velikosti-delcev-v-vodni-raztop.aspx</t>
  </si>
  <si>
    <t>Termogravimetrični analizator (TGA)</t>
  </si>
  <si>
    <t>Thermogravimetric analyzer</t>
  </si>
  <si>
    <t>http://www.polimat.si/1/raziskovalno-razvojna-oprema/termogravimetricni-analizator.aspx</t>
  </si>
  <si>
    <t>Peter Mišvelj</t>
  </si>
  <si>
    <t>25103</t>
  </si>
  <si>
    <t>Visokotemperaturni visokotlačni reaktor</t>
  </si>
  <si>
    <t>Laboratory high-pressure reactor</t>
  </si>
  <si>
    <t>Oprema je dostopna vsem partenerjem pa enakih pravilih po PRAVILNIKU O NABAVI, EVIDENTIRANJU IN UPORABI OSNOVNIH SREDSTEV ZAVODA CENTER ODLIČNOSTI POLIMERNI MATERIALNI IN TEHNOLOGIJE (CO PoliMaT). Za prost termin se je potrebno dogovoriti s skrbnikom: peter.misvelj@resinshelios.com</t>
  </si>
  <si>
    <t>Equipment can be accessed to all partners equally acording to REGULATION OF PURCHASE, REGISTRATION AND USE OF ASSETS OF CENTRE OF EXCELLENCE POLYMER MATERIALS AND TECHNOLOGIES (CE POLIMAT). For free dates to be agreed with the administrator: peter.misvelj@resinshelios.com</t>
  </si>
  <si>
    <t>reaktor za sintezo polimerov pri tlačnih pogojih sinteze</t>
  </si>
  <si>
    <t>pressure reactor vessel for polymer synthesis</t>
  </si>
  <si>
    <t>http://www.polimat.si/1/raziskovalno-razvojna-oprema/laboratorijski-visokotlacni-reaktor.aspx</t>
  </si>
  <si>
    <t xml:space="preserve">EN-FIST CENTER ODLIČNOSTI </t>
  </si>
  <si>
    <t>2992-001</t>
  </si>
  <si>
    <t>dr. Irena Vovk</t>
  </si>
  <si>
    <t>11395</t>
  </si>
  <si>
    <t>LC-MS sistem</t>
  </si>
  <si>
    <t>LC-MS system</t>
  </si>
  <si>
    <t>Režim uporabe: 8/5 
Usposobljeni uporabniki sistema dostopajo do le-tega po predhodnem medsebojnem dogovoru in z dovoljenjem skrbnika sistema.</t>
  </si>
  <si>
    <t>Accessibility: 8/5 Qualified users access to the system by a previous mutual agreement and with the permission of the system manager.</t>
  </si>
  <si>
    <t>Določanje analitov na osnovi MS po separaciji s tekočinsko kromatografijo visoke ločljivosti. Dodatne informacije: LTQ Velos dual linear ion trap, H-ESI II Probe, APCI Probe for the Ion Max Source, 
Accela Autosampler, Accela PDA, Accela 1250 Pump, Accela System Communication and Solvent Tray</t>
  </si>
  <si>
    <t>Determination of analytes based on MS after separation by high-performance liqid chromatography. Additional information: LTQ Velos dual linear ion trap, H-ESI II Probe, APCI Probe for the Ion Max Source, 
Accela Autosampler, Accela PDA, Accela 1250 Pump, Accela System Communication and Solvent Tray</t>
  </si>
  <si>
    <t>OS-00114</t>
  </si>
  <si>
    <t>www.enfist.si</t>
  </si>
  <si>
    <t>dr. Jože Grdadolnik</t>
  </si>
  <si>
    <t>08523</t>
  </si>
  <si>
    <t>FT infrardeči, ramanski  in VCD spektrometer</t>
  </si>
  <si>
    <t>2010/2011</t>
  </si>
  <si>
    <t>FT infrared, Raman and VCD spectrometer</t>
  </si>
  <si>
    <t>Režim uporabe: 8/5</t>
  </si>
  <si>
    <t>Accessibility: 8/5</t>
  </si>
  <si>
    <t>Spektrometre uporabljamo v analitičnih in strukturnih študijah. Primerni so za vse vrste vzorcev.  Vzorce lahko snemamo v običajni transmisiji, refleksiji ali pa v tehniki oslabljene refleksije (ATR). Spektre lahko snemamo v temperaturnem območju med temperaturo tekočega dušika in 300°C. Ramanski spektrometer je opremljen z mikroskopom, ki omogoča snemanje vzorcev velikosti nekaj mikrometrov.</t>
  </si>
  <si>
    <t>The spectrometers are used for analytical and structural studies for any type of materials. The4 various sample cell allow the transmission, reflection and ATR measurements. Temperature controllers work in the range between liquid nitrogen and 300°C. The Raman spectrometer is equipped with microscope which permits the sampling down to several microns.</t>
  </si>
  <si>
    <t>OS-00127</t>
  </si>
  <si>
    <t>08611</t>
  </si>
  <si>
    <t>Computer cluster</t>
  </si>
  <si>
    <t>Režim uporabe: 24/7; Dostop do opreme uporabniki opravijo preko lastnega računalnika s pomočjo dodeljenega uporabniškega imena in gesla.</t>
  </si>
  <si>
    <t>Accessibility: 24/7; Users can access the cluster via PC with their username and password.</t>
  </si>
  <si>
    <t>10x Huawei Tecal X6000 - vsako ohišje vsebuje dve strežniški rezini, ki temeljita na Intel Xeon E5-2660 procesorjih
1x Mrežno stikalo Huawei 48 port 
1x 42U strežniška omara 
1x Apple MacBook Pro 13"</t>
  </si>
  <si>
    <t>10x Huawei Tecal X6000 - each housing includes two blade servers based on Intel Xeon E5-2660 processors, 1x Huawei Network Switch 48 port, 1x 42U server cabinet 1x Apple MacBook Pro 13"</t>
  </si>
  <si>
    <t>OS-000217</t>
  </si>
  <si>
    <t>dr. Anton Meden</t>
  </si>
  <si>
    <t>08790</t>
  </si>
  <si>
    <t>Štirikrožni difraktometer z dvema valovnima dolžinama</t>
  </si>
  <si>
    <t>4-circular diffractometer with two wavelengths</t>
  </si>
  <si>
    <t xml:space="preserve">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eksperimentov.(Režim uporabe: 12/5) </t>
  </si>
  <si>
    <t xml:space="preserve">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 (Accessibility: 12/5) </t>
  </si>
  <si>
    <t>Agilent SuperNova A (dual) difraktometrski sistem: SuperNova platforma z Atlas CCD Nova (Cu) in Mova (mo) viroma X-žarkov, CrysAlis PRO programska oprema. 
Cryojet-XL sistem za hlajenje vzorca (90-300K)
Recikulacijski vodni hladilnik z zračnim radiatorskim hlajenjem
Autochem programska oprema. Instrument je namenjen določanju kristalne in molekularne strukture na osnovi rentgenske difrakcije na monokristalih.</t>
  </si>
  <si>
    <t xml:space="preserve">Agilent SuperNov A (dual) diffraction system: SuperNova Platform with Atlas CCD, Nova (Cu) and Mova(Mo) microfocus X-ray sorurces, CryAlis Pro software. CryoJet-XL cooling sytem (90-300K). Recirculation water chiller with radiator air cooling. Autochem software. The instrument is used to determine crystal and molecular structure based on the single crystal X-ray diffraction. </t>
  </si>
  <si>
    <t>OS-00155</t>
  </si>
  <si>
    <t>Diferenčni dinamični mikrokalorimeter (DSC)</t>
  </si>
  <si>
    <t>Differential scanning microcalorimeter (DSC)</t>
  </si>
  <si>
    <t>Stabilnost biološko pomembnih molekul v raztopinah. Termodinamika strukturnih prehodov bioloških makromolekul. (Nano DSC with Platinum Capillary Cells, TA Instruments, ZDA)</t>
  </si>
  <si>
    <t xml:space="preserve">Stability of biologically important molecules in solutions. Thermodynamics of structural transitions  of biopolymers.(Nano DSC with Platinum Capillary Cells, TA Instruments, ZDA) </t>
  </si>
  <si>
    <t>OS-00158</t>
  </si>
  <si>
    <t>dr. Martin Klanjšek</t>
  </si>
  <si>
    <t>20209</t>
  </si>
  <si>
    <t>NMR spektrometer</t>
  </si>
  <si>
    <t>NMR spectrometer</t>
  </si>
  <si>
    <t>Režim uporabe: 24/7</t>
  </si>
  <si>
    <t>Accessibility: 24/7</t>
  </si>
  <si>
    <t>NMR in NQR spektrometer za frekvenčno območje 0.5-600 MHz.</t>
  </si>
  <si>
    <t>NMR and NQR spectrometer for the frequency range 0.5-600 MHz.</t>
  </si>
  <si>
    <t>OS-00157</t>
  </si>
  <si>
    <t>dr. Janez Dolinšek</t>
  </si>
  <si>
    <t>03939</t>
  </si>
  <si>
    <t>He utekočinjevalnik</t>
  </si>
  <si>
    <t>2011-2013</t>
  </si>
  <si>
    <t>Režim uporabe: 24/7, rezervacijski sistem</t>
  </si>
  <si>
    <t>Accessibility: 24/7, reservation system</t>
  </si>
  <si>
    <t>He SL utekočinjevalni sistem, Air Liquide Advanced technologies, kapaciteta utekočinjanja min 10 l/h maks. 30l/h, vstopni He plin kontaminiran z zrakom do največ 5 %, 2000l volumen shranjevalne posode, kompresor za reciklacijo helija kapacitete 600l/min</t>
  </si>
  <si>
    <t>He SL Liquefaction System Air Liquide Advanced Technologies
Liquefaction capacity min 10l/h max 30l/min
He gas purifier with up to 5% contamination with air
Lhe storage tank Dewar 200l volume
Compressor for recycled He gas capacity 600l/min</t>
  </si>
  <si>
    <t>OS-000221</t>
  </si>
  <si>
    <t>Magnet 16 T</t>
  </si>
  <si>
    <t>2012-2013</t>
  </si>
  <si>
    <t>Možnost doseganja poljubnega magnetnega polja od 0 do 16 T in poljubne temperature od 1.5 do 300 K. Magnet je prilagojen za NMR in ESR meritve.</t>
  </si>
  <si>
    <t>Access to arbitrary magnetic field between 0 and 16 T and to arbitrary temperature between 1.5 and 300 K. The magnet is adapted for NMR and ESR experiments.</t>
  </si>
  <si>
    <t>OS-000219</t>
  </si>
  <si>
    <t>dr. Igor Serša</t>
  </si>
  <si>
    <t>12056</t>
  </si>
  <si>
    <t>Sonda za mikro MR silkanje</t>
  </si>
  <si>
    <t>Probe for MR microimaging</t>
  </si>
  <si>
    <t>Predhodna najava za rezervacijo termina meritev na tel. 01 477 3534, okviren obseg meritev od nekaj ur do največ dveh dni; Režim uporabe: 24/7</t>
  </si>
  <si>
    <t>Required reservation for mesurment time slot, phone 01 477 3534, the time slot range from few hours to a maximum of two days; Accessibility: 24/7</t>
  </si>
  <si>
    <t>Oprema omogoča prostorsko visokoločljivo slikanje z magnetno resonanco</t>
  </si>
  <si>
    <t>The equipment enables high spatial resolution MR imaging</t>
  </si>
  <si>
    <t>OS-000222</t>
  </si>
  <si>
    <t>dr. Boštjan Zalar</t>
  </si>
  <si>
    <t>Samouglaševalni sistem nizkotemperaturne NMR sonde</t>
  </si>
  <si>
    <t>Autotuning system for low-temperature NMR probehead</t>
  </si>
  <si>
    <t>Režim uporabe: 8/5. Dostop za zunanje uporabnike po predhodnem dogovoru.</t>
  </si>
  <si>
    <t>8/5 usage. Access for external users subject to prior agreement.</t>
  </si>
  <si>
    <t>Digitalni kontroler, enota s koračnimi motorji in HP RF stikalo za avtomatsko prilagajanje resonančnega kroga v  ATPH63 NMR sondi</t>
  </si>
  <si>
    <t>Digital controller, step motor unit, and HP RF switch for automatic tuning of resonant circuit in the ATPH63 NMR probehead.</t>
  </si>
  <si>
    <t>OS-00161</t>
  </si>
  <si>
    <t>Center odličnosti NAMASTE, zavod za raziskave in razvoj naprednih nekovinskih materialov s tehnologijami prihodnosti</t>
  </si>
  <si>
    <t>2997-001</t>
  </si>
  <si>
    <t>Boris Jordan</t>
  </si>
  <si>
    <t>22296</t>
  </si>
  <si>
    <t>Laboratorijski mlin</t>
  </si>
  <si>
    <t>Laboratory mill</t>
  </si>
  <si>
    <t>Oprema je na razpolago v dogovoru z operaterjem in skladno z rezervacijskim sistemom (glej: www. conamaste.si).  Zaračunavajo se materialni stroški in stroški operaterja.</t>
  </si>
  <si>
    <t xml:space="preserve">The equipment can be available  in the agreement with the operator through the reservation system (see www.conamaste.si).  The material and personnel costs are to be reimbursed only. </t>
  </si>
  <si>
    <t>Laboratorijska naprava za kontinuirano mešanje, disperzijo in mletje.</t>
  </si>
  <si>
    <t>Laboratory agitated media mill for the dispersion, wetting and grinding.</t>
  </si>
  <si>
    <t>RRP1-O1/4</t>
  </si>
  <si>
    <t>Cena za uporabo raziskovalne opreme je skladna s priporočilom o zaračunavanju opreme.</t>
  </si>
  <si>
    <t>RRP1</t>
  </si>
  <si>
    <t>4587</t>
  </si>
  <si>
    <t>Računalniško krmiljen sistem za laserski  razrez keramike</t>
  </si>
  <si>
    <t>Computer controlled laser cutting system for ceramics</t>
  </si>
  <si>
    <t>Oprema za analizo materialov in keramičnih struktur</t>
  </si>
  <si>
    <t>Equipment for characterization of materials and ceramic structures</t>
  </si>
  <si>
    <t>RRP1-O1/5, RRP1-O1/7</t>
  </si>
  <si>
    <t>Peč za žganje LTCC keramike z računalniškim za krmiljenjem</t>
  </si>
  <si>
    <t>Computer controlled  furnace for LTCC ceramics</t>
  </si>
  <si>
    <t>Peč je prirejena  za žganje LTCC keramike oziroma debeloplasnih materialov in struktur.</t>
  </si>
  <si>
    <t>Furnace is designed for firing LTCC thick-layer ceramic materials and structures.</t>
  </si>
  <si>
    <t xml:space="preserve"> RRP1-O2,  RRP1-O2/2</t>
  </si>
  <si>
    <t xml:space="preserve">Reometer </t>
  </si>
  <si>
    <t xml:space="preserve">Rheometer </t>
  </si>
  <si>
    <t>Opreme za karakterizacijo suspenzij, uporabno v industriji npr. pri oblikovanju izdelkov s sitotiskom in brizgalnim tiskanjem.</t>
  </si>
  <si>
    <t>Equipment for characterization of suspensions for example industrial use (screen and ink-jet printing technology).</t>
  </si>
  <si>
    <t>RRP1-O3</t>
  </si>
  <si>
    <t>Aparatura za termično analizo</t>
  </si>
  <si>
    <t>Differential Thermal Analyzer</t>
  </si>
  <si>
    <t>Oprema za karakterizacijo keramičnih suspenzij s termično analizo.</t>
  </si>
  <si>
    <t>Equipment for characterization of ceramic suspensions with thermal analysis.</t>
  </si>
  <si>
    <t>RRP1-O3/3</t>
  </si>
  <si>
    <t>6627</t>
  </si>
  <si>
    <t>Mikrovalovno-radiacijska peč za sintezo in sintranje</t>
  </si>
  <si>
    <t>Microwave-radiation furnace for synthesis and sintering</t>
  </si>
  <si>
    <t>Oprema za sintezo in procesiranje nanostrukturnih materialov</t>
  </si>
  <si>
    <t>Equipment for synthesis and processing of nanostructured materials.</t>
  </si>
  <si>
    <t>RRP2-O1</t>
  </si>
  <si>
    <t>RRP2</t>
  </si>
  <si>
    <t>Kvantni interferometer  z magnetronom s tresočo glavo SUID VSM</t>
  </si>
  <si>
    <t xml:space="preserve"> MPMS - SQUID - VSM</t>
  </si>
  <si>
    <t xml:space="preserve">
Omogoča merjenje zelo šibkih magnetnih polj v zelo kratkem času. Ima 
široko temperaturno območje delovanja, je zmožen ustvariti zelo visoka 
zunanja magnetna polja in je neobčutljiv na obliko vzorca. </t>
  </si>
  <si>
    <t xml:space="preserve">SQUID VSM  is capable of measuring very small magnetic fields 
in a very short time. IWide working temperature span, 
produces very high magnetic fields, irregardless of the sample shape </t>
  </si>
  <si>
    <t>RRP2-O3</t>
  </si>
  <si>
    <t>Irena Ban</t>
  </si>
  <si>
    <t>08761</t>
  </si>
  <si>
    <t xml:space="preserve">Zetameter </t>
  </si>
  <si>
    <t>Zetasizer</t>
  </si>
  <si>
    <t>Instrument za merjenje Zeta potenciala (in velikosti koloidnih delcev.</t>
  </si>
  <si>
    <t>Instrument for Zeta potential measurements (and coloidal particles size).</t>
  </si>
  <si>
    <t>RRP2-O4-O6</t>
  </si>
  <si>
    <t>Branka Mušič</t>
  </si>
  <si>
    <t>24724</t>
  </si>
  <si>
    <t>TGA - Kompleten sistem za termično analizo</t>
  </si>
  <si>
    <t xml:space="preserve">Thermal Gravimetric Analysis Mass Spectrometer </t>
  </si>
  <si>
    <t>Kombinacija podatkov termične analize in analize masne spektroskopije se uporablja pri karakterizaciji materialov.</t>
  </si>
  <si>
    <t xml:space="preserve">The combined thermal analysis (TA) - Mass spectrometry (MS) data is used to characterise materials. </t>
  </si>
  <si>
    <t>RRP2-O7</t>
  </si>
  <si>
    <t>Andrej Pirih</t>
  </si>
  <si>
    <t>6963</t>
  </si>
  <si>
    <t>Generator udarnega toka</t>
  </si>
  <si>
    <t xml:space="preserve">High Current Impulse Generator </t>
  </si>
  <si>
    <t>Generator udarnega toka valovne oblike 8/20 µs in maksimalne amplitude 100.000 A.</t>
  </si>
  <si>
    <t>High current impulse generation, maximum amplitude of current surge 100.000 A and 8/20 µs shape of current surge.</t>
  </si>
  <si>
    <t>RRP2-O8/7</t>
  </si>
  <si>
    <t>Janez Trontelj</t>
  </si>
  <si>
    <t>1927</t>
  </si>
  <si>
    <t xml:space="preserve">Konfokalni  mikroskop z antivibracijsko mizo, visoko zmogljivi računalnik </t>
  </si>
  <si>
    <t>2011, 2012</t>
  </si>
  <si>
    <t>Confocal microscope and Lenovo ThinkStation</t>
  </si>
  <si>
    <t xml:space="preserve">Konfonkalnemu laserskemu mikroskopu je dodana nova funkcionalnost, ki omogoča analizo delovanja integriranih mikro- in nano-metrskih struktur. </t>
  </si>
  <si>
    <t>Confocal microscope has added new functionality Lenovo ThinkStation that allows the analysis of operation of the integrated micro- and nano-metric structures.</t>
  </si>
  <si>
    <t>RRP3-O2, RRP3-O2/2</t>
  </si>
  <si>
    <t>RRP3</t>
  </si>
  <si>
    <t>Suhi jedkalnik silicija- DRIE ICP180 (DSE)</t>
  </si>
  <si>
    <t xml:space="preserve">Dry plasma  Si etching </t>
  </si>
  <si>
    <t xml:space="preserve">DRIE jedkalnik je najnovejša naprava za 3D mikroobdelavo silicija, ki omogoča izdelavo naprednih MEMS in MOEMS mikrostruktur kot so npr. mikrosenzorji, mikroaktuatorji, mikroreaktorji in drugo. </t>
  </si>
  <si>
    <t>DRIE etching is the latest equipment for 3D micro etching silicon which enables the production of MEMS, MOEMS microstructures, such as microsensors, microactuators, microreactors and more.</t>
  </si>
  <si>
    <t>RRP3-O3/2</t>
  </si>
  <si>
    <t>Optična pinceta</t>
  </si>
  <si>
    <t>Optical tweezers</t>
  </si>
  <si>
    <t>Sistem infrardeča optična pinceta se uporablja za manipulacijo mikrometrskih struktur pod invertnim optičnim mikroskopom.</t>
  </si>
  <si>
    <t xml:space="preserve">Under invert optical microscope infrared optical tweezer system is used for manipulation of micrometer structures. </t>
  </si>
  <si>
    <t>RRP4-O1</t>
  </si>
  <si>
    <t>RRP4</t>
  </si>
  <si>
    <t>Sistem za dvofotonsko polimerizacijo v 3D</t>
  </si>
  <si>
    <t>3D Laser Litography System</t>
  </si>
  <si>
    <t xml:space="preserve">Namizni sistem za lasersko litografijo, ki omogoča visoke zahteve tridimenzionalnih fotonskih kristalnih struktur (ali npr. za ustvarjanje tridimenzionalnih odrov za biologijo, vezja v mikro in nanofluidiki). </t>
  </si>
  <si>
    <t>Th table-top laser lithography system, allowing for the high demands of three-dimensional photonic crystal structures (or for e.g., generating three-dimensional scaffolds for biology, micro- and nanofluidic circuitry).</t>
  </si>
  <si>
    <t>RRP4-O2</t>
  </si>
  <si>
    <t>7110</t>
  </si>
  <si>
    <t>2010, 2012</t>
  </si>
  <si>
    <t>Computer simulation group</t>
  </si>
  <si>
    <t>Računalniška gruča se uporablja na področju zahtevnih računalniških simulacij osnovnih problemov iz statične fizike, fizike trdnih in mehkih snovi, modeliranju kompozitnih snovi in elektrooptičnih elementov.</t>
  </si>
  <si>
    <t>Computer cluster is used in the implementation of complex simulations of basic problems in statistical physics, physics of solid state and soft matter, and modelling of composite materials and electro-optical elements.</t>
  </si>
  <si>
    <t>RRP4-O3, RRP4-O3/2, RRP4-O3/4, RRP4-O3/5</t>
  </si>
  <si>
    <t>7527</t>
  </si>
  <si>
    <t>Difuzijska sonda za NMR spektrometer in Li modul (nadgradnja obstoječega sistema na IJS-F5)</t>
  </si>
  <si>
    <t>NMR Diffusion Probe and Li module (upgrade the existing system at JSI-F5)</t>
  </si>
  <si>
    <t>Instrument za merjenje fizikalnih lastnosti.</t>
  </si>
  <si>
    <t xml:space="preserve">Instrument used for measurement of physical characteristics. </t>
  </si>
  <si>
    <t>RRP4-O4</t>
  </si>
  <si>
    <t>Visokofrekvenčni mikrovalovni izvor za EPR spektroskopijo v 100 in več GHz območju</t>
  </si>
  <si>
    <t>High-frequency microwave source for EPR spectroscopy at several hundred GHZ resonance frequencies</t>
  </si>
  <si>
    <t xml:space="preserve">Pri zelo visokih frekvencah (npr. 360GHz) je zaradi majhnega vira izhodne moči potreben visokofrekvečni mikrovalovni izvor. </t>
  </si>
  <si>
    <t>For very high frequencies (for example 360 GHz) a hight frequency microwave sourse is necessary because of the small source output power.</t>
  </si>
  <si>
    <t>RRP5-O3</t>
  </si>
  <si>
    <t>3477</t>
  </si>
  <si>
    <t>Naprava za hitro sintranje keramike v plazmi</t>
  </si>
  <si>
    <t>Spark Plasma Sintering System</t>
  </si>
  <si>
    <t>Prednost so občutno nižje temperature, kot tudi znatno nižje plesni tlak kot pri konvencionalni tehniki stiskanja in sintranja. To omogoča proizvodnjo materialov z izjemnimi lastnostmi, na primer: nanomateriali, FGM, kompozitni materiali, polprevodniški materiali za termoelektrično uporabo, bakrene in aluminijaste zlitine in intermetalni materiali, keramika visokih zmogljivosti.</t>
  </si>
  <si>
    <t>Advantages are significantly lower temperatures as well as significantly lower mould pressure than used for conventional hot pressing and sintering.This leads to new possibilities of producing materials with extraordinary attributes, for example: 
nanomaterials, 
FGM («Functionally Graded Materials»), 
composite materials, 
semi-conductor materials for thermoelectric application,
aluminum or copper alloys and intermetallic materials,
high-performance ceramics.</t>
  </si>
  <si>
    <t>RRSK-O1</t>
  </si>
  <si>
    <t>RRP5</t>
  </si>
  <si>
    <t>Sistem za in situ karakterizacijo vzorcev in TEM nosilec za več vzorcev</t>
  </si>
  <si>
    <t>The system for in-situ characterization of the samples and TEM sample Holder</t>
  </si>
  <si>
    <t>Omogoča in situ AFM in električno karakterizacijo vzorcev v presevnem elektronskem mikroskopu (TEM).</t>
  </si>
  <si>
    <t>Allows in situ atomic force microscopy (AFM) and electrical characterization of the samples in the transmission electron microscope (TEM).</t>
  </si>
  <si>
    <t>RRSK-O2/1, RRSK-O2/2</t>
  </si>
  <si>
    <t>Termovizijski mikroskop</t>
  </si>
  <si>
    <t>Thermal imaging microscope</t>
  </si>
  <si>
    <t>Termovizijski mikroskop meri in prikazuje temperaturno porazdelitev po površini manjših naprav, in omogoča hitro odkrivanje kritičnih točk in temperaturnih gradientov.</t>
  </si>
  <si>
    <t>Thermal imaging microscope measures and displays the temperature distribution over the surface of small devices, enabling quick detection of hot spots and thermal gradients.</t>
  </si>
  <si>
    <t>RRSK-O3</t>
  </si>
  <si>
    <t>7560</t>
  </si>
  <si>
    <t>Vrstični mikroskop v bližnjem optičnem polju</t>
  </si>
  <si>
    <t>Combined Confocal Raman Imaging and Scanning Near-field Optical Microscope System</t>
  </si>
  <si>
    <t>Trije načini delovanja znotraj istega instrumenta: SNOM, AFM in konfokalni Raman.</t>
  </si>
  <si>
    <t>Three modes combined in the same instrument: Confocal Raman Imaging, Scanning Near-field Optical Microscope and AFM system.</t>
  </si>
  <si>
    <t>RRSK-O4, RRSK-O4/2</t>
  </si>
  <si>
    <t>RRP4-RRP5</t>
  </si>
  <si>
    <t>1120</t>
  </si>
  <si>
    <t>Sistem za ultra čiščenje površin (nadgradnja obstoječega sistema na IJS-F5)</t>
  </si>
  <si>
    <t>System for plasma cleaning (upgrading the existing system on JSI-F5)</t>
  </si>
  <si>
    <t xml:space="preserve">Nadgradnja sistema za plazemsko čiščenje površin v argonovi (Ar) atmosferi. </t>
  </si>
  <si>
    <t>Upgrading of the system for plasma cleaning surfaces in Argon atmosphere.</t>
  </si>
  <si>
    <t>RRSK-O5</t>
  </si>
  <si>
    <t>Optična pinceta z dodatki (nadgradnja obstoječega sistema na IJS-F5)</t>
  </si>
  <si>
    <t>2010, 2011</t>
  </si>
  <si>
    <t>Optical tweezer on FMS</t>
  </si>
  <si>
    <t>Sistem za manipulacijo in karakterizacijo interakcij med celicami in materiali.</t>
  </si>
  <si>
    <t>System for manipulation and characterization of cell-material interaction.</t>
  </si>
  <si>
    <t>RRSK-O6/1, RRSK-O6/2, RRSK-O6/3, RRSK-O6/4, RRSK-O6/6, RRSK-O6/7, RRSK-O6/8, RRSK-O6/11, RRSK-O6/12</t>
  </si>
  <si>
    <t>Dilatometer</t>
  </si>
  <si>
    <t xml:space="preserve">Oprema za karakterizacijo skrčka/raztezka materialov. </t>
  </si>
  <si>
    <t>Equipment for characterization of shrinkage/elongation of materials.</t>
  </si>
  <si>
    <t>RRSK-O7/1</t>
  </si>
  <si>
    <t>Brezkontaktni dilatometer</t>
  </si>
  <si>
    <t>Contactless dilatometer</t>
  </si>
  <si>
    <t>RRSK-O7/2</t>
  </si>
  <si>
    <t xml:space="preserve">Mikroskop na atomsko silo z grelcem za celico in Ojačevalnik "lock-in" </t>
  </si>
  <si>
    <t>2010, 2011, 2012</t>
  </si>
  <si>
    <t>Atomic force microscope with bioheather and Lock-in amplifier</t>
  </si>
  <si>
    <t>Mikroskop na atomsko silo (AFM) z dodanim piezoelektričnim modulom (PFM) za merjenje piezoelektričnega odziva v vertikalni in lateralni smeri.</t>
  </si>
  <si>
    <t>Atomic force microscope (AFM) with a piezoelectric module (PFM) for measurement of piezoelectric response in vertical and lateral directions.</t>
  </si>
  <si>
    <t>RRSK-O8, RRSK-O8/2, RRSK-O8/3</t>
  </si>
  <si>
    <t>Klementina Zupan</t>
  </si>
  <si>
    <t>7557</t>
  </si>
  <si>
    <t xml:space="preserve">Korelacijski mikroskop </t>
  </si>
  <si>
    <t>Correlation microscope</t>
  </si>
  <si>
    <t xml:space="preserve">Modularni svetlobni mikroskop za korelativno mikroskopijo. </t>
  </si>
  <si>
    <t>Modular light microscope for correlation microscopy.</t>
  </si>
  <si>
    <t>RRSK-O12</t>
  </si>
  <si>
    <t>RRP6</t>
  </si>
  <si>
    <t xml:space="preserve">Zeta meter in merilec velikosti delcev </t>
  </si>
  <si>
    <t>Zetameter with Particle Size Monitor</t>
  </si>
  <si>
    <t>Instrument za dolocanje stabilnosti disperzij, omogoca meritve zeta potenciala na osnovi Dopplerjevega efekta</t>
  </si>
  <si>
    <t>Instrument for colloidal suspensions based on the Laser Doppler Shift principle.</t>
  </si>
  <si>
    <t>RRP6-O2, RRP6-O2/2</t>
  </si>
  <si>
    <t>2997-008</t>
  </si>
  <si>
    <t xml:space="preserve">Modul za mikroskopijo flim (nadgrajen sistem za konfokalno fluorescenčno mikrospektroskopijo) </t>
  </si>
  <si>
    <t>FLIM on FMS</t>
  </si>
  <si>
    <t>Nadgrajen sistem CCD kamere v pikosekundnem (ps) rangu. PicoStar HR: &lt;300 ps @ &lt;110 MHz, 18 mm ojačanje slike.</t>
  </si>
  <si>
    <t>Intensified CCD camera systems in the picosecond (ps) range.PicoStar HR: &lt; 300 ps @ &lt; 110 MHz, 18 mm image intensifier.</t>
  </si>
  <si>
    <t>RRP5-O9</t>
  </si>
  <si>
    <t>2997-009</t>
  </si>
  <si>
    <t>Naprava za kontrolirano spajanje silicijevih rezin</t>
  </si>
  <si>
    <t>Wafer Bonder</t>
  </si>
  <si>
    <t>Za zapiranje struktur v inertno (kontrolirano) atmosfero, nepogrešljiv pri MEMS, za zaščito IR, FIR bolometrov, za izdelavo mikro črpalk in mikro kemijskih generatorjev.</t>
  </si>
  <si>
    <t>Appropriate for closing structures in an inert (controlled) atmosphere, indispensable for MEMS, IR protection, FIR bolometers, for micro-pumps and micro-chemical generators.</t>
  </si>
  <si>
    <t>RRP3-O4</t>
  </si>
  <si>
    <t>2997-020</t>
  </si>
  <si>
    <t>Sistem za merjenje toplotne prevodnosti</t>
  </si>
  <si>
    <t>System for measuring thermal coductivity</t>
  </si>
  <si>
    <t>Inštrument za določanje toplotne prevodnosti, toplotne difuzivnosti in specifične toplotne kapacitivnosti trdnih snovi, tekočin, prahov, past, pene kot tudi laminatov.</t>
  </si>
  <si>
    <t>Instruments for determination of thermal conductivity, thermal diffusivity and specific heat capacity of solids, liquids, powders, pastes, foams as well as laminates.</t>
  </si>
  <si>
    <t>RRP6-O3</t>
  </si>
  <si>
    <t>2997-025</t>
  </si>
  <si>
    <t>Anton Konda</t>
  </si>
  <si>
    <t>24081</t>
  </si>
  <si>
    <t>Stroj  za prebijanje LTCC folij</t>
  </si>
  <si>
    <t>Punching machine for LTCC</t>
  </si>
  <si>
    <t>Stroj za prebijanje zelenih keramičnih folij. Namenjen je za prebijanje malih do srednje velikih obsegov proizvodnje, z veliko stopnjo fleksibilnosti.</t>
  </si>
  <si>
    <t>Single pin punching tool type is designed to punch holes in to green ceramic tapes. It is designed for punching small to medium production volume with high flexibility. </t>
  </si>
  <si>
    <t>RRSK-O13</t>
  </si>
  <si>
    <t>2997-027</t>
  </si>
  <si>
    <t>Visokoenergetski sunkovni pikosekundni laser</t>
  </si>
  <si>
    <t>High energy pulsed picosecond laser</t>
  </si>
  <si>
    <t>Za raziskave dinamike na področju mikrolaserjev, optičnih mikroresonatorjev in fotonskih mikroelementov na osnovi mehke snovi.</t>
  </si>
  <si>
    <t>For studying dynamics in the field of microlasers, optical microresonators and photonic microelements on the soft matter basis.</t>
  </si>
  <si>
    <t>RRP4-O10</t>
  </si>
  <si>
    <t>Žaga za razrez keramike</t>
  </si>
  <si>
    <t>Cutting saw for ceramics</t>
  </si>
  <si>
    <t>Oprema za procesiranje LTCC keramike.</t>
  </si>
  <si>
    <t>Equipment for processing Low-Temperature Cofired Ceramics.</t>
  </si>
  <si>
    <t>RRP1-O1/1</t>
  </si>
  <si>
    <t>Kalibrator tlaka</t>
  </si>
  <si>
    <t>Pressure calibrator</t>
  </si>
  <si>
    <t>Equipment for processing Low-temperature Cofired ceramics.</t>
  </si>
  <si>
    <t>RRP1-O1/3</t>
  </si>
  <si>
    <t xml:space="preserve">Ročna stiskalnica </t>
  </si>
  <si>
    <t xml:space="preserve">Manual press </t>
  </si>
  <si>
    <t>RRP1-O1/2</t>
  </si>
  <si>
    <t xml:space="preserve">Klimatska komora </t>
  </si>
  <si>
    <t>Controlled atmosphere hood</t>
  </si>
  <si>
    <t>Oprema za analizo materialov in keramičnih struktur.</t>
  </si>
  <si>
    <t>Equipment for characterization of materials and ceramic structures.</t>
  </si>
  <si>
    <t>RRP1-O1/6</t>
  </si>
  <si>
    <t>Tenziometer</t>
  </si>
  <si>
    <t>Optical tensiometer</t>
  </si>
  <si>
    <t xml:space="preserve">Optični tenziometer omogoča meritve površinskih napetosti tekočin, medfazne napetosti in kontaktne kote tekočin na trdni podlagah. </t>
  </si>
  <si>
    <t>Optical tensiometer allows the measurement of surface tension of liquids, interfacial tension and contact angles of liquids on solid surfaces.</t>
  </si>
  <si>
    <t>RRP1-O3/2</t>
  </si>
  <si>
    <t xml:space="preserve">Ultrazvočni čistilnik </t>
  </si>
  <si>
    <t>Ultrasonic cleaner</t>
  </si>
  <si>
    <t>Ultrazvočni čistilnik za učinkovito in temeljito čiščenje kompozitov v različnih fazah znotraj procesa izdelave ali raziskave.</t>
  </si>
  <si>
    <t>Ultrasonic cleaner for efficient and effective cleaning of composites at various stages in manufacturing process or research.</t>
  </si>
  <si>
    <t>RRP2-O4-O6/3</t>
  </si>
  <si>
    <t>Ultrazvočni procesor</t>
  </si>
  <si>
    <t>Ultrasonic processor</t>
  </si>
  <si>
    <t xml:space="preserve">Za homogenizacijo raztopin in suspenzij.  </t>
  </si>
  <si>
    <t>Used for homogenization of suspensions and solutions.</t>
  </si>
  <si>
    <t>RRP2-O4O6/2</t>
  </si>
  <si>
    <t>Namizna centrifuga s hlajenjem</t>
  </si>
  <si>
    <t>Benchtop Centrifuge</t>
  </si>
  <si>
    <t xml:space="preserve">Namizna centrifuga omogoča centrifugiranje vzorcev in je primerna za uporabo v medicinskih, industrijskih in znanstvenih laboratorijih. </t>
  </si>
  <si>
    <t>Benchtop centrifuge allows centrifuging samples and is suitable for medical, industrial and scientific use.</t>
  </si>
  <si>
    <t>RRP2-O5</t>
  </si>
  <si>
    <t>Visokonapetostni AC/DC izvor</t>
  </si>
  <si>
    <t>Hi voltage AC/DC source</t>
  </si>
  <si>
    <t>Napajalnik za izmenično in enosmerno napetost za generator udarnega toka s sinhronizacijo udarov ter z zaščitnim filtrom pred povratnimi udari.</t>
  </si>
  <si>
    <t xml:space="preserve">AC and DC power source for surge current generator with current shock synchronization and filter for protection against current backfiring. </t>
  </si>
  <si>
    <t>RRP2-O8/1</t>
  </si>
  <si>
    <t>Temperature chamber</t>
  </si>
  <si>
    <t xml:space="preserve">Klimatska komora za testiranje vlage, temperature in toplotnih udarov. </t>
  </si>
  <si>
    <t>Temparature chamber for testing of humidity, temperature, thermal shock.</t>
  </si>
  <si>
    <t>RRP2-O8/2</t>
  </si>
  <si>
    <t>Osciloskop</t>
  </si>
  <si>
    <t>Elektronska merilna naprava, ki omogoča opazovanje in analiziranje signala napetosti.</t>
  </si>
  <si>
    <t>An electronic laboratory instrument commonly used to display and analyze the waveform of electronic signals.</t>
  </si>
  <si>
    <t>RRP2-O8/3</t>
  </si>
  <si>
    <t>Termovizijska kamera</t>
  </si>
  <si>
    <t>Thermal Imaging Camera</t>
  </si>
  <si>
    <t>Infrardeča kamera za termografske rezultate meritev se uporablja za vizualizacijo toplote dejavnosti na področju elektronike in mikroelektronike.</t>
  </si>
  <si>
    <t>Infrared camera for thermographic measurement results, used for visualising heat activity in electronics and microelectronics.</t>
  </si>
  <si>
    <t>RRP2-O8/4</t>
  </si>
  <si>
    <t>Sistem za merjenje karakteristik varistorjev</t>
  </si>
  <si>
    <t>Characteristics measuring system for varistors</t>
  </si>
  <si>
    <t>Merilni visokonapetostni sistem za meritve parametrov varistorjev do 2,2kV.</t>
  </si>
  <si>
    <t xml:space="preserve">High-voltage measuring system for measuring parameters of varistors to 2,2kV. </t>
  </si>
  <si>
    <t>RRP2-O8/5</t>
  </si>
  <si>
    <t>Merilnik vlage</t>
  </si>
  <si>
    <t>Moisture meter</t>
  </si>
  <si>
    <t>Halogenski instrument za določanje vlage.</t>
  </si>
  <si>
    <t>Halogenic instrument for moisture determination.</t>
  </si>
  <si>
    <t>RRP2-O8/6</t>
  </si>
  <si>
    <t>Piersonova merilna tuljava</t>
  </si>
  <si>
    <t>Pearson Current monitor</t>
  </si>
  <si>
    <t>Piersonova merilna tuljava za merjenje tokov.</t>
  </si>
  <si>
    <t>Pearson Current monitor for current measurements.</t>
  </si>
  <si>
    <t>RRP2-O8/8</t>
  </si>
  <si>
    <t>Mojca Balon</t>
  </si>
  <si>
    <t>13483</t>
  </si>
  <si>
    <t>Optični brezkontaktni merilni sistem</t>
  </si>
  <si>
    <t>Optical non-contact measuring system</t>
  </si>
  <si>
    <t>Za zahtevne in natančne meritve dimenzijskih in geometrijskih toleranc izdelkov kompliciranih oblik.</t>
  </si>
  <si>
    <t>Used for demand and precise measurements of geometric and dimensional tolerances, complex-shaped products.</t>
  </si>
  <si>
    <t>RRP2-O9</t>
  </si>
  <si>
    <t>Vzorčevalnik delcev na vodni osnovi</t>
  </si>
  <si>
    <t>Water based CPC</t>
  </si>
  <si>
    <t>Števec deluje na osnovi vodnega oplaščevanja. Detektira delce od 5nm do 3mikrometre. Je prenosljiv, omogoča serijsko povezljivost z osebnim računalnikom.</t>
  </si>
  <si>
    <t>Particle counter is based on water coating technique. It can detect particles  from 5nm to 3 micrometres size, is a portable, and serial connected with PC.</t>
  </si>
  <si>
    <t xml:space="preserve"> RRP5-O1</t>
  </si>
  <si>
    <t>Damjana Drobne</t>
  </si>
  <si>
    <t>11155</t>
  </si>
  <si>
    <t>Invertni mikroskop z nadgradnjo za flourescenco mikroskopa</t>
  </si>
  <si>
    <t>The inverted microscope with equipment for Fluorescence microscope</t>
  </si>
  <si>
    <t>Oprema za študij celičnih kultur.</t>
  </si>
  <si>
    <t>Cell culture equipment.</t>
  </si>
  <si>
    <t>RRP5-O2/3, RRP5-O2/4</t>
  </si>
  <si>
    <t>CO2 inkubator</t>
  </si>
  <si>
    <t>CO2 incubator</t>
  </si>
  <si>
    <t>RRP5-O2/5</t>
  </si>
  <si>
    <t>Brezprašna komora</t>
  </si>
  <si>
    <t>Laminar flow chamber</t>
  </si>
  <si>
    <t>RRP5-O2/6</t>
  </si>
  <si>
    <t>Štefan Pintarič</t>
  </si>
  <si>
    <t>16213</t>
  </si>
  <si>
    <t>Mikrobiološki vzorčevalnik zraka</t>
  </si>
  <si>
    <t>Air sampler</t>
  </si>
  <si>
    <t>Mikrobiološki vzorčevalnik zraka je instrument, ki deluje na principu črpanja zraka na gojišče preko perforirane plošče in deluje po principu Andersenovega zbiralca zraka. Delci, ki se nahajajo v zraku se obdržijo na agarju Petrijeve plošče. Petrijeve plošče se neposredno inkubira in po inkubaciji prešteje število bakterijskih kolonijskih enot (cfu/m3).</t>
  </si>
  <si>
    <t>The air sampler is an impactor type of instrument based upon the principles described by Andersen, which aspirates air through a perforated plate. The resultng air-stream, which contains particles is directed onto the agar surface of a standard etri dish. After a collection cycle the Petri dish is incubated and the colonies are counted and expressed as colony forming units (cfu/m3).</t>
  </si>
  <si>
    <t>RRP5-O4</t>
  </si>
  <si>
    <t>Porosimeter</t>
  </si>
  <si>
    <t>Porozimeter za karakterizacijo nano in mikro prahov ter sintranih keramičnih materialov.</t>
  </si>
  <si>
    <t>Porosimeter for the characterization of nano and micro powders and sintered ceramic materials.</t>
  </si>
  <si>
    <t>RRP5-O5/1</t>
  </si>
  <si>
    <t>Merilnik specifične površine</t>
  </si>
  <si>
    <t>Surface Area Analyzer</t>
  </si>
  <si>
    <t>Merilnik omogoča meritve specifične površine, porazdelitev velikosti mezopor, skupno specifično površino por.</t>
  </si>
  <si>
    <t>Equipment enables measurement of the specific surface area, mezopore size and total specific surface area determination of pore size.</t>
  </si>
  <si>
    <t>RRP5-O5/2</t>
  </si>
  <si>
    <t>Helena Razpotnik</t>
  </si>
  <si>
    <t>26016</t>
  </si>
  <si>
    <t>Laserski granulometer</t>
  </si>
  <si>
    <t>Laser based granulometer</t>
  </si>
  <si>
    <t>Laserski granulometer z lasersko difrakcijo meri porazdelitev velikosti delcev v vzorcih naravnih in sintetičnih granulatov. Prednost te tehnike je v tem, da vključuje široko paleto in natančnost pri zaznavanju velikosti delcev v mikronskem in podmikronskem območju ter je enostavno uporaben.</t>
  </si>
  <si>
    <t>It measures particle size distributions in granular natural and synthetic samples by laser diffraction.The advantages of this technique include ease of operation, large range of detectable particle sizes, and accuracy in the micron and submicron range.</t>
  </si>
  <si>
    <t>RRP6-O1</t>
  </si>
  <si>
    <t xml:space="preserve">Laboratorijska stiskalnica </t>
  </si>
  <si>
    <t>Laboratory manual press</t>
  </si>
  <si>
    <t>Laboratorijska stiskalnica omogoče izdelavo ustreznih oblik toroidalnih in valjčnih jeder ter s tem karakterizacijo magnetnih in električnih parametrov za razvoj keramičnih magnetnih kompozitnih materialov.</t>
  </si>
  <si>
    <t>Laboratory manual press for production of appropriate toroidal and roller cores and thus characterization of magnetic and electrical parameters for the development of ceramic magnetic composites.</t>
  </si>
  <si>
    <t>RRP2-O10</t>
  </si>
  <si>
    <t>Stroj za razrez blokov LTCC</t>
  </si>
  <si>
    <t>CM-series model-cutting machine for LTCC</t>
  </si>
  <si>
    <t>Stroj na vakuumski mizi z vročim rezilom razreže 5mm debele zelene keramične ploščice. Obstajajo tri različne verzije razrezov na manjše koščke ali drugačne oblike.</t>
  </si>
  <si>
    <t>It cuts up to 5mm thick green ceramic bars on a vacuum table with a hot blade. If the fired parts have to be cut into smaller pieces or other shapes, there are three different possibilities.</t>
  </si>
  <si>
    <t>RRP1-O4/2</t>
  </si>
  <si>
    <t>Plinski piknometer z nadgradnjo</t>
  </si>
  <si>
    <t>Automatic Gas Pycnometer</t>
  </si>
  <si>
    <t>Piknometer se uporablja za določitev obsega in gostote delcev in prahu.  </t>
  </si>
  <si>
    <t>Used for determination of true volume and
density of solids and powders.</t>
  </si>
  <si>
    <t>RRP1-O4/3, RRP1-O4/4</t>
  </si>
  <si>
    <t>Impulzni magnetizer</t>
  </si>
  <si>
    <t>Impulse Magnetizer</t>
  </si>
  <si>
    <t xml:space="preserve">Naprava za impulzno magnetenje vzorcev materialov iz redkih zemelj. </t>
  </si>
  <si>
    <t>Impulse Magnetizer for material testing of magnetic characteristics (composite materials).</t>
  </si>
  <si>
    <t>RRP2-O11</t>
  </si>
  <si>
    <t>2997-006</t>
  </si>
  <si>
    <t>Irena Zdovc</t>
  </si>
  <si>
    <t>Avtomatiziran inokulator</t>
  </si>
  <si>
    <t>Automated Inoculation System</t>
  </si>
  <si>
    <t>Raziskovalna oprema za preučevanje celičnih kultur</t>
  </si>
  <si>
    <t>Equipment for cell-culture studies.</t>
  </si>
  <si>
    <t>RRP5-O11</t>
  </si>
  <si>
    <t>2997-010</t>
  </si>
  <si>
    <t>Aleš Štagoj</t>
  </si>
  <si>
    <t>Naprava za sinhronizacijo omrežne napetosti</t>
  </si>
  <si>
    <t xml:space="preserve">Combined 3-phase coupling/decoupling networks for Burst and Surge testing </t>
  </si>
  <si>
    <t>Za testiranje plinskih odvodnikov po standardu IEC 61643-11</t>
  </si>
  <si>
    <t>For testing gas discharge tubes according to IEC 61643-11 standard</t>
  </si>
  <si>
    <t>RRP2-O12</t>
  </si>
  <si>
    <t>2997-012</t>
  </si>
  <si>
    <t>Komora in vakuumska predkomora za Glovebox</t>
  </si>
  <si>
    <t>Glovebox chamber</t>
  </si>
  <si>
    <t>Komora za delo v inertni atmosferi iz nerjavnega jekla z integriranim sistemom za prečiščevanje plinov.</t>
  </si>
  <si>
    <t>The chamber of stainless steel with an integrated system for the purification of gases for work in an inert atmosphere.</t>
  </si>
  <si>
    <t>RRP2-O14, RRP2-O14/2</t>
  </si>
  <si>
    <t>2997-014</t>
  </si>
  <si>
    <t xml:space="preserve">Atritorski mlin </t>
  </si>
  <si>
    <t>Laboratory Agitator Mill</t>
  </si>
  <si>
    <t>Mlin za mletje oksidnih keramičnih prahov.</t>
  </si>
  <si>
    <t>Laboratory Agitator Mill for grinding oxide ceramic powders.</t>
  </si>
  <si>
    <t>RRP1-O5</t>
  </si>
  <si>
    <t>2997-018</t>
  </si>
  <si>
    <t>Residual gas analyzer</t>
  </si>
  <si>
    <t>Za analizo polnilnih plinov in izdelavo plinskih odvodnikov.</t>
  </si>
  <si>
    <t>For the production of gas discharge tubes and for the filling gase analysis.</t>
  </si>
  <si>
    <t>RRP2-O13</t>
  </si>
  <si>
    <t>2997-021</t>
  </si>
  <si>
    <t>Instrument za energijski test za varistorje</t>
  </si>
  <si>
    <t>Energy Varistor Tester</t>
  </si>
  <si>
    <t xml:space="preserve">Instrument za energijsko testiranje varistorjev s tokovnim impulzom pravokotne oblike trajanja 2ms, glede na standard  IEC 61643-1. </t>
  </si>
  <si>
    <t>Energy varistors testing instruments with a  current pulse duration of 2ms rectangular shape, according to IEC 61643-1 standard.</t>
  </si>
  <si>
    <t>RRP2-O15</t>
  </si>
  <si>
    <t>2997-022</t>
  </si>
  <si>
    <t>Tehtnica precizna</t>
  </si>
  <si>
    <t>Precision Balance</t>
  </si>
  <si>
    <t>Tehtnica je nameščena v  komori z inertno atmosfero za delo z občutljivimi kemikalijami.</t>
  </si>
  <si>
    <t>Precision Balance is placed in the chamber with an inert atmosphere to work with sensitive chemicals.</t>
  </si>
  <si>
    <t>RRP2-O16</t>
  </si>
  <si>
    <t>2997-028</t>
  </si>
  <si>
    <t>Laboratorijski trovaljčni mlin</t>
  </si>
  <si>
    <t>Triple Roller Mill</t>
  </si>
  <si>
    <t>Mlin uporablja strižne sile s tremi vodoravno položenimi valjčki, ki se v nasprotni smeri vrtijo z različnimi hitrostmi, in mešajo, razbijejo ali homogenizirajo viskozne materiale, ki se lahko nahajajo v mlinu.</t>
  </si>
  <si>
    <t>Machine that uses shear force created by three horizontally positioned rolls rotating in opposite directions and different speeds, in order to mix, refine, disperse, or homogenize viscous materials fed into it.</t>
  </si>
  <si>
    <t>RRP1-O6</t>
  </si>
  <si>
    <t xml:space="preserve">CENTER ODLIČNOSTI NIZKOOGLJIČNE TEHNOLOGIJE  </t>
  </si>
  <si>
    <t>Janko Petrovčič</t>
  </si>
  <si>
    <t>04543</t>
  </si>
  <si>
    <t>Agregat s PEM gorivnimi celicami srednje moči</t>
  </si>
  <si>
    <t>8 kW PEM Fuel cell Based System</t>
  </si>
  <si>
    <t xml:space="preserve">Izraziti zanimanje za uporabo opreme vsaj dva tedna pred uporabo. Potreben je dogovor o načinu, trajanju uporabe in sodelovanju usposobljenega osebja. </t>
  </si>
  <si>
    <t>Expressed interest for using the equipment for at least two weeks before use. An agreement on the manner, terms of use and cooperation of qualified staff is needed before actual use of the equipment.</t>
  </si>
  <si>
    <t>Generator električne in toplotne energije. Sistem sestoji iz 8 kW sklada gorivnih celic, akumulatorske baterije, DC/DC pretvornika in krmilnega modula.</t>
  </si>
  <si>
    <t>Generator of electric and heat energy. The system consists of 8kW PEM fuel cell stack, a battery, DC/DC converter and a control module.</t>
  </si>
  <si>
    <t>http://www.conot.si/index.php/o-centru/nova-oprema.html</t>
  </si>
  <si>
    <t>P2-001</t>
  </si>
  <si>
    <t>dr. Stanko Hočevar</t>
  </si>
  <si>
    <t>04332</t>
  </si>
  <si>
    <t>Agregat za pripravo in testiranje jedrnih komponent gorivnih celic, sestoječ iz aplikatorja filmov, injekt depozitorja in grelne preše</t>
  </si>
  <si>
    <t>Agregate for preparation and testing of core fuel cell components composed of film applicator, inkjet printer and hot vacuum press</t>
  </si>
  <si>
    <t xml:space="preserve">Dostop do opreme je možen po predhodni najavi vsaj en teden pred planirano uporabo. Čas uporabe izučenega uporabnika je od ponedeljka do petka med 9:00 in 15:00 ob prisotnosti operaterja. Predhodna najava na elektronski naslov:info@mebius.si </t>
  </si>
  <si>
    <t xml:space="preserve">Access to equipment: after request communicated one week in advance on e-mail: info@mebius.si . Working time: between Monday and Friday from 9 a.m. To 3 p.m.  </t>
  </si>
  <si>
    <t>Aplikator: priprava tankih filmov (membran). Inkjet printer: precizen nanos črnil (katalizatorjev) na substrate. Vakuumska grelna preša: stiskanje večslojnih komponent (priprava membransko-elektrodnih sklopov).</t>
  </si>
  <si>
    <t>Applicator: preparation of thin films (membranes). Inkjet printer:precision deposition of inks (catalysts) on substrates. Hot vacuum press: Pressing of multilayer components (preparation of membrane-electrode assemblies)-</t>
  </si>
  <si>
    <t xml:space="preserve">www.conot.si; www.mebius.si  </t>
  </si>
  <si>
    <t>Analizator ULTRAMAT</t>
  </si>
  <si>
    <t>Gas analyser ULTRAMAT (CO, CO2)</t>
  </si>
  <si>
    <t>Izraziti zanimanje za uporabo opreme vsaj dva tedna pred uporabo. Potreben je dogovor o načinu, trajanju uporabe in sodelovanju usposobljenega osebja.</t>
  </si>
  <si>
    <t>Instrument lahko meri vsebnost CO (CO2) v plinih tudi pri zelo nizkih (ppm) vrednostih</t>
  </si>
  <si>
    <t>The instrument can measure the levels of CO (CO2) gases even at very low (ppm) values</t>
  </si>
  <si>
    <t xml:space="preserve">Barbara Novosel </t>
  </si>
  <si>
    <t>8353</t>
  </si>
  <si>
    <t>Aparatura za določanje specifične površine v kompozitih materialov</t>
  </si>
  <si>
    <t>Determination of specific surface</t>
  </si>
  <si>
    <t>Mail na barbara.novosel@fkkt.uni-lj.si</t>
  </si>
  <si>
    <t>Mail to barbara.novosel@fkkt.uni-lj.si</t>
  </si>
  <si>
    <t>Določevanje specifične površine, karakteristik por in kemisorpcijske sposobnosti.</t>
  </si>
  <si>
    <t>Determination of specific surface, characteristics of pores and chemisorption in given material.</t>
  </si>
  <si>
    <t>M. Marinšek</t>
  </si>
  <si>
    <t>Iztok Arčon</t>
  </si>
  <si>
    <t>08387</t>
  </si>
  <si>
    <t>AXAS-M sistem za flouroscenčne meritve absorpcijskih spektrov (EXAFS)</t>
  </si>
  <si>
    <t xml:space="preserve"> Fluorescence detection of EXAFS spectra</t>
  </si>
  <si>
    <t>Gre za specializirano opremo, ki se uporablja izkljucno za fluorescenčno detekcijo spektrov EXAFS v sinhrotronskih laboratoriju v casu odobrenega merilnega časa pri teh laboratorijih (ELETTRA, ESRF;..).</t>
  </si>
  <si>
    <t xml:space="preserve">This is a specialised equipment - deterctor for fluorescence detection of EXAFS spectra for the analysis of structure of materials with synchrotron radiation during approved  beamtimes at SR labs (ELETTRA, ESRF, ..) </t>
  </si>
  <si>
    <t>Fluorescenčne meritve rentgenskih absorpcijskih spektrov s sinhrotronsko svetlobo pri sinhrotrnskih laboratorijih v času odobrenih merilnih časov</t>
  </si>
  <si>
    <t xml:space="preserve"> Fluorescence detection of EXAFS spectra with synchrotron radiation during approved beamtimes at synchrotron radiation laboratories</t>
  </si>
  <si>
    <t>Ker gre za specifično opremo lastne cene ni mogoče določiti vnaprej, ta se definira po predhodnem dogovoru</t>
  </si>
  <si>
    <t>EV-210, HC-2592</t>
  </si>
  <si>
    <t>Petrol d.d.; Marta Svoljšak</t>
  </si>
  <si>
    <t>Demonstracijski sistem vodikovih črpalk</t>
  </si>
  <si>
    <t>Hydrogen filling station, 2x</t>
  </si>
  <si>
    <t>Oprema se nahaja na lokaciji BS Lesce. Vstop v notranjost sklopov polnilnice je možen le ob najavi skrbniku - TRKV</t>
  </si>
  <si>
    <t>During working hours of the PETROL, TRKV 1000 Ljubljana (7 am - 4 pm).</t>
  </si>
  <si>
    <t>Demonstacijaska polnilnica za vodik</t>
  </si>
  <si>
    <t>Demo Hydrogen filling station</t>
  </si>
  <si>
    <t>Oprema je bila v letu 2015 na ogled in ozaveščanje javnosti, torej je bil njen osnovni namen dosežen.</t>
  </si>
  <si>
    <t>www.conot.si; www.petrol.si</t>
  </si>
  <si>
    <t>Petrol</t>
  </si>
  <si>
    <t>Marjan Bele</t>
  </si>
  <si>
    <t>11517</t>
  </si>
  <si>
    <t>Dinamični mehanski analizator - DMA</t>
  </si>
  <si>
    <t>DMA</t>
  </si>
  <si>
    <t>Mail na info@conot.si</t>
  </si>
  <si>
    <t>mail to info@conot.si</t>
  </si>
  <si>
    <t>Metoda za proučevanje viskoelastičnih lastnosti polimernih materialov</t>
  </si>
  <si>
    <t>A method for studying the viscoelastic behavior of polymers.</t>
  </si>
  <si>
    <t>Miro Huskič</t>
  </si>
  <si>
    <t>EGA aparatura z mer. moduli</t>
  </si>
  <si>
    <t>Določevanje termičnih lastnosti materialov, masni, toplotni effekti in analiza plinov.</t>
  </si>
  <si>
    <t>Determination of   thermal properties of materials as well as analysis of mass and heat changes. Gas analysis is possible in parallel measurement.</t>
  </si>
  <si>
    <t>M. Marinšek, K. Zupan</t>
  </si>
  <si>
    <t>Barabara Novosel</t>
  </si>
  <si>
    <t>Jure Pfajfar</t>
  </si>
  <si>
    <t>Elektronsko breme 10kW</t>
  </si>
  <si>
    <t>DC electronic load PLW9k-600-300</t>
  </si>
  <si>
    <t>Oprema je dostopna za  partnerje CO NOT in ostale interesente. Čas dostopa je odvisen od trenutne zasedenosti, po predhodni uskladitvi. Cena po dogovoru, glede na obseg uporabe</t>
  </si>
  <si>
    <t>Equipment is available for CO NOT partners and others. Access time is not defined in advance, is dependent on current availability, advance appointment is required. Usage performed by Domel experts. Price according to agreement based on size of usage.</t>
  </si>
  <si>
    <t>Pri razvoju in testiranjih raznih enosmernih virov napajanja potrebujemo elektronsko breme, ki omogoča nastavljivo in krmiljeno obremenitev virov. Oprema za delovnaje potrebuje zaprto vodno hlajenje.</t>
  </si>
  <si>
    <t xml:space="preserve">DC electronic load is used at performance  testing and loading of different alternative DC power sources (fuel cells) during other specific tests. For its full function closev cooling water sytem is needed.  </t>
  </si>
  <si>
    <t>Blaž Štibelj</t>
  </si>
  <si>
    <t>Domen Lapornik</t>
  </si>
  <si>
    <t>33869</t>
  </si>
  <si>
    <t>FEG-SEM elektronski mikroskop</t>
  </si>
  <si>
    <t>Zeiss Sigma VP</t>
  </si>
  <si>
    <t>Oprema je dostopna po dogovoru z vodjo Službe kakovosti v Cinkarni Celje.</t>
  </si>
  <si>
    <t>The equipment is available by agreement with the head of the Quality Control Department in Cinkarna Celje .</t>
  </si>
  <si>
    <t>Oprema je namenjena analizi povrišn, proučevanju morfologije delcev in opravljanju semi-kvantitativne elementarne kemijske sestave (EDS).</t>
  </si>
  <si>
    <t>The equipment is used for surface analysis, researching morphology and semi-quantitative elementary chemical composition determination (EDS).</t>
  </si>
  <si>
    <t>Dejan Verhovšek, Domen Lapornik</t>
  </si>
  <si>
    <t>Albin Pintar</t>
  </si>
  <si>
    <t>FTIR analizator (z visokotemperaturno DRIFTS celico)</t>
  </si>
  <si>
    <t xml:space="preserve">FTIR spectrometer </t>
  </si>
  <si>
    <t xml:space="preserve">Plan analiz/eksperimentov se predstavi skrbniku opreme. Oceni se zahtevnost in dolžina poskusov ter se uskladi z zasedenostjo opreme.  </t>
  </si>
  <si>
    <t xml:space="preserve">Plan/proposal for experiments is communicated and evaluated with the person responsible for the apparatus. </t>
  </si>
  <si>
    <t xml:space="preserve">FTIR spektrometer je namenjen za analizo tekočih in trdnih materialov s tehnikama ATR in transmisije. Z visokotemperaturno DRIFTS celico lahko spremljamo in situ potek kemijskih reakcij na površini trdnih katalizatorjev v območju temperatur do 900°C. V reakcijsko celico je možen dovod različnih plinov. </t>
  </si>
  <si>
    <t xml:space="preserve">FTIR spectrometer is intended for routine analysis in ATR and transmission modes. High temperature DRIFTS cell  enables in situ observation of the catalyst surface and reaction monitoring at temperatures up to 900°C. Various gases can be fed into the cell. </t>
  </si>
  <si>
    <t>http://www.ki.si/materiali-inzenirstvo-in-analitika/l05-laboratorij-za-okoljske-vede-in-inzenirstvo/raziskovalna-oprema/</t>
  </si>
  <si>
    <t>Petar Djinovič</t>
  </si>
  <si>
    <t>HR TEM mikroskop</t>
  </si>
  <si>
    <t>www.conot.si; www.ki.si; microsopy.ki.si</t>
  </si>
  <si>
    <t>Elena Chernyshova</t>
  </si>
  <si>
    <t>Katalitski reaktor</t>
  </si>
  <si>
    <t>Reactor system</t>
  </si>
  <si>
    <t xml:space="preserve">Oceni se kompatibilnost predvidenih poskusov z opremo (na osnovi morebitne korozije in nevarnosti eksplozije). Časovno se uskladi termin za izvajanje poskusov z zasedenostjo opreme.   </t>
  </si>
  <si>
    <t>Plan/proposal for experiments is communicated and evaluated with the person responsible for the apparatus, based on the compatibility with the equipment (potential corrosion and explosiveness issues) and available time slots for the performed experiments.</t>
  </si>
  <si>
    <t>Reaktor z vso pripadajočo regulacijo za preučevanje kemijskih reakcij (2 in 3 faznih) v strnjenem sloju in območju temperatur RT-900°C in tlakov 1-100 bar.</t>
  </si>
  <si>
    <t xml:space="preserve">Reactor system with all the regulation components for performing various catalytic reactions in a fixed-bed reactor in  a temperature range between RT and 900°C and pressures between 1 and 100 bar. </t>
  </si>
  <si>
    <t>Marijan Vidmar</t>
  </si>
  <si>
    <t>08464</t>
  </si>
  <si>
    <t>Krmilnik za test regulacijskih rešitev Mitsubishi</t>
  </si>
  <si>
    <t>PLC for testing control loops</t>
  </si>
  <si>
    <t>Oprema je del testnega okolja in ni ločeno dosegljiva</t>
  </si>
  <si>
    <t>Not available separately</t>
  </si>
  <si>
    <t>Pomožna oprema za preizkušanje algoritmov - del testnega okolja in ni ločeno dosegljiva</t>
  </si>
  <si>
    <t>Hardare for testing advanced control loops</t>
  </si>
  <si>
    <t>Robert Dominko</t>
  </si>
  <si>
    <t>19277</t>
  </si>
  <si>
    <t>Laboratorijski 16 kanalni merilec elektrokemijskih lastnosti akumulatorjev, solarnih panelov in super kondenzatorjev</t>
  </si>
  <si>
    <t>Kontakt: Robert.Dominko@ki.si; Meritve po dogovoru, čakalna doba do 1 mesec, odvisno od zasedenosti opreme z dolgotrajnimi testi.</t>
  </si>
  <si>
    <t xml:space="preserve">Contact: robert.dominko@ki.si; Prior arrangement is needed to get access to equipment - waiting period: ca 1 month; Typical measurments are long term: one to several weeks.   </t>
  </si>
  <si>
    <t>Merjenje kapacitete baterij do kapacitete 5Ah  pri 1C toku. Meritve posamezne celice in ne baterijskega sklopa</t>
  </si>
  <si>
    <t>Measurement of battery capacity up to 5Ah at a current of 1C. Single cell measurments and measurements of battery systems.</t>
  </si>
  <si>
    <t>Andrej Horvat</t>
  </si>
  <si>
    <t>14667</t>
  </si>
  <si>
    <t>Mixer EIRICH R01</t>
  </si>
  <si>
    <t>mixer Eirich</t>
  </si>
  <si>
    <t>mail na andrej.horvat@silkem.si</t>
  </si>
  <si>
    <t>mail to andrej.horvat@silkem.si</t>
  </si>
  <si>
    <t>Intenzivni mixer za raziskavo kompatibilnosti materialov in veziv, za razvoj postopka granuliranja</t>
  </si>
  <si>
    <t>Intensive mixer for research of compatibility materials and binders and for development of granulating process</t>
  </si>
  <si>
    <t>Silkem</t>
  </si>
  <si>
    <t>16256</t>
  </si>
  <si>
    <t>Modularni sistem za termično analizo (TG, DSC)</t>
  </si>
  <si>
    <t>Modular system for thermal anaysis (TG, DSC)</t>
  </si>
  <si>
    <t>Zainteresirani uporabnik se obrne na skrbnika opreme, ki organizira meritve in po potrebi poskrbi za interpretacijo. Cena je odvisna od zahtevnosti priprave vzorcev za merjenje, načina merjenja in zahtevnosti interpretacije. Informacijo o ceni dobite od skrbnika med dogovorom za meritve, okvirna vrednost je 50 - 200 EUR na uro meritve.</t>
  </si>
  <si>
    <t>Interested customer contacts the caretaker of the instrument, who organizes measurements and, if necessary, their interpretation. The price depends on difficulty of sample preparation, measurement conditions and difficulty of the interpretation. Information of the price is obtained from the caretaker during agreement, informational price ranges form 50 -200 EUR per hour of measurement.</t>
  </si>
  <si>
    <t xml:space="preserve">Termogravimetrična (TG) analiza vzorcev; diferenčna dinamična kalorimetrija (DSC)  </t>
  </si>
  <si>
    <t>Thermogravimetric analysis (TG) of materials, dynamic scanning calorimetry (DSC)</t>
  </si>
  <si>
    <t>14, 17</t>
  </si>
  <si>
    <t>http://www.fkkt.uni-lj.si/sl/oddelki-in-katedre/oddelek-za-kemijo-in-biokemijo/katedra-za-anorgansko-kemijo/raziskovalna-oprema/</t>
  </si>
  <si>
    <t>Romana Cerc Korošek, Boštjan Žener</t>
  </si>
  <si>
    <t>Multikanalni avtomatizirani sistem za testiranje primarnih, sekundarnih in hibridnih baterijskih sistemov</t>
  </si>
  <si>
    <t>Merilnik se uporablja za dolgotrajne (večmesečne) meritve. Oprem se nahaja v merilnici Iskra Sistemi, PE Baterije ZMAJ Stična pri Šentvidu. Kontakt: Robert.Dominko@ki.si ali joze.rus@iskra-tela.si</t>
  </si>
  <si>
    <t xml:space="preserve">Prior arrangement is needed. Typical measurments are long term: up to several months.  Location of equipment: Iskra Sistemi, PE Baterije ZMAJ Stična pri Šentvidu. Kontakt: Robert.Dominko@ki.si ali joze.rus@iskra-tela.si    </t>
  </si>
  <si>
    <t>Merjenje kapacitete primarnih celic (navadnih baterij), nekateri kanali omogočajo tudi polnjenje. Max. Tok 1A pri napetosti do 2V.</t>
  </si>
  <si>
    <t>Measurement of capacity of primary batteries. Some of the channels allow charging. Max. Current: 1A. Max voltage: 2V.</t>
  </si>
  <si>
    <t>Anja Sirk</t>
  </si>
  <si>
    <t>Partially depleted PIPS detector (Sistem za EXAFS - Rentgenske absorpcijske komore in celice s kontrolerji)</t>
  </si>
  <si>
    <t>Partially depleted PIPS detector</t>
  </si>
  <si>
    <t>Gre za specializirano opremo, ki se uporablja izkljucno za fluorescenčno in transmisijsko  detekcijo spektrov EXAFS v sinhrotronskih laboratoriju v času odobrenega merilnega časa za strukturno analizo materialov pri teh laboratorijih (ELETTRA, ESRF;..).</t>
  </si>
  <si>
    <t xml:space="preserve">This is a specialised equipment - deterctor for fluorescence and transmission detection of EXAFS spectra for the analysis of structure of materials with synchrotron radiation during approved  beamtimes for meterial characterisation  at SR labs (ELETTRA, ESRF, ..) </t>
  </si>
  <si>
    <t>Fluorescenčne in transmisijske meritve rentgenskih absorpcijskih spektrov s sinhrotronsko svetlobo pri sinhrotrnskih laboratorijih za strukturno analizo materialov v času odobrenih merilnih časov pri teh sinhrotronih (ESRF, ELETTRA)</t>
  </si>
  <si>
    <t xml:space="preserve"> Fluorescence and transmission detection of EXAFS spectra with synchrotron radiation during approved beamtimes for material characterisation at synchrotron radiation laboratories (ELETTRA, ESRF, …</t>
  </si>
  <si>
    <t>ker gre za zelo specifinično opremo lastne cene ni mogoče določiti nvaprej</t>
  </si>
  <si>
    <t>Plinski kromatograf</t>
  </si>
  <si>
    <t>GC apparatus with FID and TCD detectors.</t>
  </si>
  <si>
    <t>Plan analiz/eksperimentov se predstavi skrbniku opreme. Analize je mogoče izvesti  v času, ko oprema ni zasedena s strani uporabnikov laboratorija in če so komponente ločljive s kolonami, s katerimi razpolagamo.</t>
  </si>
  <si>
    <t xml:space="preserve">Planned analyses need to be discussed with the person in charge of the apparatus.  Access to the equipment depends also on the analytes that need to be analyzed: separation on the columns and availability of the analyzer. </t>
  </si>
  <si>
    <t xml:space="preserve">Dvokanalni GC aparat, FID in TCD detektor. Odvisno od inštalirane kolone, možnost analize permanentnih plinov, ogljikovodikov, ... </t>
  </si>
  <si>
    <t>GC apparatus with FID and TCD detectors. Depending on the installed column, analysis of permanent gases, hydrocarbons, ... is possible.</t>
  </si>
  <si>
    <t>Ivan Jerman</t>
  </si>
  <si>
    <t>27945</t>
  </si>
  <si>
    <t>Ramanski/AFM/SNOM spektrometer</t>
  </si>
  <si>
    <t>Oprema je na voljo vsem uporabnikom CO-NOT po predhodni rezervaciji preko mrežnega rezervacijskega sistema. Za delo na napravi zaradi zahtevnosti potrebuje sodelavca z izkušnjami.</t>
  </si>
  <si>
    <t xml:space="preserve">All partners from CO NOT have access to equipment. Prior on-line reservation is mandatory. Handling of equipment requires high level expertise knowledge,  </t>
  </si>
  <si>
    <t>Naprava je namenjena snemanju ramanskih spektrov, Ramanskemu mapiranju ali površinski analizi z mikroskopom na atomsko silo. Omogoča tudi klasično optično mikroskopijo.</t>
  </si>
  <si>
    <t xml:space="preserve">Equipment is intended for recording of Raman spectra, mapping or surface analysis using atomic force microscopy. Classical microscopy is also  possible. </t>
  </si>
  <si>
    <t>www.conot.si; www.ki.si</t>
  </si>
  <si>
    <t>108008, P2-0393</t>
  </si>
  <si>
    <t>Razvojno programsko okolje za simuliranje in razvoj naprednih regulacijskih rešitev in programske opreme za vodenje sistema gorivne celice</t>
  </si>
  <si>
    <t>Software for development of advanced control loops used inside FC systems</t>
  </si>
  <si>
    <t>Možna uporaba po predhodnem dogovoru: e-pošta: marijan.vidmar@inea.si</t>
  </si>
  <si>
    <t>Available after the e-mail  confirmation:  e-mail: marijan.vidmar@nea.si</t>
  </si>
  <si>
    <t>Programska oprema za izvedbo vodenja gorivne celicein pripadajočih podsklopov</t>
  </si>
  <si>
    <t>Software for FC and BoP advanced control</t>
  </si>
  <si>
    <t>16/22</t>
  </si>
  <si>
    <t>Mihael Sekavčnik</t>
  </si>
  <si>
    <t>14342</t>
  </si>
  <si>
    <t>Simulacijsko okolje vodikovih tehnologij v napredni energetski oskrbi</t>
  </si>
  <si>
    <t>Oprema je na lokaciji TEŠ v Šoštanju. Do nje dostopajo člani CO NOT ob prisotnosti upravljavcev RRP 9</t>
  </si>
  <si>
    <t>The equipment is at the site of TES in Šoštanj. Access is possible for members of CO NOT with the presence of operators project operators of RRP 11</t>
  </si>
  <si>
    <t>Oprema je namenjena raziskovalnemu delu na področju proizvodnje vodika z elektrolizo , shranjevanju vodika in proizvodnji električne energije z gorivnimi celicami.</t>
  </si>
  <si>
    <t>The equipment is intended for research work in the field of hydrogen production by electrolysis, hydrogen storage and generation of electricity with fuel cells.</t>
  </si>
  <si>
    <t>Mihael Sekavnčik, Mitja Mori (Fakulteta za strojništvo)</t>
  </si>
  <si>
    <t>Mihael sekavčnik</t>
  </si>
  <si>
    <t>Sistem brezprekinitvenega napajanja s tehnologijo gorivnih celic Electro 7TM</t>
  </si>
  <si>
    <t>Vladimir Jovan</t>
  </si>
  <si>
    <t>08351</t>
  </si>
  <si>
    <t>Sistem za merjenje obratovalnih parametrov agregata</t>
  </si>
  <si>
    <t xml:space="preserve">The system for measuring operating parameters </t>
  </si>
  <si>
    <t>Sistem sestoji iz računalnika, pretvorniške enote in raznih  merilnikov (temperature, tlaka, pretoka) za sprotno merjenje delovanja sistema s PEM gorivnimi celicami.</t>
  </si>
  <si>
    <t>The system cosists of computer, an input module and various sensors (temperature, pressure, flow, etc) for online data collecting of operational parameters of PEM fuel cells</t>
  </si>
  <si>
    <t>Sistemi EXAFS OriginPro v 8.1 software</t>
  </si>
  <si>
    <t>Software for analysis of  EXAFS spectr</t>
  </si>
  <si>
    <t xml:space="preserve">To je software za analizo spektrov EXAFS na osebnem racunalniku in ni prenosljiv. Analizo s tem softverom opravlja skrbik opreme (prof. dr. Iztok Arcon), ki ima za to ustrezen know how in ekspertizo.. </t>
  </si>
  <si>
    <t xml:space="preserve">Software for analysis of  EXAFS spectra on personal computer (not transferable). Analysis with the software is performed by prof. dr. Iztok Arcon who is qualified for such analysis. </t>
  </si>
  <si>
    <t xml:space="preserve">To je software za analizo spektrov EXAFS na osebnem racunalniku in ni prenosljiv. </t>
  </si>
  <si>
    <t>Software for analysis of  EXAFS spectra on personal computer (not transferable).</t>
  </si>
  <si>
    <t>Ker gre za software za analizo spektrov, ki je na osebnem računalniku in je namenjen specifičnim meritvam, lastne cene ne moremo opredeliti vnaprej, uporaba možna s skbnikom ob vnaprejšnem dogovoru</t>
  </si>
  <si>
    <t>Testna oprema za merjenje elektromagnetnih emisij in simuliranje elektromagnetnih motenj in vplivov na podsklope sistema in celoten sistem gorivne celice</t>
  </si>
  <si>
    <t>Test equipment for measuring Electromagnetic Emissions and disturbance effects of  fuel cells components</t>
  </si>
  <si>
    <t>Oprema je dostopna za  partnerje CO NOT in ostale interesente. Čas dostopa je odvisen od trenutne zasedenosti, po predhodni uskladitvi. Teste izvaja strokovna oseba iz Domela. Cena po dogovoru, glede na obseg testiranj.</t>
  </si>
  <si>
    <t>Equipment is available for CO NOT partners and others. Access time is not defined in advance, is dependent on current availability, advance appointment is required. Tests are performed by Domel EMC experts. Price according to agreement based on test size.</t>
  </si>
  <si>
    <t xml:space="preserve">Oprema sestavljena iz sklopov ki omogočajo preverjanje elektromagnetne skladnost  komponent in sestavov. Omogoča meritve: trifaznih harmonikov in flikerjev (16A), hitrih prehodnih pojavov Burst in napetostnih udarov Surge, emisij z EMI sprejemnikom, odklopnih pulzov po ISO 7637-2 in elektrostatičnih razelektritev do 30kV.  </t>
  </si>
  <si>
    <t xml:space="preserve">Electromagnetic compatibly test system is composed  of equipment for 3 phase flicker and harmonics analysis, ,coupling and decoupling network for burst and surge, Emi receiver with antenna, electronic switch for transient emission ISO 7637-2, electrostatic discharge simulator.  </t>
  </si>
  <si>
    <t>Blaž Štibelj, Jure Vindišar</t>
  </si>
  <si>
    <t>Petrol d.d.; Tjaša Bevc</t>
  </si>
  <si>
    <t>33076</t>
  </si>
  <si>
    <t>Testna oprema za plinsko kromatografijo za sekvenčno določitev sestave in čistosti vodika in drugih plinskih goriv</t>
  </si>
  <si>
    <t>Custom Gas Chromatograph</t>
  </si>
  <si>
    <t>V delovnem času Laboratorija PETROL, Zaloška 259, 1000 Ljubljana (pon-pet, od 7.00 - 16.00)</t>
  </si>
  <si>
    <t>During working hours of the Laboratory PETROL, Zaloška 259, 1000 Ljubljana (7 am - 4 pm).</t>
  </si>
  <si>
    <t>Določanje sestave / čistosti vodika in drugih plinskih goriv z metodo plinske kromatografije. Gorivo, ki je skladno s tehnično specifikacijo (zahtevami) je primerno za uporabo.</t>
  </si>
  <si>
    <t>Determination of  composition / purity of hydrogen and other gas fuel using gas chromatography. Fuel in compliance with technical specifications is suitable for use.</t>
  </si>
  <si>
    <t>Po ceniku je Določitev sestave in vs. žvepla v = 400,00EUR/analizo (analiza traja ca. 4h). Cena: 100,00EUR/uro.</t>
  </si>
  <si>
    <t>Jure Vindišar</t>
  </si>
  <si>
    <t>21798</t>
  </si>
  <si>
    <t>Testno okolje  gorivna celica</t>
  </si>
  <si>
    <t>Fuel Cell and Electrolyzer test environment</t>
  </si>
  <si>
    <t>Oprema za preizkušanje gorivne celice, elektrolizerja in vključevanja v pametna omrežja</t>
  </si>
  <si>
    <t>FC and electrolyzer test facility. Integration into smart grid</t>
  </si>
  <si>
    <t>Jure Vidnišar</t>
  </si>
  <si>
    <t>dr. Alenka Ristić</t>
  </si>
  <si>
    <t>15790</t>
  </si>
  <si>
    <t>Visokotlačni volumetrijski plinski absorpcijski analizator</t>
  </si>
  <si>
    <t>High-pressure volumetric adsorption analyzer</t>
  </si>
  <si>
    <t>meritve so na voljo vse delovne dni po predhodnem dogovoru</t>
  </si>
  <si>
    <t>measurements are available on all the working days after prelimenary agreement</t>
  </si>
  <si>
    <t xml:space="preserve">Visokotlačni volumetrični adsorpcijski analizator je aparatura za določanje: adsorpcijske kapacitete poroznih ter drugih nanostrukturnih materialov pri visokih tlakih, specifične površine in porazdelitev velikosti por materiala in adsorpcijske kinetike. 
Analizator omogoča volumetrične meritve adsorpcije vodika pri visokih tlakih do 100 bar in v temperaturnem območju od -196 do 500 oC.
</t>
  </si>
  <si>
    <t xml:space="preserve">High-pressure volumetric adsorption analyzer is an apparatus for determination of the adsorption capacity of porous and other porous nanostructured materials at high pressures, the specific surface area and pore size distribution of materials and adsorption kinetics. 
The analyzer provides volumetric measurement of adsorption of hydrogen at high pressures up to 100 bar and at a temperature in the range of -196 to 500 °C.
</t>
  </si>
  <si>
    <t>19, 26</t>
  </si>
  <si>
    <t>Matjaž Mazaj</t>
  </si>
  <si>
    <t xml:space="preserve">Center odličnosti za biosenzoriko, instrumentacijo in procesno kontrolo (CO BIK) </t>
  </si>
  <si>
    <t>Matjaž Peterka</t>
  </si>
  <si>
    <t>4PM LICENCA 120 UPORABNIKOV</t>
  </si>
  <si>
    <t>4PM licence 120 users</t>
  </si>
  <si>
    <t>na spletni strani preko spletnega obrazca</t>
  </si>
  <si>
    <t xml:space="preserve">website www.cobik.si online form, </t>
  </si>
  <si>
    <t>licenca za program za projektno vodenje</t>
  </si>
  <si>
    <t>licence for a for a project management software</t>
  </si>
  <si>
    <t>OS0001</t>
  </si>
  <si>
    <t>http://www.cobik.si/cobik/najem-opreme</t>
  </si>
  <si>
    <t>CO BIK</t>
  </si>
  <si>
    <t>Rok Košir</t>
  </si>
  <si>
    <t>SISTEM ZA INDUSTRIJSKO KONTROLO</t>
  </si>
  <si>
    <t>PLC system for industrial automatization</t>
  </si>
  <si>
    <t>PLC sistem za industrijsko kontrolo</t>
  </si>
  <si>
    <t>OS0052</t>
  </si>
  <si>
    <t>Cosylab d.d.</t>
  </si>
  <si>
    <t>Jasmina Tušar</t>
  </si>
  <si>
    <t>HPLC AKTA PURIFIER 100</t>
  </si>
  <si>
    <t xml:space="preserve">AKTApurifier core systems </t>
  </si>
  <si>
    <t>AKTA je sistem za tekočinsko kromatografijo, ki je namenjena hitremu in zanesljivemu ločevanju proteinov, peptidov ter nukleinskih kislin. Primeren je za metode, ki zahtevajo pretok do 10 ml/min ter omogoča detekcijo ustrezne valovne dolžine s pomočjo filtrov</t>
  </si>
  <si>
    <t>AKTApurifier core systems are versatile, modular liquid chromatography systems for fast and reliable separations of proteins and peptides.</t>
  </si>
  <si>
    <t>OS0067</t>
  </si>
  <si>
    <t>Kontinuirana kromatografska izolacija izooblik monoklonskih protiteles</t>
  </si>
  <si>
    <t>18174</t>
  </si>
  <si>
    <t>VARILNIK ZA VARJENJE OPTIČNIH VLAKEN</t>
  </si>
  <si>
    <t xml:space="preserve">Optical welder </t>
  </si>
  <si>
    <t>Optični varilnik za spajanje standardnih in specialnih polarizacijsko ohranjajočih optičnih vlaken (PANDA, TIGER, BOW-TIE, ...). 
Varilnik avtomatično lahko poravnava oba konca vlaken v oseh X, Y, Z in Theta. 
Z varilnikom je možno variti optična vlakna z debelino obloge med 80 um in 400 um.</t>
  </si>
  <si>
    <t>Optical welder for joining standard and special polarization maintaining optical fiber (PANDA TIGER, BOW-TIE, ...).
Welding can automatically level both ends of the fibers in the axes X, Y, Z and Theta.
With this welder you can weld optical fibers with thicknesses of between 80 um and 400 um.</t>
  </si>
  <si>
    <t>OS0068</t>
  </si>
  <si>
    <t>Fakulteta za elektrotehniko</t>
  </si>
  <si>
    <t>LCMS-IT-TOF SHIMADZU</t>
  </si>
  <si>
    <t xml:space="preserve"> LCMS-IT-TOF  mass spectrometer </t>
  </si>
  <si>
    <t>LCMS-IT-TOF je tip masnega spektrometra, ki kombinira tehnologijo ionske pasti (QIT) in analizo na čas preleta ionov (TOF). Masni spektrofotometer omogoča zelo natančno masno analizo. LCMS-IT TOF zagotavlja določitev mase z visoko natančnostjo in resolucijo (10,000 pri 1000 m/z).</t>
  </si>
  <si>
    <t>The LCMS-IT-TOF is a type of mass spectrometer that combines QIT (ion trap) and TOF (time-of-flight) technologies. The mass spectrophotometer provides very accurate mass analysis. LCMS-IT TOF provides mass determination with high accuracy and resolution (10,000 at 1000 m /z).</t>
  </si>
  <si>
    <t>OS0070</t>
  </si>
  <si>
    <t>Razvoj platforme za karakterizacijo bakteriofagov kot protimikrobnih učinkovin</t>
  </si>
  <si>
    <t>ČITALEC MIKROTITERSKIH PLOŠČ B</t>
  </si>
  <si>
    <t xml:space="preserve">flexible monochromator-based multi-mode microplate reader </t>
  </si>
  <si>
    <t>Synergy™ H1 multidetekcijski čitalec mikrotitrskih plošč omogoča merjenje absorbance, fluorescence ter luminiscence. 
Omogoča inkubacijo do 45°C in stresanje. Take 3 plošča omogoča merjenje absorbance 16 vzorcev volumna 2µl 
ali za merjenje absorbance v kivetah.</t>
  </si>
  <si>
    <t>Synergy™ H1 is a flexible monochromator-based multi-mode microplate reader that can be turned into a high-performance patented Hybrid system with the addition of a filter-based optical module. The monochromator optics uses a third generation quadruple grating design that allows working at any excitation or emission wavelength with a 1 nm step. This system supports top and bottom fluorescence intensity, UV-visible absorbance and high performance luminescence detection. It is the ideal system for all the standard microplate applications found in life science research laboratories.</t>
  </si>
  <si>
    <t>OS0072</t>
  </si>
  <si>
    <t>Razvoj novih tehnologij za detekcijo, kvantifikacijo in vrednotenje bakteriofagov</t>
  </si>
  <si>
    <t>OPTIČNI REFLEKTOMETERSKI MERILNIK</t>
  </si>
  <si>
    <t>optical reflectometer measurement equipment</t>
  </si>
  <si>
    <t>OS0076</t>
  </si>
  <si>
    <t>RAČUNALNIŠKA KONTROLNA OPREMA</t>
  </si>
  <si>
    <t>PXI control equipment with FlexRIO FPGA processor</t>
  </si>
  <si>
    <t>PXI kontrolna oprema z FlexRIO FPGA procesorjem</t>
  </si>
  <si>
    <t>OS0077</t>
  </si>
  <si>
    <t>OSCILOSKOP</t>
  </si>
  <si>
    <t>osciloscope</t>
  </si>
  <si>
    <t>Realnočasovni visokofrekvenčni osciloskop s pasovno širino do 13 GHz, štirje kanali, vzorčenje 40 GS/s.</t>
  </si>
  <si>
    <t>OS0078</t>
  </si>
  <si>
    <t>SIMENS PROCESNA OPREMA</t>
  </si>
  <si>
    <t>Siemens or equivalent control for motors</t>
  </si>
  <si>
    <t>Siemens ali ekvivalentno krmiljenje za motorje</t>
  </si>
  <si>
    <t>OS0083</t>
  </si>
  <si>
    <t>Črtomir Donik</t>
  </si>
  <si>
    <t>PRENTEGNSKI PRAŠ.DIFRAKTOMETER</t>
  </si>
  <si>
    <t>X-ray machine</t>
  </si>
  <si>
    <t xml:space="preserve">S to nedestruktivno osnovno metodo analize dobimo osnovne podatke o kemijski sestavi (elementi, spojine in koncentracija) 
in kristalografski strukturi.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</si>
  <si>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t>
  </si>
  <si>
    <t>OS0095</t>
  </si>
  <si>
    <t>IMT, NTF</t>
  </si>
  <si>
    <t>FLS920 FLUORESCENCE SPECTROMETER</t>
  </si>
  <si>
    <t xml:space="preserve">FLS920 fluorescence spectrometer </t>
  </si>
  <si>
    <t>Uporablja vidno svetlobo ter dela spektrov UV in IR. 
S to metodo je mogoče kvantitativno določiti koncentracijo absorbiranih delcev v raztopini. 
Za delo v IR spektru se uporablja pikosekundni pulzni diodni laser EPL 375.</t>
  </si>
  <si>
    <t>The FLS920 is a fully automated, flexible fluorescence spectrometer for both fundamental research and routine laboratory applications which sets the state of the art standard for high accuracy and sensitivity. 
See more at: http://www.edinburghphotonics.com/spectrometers/fls920-fluorescence-spectrometers/#sthash.MlaTQQBf.dpuf</t>
  </si>
  <si>
    <t>OS0103</t>
  </si>
  <si>
    <t>SPEKTROFLUORIMETER TECAN</t>
  </si>
  <si>
    <t xml:space="preserve"> A microplate spectrophotometer is used to make UV-visible absorbance measurements for monitoring and measuring events in microplate-based assays.</t>
  </si>
  <si>
    <t>Spektrofluorimeter se uporablja za meritve absorbance za spremljanje in merjenje dogodkov v testih, ki se izvajajo na mikrotitrski plošči.</t>
  </si>
  <si>
    <t>OS0114</t>
  </si>
  <si>
    <t>mladi raziskovalec</t>
  </si>
  <si>
    <t>http://www.conamaste.si/slo/Oprema.php</t>
  </si>
  <si>
    <t>Center odličnosti nanoznanosti in nanotehnologije (CO NIN)</t>
  </si>
  <si>
    <t>Matjaž Spreitzer</t>
  </si>
  <si>
    <t>24273</t>
  </si>
  <si>
    <t>Sistem za pulzno lasersko depozicijo PLD z elementarno karakterizacijo in spremljajočo opremo</t>
  </si>
  <si>
    <t>Pulsed Laser Deposition (PLD) system</t>
  </si>
  <si>
    <t>prvi dostop glede na dogovor s skrbnikom, izučeni operaterji dostopajo prek rezervacijskega sistema</t>
  </si>
  <si>
    <t>first access upon agreement with responsible person, experienced operators through reservation system</t>
  </si>
  <si>
    <t xml:space="preserve">Pulzno lasersko nanašanje je tehnika za pripravo tankih plasti pretežno anorganske narave. Dobavljen sistem je namenjen za rast »plast-po-plasti« in tako omogoča pripravo visoko-kvalitetnih tankih plasti in strukturiranje na nanoskopskem nivoju. Sistem je opremljen z več komponentami.
Za odstranjevanje materiala iz tarče uporabljamo KrF ekscimerni laser z energijo do 700 mJ na pulz in najvišjo hitrost pulzev 50 Hz. Za nastavitev energije laserja uporabljamo atenuator, za njegovo diagnosticiranje pa ustrezno kamero.
</t>
  </si>
  <si>
    <t>Pulsed laser deposition is a technique for thin-film growth of inorganic materials mainly. The delivered system is dedicated for layer-by-layer growth and thus enables preparation of high quality thin films and structuring on nanoscopic level. The system is equipped with several major components. For ablation of target material KrF excimer laser is used with energy up to 700 mJ per pulse and max. repetition rate of 50 Hz. For laser-energy setting and diagnostics attenuator and corresponding camera are used, respectively.</t>
  </si>
  <si>
    <t>http://www.nanocenter.si/index.php?page=alias</t>
  </si>
  <si>
    <t>RRP14 izobraževanje, usposabljanje, razširjanje znanja in upravljanja z opremo</t>
  </si>
  <si>
    <t>XRD sistem</t>
  </si>
  <si>
    <t>XRD system</t>
  </si>
  <si>
    <t xml:space="preserve">XRD sistem omogoča analizo praškastih vzorcev, tankih plasti, kakor tudi vzorcev nepravilnih oblik. Na primarni strani imamo možnost uporabe programirane divergenčne reže, hibridnega monokromatorja in kolimatorja z dvojno režo. Hibridni monokromator poskrbi za paralelen žarek in odstranitev Kα2 sevanja. Njegova uporaba sega vse od fazne analize s paralelnim curkom, do visokoločljivostnih analiz epitaksialnih plasti. Kolimator na primarni strani se uporablja v kombinaciji s točkovnim fokusom rentgenske cevi za kvantitativno analizo teksturiranosti in in-plane analizo.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</si>
  <si>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
It is PANalytical's answer to the challenges of modern materials research, where the lifetime of a diffractometer is considerably longer than the horizon of any research project.</t>
  </si>
  <si>
    <t>2-1</t>
  </si>
  <si>
    <t>28483</t>
  </si>
  <si>
    <t>Sistem za epitaksijo z molekularnim curkom - MBE</t>
  </si>
  <si>
    <t>Molecular beam epitaxy (MBE) system</t>
  </si>
  <si>
    <t>Epitaksija z molekularnim curkom je zelo natančna metoda depozicije za rast monokristalnih tankih plasti. Z njo lahko izdelujemo filme različnih materialov, kot so kovine, polprevodniki, magnetni materiali, oksidne in halkogenidne plasti, plasti organskih molekul, itd. Rast poteka pri ultravisokem vakuumu v komori, kjer izvorni materiali izparevajo in se nalagajo na substrat. Temperaturni kontroler, zaslonke, monitor tokovnega curka, masni analizator in sistem za odbojni uklon visokoenergijskih elektronov (RHEED) zagotavljajo in-situ opazovanje in nadzor nad izparevanjem in rastjo. Debelina tako zraslih filmov sega od monoplasti do več deset nanometrov.</t>
  </si>
  <si>
    <t>Molecular Beam Epitaxy (MBE) is a very precise deposition method for single crystal thin film growth. It can be used to deposit various materials, such as metals, semiconductors, magnetic materials, oxide and chalcogenide layers, organic molecules, and more. The growth takes place in a UHV chamber where source materials are evaporated and emitted onto a substrate. Temperature controller, shutters, beam flux monitor, mass analyzer and RHEED system (Reflection High-Energy Electron Diffraction) allow for in-situ monitoring and control of the evaporation and growth. The thickness of grown films ranges from single layers to several tens of nm.</t>
  </si>
  <si>
    <t>2-2</t>
  </si>
  <si>
    <t>Aleš Mrzel</t>
  </si>
  <si>
    <t>15288</t>
  </si>
  <si>
    <t>Sistem za hidrotermalno analizo nanomaterialov</t>
  </si>
  <si>
    <t>System for hidrothermal analysis of nanomaterials</t>
  </si>
  <si>
    <t xml:space="preserve">sistem za pripravo različnih prekurzorskih materialov za izvedbo hidrotermalne sinteze nekaterih enadimenzionalnih materialov  in procesiranje različnih produktov same sinteze.  </t>
  </si>
  <si>
    <t>System for the preparation of a variety of precursor materials for carrying out the hydrothermal synthesis of certain onedymensional materials and processing of various products of the synthesis</t>
  </si>
  <si>
    <t>Refraktometer</t>
  </si>
  <si>
    <t>Refractometer</t>
  </si>
  <si>
    <t xml:space="preserve">Z zelo preprostim postopkom refraktometer  neposredno kaže izmerjeno vrednost (v refrakcijski indeks ali Brix (%), selektivno) v številki, skupaj s temperaturo na zaslonu. Ta refraktometer omogoča enostavne meritve.
</t>
  </si>
  <si>
    <t xml:space="preserve">By very simple operation that needs only to set the boundary line of refraction at the cross hairs, this refractometer directly indicates a measured value (in refractive index or Brix (%), selective) in digits together with temperature on the display. This refractometer enables anybody to carry out measurement easily without reading of analog graduation.
</t>
  </si>
  <si>
    <t>Spektrograf z detektorjem</t>
  </si>
  <si>
    <t>Spectrograph with detector</t>
  </si>
  <si>
    <t xml:space="preserve">Optični spektrograf s kamero za bližnje infrardeče področje od 800 nm do 1700 nm. Spektrograf s kamero je vgrajen v obstoječi optični spektrografski sistem, ki je zgrajen okoli laserske pincete in trenutno omogoča spektralno analizo izsevane svetlobe v vidnem območju od 400 nm do 950 nm. Z vgradnjo dodatnega optičnega spektrografa in kamere za bližnje IR področje se poveča spektralni obseg merilnega instrumenta za istočasni zajem in analizo spektra izsevane svetlobe v področju od 400 nm do 1700 nm. </t>
  </si>
  <si>
    <t>the platform of choice for high resolution measurements with outstanding multi-track capabilities, but without compromise in configuration versatility and ease of use. This rugged platform features a comprehensive range of light coupling accessories and gratings, and combines ideally with Andor’s market leading CCD, Electron Multiplying CCDs, InGaAs and Intensified CCDs. Andor’s latest addition of single point detectors for scanning monochromator applications up to the LWIR (12 μm) enhances even further the capabilities of this system. State-of-the-art Solis Spectroscopy and Solis Scanning software offer a dedicated and intuitive interfaces for spectrograph, detectors and motorized accessory control as well as easy detection parameter set-up.</t>
  </si>
  <si>
    <t>RTA termično procesiranje</t>
  </si>
  <si>
    <t>RTA (Rapid Thermal Anneal) furnace</t>
  </si>
  <si>
    <t>grelni sistem za hitro termalno obdelavo vzorcev z širokim temperaturnim razponom. Peč lahko greje od sobne temperature do 1200C z hitrostjo gretja 50K na sekundo.
Je majhna namizna peč za gretje vzorcev, ki niso večji od 20 x 20mm.
Sestavljena je iz kvarčne cevi katero lahko vakuumiramo ali jo napolnimo z želenim plinom. Trenutno imamo na voljo termično obdelavo v štirih različnih atmosferah. Lahko uporabimo kompresiran zrak za potrebe oksidacije ali pa jo napolnimo z inertnim plinom kot je dušik ali argon. Za potrebe redukcije je na voljo tudi nitrostar (90%N2,10%H2). Vakuum ki ga lahko dosežemo na tem sistemu je 10-5mbara.
Peč programiramo preko ugrajenega kontrolerja, za bolj zahtevne temperaturne režime pa preko računalnika. Na controlerju lahko spremljamo trenutno temperaturo na vzorcu in programirano temperaturo. V peč lahko sprogramiramo do 32 različnih temperaturnih korakov v enem programu.</t>
  </si>
  <si>
    <t xml:space="preserve">heating system for rapid thermal processing with a wide range from room temperature up to 1200C (50K per second). It is a table  size furnace that can be used for rapid heating of small samples (max 20 x 20 mm) such as small electronic circuits or small thin film devices.
It is made of quartz tube, that can be evacuated or filled with different gases. We currently use compressed air, nitrogen, argon or nitrostar (90%N2,10%H2).  With additional vacuum system, Mila 5000 UHV can be evacuated (10-4mbar) before thermal processing starts.
The temperature controller displays the actual and the programmed set temperature as the program steps are executed automatically. Up to 32 different segments can be stored in one program.
</t>
  </si>
  <si>
    <t>8</t>
  </si>
  <si>
    <t>32167</t>
  </si>
  <si>
    <t>Sistem za atomsko lasersko depozicijo</t>
  </si>
  <si>
    <t>Atomic layer deposition system</t>
  </si>
  <si>
    <t xml:space="preserve">Sistem atomske depozicije je namenjen nanašanju različnih atomskih plasti. Ker nameravamo v okviru CO preizkušati številne nove nanomateriale in njihovo potencialno rabo v industriji, bo sistem za atomsko depozicijo močno pospešil končno izdelavo prototipov. Obenem pa bo omogočal funkcionalizacijo nanomaterialov ter predhodno(z drugimi metodami) izdelanih tankih plasti in podobnih nanostrukturiranih sistemov. Tako obdelani sistemi so v današnjem času izredno zanimivi saj omogočajo enostavno izdelavo pod-nanometrskih komponent, ki so v zadnjem času predmet izjemnega zanimanja tako v raziskovalnih, kot tudi že v industrijskih krogih. Sistem za atomsko depozicijo je v veljavi že dolgo časa, danes pa se uporablja tudi pri razvoju in proizvodnji sodobne nano-elekronike na silicijevi osnovi.
</t>
  </si>
  <si>
    <t>Atomic deposition system is intended for the application of different atomic layers. Since one of the goals in CENN Nanocenter is to test number of new nanomaterials and their potential use in industry, the Atomic deposition system will accelerate significantly the final prototyping. At the same time it will allow the functionalization of nanomaterials and thin nanostructured layers and similar systems constructed in advance with other methods. Such systems are extremely interesting as they allow easy production of sub-nanometer components, which have recently been the subject of great interest both in research as well as in industrial circles. Atomic deposition system is in use for a long time, today is also used in developing and manufacturing advanced nano-electronics on silicon base.</t>
  </si>
  <si>
    <t>9</t>
  </si>
  <si>
    <t>10372</t>
  </si>
  <si>
    <t>laboratorij za procesiranje in karakterizacijo nanodelcev</t>
  </si>
  <si>
    <t xml:space="preserve">Laboratory for processing and characterization </t>
  </si>
  <si>
    <t>Oprema obsega laboratorij opremljen z degistoriji, procesno in merilno opremo: laserski granulometer in avtoklav.</t>
  </si>
  <si>
    <t xml:space="preserve">Laboratory is equiped with gloveboxes, equipment for processing and  measurement: laser granulometer and autoclave </t>
  </si>
  <si>
    <t>Ionska litografija - FIB</t>
  </si>
  <si>
    <t>Focused Ion Beam (FIB)</t>
  </si>
  <si>
    <t xml:space="preserve">FIB je tehnika, ki se uporablja v industriji polprevodnikov, pri vedah o materialih in v biologiji za različne analize, nanašanja in ionsko jedkanje s pomočjo pospešenih ionov. Dvožarkovni sistem je znanstveni instrument, ki je sestavljen iz vrstičnega elektronskega mikroskopa (SEM) za opazovanje površine vzorcev in ionskega snopa za jedkanje oziroma rezanje.
Instrument se uporablja za izdelovanje različnih oblik in vzorcev na nanometerskem področju, za pripravo vzorcev za presevno elektronsko mikroskopijo (TEM), 3D tomografijo in nanašanje prevodnih oziroma neprevodnih tankih plasti s pomočjo ionskega snopa.
</t>
  </si>
  <si>
    <t xml:space="preserve">Focused ion beam, shortly FIB, is a technique used in the semiconductor industry, materials science and in the biology field for site-specific analysis, deposition and ablation of materials using accelerated ions. A dual-beam  setup is a scientific instrument that comprise of a scanning electron microscope (SEM) for imaging of sample surface and ion beam for etching or machining.
Instrument is used for nano-pattering, TEM sample preparation, 3D tomography and deposition of thin conductive or dielectric films via ion-beam induced deposition.
</t>
  </si>
  <si>
    <t>12</t>
  </si>
  <si>
    <t>Suha komora</t>
  </si>
  <si>
    <t>Glove box</t>
  </si>
  <si>
    <t>MBRAUN Glovebox delovne postaje so namenjene za delo v inertni atmosferi na nivoju raziskovalnih laboratorijev do večjihindustrijskih aplikacij. Vsaka suha komora je posebejo premljena z O2 in H2O detektorjem ter ločenim sistemom za odstanjevanje kisika in vode.</t>
  </si>
  <si>
    <t>MBRAUN Glovebox workstations are complete ready-to-operate inert gas glovebox systems, engineered for use in university research, as well as in large-scale industrial applications. We offer both standard and custom systems. It is equipped with a O2 and H2O analyzer.</t>
  </si>
  <si>
    <t>16</t>
  </si>
  <si>
    <t>04587</t>
  </si>
  <si>
    <t>Brizgalni tiskalnik za keramične sole</t>
  </si>
  <si>
    <t>Ink-jet printer for ceramic sols</t>
  </si>
  <si>
    <t>Kapljični tiskalnik je orodje za direktno oblikovanje 2D (nano)struktur iz polimernih solov ali koloidnih disperzij brez kritične stopnje odstranjevanja materiala, kot je značilno za litografske tehnike. Tekočine morajo imeti primerne reološke lastnosti, predvsem viskoznost, površinsko napetost in primeren omakalni kot na izbrani podlagi. Natančnost nanašanja je odvisna od velikosti kapelj, ki jo kontroliramo tako z lastnostmi tekočine kot z pogoji tiskanja. Debelina posameznega nanosa običajno znaša od nekaj nm do nekaj 10 nm. Večino keramičnih 2D struktur po nanosu toplotno obdelamo, pri čemer je temperatura odvisna od namena uporabe in temperaturne obstojnosti podlage.</t>
  </si>
  <si>
    <t>Ink-jet printer allows direct patterning of 2D (nano) structures from polymeric sols or colloidal dispersions (inks) without the critical step of material removal as typical for lithographic techniques. The fluids should have suitable viscosity, surface tension and contact angle on a selected substrate. The precision of deposition depends on the drop size which is controlled both by the properties of the fluid as well as by the prinitng parameters. The thickness of a deposit typically ranges from a few nm to a few 10 nm.The majority of ceramic structures require an additional step of thermal treatment, whereby the selection of temperature depends on thermal properties of the substrate and on the application.</t>
  </si>
  <si>
    <t>17</t>
  </si>
  <si>
    <t>Tadej Rojac</t>
  </si>
  <si>
    <t>24272</t>
  </si>
  <si>
    <t>19</t>
  </si>
  <si>
    <t>Damjan Svetin</t>
  </si>
  <si>
    <t>34608</t>
  </si>
  <si>
    <t>ProtoLaser LDI</t>
  </si>
  <si>
    <t>Platforma na osnovi kontinualnega UV laserja, 2D akusto-optičnih deflektorjev in visoko-natančne xy mize v prvi fazi omogoča neposredno optično nanolitografijo z ločljivostjo 1µm na področju 10x10cm. Zasnova platforme omogoča relativno preprosto nadgradnjo na ONL z uporabo imerzijskega objektiva in s tem povečanje ločljivosti na 200 nm. Z uporabo dveh laserskih virov različnih valovnih dolžin in večjo adaptacijo platforme je moč doseči ločljivost postopka na rangu 50 nm.</t>
  </si>
  <si>
    <t xml:space="preserve">The ProtoLaser LDI is an universal, high-resolution, table top laser direct imaging (LDI) system for prototyping on resist-covered substrates. A transferred image has even better defined edges compared to conventional lithography. With a working area of up to 100 x 100 mm and structures down to 1 μm it is an ideal tool for microfluidic designs.
Using 100 kHz beam positioning by acousto-optic deflectors, extremely fast writing is possible. Illumination of a typical microfluidic circuit only takes a few minutes. Automated measurements compensate for unevenness of the substrate and applied resists.
</t>
  </si>
  <si>
    <t>Magnetometer</t>
  </si>
  <si>
    <t>Magnetometer je namenjen osnovni karakterizaciji magnetnih materialov. Z njim merimo krivulje magnetizacije v odvisnosti od zunanjega magnetnega polja. Merjena veličina je magneti moment vzorca, ki ga običajno preračunamo v masno magnetizacijo, torej moment na enoto mase. Meritve lahko izvajamo le pri sobni temperaturi. Največje magnetno polje, ki ga lahko dosežemo je odvisno od velikosti reže med elektromagnetoma (glej tabelo). Z velikostjo reže je tudi omejena velikost vzorca, ki ga lahko vstavimo v magnetometer.</t>
  </si>
  <si>
    <t>The magnetometer is used for basic characterizations of magnetic materials. The measured property is the dependency of the magnetic moment on the applied magnetic field. The results are usually reported as mass magnetization, moment per sample mass. Only the room-temperature magnetization curves can be obtained. The maximum applied magnetic field strength depends on the air gap between the pole caps of the electromagnets (see table). The air gap also defines the sample-access space.</t>
  </si>
  <si>
    <t>22</t>
  </si>
  <si>
    <t>Erik Zupanič</t>
  </si>
  <si>
    <t>28235</t>
  </si>
  <si>
    <t>Jedrsko magnetno resonančni vrstični tunelski mikroskop - NMR STM</t>
  </si>
  <si>
    <t>NMR STM</t>
  </si>
  <si>
    <t xml:space="preserve">nadgradnja obstoječega ultra-visoko vakuumskega LT-STM sistema z NMR opremo z namenom razvoja nove tehnike za manipulacijo in zaznavanje posameznih spinov. Magnetno polje bo ustvarjeno s kombinacijo trajnih magnetov in superprevodnih tuljav, modulacija v tunelskem toku pa se bo zaznavala s pomočjo visokofrekvenčnih ojačevalcev in spektralnih analizatorjev. Glava mikroskopa bo ustrezno modificirana in del detekcijske elektronike bo vgrajen v sam ultra visoko vakuumski (UHV) sistem. Sistem bo nadgrajen z nizko-temperaturno efuzijsko celico za naparjevanje organskih molekul. </t>
  </si>
  <si>
    <t>The aim of the work package is an upgrade of the existing ultra-high vacuum STM LT-NMR system to develop new techniques for manipulating and detecting individual spins. The magnetic field generated by a combination of permanent magnets and superconducting coils in the tunnel current modulation will be detected using high-frequency amplifiers and spectrum analyzers. Microscope head will be modified and part of the detection electronics will be installed in a single ultra-high vacuum (UHV) system system. The system will be upgraded with a low-temperature vapor deposition effusion cell for organic molecules.</t>
  </si>
  <si>
    <t>24</t>
  </si>
  <si>
    <t>Nizkotemperaturni vrstični tunelski mikroskop - LT STM</t>
  </si>
  <si>
    <t>LT STM</t>
  </si>
  <si>
    <t>Oprema omogoča (poleg priprave vzorcev) deloz nizkotemperaturnim STM-om pri temperaturi pod 1K, kar omogoča izvrstno energijsko ločljivost.</t>
  </si>
  <si>
    <t>With equipment allows (beside sample preparation) measurements with low-temperature STM at temperatures below 1K, which results in an exellent energy resolution.</t>
  </si>
  <si>
    <t>03317</t>
  </si>
  <si>
    <t>AFM ramanski spektrometer</t>
  </si>
  <si>
    <t>AFM Raman spectrometer</t>
  </si>
  <si>
    <t>TERS (Tip enhanced Raman spectroscopy) imaging ramanski mikroskop –  NT-MDT model »Integra Spectra for  Material Science« omogoča sklopljene konfokalne ramanske in AFM meritve  vzorcev velikosti 50x50 mm pri atomski ločljivosti in sicer »meritve v isti točki«. Na razpolago so laserske vzbujevalne linije 488, 632.8 in 785 nm. Meritve je mogoče izvajati v temperaturnem območju 3.4 K to 500 K in pri znižanem tlaku vse do visokega vakuuma pri 10-8 mbar.</t>
  </si>
  <si>
    <t>TERS (Tip enhanced Raman spectroscopy) ready imaging Raman microscope –  NT-MDT model »Integra Spectra for  Material Science« provides »the same spot« coupled confocal Raman – AFM measurements  with atomic resolution on samples of 50x50 mm size. Raman excitation lines at 488, 632.8 and 785 nm are available. Measurements are possible in the temperature range from 3.4 K to 500 K and at reduced pressure down to high vacuum (10-8 mbar).</t>
  </si>
  <si>
    <t>Tina Zavašnik Bergant</t>
  </si>
  <si>
    <t>18286</t>
  </si>
  <si>
    <t>konfokalni mikroskop</t>
  </si>
  <si>
    <t xml:space="preserve">Confocal microscope </t>
  </si>
  <si>
    <t>Opremo sestavlja invertni popolnoma motoriziran raziskovalni fluorescenčni mikroskop s konfokalno skenirno glavo in enofotonskim vzbujanjem, opremljen z virom bele laserske svetlobe (t. j. z nastavljivim laserskim virom svetlobes pomočjo AOTF), ki omogoča laserske linije v vidnem delu spektra svetlobe (od 470 nm do 670 nm) s poljubnimi nastavitvami več laserskih linij in simultano uporabo le-teh (do 8 hkrati) v konfokalni mikroskopiji, z diodnim laserjem za vzbujanje v bližnji UV svetlobi, akustooptičnim delilcem žarka (AOBS), resonančnim in konvencionalnim skenerjem ter tremi visoko občutljivimi spektralnimi detektorji (fotopomnoževalka ( PMT) indva hibridna detektorja (HyD)).</t>
  </si>
  <si>
    <t>The equipment consists of a fully motorized inverted research fluorescence microscope with a confocal scanning head and one-photon excitation. Confocal microscope is equipped with a white light laser for excitation in the visible light spectrum and a diode laser for excitation in the near UV. White light laser is applied  as an adjustable laser light source fo excitation (together with AOTF), which allows arbitrary laser lines between 470 nm and 670 nm (up to 8 lines simultaneously). Furthermore, system is equipped with acousto-optical beam splitter (AOBS), conventional and resonant scanner and three highly sensitive spectral detectors (photomultiplier (PMT) and two hybrid detectors (HyD)).</t>
  </si>
  <si>
    <t>31</t>
  </si>
  <si>
    <t>03470</t>
  </si>
  <si>
    <t>Elipsometer</t>
  </si>
  <si>
    <t>Optična elipsometrija je nedestruktivna tehnika, ki se uporablja za raziskave površin, mejnih plasti in tankih filmov. Osnovni princip elipsometrije je merjenje sprememb polarizacije svetlobnega žarka, ki se odbije od vzorca. Odbito svetlobo zajemamo s pomočjo mikroskopskih objektivov, kar v kombinaciji s prostorsko razločeno detekcijo signala (slikanje) zmanjša velikost preiskovane površine na območje mikrometrov. Objektivi imajo ekstremno dolgo delovno razdaljo, kar omogoča analizo površin makroskopskih objektov. Dobimo povečano sliko vzorca v odbiti svetlobi po prehodu skozi set polarizacijskih optičnih elementov. Sliko zajemamo s pomočjo CCD kamere z nastavljivimi časi zaklopa in ojačanja intenzitete. Lateralna ločljivost sistema je 1 μm, kar omogoča izvajanje elipsometričnih meritev na mikrostrukturiranih  vzorcih. Možna je sprotna analiza večih izbranih območij hkrati.</t>
  </si>
  <si>
    <t>Optical ellipsometry is a non-destructive technique for investigation of surfaces, interfaces and thin films. It probes modifications of the polarization state of optical beam reflected from the sample. Imaging ellipsometer uses microscopic objectives to reduce the size of investigated surface region to the micrometer range. Our ellipsometer uses objectives with extra-long working distance, which provides measurements on surfaces of macroscopic objects. The magnified image of the sample is visualised in reflected light, which propagates through a set of selected polarization sensitive optical elements. The resulting “polarization filtered” image is detected by CCD camera with variable shutter timings and gain control. The system provides ellipsometric analysis with the lateral resolution of 1 μm. This allows the user to perform measurements on microstructured samples. Several regions of interest can be analysed at the same time.</t>
  </si>
  <si>
    <t>33</t>
  </si>
  <si>
    <t>4-sondni UHV STM/SEM mikroskopski sistem</t>
  </si>
  <si>
    <t>4-probe UHV STM/SEM microscopy system</t>
  </si>
  <si>
    <t xml:space="preserve">Mikroskopski sistem na enem samem odru združuje 4 sonde, ki so vsaka zase tipalo vrstičnega tunelskega mikroskopa. Oder je postavljen v komoro z ultravisokim vakuumom, temperature pa segajo od 50 K do 500 K. Atomska ločljivost sond omogoča, da lahko nanostrukture razločimo izjemno natančno in sonde pozicioniramo na željena mesta na njih. Sistem tako omogoča precizno izvajane 4-točkovne meritve elektronskega transporta in manipuliranja nanostruktur. Za popoln nadzor štirih sond se nad komoro nahaja stolp visokoločljivega vrstičnega elektronskega mikroskopa, ki s sposobnostjo kemijskega mapiranja tudi dopolni zmogljivost karakerizacije preiskovanih materialov. Tako tunelska mikroskopija kot tudi elektronska mikroskopija pri nizkih tokovih sta nedestruktivni mikroskopski tehniki.
</t>
  </si>
  <si>
    <t>Microscopic system combines 4 heads on a single platform, each of which represents sensors of probe scanning tunneling microscope. The platforme is set in a chamber with Ultra high vacuum and temperatures ranging from 50 K to 500 K. The atomic resolution probes enables high-precision nanostructures differentiation and position. The system also allows precise 4-point measurements of electronic transport and manipulation of nanostructures. Tunneling microscopy and electron microscopy at low flows are non-destructive microscopic technique.</t>
  </si>
  <si>
    <t>34</t>
  </si>
  <si>
    <t>Sondažna postaja z možnostjo meritev pri nizki temperaturi</t>
  </si>
  <si>
    <t>LT probe station</t>
  </si>
  <si>
    <t xml:space="preserve">4-sondna merilna postaja za meritve električnih lastnosti v temperaturnem razponu 4K - 400K.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</si>
  <si>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 xml:space="preserve">4-probe probestation for measurements of electrical properties in temperature range 4K-400K.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 </t>
  </si>
  <si>
    <t>35-36</t>
  </si>
  <si>
    <t>Sondažna postaja z možnostjo meritev v viskem megnetnem polju in pri nizki temperaturi</t>
  </si>
  <si>
    <t>LT probe station with vertical magnetic field</t>
  </si>
  <si>
    <t xml:space="preserve">4-sondna merilna postaja za meritve električnih lastnosti v temperaturnem razponu 4K - 400K in ob prisotnosti vertikalnega magnetnega polja velikosti 0T - 2,6T.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</si>
  <si>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4-probe probestation for measurements of electrical properties in temperature range 4K-400K and in a vertical magnetic field 0T - 2.6T.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t>
  </si>
  <si>
    <t>11241</t>
  </si>
  <si>
    <t>Supervodni magnet z optičnim kriostatom</t>
  </si>
  <si>
    <t xml:space="preserve">Cryofree spectomag </t>
  </si>
  <si>
    <t>Superprevodni magnet omogoča optične meritve v prečnem in vzdolžnem magnetnem polju v magnetnem polju do 7 T v območju temperature 1.5-300K.</t>
  </si>
  <si>
    <t>The magnets alows optical measurements in transverse or longitudinal magnetic field in the magnetic field up to 7T in 1.5-300K temperature range.</t>
  </si>
  <si>
    <t>38</t>
  </si>
  <si>
    <t>09090</t>
  </si>
  <si>
    <t>Naprava za merjenje oprijemljivosti prevlek</t>
  </si>
  <si>
    <t>Scratch tester</t>
  </si>
  <si>
    <t>Merilnik razenja se uporablja za ovrednotenje adhezije (oprijemljivosti) tankih plasti. Z diamantno konico razimo po površini vzorca z vnaprej določeno obremenitvijo (ali naraščajočo obrementivijo). Med meritvijo se beležijo naslednji parametri: sila razenja, koeficient razenja, trenutna globina razenja in akustična emisija. Po končanem postopku razenja izvedemo še naknadno analizo, ki vključuje: trajna globina raze, zajem optične slike celotne raze in vizualna določitev kritičnih obremenitev. Konfiguracija opreme je še posebej primerna za analizo nanoplastnih in nanokompozitnih trdih prevlek.</t>
  </si>
  <si>
    <t>The scratch tester is used for characterization of adhesion of thin films. It uses a diamond tip which is drawn along the sample surface by pressing a predefined load (or load ramp). Several parameters are recorded in-situ: scratching force, scratching coeffictient, penetration depth and acoustic emission. After the scratching procedure a post-treatment evaluation includes: residual depth, acquisition of the optical image of the whole scratch and visual determination of critical loads. The equipment configuration is particulary useful for analysis of nanolayer and nanostructured hard coatings.</t>
  </si>
  <si>
    <t>39</t>
  </si>
  <si>
    <t>Naprava za merjenje triboloških lastnosti prevlek</t>
  </si>
  <si>
    <t>Tribometer se uporablja za ovrednotenje trenja in obrabe. V osnovni konfiguraciji gre za standardni sistem »pin-on-disk« (konica na disku), kjer je disk vzorec, konica pa standardna kroglica. Med meritvijo se beleži koeficient trenja kot funkcija časa. Po končani meritvi izmerimo presek preko nastale raze s profilometrom (ni del te opreme). Z uporabo teh podatkov izračunamo stopnjo obrabe. Izvajamo lahko tudi zahtevnejše analize obrabe z ostalimi tehnikami (optična mikroskopija, SEM, EDS itd.). Konfiguracija tribometra je bistvena za karakterizacijo triboloških lastnosti trdih prevlek, s posebnim poudarkom na tistih z nizko obrabo, kot so nanostrutkurne trde prevleke.</t>
  </si>
  <si>
    <t>The tribometer is used for characterization of friction and wear. In its basic configuration it performs the standard pin-on-disk test where the disk is the sample and the pin is a standard ball. During the test the friction coefficient is measured as a function of time. After the test is completed the wear track cross-section on the sample is measured by a profilometer (not part of this equipment). Using these data the wear rate is calculated. Advanced analysis of the wear pattern by other techniques is possible as well (optical microscopy, SEM, EDS, etc). The tribometer configuration is essential for evaluation of tribological properties of hard coatings, especially the ones with low wear rate, such as nanostructured hard coatings.</t>
  </si>
  <si>
    <t>Peter Venturini</t>
  </si>
  <si>
    <t>12363</t>
  </si>
  <si>
    <t>Reometer Physica 301 MCR, ki ima vse glavne komponent modernega reometra: reometrijski sistem z zračnimi ležaji in visoko zmogljivim sinhronskim EC motorjem z direktno kontrolo gibanja rotorja in 100 % kontrolo rotorskega polja, s stalno razpoložljivim navorom, brez toplotnega segrevanja, ki omogoča reološka merjenja na visoko kakovostnih nivojih, Inštrument ima kompaktno ogrodje doprinese k večji učinkovitosti in kvaliteti namenskih lastnosti produktov ter nam omogoča celoviti pristop k optimizaciji procesov in dodani vrednosti končnih izdelkov.</t>
  </si>
  <si>
    <t>Rheology is the science of deformation and flow of materials. Often the materials are exposed to different external forces. In practice we have the forces like is for example gravitational which have an influence on process as sagging or sedimentation and shear forces that are acting for example when we want to bring material with polishing tool on wall. However, every successful application requires its own behaviour of material. Optimization of all the major components of modern Reometer Physica 301 MCR: motor, air bearing, the electronic 
 control, compact frame based on the concept art technology, economics, modern design integrates both, so mechanical, and electronic control components in a single instrument.</t>
  </si>
  <si>
    <t xml:space="preserve">Zetasizer Nano </t>
  </si>
  <si>
    <t>Zetasizer Nano</t>
  </si>
  <si>
    <t>DT1200 proizvajalca Dispersion Technology je kombinirani akustični in elektroakustični spektrometer, ki se uporablja za določevanje velikosti delcev in zeta potenciala v disperzijah ter emulzijah. Določevanje velikost delcev temelji na merjenju dušenja ultrazvočnega valovanja v vzorcu pri različnih frekvencah. Frekvenčni spekter dušenja je odvisen od sestave in služi kot osnova za izračun porazdelitve velikosti delcev v vzorcu. Zeta potencial se določa z merjenjem koloidnega vibracijskega toka, ki je posledica deformacije električne dvojne plasti nabitih delcev zaradi vpliva ultrazvoka. Pri akustični spektroskopiji načeloma ni potrebe po redčenju in modificiranju vzorca, kar omogoča karakterizacijo realnih koncentriranih in neprosojnih disperzij ter emulzij.</t>
  </si>
  <si>
    <t>DT1200 made by Dispersion Technology Inc. is a combined acoustic and electroacoustic spectrometer for characterization of particle size and zeta potential of dispersions and emulsions. Particle size determination is based on measurements of ultrasound attenuation in the sample at different frequencies. Ultrasound attenuation spectrum is defined by the sample’s properties and serves as the basis for calculation of its particle size distribution. Zeta potential is determined by measuring colloid vibration current that results from displacement of electrical double-layers of charged particles under the influence of ultrasound. With acoustic spectroscopy it is generally unnecessary to dilute or modify the sample which allows for characterization of real concentrated and opaque dispersions and emulsions.</t>
  </si>
  <si>
    <t>43</t>
  </si>
  <si>
    <t xml:space="preserve">Zetasizer </t>
  </si>
  <si>
    <t>Merilni sistem za meritev velikosti delcev, molsko maso in zeta potencial delcev v nepolarnih raztopinah ter viskoznost posamezne raztopine.</t>
  </si>
  <si>
    <t>ZetaSizer Nano ZS 3600 for the measurment of size, molecular and zeta potencial of dispersed particles and molecules in solution.</t>
  </si>
  <si>
    <t>MiniFlex XRD</t>
  </si>
  <si>
    <t xml:space="preserve">MiniFlex peta generacija je edini X-ray difraktometer na trgu, ki izvaja kvalitativno in kvantitativno analizo polikristalnih materialov.  Miniflex ne potrebuje zunanjega vira hlajenja, saj deluje samo s 300 W rentgenske cevi. Vsak model je zasnovan tako, da se poveča prožnost instrumenta namizja.
</t>
  </si>
  <si>
    <t xml:space="preserve">Miniflex tis the only X-ray difraktometar  which produces qualitative and quantitative analysis of polycrystalline material. Miniflex 
</t>
  </si>
  <si>
    <t>Rok Žitko</t>
  </si>
  <si>
    <t>23567</t>
  </si>
  <si>
    <t>oprema za intenzivno računanje</t>
  </si>
  <si>
    <t>HPC Cluster with Associated Cooling System</t>
  </si>
  <si>
    <t>Prostor za izvajanje intenzivnega računanja (RC), za katerega je potrebno zagotoviti ustrezne okoljske parametre s centralnim spremljanjem, obveščanjem, alarmiranjem in shranjevanjem</t>
  </si>
  <si>
    <t>Space to carry out intensive computing (RC), which is necessary to ensure appropriate environmental parameters with central monitoring, notification, alerting and storage</t>
  </si>
  <si>
    <t xml:space="preserve">Center odličnosti Vesolje, znanost in tehnologije </t>
  </si>
  <si>
    <t>WP4/6</t>
  </si>
  <si>
    <t>VESOLJE-SI</t>
  </si>
  <si>
    <t>WP4</t>
  </si>
  <si>
    <t xml:space="preserve">WP6 </t>
  </si>
  <si>
    <t>VESOLJE_SI</t>
  </si>
  <si>
    <t>Testiranje materialov v farmaciji</t>
  </si>
  <si>
    <t>Fakulteta za farmacijo, UL</t>
  </si>
  <si>
    <t>WP4/8</t>
  </si>
  <si>
    <t>VESOLJE-SI (Naprava je trenutno na rednem vzdrževalnem servisu)</t>
  </si>
  <si>
    <t xml:space="preserve">WP7 </t>
  </si>
  <si>
    <t>(Satelit je v fazi priprave na izstrelitev)</t>
  </si>
  <si>
    <t>VESOLJE-SI (Odstotek izkoriščenosti je vezan na testiranje same komore, saj je le-ta še v zagonski fazi.)</t>
  </si>
  <si>
    <t>WP5</t>
  </si>
  <si>
    <t xml:space="preserve">Univerza v Ljubljani, Medicinska fakulteta </t>
  </si>
  <si>
    <t>Radovan Komel, Damjana Rozman</t>
  </si>
  <si>
    <t>6135,       6013</t>
  </si>
  <si>
    <t>Oprema za pripravo in analizo bio-čipov</t>
  </si>
  <si>
    <t>Equipment for preparing and analysing bio-chips</t>
  </si>
  <si>
    <t>Možnost dostopa v Center za funkcijsko genomiko in bio-čipe ( CFGBC)   glede na dogovor z vodstvom in zaposlenimi v  CFGBC ali preko elektronske pošte: CFGBC @mf.uni-lj.si</t>
  </si>
  <si>
    <t>Consulting,  preparing and analysing bio-chips; access to the Centre for functional genomics and bio-chips is possible by agreement with management and workers CFGBC or by reservation on CFGBC @mf.uni-lj.si</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</si>
  <si>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</si>
  <si>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</si>
  <si>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 xml:space="preserve">
1863-računalnik k čitalcu biočipov (32.867,63)
 1870-čitalec biočipov (38.390,92),  
</t>
  </si>
  <si>
    <t>a) 16,50 € ( brez DDV)  / uro skeniranja                      ( partnerji Konzorcija za bio-čipe);                      b) 26,40 € ( brez DDV) / uro skeniranja; akademski ne-člani  Konzorcija za bio-čipe;                      c) 33,00 € ( brez DDV)  / uro skeniranja                      ( ne- akademski ne-člani Konzorcija za bio-čipe)</t>
  </si>
  <si>
    <t>b) oprema je amortizirana, se še vedno redno uporablja                c) oprema je amortizirana, se še vedno redno uporablja</t>
  </si>
  <si>
    <t>http://cfgbc.mf.uni-lj.si/</t>
  </si>
  <si>
    <t>glede na izvajalca; različni profili opreaterjev</t>
  </si>
  <si>
    <t>5 let</t>
  </si>
  <si>
    <t>projekti in program v okviru prog.skupine         P1-0104;                             partnerske inštitucije Konzorcija za bio-čipe ( http://cfgbc.mf.uni-lj.si/)</t>
  </si>
  <si>
    <t>člani konzorcija in člani programske skupine</t>
  </si>
  <si>
    <t>1902- UV pečica za mreženje DNA (977,32)</t>
  </si>
  <si>
    <t>a) 3,00 € ( brez DDV)  / uro                     ( partnerji Konzorcija za bio-čipe);                      b) 8,00 € ( brez DDV) / uro ; akademski ne-člani  Konzorcija za bio-čipe;                      c) 11,00 € ( brez DDV)  / uro                     ( ne- akademski ne-člani Konzorcija za bio-čipe)</t>
  </si>
  <si>
    <t>1869-centrifuga vakuumska (11.287,06)</t>
  </si>
  <si>
    <t>a) 10 € ( brez DDV)  / uro                     ( partnerji Konzorcija za bio-čipe);                      b) 14,00 € ( brez DDV) / uro ; akademski ne-člani  Konzorcija za bio-čipe;                      c) 18,00 € ( brez DDV)  / uro                     ( ne- akademski ne-člani Konzorcija za bio-čipe)</t>
  </si>
  <si>
    <t>glede na izvajalca; različni profili opreaterjev?</t>
  </si>
  <si>
    <t>1871-robot za čitalec biočipov (30.221EUR), spektrofotometer</t>
  </si>
  <si>
    <t>a) 27,02 € ( 96 well) ali 71,91 € ( 384 well) ( brez DDV)             ( partnerji Konzorcija za bio-čipe);                      b) 86,77 € ( 96 well) ali 107,87 € ( 384 well) ( brez DDV) ; akademski ne-člani  Konzorcija za bio-čipe;                      c) 115,69 € ( 96 well) ali 143,83 € ( 384 well)  ( brez DDV)               ( ne- akademski ne-člani Konzorcija za bio-čipe)</t>
  </si>
  <si>
    <t>Sklop raziskovalne opreme za celično inženirstvo</t>
  </si>
  <si>
    <t>2002,
2004</t>
  </si>
  <si>
    <t>Research equipment for cell engineering</t>
  </si>
  <si>
    <t xml:space="preserve">Oprema je amortizirana. Še v uporabi. Najava pri skrbniku opreme najmanj 60 dni pred želenim terminom uporabe. Določen termin v skladu z razpoložljivostjo. Terminska souporaba zaradi karantene v 30-dnevnih sklopih. </t>
  </si>
  <si>
    <t xml:space="preserve">The equipment is depriciated. In use. Reservation with the equipment coordinator at least 60 days in advance. The booking in accordance to availability. Term use in 30-days time period. </t>
  </si>
  <si>
    <t>Priprava, shranjevanje celic</t>
  </si>
  <si>
    <t>Preparation and storage of cells</t>
  </si>
  <si>
    <t>21,00 €/uro</t>
  </si>
  <si>
    <t>http://lnmcp.mf.uni-lj.si/Neuroendo/Oprema.html</t>
  </si>
  <si>
    <t>2 - Procesna Oprema – Biološka</t>
  </si>
  <si>
    <t>1 - Rast in manipulacija</t>
  </si>
  <si>
    <t>3 -Celične kulture</t>
  </si>
  <si>
    <t>11 Raziskovalna oprema za celične kulture</t>
  </si>
  <si>
    <t>25,00 €/uro</t>
  </si>
  <si>
    <t>P3 310</t>
  </si>
  <si>
    <t>Tomaž Marš</t>
  </si>
  <si>
    <t>Raziskovalna oprema za kvantitativno analizo slik bioloških vzorcev označenih z radioizotopi</t>
  </si>
  <si>
    <t>Equipment for quantitative analysis of autoradiograms and microscopic images</t>
  </si>
  <si>
    <t>Po dogovoru s skrbnikom in predstojnikom Inštituta za patološko fiziologijo MF</t>
  </si>
  <si>
    <t>After prior agreement with the curator and head of the Institute of Pathophysiology</t>
  </si>
  <si>
    <t>Invertni mikroskop z računalniško analizo mikroskopskih in avtoradiografskih slik</t>
  </si>
  <si>
    <t>Invert microscope with computerized analysis of microscopic and autoradiographic images</t>
  </si>
  <si>
    <t>2874-mikroskop (52.203,66)</t>
  </si>
  <si>
    <t>75,00 €/uro</t>
  </si>
  <si>
    <t xml:space="preserve">http://www.pafi.si/Base/first.php </t>
  </si>
  <si>
    <t>4 Oprema za analizo / Analitical facilites</t>
  </si>
  <si>
    <t>glede na izvajalca; različni profili operaterjev</t>
  </si>
  <si>
    <t>5let</t>
  </si>
  <si>
    <t>P3-0171</t>
  </si>
  <si>
    <t>Samo Ribarič</t>
  </si>
  <si>
    <t>P3-0043</t>
  </si>
  <si>
    <t>Matej Podbregar</t>
  </si>
  <si>
    <t>P3-0019</t>
  </si>
  <si>
    <t>Dušan Šuput</t>
  </si>
  <si>
    <t>Damjan Glavač</t>
  </si>
  <si>
    <t>Transgenomic Wave DHPLC sistem za analizo DNA in odkrivanje mutacij</t>
  </si>
  <si>
    <t>2002, 2003</t>
  </si>
  <si>
    <t>Transgenomic Wave DHPLC System for Nucleic Acid Fragment Analysis and Mutation Detection</t>
  </si>
  <si>
    <t>Druge raziskovalne organizacije lahko koristijo opremo do 16 ur tedensko. Oprema je na voljo na Inštitutu za patologijo, Oddelek za molekularno genetiko, Zaloška 4.</t>
  </si>
  <si>
    <t>Other institution can use system up to 16 hours per week. Equipment is available at Institut for Pathology, Department for Molecular Genetics, Zaloška 4.</t>
  </si>
  <si>
    <t>Raziskovalna oprema se uporablja za detekcijo znanih in neznanih mutacij v nukleotidnem zaporedju DNA.</t>
  </si>
  <si>
    <t>Equipment is used for detection of known and unknown mutations in nucleotide DNA sequence.</t>
  </si>
  <si>
    <t>3291-aparat DHPLC sistem za analizo DNA (85.028)</t>
  </si>
  <si>
    <t>15€/uro</t>
  </si>
  <si>
    <t>10,00 €/uro</t>
  </si>
  <si>
    <t>25,00 €/eur</t>
  </si>
  <si>
    <t>spletna stran ne obstaja</t>
  </si>
  <si>
    <t>ni neizučenih uporabnikov</t>
  </si>
  <si>
    <t>L3-6021</t>
  </si>
  <si>
    <t>P3-0054</t>
  </si>
  <si>
    <t>Nina Gale</t>
  </si>
  <si>
    <t>Tatjana Avšič</t>
  </si>
  <si>
    <t>Zaščitna mikrobiološka komora - III. Stopnje varnosti (izolator)</t>
  </si>
  <si>
    <t>Biosafety cabinet (BSL 3) - glowbox</t>
  </si>
  <si>
    <t>Oprema dostopna po dogovoru - potrebno znanje dela z visoko nevarnimi MO</t>
  </si>
  <si>
    <t>Service offered only highly qualified lab. personnel</t>
  </si>
  <si>
    <t>Izolator se uporablja za delo z mikroorganizmi, ki sodijo v 3. in 4. stopnjo biološke nevarnosti</t>
  </si>
  <si>
    <t xml:space="preserve">Biosafety cabinet (BSL 3) -glowbox is used when work with pathogens of BSL-3 level are performed. </t>
  </si>
  <si>
    <t>nima inv.št. - zaščitna mikrobiološka komora 3.varnostne stopnje-izolator</t>
  </si>
  <si>
    <t xml:space="preserve"> 500,00 €/uporabo</t>
  </si>
  <si>
    <t>http://www.imi.si/raziskovalna-dejavnost/raziskovalna-oprema</t>
  </si>
  <si>
    <t>P3-0083</t>
  </si>
  <si>
    <t>Potočnik Nejka, Cankar Ksenija</t>
  </si>
  <si>
    <t>5201, 15243</t>
  </si>
  <si>
    <t>Sistem za mikrodializo, volumski kateter</t>
  </si>
  <si>
    <t>System for cardiovascular pharmacologycal testing</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</si>
  <si>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</si>
  <si>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Only for bilateral research projects. Equipment can be used under tutorship of the possessor and may take 2 months or more time for preparation of the experiment in which the quipment is tended to be used. .</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</si>
  <si>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</si>
  <si>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</si>
  <si>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2106- sistem za mikrodializo (5.173,76)</t>
  </si>
  <si>
    <t>834,00 €/uporabo</t>
  </si>
  <si>
    <t>Inštitut za fiziologijo</t>
  </si>
  <si>
    <t>Peter Jevnikar</t>
  </si>
  <si>
    <t>Sistem za ciklično obremenjevnje trdih zobnih tkiv in dentalnih materialov</t>
  </si>
  <si>
    <t>servo-hydraulic fatigue testing instrument INSTRON 8871</t>
  </si>
  <si>
    <t xml:space="preserve">laboratorijsko ponazarjanje mehanskih obremenitev zob in dentalnih materialov v ustni votlini </t>
  </si>
  <si>
    <t>simulation of hard dental tissues and dental materials fatigue</t>
  </si>
  <si>
    <t>1199 - aparat dinamični aksialni testni (72.727)</t>
  </si>
  <si>
    <t>Gorazd Drevenšek</t>
  </si>
  <si>
    <t>Aparat za izolirane organe - dopolnitev in elektrofiziološka nadgradnja</t>
  </si>
  <si>
    <t>Apparatus for isolated cardivascular tissues and organs; measurements of CVS parameters "in vivo" and "in situ"</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</si>
  <si>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</si>
  <si>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</si>
  <si>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</si>
  <si>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</si>
  <si>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</si>
  <si>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 xml:space="preserve">oprema je amortizirana, se še vedno redno uporablja. Na voljo do 50 % časa po predhodnem dogovoru in izpolnitvi kadrovskih pogojev.                </t>
  </si>
  <si>
    <t xml:space="preserve">Letni stroški vzdrževanja opreme so povezani na uporabo (izrabo) in znesejo od 3-4 € ob polni zasedenosti (zamenjava posameznih merilnih elementov in obrabljenih delov). </t>
  </si>
  <si>
    <t>Stroški dela so lahko ocenjeni z obsegom ur, še raje pa v obliki vsebinskega sodelovanja. Po dosedanji praksi je za sklop raziskav polno sodeloval po  en raziskovalec in en tehnik vsaj 3 mesece!</t>
  </si>
  <si>
    <t>Običajno 1 FT raziskovalca in tehnika na 3 mesece za študijo vrednotenja zdravila</t>
  </si>
  <si>
    <t>J3-9432</t>
  </si>
  <si>
    <t>Borut Geršak</t>
  </si>
  <si>
    <t>J3-0024</t>
  </si>
  <si>
    <t>Oprema za pripravo subceluarnih frakcij mikroorganizmov</t>
  </si>
  <si>
    <t>System for preparation of subcellular fractions: shaker, high speed vacum centrifuge</t>
  </si>
  <si>
    <t>Opremo uporabljamo sodelavci Inštituta za biokemijo in sodelavci iz drugih inštitucij s katerimi preko projektov sodelujemo pri raziskovalnem delu</t>
  </si>
  <si>
    <t>Equipment available for the researchers of the  Institute of Biochemistry and their collaborators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</si>
  <si>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</si>
  <si>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Equipment has two components: shaker for growth for microorganisms and high speed vacuum centrifuge for preparation for subcellular fractions</t>
  </si>
  <si>
    <t>1754 - stresalnik inkubatorski (11.944,98) 1752 - centrifuga hlajena (24.901,04)</t>
  </si>
  <si>
    <t>http://ibk.mf.uni-lj.si/equipment</t>
  </si>
  <si>
    <t>N/A</t>
  </si>
  <si>
    <t>J4-1019</t>
  </si>
  <si>
    <t>N.Gunde Cimerman v sodelovanju z A.Plemenitaš</t>
  </si>
  <si>
    <t>J4-2022,</t>
  </si>
  <si>
    <t>Uporaba v lastne namene ali v okviru sodelovanja z inštituti MF</t>
  </si>
  <si>
    <t>Bojan Božič</t>
  </si>
  <si>
    <t>Sistem za analizo optično mikroskopske slike</t>
  </si>
  <si>
    <t>Fluorescence microscope w/ cooled CCD B/W camera, Nikon Diaphot 200</t>
  </si>
  <si>
    <t>Po individualnem dogovoru</t>
  </si>
  <si>
    <t>Use of equipment by individual agreement</t>
  </si>
  <si>
    <t>Fluorescentna mikroskopija (Hg obločna luč)</t>
  </si>
  <si>
    <t>Fluorescence microscopy (Hg-arc lamp)</t>
  </si>
  <si>
    <t>15,79 €/uro</t>
  </si>
  <si>
    <t>1,40 €/uro</t>
  </si>
  <si>
    <t>14,39 €/uro</t>
  </si>
  <si>
    <t>https://www.mf.uni-lj.si/ibf/raziskovanje</t>
  </si>
  <si>
    <t>Janja Majhenc</t>
  </si>
  <si>
    <t>J3-2268</t>
  </si>
  <si>
    <t>Mally</t>
  </si>
  <si>
    <t>Damjana Rozman</t>
  </si>
  <si>
    <t>Oprema za pripravo in analizo bio-čipov - sklop II</t>
  </si>
  <si>
    <t xml:space="preserve">Equipment for preparing and analysing bio-chips </t>
  </si>
  <si>
    <t>Aparatura za avtomatsko  hibridizacijo in spiranje DNA čipov</t>
  </si>
  <si>
    <t>Equipment for automatic hibridization and washing  chips</t>
  </si>
  <si>
    <t>2031- sistem za pripravo in analizo biočipov (86.653)</t>
  </si>
  <si>
    <t>a) 40,00 € ( brez DDV)   cena za storitev hibridizacije in spiranja             ( partnerji Konzorcija za bio-čipe);                      b) 60,00 € ( brez DDV)  ; akademski ne-člani  Konzorcija za bio-čipe;                      c) 80,00 € ( brez DDV)                    ( ne- akademski ne-člani Konzorcija za bio-čipe)</t>
  </si>
  <si>
    <t>Sistem za lasersko mikrodisekcijo</t>
  </si>
  <si>
    <t>System for Laser Microdissection</t>
  </si>
  <si>
    <t>Raziskovalna oprema se uporablja za lasersko mikrodisekcijo tkiva.</t>
  </si>
  <si>
    <t>Equipment is used for tissue laser microdisection.</t>
  </si>
  <si>
    <t>3649 - sistem za lasersko mikrodisekcijo (101.483)
3662 - sistem za lasersko mikrodisekcijo (31.555)</t>
  </si>
  <si>
    <t>60€/uro</t>
  </si>
  <si>
    <t>40€/uro</t>
  </si>
  <si>
    <t>20€/uro</t>
  </si>
  <si>
    <t>Marko Kreft</t>
  </si>
  <si>
    <t>Oprema za večkanalno mikroskopsko dinamično slikanje</t>
  </si>
  <si>
    <t>Equipment for multichannel dynamic microscopy imaging</t>
  </si>
  <si>
    <t>Slikanje živih in fiksiranih celic v 5D, shranjevanje in analiza slik</t>
  </si>
  <si>
    <t>Imaging live and fixed cell in 5D, storage and analysis of images</t>
  </si>
  <si>
    <t>3082 - mikroskop konfokalni (110.544)</t>
  </si>
  <si>
    <t>15,25 €/uro</t>
  </si>
  <si>
    <t>4 - Meritve in analiza vzorcev</t>
  </si>
  <si>
    <t>5 - Optična</t>
  </si>
  <si>
    <t>5 -Slikanje-Imaging visoke ločljivosti</t>
  </si>
  <si>
    <t>10-Sistemi za biomedicinsko slikanje</t>
  </si>
  <si>
    <t>25 EUR/uro</t>
  </si>
  <si>
    <t>J3-0031</t>
  </si>
  <si>
    <t>Sistem za mikroskopijo TIRF ("total internal reflection fluorescence")</t>
  </si>
  <si>
    <t>112.669 + 122.575,81 = 235.244,81</t>
  </si>
  <si>
    <t>Fluorescentna mikroskopija (Ar-laser, 488 nm) v adsorbirani plasti debeline do 200 nm</t>
  </si>
  <si>
    <t>Fluorescence microscopy (Ar-laser, 488 nm) in the adsorbed layer, thickness up to 200 nm</t>
  </si>
  <si>
    <t>1569 - mikroskop invertni (112.669) z 1651 modul konfokalni  (122.575,81 = 235.244,81 EUR</t>
  </si>
  <si>
    <t>34,42 €/uro</t>
  </si>
  <si>
    <t xml:space="preserve">10,00 €/uro </t>
  </si>
  <si>
    <t xml:space="preserve">Janja Majhenc </t>
  </si>
  <si>
    <t>Peter Veranič</t>
  </si>
  <si>
    <t xml:space="preserve">Mikroskop Axio Imager z dodatkom ApoTome </t>
  </si>
  <si>
    <t xml:space="preserve">Microscope Axio Imager Z1with ApoTome attachment </t>
  </si>
  <si>
    <t>Za člane konzorcija je po pogodbi določena prosta uporaba mikroskopa po 4 ure tedensko za začetni vložek 1000000 sit (4000EUR) oziroma sorazmerno deležu prispevka pri nakupu.</t>
  </si>
  <si>
    <t>Members of the consortium have, by the contract, a free access to the microscope for 4 hours per week as for the initial participation of 1000000 SIT ( 4000 EUR) or proportionally
 to the participation value.</t>
  </si>
  <si>
    <t>Mikroskop z dodatkom ApoTome je namenjen za analizo fluorescenčno označenih celic (tkiva) po x,y,z osi preparata. Omogoča optično rezanje in 3D rekonstrukcijo slike preparata.</t>
  </si>
  <si>
    <t>The microscope with the ApoTome attachment is used for the analysis of  fluorescently labelled cells (tissue) in x, y and z axis. The system enables optical sectioning and a 3D reconstruction of the speciment.</t>
  </si>
  <si>
    <t>1315 - mikroskop apotome (101.110)</t>
  </si>
  <si>
    <t xml:space="preserve">80,00 €/uro z raziskovalcem; 30,00 €/uro samostojno </t>
  </si>
  <si>
    <t>30,00 €/uro</t>
  </si>
  <si>
    <t xml:space="preserve">50,00 €/uro </t>
  </si>
  <si>
    <t>spletna stran v delu</t>
  </si>
  <si>
    <t>P3-108</t>
  </si>
  <si>
    <t>Sklop raziskovalne opreme za detekcijo, analizo in uničevanje visoko nevarnih patogenov</t>
  </si>
  <si>
    <t>2004, 2005</t>
  </si>
  <si>
    <t>System for detection, analysis and decontamination of highly pathogenic microorganisms</t>
  </si>
  <si>
    <t>Oprema dostopna po dogovoru - potrebno znanje dela z nevarnimi MO</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</si>
  <si>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</si>
  <si>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 xml:space="preserve">Nikon-ECLIPSE 80i – fluorescent microscope with digital detection system and computer projection of picture outside of the BSL3 laboratory.
</t>
  </si>
  <si>
    <t>4431- mikroskop flourescentni (29.472)</t>
  </si>
  <si>
    <t>15,00 €/uporabo</t>
  </si>
  <si>
    <t>15,00 €/uro</t>
  </si>
  <si>
    <t>20,00 €/uro</t>
  </si>
  <si>
    <t xml:space="preserve">Parni sterilizator (avtoklav) v dvostenski izvedbi je namenjen za dekontaminacijo visoko nevarnih mikrorooganizmov v vseh materialih, tekočinah in gojiščih.
 </t>
  </si>
  <si>
    <t>Autoclave – doubleside version designed for decontamination of highly patgogenic microorganisms in all kinds of material, liquid and media.</t>
  </si>
  <si>
    <t>4546 - parni sterilizator (avtoklav)</t>
  </si>
  <si>
    <t>25,00 €/uporabo</t>
  </si>
  <si>
    <t>Marko Živin</t>
  </si>
  <si>
    <t>Oprema za meritve izražanja genov v živčevju in mišicah</t>
  </si>
  <si>
    <t>2004,
2005</t>
  </si>
  <si>
    <t>Equipment for measuring gene expression in excitable and other tissues</t>
  </si>
  <si>
    <t>Po dogovoru s skrbnikom in vodjo programa P3-0171</t>
  </si>
  <si>
    <t>Prior agreement with the curator and principal investigator of the program</t>
  </si>
  <si>
    <t>Scintilacijski števec, luminometer, slikovna analiza gelov</t>
  </si>
  <si>
    <t>Scintillation counter, luminometer, image analysis of gels</t>
  </si>
  <si>
    <t>2994,334,2993</t>
  </si>
  <si>
    <t>5, /</t>
  </si>
  <si>
    <t>P0-0043</t>
  </si>
  <si>
    <t>Oprema za analizo proteinov</t>
  </si>
  <si>
    <t>System for protein analisys</t>
  </si>
  <si>
    <t>Oprema vključuje 2D elektroforezni sistem, ki omogoča kvalitetno ločitev zmesi proteinov, sistem za dokumentacijo in analizo gelov pa hitro pripravo visokokavostnih slik in njihovo (kvantitativno) analizo ter primerjavo več gelov med sabo in spektrofluorimeter, ki omogoča merjenje fluoriscence, fosforiscence in luminiscence bioloških in nebioloških materialov pri termostatiranih pogojih.</t>
  </si>
  <si>
    <t xml:space="preserve">System consist of two 2D protein electophoresis for protein separation and system for the documentation and analysis of gels </t>
  </si>
  <si>
    <t xml:space="preserve">2028 - sistem za slikanje gelov (7.959), 1969- spektrofluorometer </t>
  </si>
  <si>
    <t>J4-2022</t>
  </si>
  <si>
    <t>Emil Hudomalj</t>
  </si>
  <si>
    <t>Strežniška raziskovalna osrednja oprema na MF</t>
  </si>
  <si>
    <t>2005, 2006</t>
  </si>
  <si>
    <t>Central servers for research on Faculty of Medicine</t>
  </si>
  <si>
    <t>Oprema je vgrajena v računalniško omrežje in služi vsem uporabnikom, ki dostopajo do storitev na Medicinski fakulteti.</t>
  </si>
  <si>
    <t>The equipment is integrated into the computer network and serves all users who access services offered by Faculty of Medicine.</t>
  </si>
  <si>
    <t>Oprema zagotavlja osrednjo strežniško podporo omrežnim storitvam Medicinske fakultete.</t>
  </si>
  <si>
    <t>The equipment is a basis for network services of Faculty of Medicine.</t>
  </si>
  <si>
    <t xml:space="preserve">601-klima naprava (3.271) 602-klima naprava (3.271) 603-sistem UPS (4.287) 607-strežnik (8.117) 608-strežnik (8.117) 641-diskovno polje (14.673) 643- računalnik prenosni (1.583) </t>
  </si>
  <si>
    <t>http://www.mf.uni-lj.si/ris/oprema</t>
  </si>
  <si>
    <t>2-5let</t>
  </si>
  <si>
    <t>večina projektov na MF</t>
  </si>
  <si>
    <t>Sistem za analizo ekspresije proteinov s pomočjo dvodimenzionalne elektroforeze</t>
  </si>
  <si>
    <t>Two-dimensional Electrophoresis for Protein Expression Analysis</t>
  </si>
  <si>
    <t xml:space="preserve">Raziskovalna oprema se uporablja za analizo izražanja proteinov s pomočjo dvo-dimenzionalne elektroforeze. </t>
  </si>
  <si>
    <t>Equipment is used for two-dimensional electophoretic analysis of protein expression.</t>
  </si>
  <si>
    <t>3836 - sistem za dvodimenz.elektroforezo (33.123)</t>
  </si>
  <si>
    <t>45,00 €/uro</t>
  </si>
  <si>
    <t>Jure Dimec</t>
  </si>
  <si>
    <t>Sistem za zajemanje in analizo bibliografskih podatkov v medecini za Slovenijo</t>
  </si>
  <si>
    <t>System for data input and analysis of bibliographic data in Slovenian biomedicine</t>
  </si>
  <si>
    <t>The equipment is integrated into the computer network and serves all users who access the bibliographic services offered by Faculty of Medicine.</t>
  </si>
  <si>
    <t>Oprema zagotavlja strežniško in omrežno podporo bibliografskim aplikacijam.</t>
  </si>
  <si>
    <t>The equipment is a basis for server and network services used by bibliographic applications.</t>
  </si>
  <si>
    <t>605-mrežno stikalo (7.431) 609-tračna enota (11.049) 633-ohišje USB (646,00) 634-klima naprava (4.139) 640-mrežno stikalo (12.237)</t>
  </si>
  <si>
    <t>14, 19</t>
  </si>
  <si>
    <t>4leta</t>
  </si>
  <si>
    <t>J3-2155</t>
  </si>
  <si>
    <t>Janez Stare</t>
  </si>
  <si>
    <t>Laboratorij za mikrospektrofluorimetrijo</t>
  </si>
  <si>
    <t>2005,
2006</t>
  </si>
  <si>
    <t>Laboratory for microspectrofluorimetry</t>
  </si>
  <si>
    <t>Oprema je na voljo drugim raziskovalcem do 8 ur tedensko. Cena se oblikuje glede na materialne stroške, večinoma pa gre za sodelovanje.</t>
  </si>
  <si>
    <t>Te equipment is available to other institutions up to 8 hr weekly. The price is set according to the actual material costs, but so far most of the use was done in collaboration and joint publications.</t>
  </si>
  <si>
    <t>Oprema je namenjena predvsem meritvam intracelularne koncentracije ionov, predvsem Ca2+ in H+ ter za namen epifluorescenčne mikroskopije</t>
  </si>
  <si>
    <t>The equipment is mostly used for measurements of intenal calcium and hydrogen ion concentrations</t>
  </si>
  <si>
    <t>http://www.mf.uni-lj.si/CKF</t>
  </si>
  <si>
    <t>10,11,70</t>
  </si>
  <si>
    <t>27580,10779,18825,28326</t>
  </si>
  <si>
    <t>J3-2317</t>
  </si>
  <si>
    <t>J3-0029</t>
  </si>
  <si>
    <t>24927,15667,10779</t>
  </si>
  <si>
    <t>Raziskovalna osrednja oprema na MF</t>
  </si>
  <si>
    <t>Central equipment for research on Faculty of Medicine</t>
  </si>
  <si>
    <t>Oprema zagotavlja zaščito omrežja Medicinske fakultete ter nadzor delovanja in nudi diskovni prostor osrednjim omrežnim storitvam na Medicinski fakulteti.</t>
  </si>
  <si>
    <t>The equipment is a basis for security services and for the control of the network of Faculty of Medicine. It serves also as a disk storage for central network services of Faculty of Medicine.</t>
  </si>
  <si>
    <t>604-požarna pregrada (18.151) 610- diskovno polje (27.407) + računalniški program</t>
  </si>
  <si>
    <t>Sistem za statistično analizo podatkov v medicini</t>
  </si>
  <si>
    <t>Sytem for statistical analysis of medical data</t>
  </si>
  <si>
    <t>The equipment is integrated into the computer network and serves all users who access statistical services offered by Faculty of Medicine.</t>
  </si>
  <si>
    <t>Oprema zagotavlja strežniško in omrežno podporo statističnim obdelavam.</t>
  </si>
  <si>
    <t>The equipment is a basis for server and network services used for statistical processing.</t>
  </si>
  <si>
    <t>603-sistem UPS (4.287) 606-mrežno stikalo (335,00) 611-stikalo mrežno (3.719) 630-preklopnik (14.027) 642-strežnik (13.409) 638-zunanji disk (162,00)</t>
  </si>
  <si>
    <t>P3-0154</t>
  </si>
  <si>
    <t>Žarko Finderle</t>
  </si>
  <si>
    <t>Sistem za ocenjevanje oksidativnega stresa</t>
  </si>
  <si>
    <t>DNA injury assement with "Comet test"</t>
  </si>
  <si>
    <t>Oprema je namenjena izključno za raziskovalne namene. Metoda za oceno poškodb DNA izoliranih celic s kometnim testom. Cena ene meritve je 620 EUR za 10 vzorcev.</t>
  </si>
  <si>
    <t>Only for bilateral research projects.</t>
  </si>
  <si>
    <t>2173 - sistem za ocenjevanje oksidativnega stresa (41.108)</t>
  </si>
  <si>
    <t>60,00 €/uporabo</t>
  </si>
  <si>
    <t>Oprema za študij izražanja genov. Sklop 1. - Oprema za kvantitaivni PCR in post PCR analizo</t>
  </si>
  <si>
    <t>Real-time PCR system
 7500, with PC tower</t>
  </si>
  <si>
    <t>Oprema omogoča proučevanje izražanje genov, pa tudi alelno diskriminacijo enonukleotidnih polimorfizmov (SNP).</t>
  </si>
  <si>
    <t>Real-time PCR system 7500, with PC tower</t>
  </si>
  <si>
    <t>2364 - sistem PCR real time (42.928)</t>
  </si>
  <si>
    <t>L3-3648</t>
  </si>
  <si>
    <t>V.Dolžan</t>
  </si>
  <si>
    <t>P1-0170</t>
  </si>
  <si>
    <t>Oprema za študij izražanja genov. Sklop 2.- Oprema za vakumsko koncentriranje vzorcev</t>
  </si>
  <si>
    <t>Vacuum SpeedVac 
Concentrator</t>
  </si>
  <si>
    <t>Oprema omogoča pripravo vzorcev za kvantitativni RT-PCR analizo ter pripravo vzorcev proteinov in lipidov</t>
  </si>
  <si>
    <t xml:space="preserve"> can be used for concentration  of samples for RT-PCR analysis as well as samples of proteins and lipids</t>
  </si>
  <si>
    <t>2405- aparat za koncentracijo vzorcev (25.196)</t>
  </si>
  <si>
    <t>P1-170-35</t>
  </si>
  <si>
    <t>Bojan Božič,            Jure Derganc</t>
  </si>
  <si>
    <t>Sistem za biofizikalno karakterizacijo na podlago pritrjenih celic                                      Nadgradnja sistema za biofizikalno karakterizacijo na podlago pritrjenih celic</t>
  </si>
  <si>
    <t>2008, 2015</t>
  </si>
  <si>
    <t>132,114,14     +30.903,94</t>
  </si>
  <si>
    <t>Paket 13                          Paket 16</t>
  </si>
  <si>
    <t>po individualnem dogovoru</t>
  </si>
  <si>
    <t>use of equipment by individual agreement</t>
  </si>
  <si>
    <t>brezkontaktna manipulacija (IR laser, 1064 nm) dielektričnih delcev v vidnem polju mikroskopa</t>
  </si>
  <si>
    <t>contactless manipulation (IR laser, 1064 nm) of dielectric particles within the microscope field of view</t>
  </si>
  <si>
    <t>1615 - sistem za biof.  karakterizacijo celic (100.800);                            povečanje vrednosti osnovnega sredstva (Paket 16)</t>
  </si>
  <si>
    <t>Jure Derganc</t>
  </si>
  <si>
    <t>Srečko Koren</t>
  </si>
  <si>
    <t>Detekcijski in dokumentacijski mini center za raziskovanje značilnosti manj pogostih patogenih mikrobov</t>
  </si>
  <si>
    <t>2007, 2008</t>
  </si>
  <si>
    <t xml:space="preserve"> Mini center for detection
 and documentation of characteristics of rare pathogens.</t>
  </si>
  <si>
    <t>Pomnoževalnik DNK, LightCycler 2.0 – pomnoževanje NK</t>
  </si>
  <si>
    <t>LightCycler 2.0 – Nucleic acid amplification</t>
  </si>
  <si>
    <t>5236 - analizator genetski (93.062)</t>
  </si>
  <si>
    <t>5066 - sistem analitski (67.632)</t>
  </si>
  <si>
    <t>Oprema za mikrofluorimetrijo</t>
  </si>
  <si>
    <t>2006,
2007</t>
  </si>
  <si>
    <t>Equipment for 
microfluorimetry</t>
  </si>
  <si>
    <t>22,00 €/uro</t>
  </si>
  <si>
    <t>Oprema za povišanje hitrosti in razpoložljivosti osrednjega dela omrežja Medicinske fakultete</t>
  </si>
  <si>
    <t>Equipment for increasing throughput and availability of the core network of Faculty of Medicine</t>
  </si>
  <si>
    <t>Oprema zagotavlja ustrezno razpoložljivost, zanesljivost, zmogljivost in nadgradljivost osrednjega dela omrežja Medicinske fakultete.</t>
  </si>
  <si>
    <t>The equipment is a foundation for the high availability, reliability, throughput and upgradability of the core network of Faculty of Medicine</t>
  </si>
  <si>
    <t>659-omara komunikacijska  (327,00), 660-omara komunikacijska (566,00), 655-omara komunikacijska (2.410), 656 omara komunikacijska (2.411), 2337- agregat diesel (42.118), aktivna omrežna oprema</t>
  </si>
  <si>
    <t>www.mf.uni-lj.si</t>
  </si>
  <si>
    <t>Cankar Ksenija</t>
  </si>
  <si>
    <t>Sklop za neinvazivno spremljanje in ocenjevanje delovanja srčno-žilnega sistema pri človeku</t>
  </si>
  <si>
    <t>System for 
noninvasive 
cardiovascular
 testing</t>
  </si>
  <si>
    <t>Oprema je namenjena neinvazivnemu spremljanju in ocenjevanju delovanja srčno-žilnega sistema pri človeku. Cena ene meritve je 280 EUR za eno meritev.</t>
  </si>
  <si>
    <t>2298 - aparat EKG (1.270)
2263 - aparat za spremljanje oksigenacije v tkivu (46,800)
2106 -sistem za mikrodializo (5.173,76)</t>
  </si>
  <si>
    <t>210,00 €/uporabo</t>
  </si>
  <si>
    <t>Barokomora</t>
  </si>
  <si>
    <t>2000,
2001</t>
  </si>
  <si>
    <t>Hyperbaric 
chamber</t>
  </si>
  <si>
    <t>Barokomora je namenjena za zdravljenje določenih obolenj. Cena enega standardnega potopa (15m 90 minut O2) 113 EUR.</t>
  </si>
  <si>
    <t>Treatment
 available 
24 hours 
a day.</t>
  </si>
  <si>
    <t>2101 - komora 
hiperbarična (114.113)</t>
  </si>
  <si>
    <t>113,00 €/uporabo</t>
  </si>
  <si>
    <t>Sistem za visokotlačno tekočinsko kromatografijo</t>
  </si>
  <si>
    <t>HPLC System</t>
  </si>
  <si>
    <t>HPLC omogoča ločevanje 
komponent z nizko molekulsko 
maso na koloni z ustreznim 
nosilcem s pomočjo topila 
(mobilne faze), ki pod visokim 
pritiskom potuje skozi kolono.  
Omogoča tudi analizo radioaktivno 
označenih vzorcev.</t>
  </si>
  <si>
    <t>HPLC is used for separation 
of low molecular weight 
molecules</t>
  </si>
  <si>
    <t>1674 - nanašalec 
vzorcev avtomatski HPLC (17.425,17)</t>
  </si>
  <si>
    <t>1676 - spektrofotometer (23.095,30)</t>
  </si>
  <si>
    <t>1675 - detektor radioaktivnosti (14.960,69)</t>
  </si>
  <si>
    <t>Alojz Ihan</t>
  </si>
  <si>
    <t>142702            +22475</t>
  </si>
  <si>
    <t>Oprema dostopna po dogovoru - potrebno znanje dela z pretočnim citometrom in računalniki.</t>
  </si>
  <si>
    <t>Service offered only experienced personnel familiar with use of computers.</t>
  </si>
  <si>
    <t>Pretočni citometer 
uporabljamo za določanje 
različnih populacij in subpopulacij
 imunskih celic v suspenziji ter 
za merjenje lastnosti posameznih
 delcev.</t>
  </si>
  <si>
    <t>Flow cytometer is used 
to detect various population 
and subpopulation of immune 
cells in suspension and to 
measure the property of individual 
particles.</t>
  </si>
  <si>
    <t>4875 - pretočni 
citometer (142.702)</t>
  </si>
  <si>
    <t>28,00 €/uro</t>
  </si>
  <si>
    <t>18,00 €/uro</t>
  </si>
  <si>
    <t>glede na izvajalca; različni profili opreaterjev; uvajanje novih uporabnikov 28,00 €/uro</t>
  </si>
  <si>
    <t>Inštitut za mikrobiologijo in imunologijo</t>
  </si>
  <si>
    <t>Igor Poberaj 
/Robert Zorec</t>
  </si>
  <si>
    <t>8851, 3702</t>
  </si>
  <si>
    <t>Mrežni sistem za 
analizo slike</t>
  </si>
  <si>
    <t>Image analysis
 network system</t>
  </si>
  <si>
    <t xml:space="preserve">Oprema je amortizirana, v uporabi pri dr. Poberaj. Najava pri skrbniku opreme najmanj 30 dni pred želenim terminom uporabe. Določen termin v skladu z razpoložljivostjo. Terminska souporaba v 24-urnih sklopih. </t>
  </si>
  <si>
    <t xml:space="preserve">The equipment is depriciated. (In use at
Dr. Poberaj). Reservation with the equipment coordinator at least 30 days in advance. The booking in accordance to availability. Term use in 24-hour time period. </t>
  </si>
  <si>
    <t>Laserska pinceta za mehanično manipulacijo delov celice</t>
  </si>
  <si>
    <t>Laser tweezer 
manipulations in
 living cells</t>
  </si>
  <si>
    <t>Igor Poberaj /
Robert Zorec</t>
  </si>
  <si>
    <t>Celična kirurgija</t>
  </si>
  <si>
    <t>Cell Surgery</t>
  </si>
  <si>
    <t>Laser tweezer 
manipulations 
in living cells</t>
  </si>
  <si>
    <t>Radovan Komel,    Damjana Rozman</t>
  </si>
  <si>
    <t>Oprema za pripravo in analizo bio-čipov nizke gostote (nadgradnja Centra za funkcijsko genomiko in bio-čipe; sklop 2)</t>
  </si>
  <si>
    <t>2007, 
2008</t>
  </si>
  <si>
    <t>Equipment for preparing a
nd analysing bio-chips of low density ( upgrade of Center for functional genomics and bio-chips ; assembly II)</t>
  </si>
  <si>
    <t>consulting,  preparing and analysing bio-chips; access to the Centre for functional genomics and bio-chips is possible by agreement with management and workers CFGBC or by reservation on CFGBC @mf.uni-lj.si</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</si>
  <si>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</si>
  <si>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</si>
  <si>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2357 - hibridizacijska postaja Tecan; 4/07    (39.914,45)</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</si>
  <si>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</si>
  <si>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</si>
  <si>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2382 - aparat za vizualizacijo biočipov (36.108)</t>
  </si>
  <si>
    <t>Katarina Černe</t>
  </si>
  <si>
    <t>Pretočni citometer Cell Lab QUANTA SC MPL</t>
  </si>
  <si>
    <t>Flow cytometer Cell Lab QUANTA SC MPL</t>
  </si>
  <si>
    <t>Možnost dostopa za zunanje uporabnike po predhodnem dogovoru s skrbnikom (preko elektronske pošte: katarina.cerne@mf.uni-lj.si) in v skladu z dogovorom med uporabniki.</t>
  </si>
  <si>
    <t>Access for external consumers is possible with preagreement with management and according with rules and conditions for use, preagreement is possible via e-mail: katarina.cerne@mf.uni-lj.si .</t>
  </si>
  <si>
    <t>Quanta SC MPL omogoča sočasno merjenje 3 fluorescenc, analizo različnih celičnih parametrov in uporabo kitov za merjenje le-teh, merjenje št.celic in celičnega volumna s metodo Coulter volumen.</t>
  </si>
  <si>
    <t>Quanta SC MPL enables analysis of different cell paramethers use of 3 type fluorescens, cell number analysis and cell volume analysis with use of Counter volume.</t>
  </si>
  <si>
    <t>0401953 - pretočni 
citometer (138.627)</t>
  </si>
  <si>
    <t>27,50 €/uro</t>
  </si>
  <si>
    <t>http://www.mf.uni-lj.si/ifet</t>
  </si>
  <si>
    <t>4,11,17</t>
  </si>
  <si>
    <t xml:space="preserve">glede na izvajalca; različni profili opreaterjev; </t>
  </si>
  <si>
    <t>P3-0067</t>
  </si>
  <si>
    <t>Radovan Komel</t>
  </si>
  <si>
    <t>Sklop za visokozmogljivostno 
določanje nukleotidnih 
zaporedij, Genome Sequencer 
FLX (Roche) – 1. sklop</t>
  </si>
  <si>
    <t>High-throughput sequencing platform equipment, for Genome Sequencer FLX (Roche) -1st Assembly</t>
  </si>
  <si>
    <t>Možnost dostopa v Medicinskem Centru za molekularno biologijo (MCMB) glede na 
dogovor s skrbnikom opreme (radovan.komel@mf.uni-lj.si).</t>
  </si>
  <si>
    <t>After prior agreement with the curator of eqiupment at Medical Centre for Molecular Biology (radovan.komel@mf.uni-lj.si).</t>
  </si>
  <si>
    <t xml:space="preserve">Sklop 1: Quickgene-810 je enota za izolacijo nukleinskih kislin omogoča izolacijo DNA in RNA iz majhnih količin bioloških vzorcev z visokim izkoristkom. 
</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</si>
  <si>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</si>
  <si>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1102517- sistem za avtomatsko izolacijo in zajemanje nukleinskih kislin FujiFilm ter sistem za zajemanje podob FujiFilm (86.918,88 €)</t>
  </si>
  <si>
    <t>http://ibk.mf.uni-lj.si/equipment/quickgene-810.html</t>
  </si>
  <si>
    <t>4-sistemi za analize</t>
  </si>
  <si>
    <t>projekti in program v okviru prog.skupine         P1-0104</t>
  </si>
  <si>
    <t>člani programske skupine, člani Inštituta za biokemijo, Onkološki inštitut</t>
  </si>
  <si>
    <t>Sklop za visokozmogljivostno 
določanje nukleotidnih 
zaporedij, Genome Sequencer 
FLX (Roche) – 2. sklop</t>
  </si>
  <si>
    <t>High-throughput sequencing platform equipment, for Genome Sequencer FLX (Roche) -2nd Assembly</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</si>
  <si>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</si>
  <si>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</si>
  <si>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http://ibk.mf.uni-lj.si/equipment/las-4000.html</t>
  </si>
  <si>
    <t xml:space="preserve">glede na izvajalca; različni profili opreaterjev, </t>
  </si>
  <si>
    <t>Oprema za osrednjo 
strežniško in omrežno 
podporo na Medicinski 
fakulteti - 1. in 2. sklop</t>
  </si>
  <si>
    <t>2009, 
2010</t>
  </si>
  <si>
    <t>Central server and network equipment of Faculty of Medicine - part 1 and part 2</t>
  </si>
  <si>
    <t xml:space="preserve">Oprema zagotavlja strežniško in omrežno podporo osrednjim storitvam Medicinske fakultete. </t>
  </si>
  <si>
    <t>The equipment is a basis for server and network services of Faculty of Medicine.</t>
  </si>
  <si>
    <t>3500744, 
3500745,
 3500746, 3500747, 3500748, 3500749, 3500734, 3500737,3500735, 3500736, 3500738, 3500739, 3500740, 3500741, 3500742, 3500743, 3500750, 3500751, 3500752, 3500753, 3500754
3500835, 3500836, 3500837</t>
  </si>
  <si>
    <t>2 do 5 let</t>
  </si>
  <si>
    <t xml:space="preserve">Nanomehano-optična mikroskopija za biomedicino                            Nadgradnja konfokalnega mikroskopa </t>
  </si>
  <si>
    <t>2011,      2015</t>
  </si>
  <si>
    <t>949.995,00                                  +20.788,80</t>
  </si>
  <si>
    <t>Paket 14              Paket 16</t>
  </si>
  <si>
    <t>1402634, 1403317, 1403649 doknjižba k tej inventarni številki (Paket 16)</t>
  </si>
  <si>
    <t>Visokozmogljivostni integrirani sistem za biočipe na kroglicah</t>
  </si>
  <si>
    <t>Highperformanced integrated system; sequencer</t>
  </si>
  <si>
    <t>Access to the Centre for Functional Genomics and Bio-Chips is possible by agreement with management and workers CFGBC or by reservation on CFGBC @mf.uni-lj.si</t>
  </si>
  <si>
    <t>Namizni sekvenator nove generacije; pomoč pri metagenomskih študijah, sekvenciranje amplikonov, sekvenciranje "de novo", sekvenciranje tarčnih odsekov z metodo "Sequence capture"</t>
  </si>
  <si>
    <t>new generation of desktop sequencer; help with metagenomics studies,  sequencing of amplicons, sequencing of "de novo" sequencing of target segments using the "Sequence Capture"</t>
  </si>
  <si>
    <t>glede na izvajalca; različni profili opreraterjev; glede na potrebe postopka uporabnika / naročnika</t>
  </si>
  <si>
    <t>http://cfgbc.mf.uni-lj.si/equipment/roche_gs_junior</t>
  </si>
  <si>
    <t>projekti in program v okviru prog.skupine         P1-0104;                             partnerske inštitucije Konzorcija za bio-čipe                             ( http://cfgbc.mf.uni-lj.si/)</t>
  </si>
  <si>
    <t>Magnetno resonančni tomograf</t>
  </si>
  <si>
    <t>Oprema je trenutno na voljo drugim uporabnikom . Obvezno je delo z izučenimi in pooblaščenimi operaterji. meritve praviloma trajajo več ur. Za dolgotrajnejše delo je potrebno skleniti ustrezno pogodbo. Obseg razpoložljivih terminov za druge raziskovalce se je povečal septembra 2012, trenutno poleg naše raziskovalne skupine tomograf uporabljajo še tri skupine.</t>
  </si>
  <si>
    <t>Reservation and contract needed. The equipment is available for other researchers, partly as collaboration. Since September 2012 the availability of the tomograph for extramural research has increased.  Four research groups are currently using the equipment, and part of the time is still available.</t>
  </si>
  <si>
    <t>MRI, MRS, DTI, traktografija, DWI, DWI celega telesa, BOLD fMRI, ASL, VBM</t>
  </si>
  <si>
    <t>MRI, MRS, DTI, tractography, DWI, whole body DWI, BOLD fMRI, VBM, ASL etc.</t>
  </si>
  <si>
    <t>304,90 €/uro</t>
  </si>
  <si>
    <t>50,00 €/h</t>
  </si>
  <si>
    <t>27580,  10779,  18825,  28326</t>
  </si>
  <si>
    <t>J5―4230, L3―4255</t>
  </si>
  <si>
    <t>J3―4076</t>
  </si>
  <si>
    <t>P3―0338</t>
  </si>
  <si>
    <t>Oprema za analizo in detekcijo patogenih organizmov</t>
  </si>
  <si>
    <t>MagPix System</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</si>
  <si>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</si>
  <si>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</si>
  <si>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1216713 čitalec fluoresc</t>
  </si>
  <si>
    <t>500,00 €/uporabo</t>
  </si>
  <si>
    <t>Individualna nabava</t>
  </si>
  <si>
    <t>Nadgradnja sistema za bifizikalno karakterizacijo na podlagi pritrjenih celic</t>
  </si>
  <si>
    <t>Glej vrstico 36 povečanje vrednosti sistema za biofizikalno karakterizacijo</t>
  </si>
  <si>
    <t>Nadgradnja konfokalnega mikroskopa</t>
  </si>
  <si>
    <t>Glej vrstico 55 povečanje vrednosti konfokalnega mikroskopa</t>
  </si>
  <si>
    <t>Sistem za vnos DNK v celice</t>
  </si>
  <si>
    <t>System for DNA delivery in cells</t>
  </si>
  <si>
    <t>Motoriziran invertni mikroskop Axio Observer Z1</t>
  </si>
  <si>
    <t>Motorised inverted microscope Axko Observer Z1</t>
  </si>
  <si>
    <t>Imaging live and fixed cell</t>
  </si>
  <si>
    <t>P3 311</t>
  </si>
  <si>
    <t>ION S5 SYSTEM               Sistem pirosekveniciranja</t>
  </si>
  <si>
    <t xml:space="preserve">ION S5 SYSTEM         </t>
  </si>
  <si>
    <t>Sistem pirosekvenciranja s katerim določamo nukleotidno zaporedje in število kopij posameznih odsekov na nivoju genoma, transkriptoma in epigenoma.</t>
  </si>
  <si>
    <t>MAGPIX z xPONENT 4.2</t>
  </si>
  <si>
    <t>MAGPIX with xPONENT 4.2</t>
  </si>
  <si>
    <t>Dostop do opreme možen po dogovoru z Laboratorijem za molekularno nevrobiologijo, Inštitut za patološko fiziologijo.</t>
  </si>
  <si>
    <t>Access to the equipment is possible by arrangement with the Laboratory of Molecular Neurobiology, Institute for Pathophysiology</t>
  </si>
  <si>
    <t>Multipleksno merjenje koncentracije specifičnih proteinov v mediju za celične kulture, celičnih homogenatih ali v vzorcih krvi.</t>
  </si>
  <si>
    <t>Multiplex measuring of specific protein concentrations in  cell culture medium, cell homogenates or blood samples.</t>
  </si>
  <si>
    <t>http://www.mf.uni-lj.si/vsebina/menu1/259</t>
  </si>
  <si>
    <t>P30043</t>
  </si>
  <si>
    <t>Sklop za funkcijsko analizo - funkcijska genomika: Sklop 1</t>
  </si>
  <si>
    <t>Platform for functional analysis - Functional Genomics : 1st Assembly</t>
  </si>
  <si>
    <t xml:space="preserve">Nadgradnja obstoječega sistema Synergy H4 (BioTek Instruments; merjenje absorbance in fluorescence) z moduloma za luminiscenco in fluorescenčno polarizacijo, z enoto za merjenje fluorescence po času in z dvema injektorjema. </t>
  </si>
  <si>
    <t xml:space="preserve">Upgrade of existing Synergy H4 system (BioTek Instruments; absorbance and fluorescence measurements) with modules for luminiscence and fluorescence polarisation, time-resolved fluorescence (TRP) and double injector. </t>
  </si>
  <si>
    <t>http://www.ibk.mf.uni-lj.si/equipment</t>
  </si>
  <si>
    <t>P1-0390</t>
  </si>
  <si>
    <t>člani programske skupine, člani IBK, za pedagoško delo na MF, občasno tudi zunanji (raziskovalci iz drugih fakultet UL, podjetja Roche itd.).</t>
  </si>
  <si>
    <t>Sklop za funkcijsko analizo - funkcijska genomika: Sklop 2</t>
  </si>
  <si>
    <t>Platform for functional analysis - Functional Genomics : 2st Assembly</t>
  </si>
  <si>
    <t>Mikroskopska kamera</t>
  </si>
  <si>
    <t>Dostop do opreme možen po dogovoru z Infrastrukturnim centrom BMCB, Inštitut za biologijo celice.</t>
  </si>
  <si>
    <t>Access to the equipment is possible by arrangement with theInfrastructural centre BMCM, Institute of Cell Biology</t>
  </si>
  <si>
    <t>Nadgradnja obstoječega sistema presevne elektronske mikroskopije</t>
  </si>
  <si>
    <t xml:space="preserve">Upgrade of the existing  system of transmission electron microscopy. </t>
  </si>
  <si>
    <t>`0201822</t>
  </si>
  <si>
    <t>a) 100€ ( z DDV)  / uro mikroskopije z operaterjem  ( zunanji uporabniki);                      b) 30€ ( z DDV) / uro mikroskopije samostojno (interni uporabniki )                     c) 70,00 € ( z DDV)  / uro mikroskopiranje z operaterjem (zunanji uporabniki)                    d) 20,00€ (zDDV) / uro mikroskopiranje samostojno (interni uporabniki)</t>
  </si>
  <si>
    <t>10 let</t>
  </si>
  <si>
    <t>P3-0108</t>
  </si>
  <si>
    <t>člani programske skupine in zunanji uporabniki</t>
  </si>
  <si>
    <t>Bojan Božič,      Uroš Tkalec</t>
  </si>
  <si>
    <t>11088, 26467</t>
  </si>
  <si>
    <t>Sistem za pripravo in vizualizacijo kapljične mikrofluidike</t>
  </si>
  <si>
    <t>System for preparation and visualization of droplet microfluidics</t>
  </si>
  <si>
    <t>Po individualnem dogovoru. Za dostop do opreme prosim pošljite elektronsko pošto na bojan.bozic@mf.uni-lj.si s kratkim opisom predvidenega dela in okvirnim časovnim planom.</t>
  </si>
  <si>
    <t>Use of equipment upon individual agreement. In order to access the equipment please write an email to bojan.bozic@mf.uni-lj.si with a brief description of the work planned and the approximate time needed to complete it.</t>
  </si>
  <si>
    <t>Sistem za pripravo in vizualizacijo kapljične mikrofluidike je sestavljen iz naprave za obdelavo steklenih kapilar in hitre kamere. Oprema omogoča avtomatizirano izdelavo komponent za mikrofluidične čipe, ki jih lahko uporabljamo na tvorjenje različnih vrst kapljic in emulzij.</t>
  </si>
  <si>
    <t xml:space="preserve">System for the preparation and visualization of droplet microfluidics consists of micropipette puller and high speed camera. The equipment enables automated production of glass components for microfluidic chips which can be used for generation of various droplets and emulsions. </t>
  </si>
  <si>
    <t>0501736, 0501737</t>
  </si>
  <si>
    <t>70 € /uro</t>
  </si>
  <si>
    <t>700,00 € letno</t>
  </si>
  <si>
    <t>45 € / uro</t>
  </si>
  <si>
    <t xml:space="preserve">Sistem za spremljanje energijskega metabolizma živih celic  </t>
  </si>
  <si>
    <t>System for analysis of energy metabolisms of  cells</t>
  </si>
  <si>
    <t>Dostop do opreme možen na Inštitutu za farmakologijo in ekseprimentalno toksikologijo po dogovoru s skrbnikom opreme (bojan.bozic@mf.uni-lj.si; mojca.pavlin@mf.uni-lj.si)</t>
  </si>
  <si>
    <t>After prior agreement with the curator of eqiupment (bojan.bozic@mf.uni-lj.si; mojca.pavlin@mf.uni-lj.si) at the Institute of Pharmacology and Experimental Toxicology</t>
  </si>
  <si>
    <t xml:space="preserve">Napravo SeaHorse XFe24 analizator omogoča spremljanje energijskega metabolizma živih celic, meri spremembe porabe kisika in stopnjo glikolize (preko meritve pH) živih celic in vitro, ter manjših vzorcev tkiv. V realnem času spremlja bazalni energijski metabolizem ter hkrati omogoča meritve sprememb po predhodnem tretiranju celic z učinkovinami ali odziva pri sprotnem dodajanju različnih učinkovin, </t>
  </si>
  <si>
    <t>SeaHorse XFe24 analyser enables measurement of cell energy metabolism of live cells by measuring oxigen consuption and rate of glycolisis of live cells in vitro or  in small tissue samples. It enable emasurments in real time of basal eenrgy metabolism or changes in metabolism after treatment by different compounds.</t>
  </si>
  <si>
    <t xml:space="preserve"> 100€ ( z DDV)  / uro uporabe naprave Seahorse analyser z operaterjem  ( zunanji uporabniki);                      b) 50€ ( z DDV) / uro uporabe z operaterjem    člani UL ) , c) člani konzorcija-interni uporabniki 0 EUR                    </t>
  </si>
  <si>
    <t>Material po porabi</t>
  </si>
  <si>
    <t>člani konzorcija za nakup opreme:  program-P1-0055 Inštitut za biofiziko, P3-0067 Inštitut za farmakologijo in eksperimentalno toksikologija  člani programa P3-0043 -  (Laboratorij za molekularno nevrobiologij o in Inšititut za anatomijo), IJS-  P1-0207</t>
  </si>
  <si>
    <t>Aljoša Bavec</t>
  </si>
  <si>
    <t>Sklop opreme za analizo biomarkerjev in molekularnih interakcij: 1. del. Inštrument Monolith NT115 za detekcijo molekulskih interakcij</t>
  </si>
  <si>
    <t xml:space="preserve">138.043,00 </t>
  </si>
  <si>
    <t>Možnost dostopa do opreme na Inštitutu za biokemijo glede na 
dogovor s skrbnikom opreme (aljosa.bavec@mf.uni-lj.si).</t>
  </si>
  <si>
    <t>Access to the equipment is possible by arrangement with the custodian at the Institute of Biochemistry UL MF   (aljosa.bavec@mf.uni-lj.si).</t>
  </si>
  <si>
    <t>Inštrument za detekcijo molekulskih interakcij na principu termofereze</t>
  </si>
  <si>
    <t>Metka Lenassi</t>
  </si>
  <si>
    <t>Sklop opreme za analizo biomarkerjev in molekularnih interakcij, 2. del: Inštrument  NanoSight NS300 z enoto za avtomatizirano merjenje nanodelcev</t>
  </si>
  <si>
    <t xml:space="preserve">Instrument NanoSight NS300 connected to the autosampler </t>
  </si>
  <si>
    <t xml:space="preserve">83.498,00 </t>
  </si>
  <si>
    <t>Možnost dostopa do opreme na Inštitutu za biokemijo glede na 
dogovor s skrbnikom opreme (metka.lenassi@mf.uni-lj.si).</t>
  </si>
  <si>
    <t>Access to the equipment is possible by arrangement with the custodian at the Institute of Biochemistry UL MF  (metka.lenassi@mf.uni-lj.si).</t>
  </si>
  <si>
    <t>Inštrument za merjenje velikosti in koncentracije nanodelcev</t>
  </si>
  <si>
    <t>To determine the size and concentration of nanoparticles</t>
  </si>
  <si>
    <t>https://www.mf.uni-lj.si/ibk/predstavitev</t>
  </si>
  <si>
    <t>Oprema je izrabljena v okviru programa P1-0170, projektov J3-9255, L3-8203 in projektov s kliničnimi sodelavci</t>
  </si>
  <si>
    <t>Transkranialna magnetna stimulacija za neinvazivno stimulacijo možganeske skorje poskusnih živali</t>
  </si>
  <si>
    <t>System for transcranial magnetic stimulation of cerebral cortex in rats</t>
  </si>
  <si>
    <t>Po dogovoru s skrbnikom in vodjo programa P3-0171. Za dostop do naprave je pogoj opravljen tečaj za delo z laboratorijskimi živalmi.</t>
  </si>
  <si>
    <t>Prior agreement with the curator and principal investigator of the program. Potential users should have completed the Course for work with laboratory animals.</t>
  </si>
  <si>
    <t>Sistem MagVenture za transkranialno magnetno stimulacijo in sondo za stimulacijo možganske skorje pri podganah</t>
  </si>
  <si>
    <t>MagVenture system for transcranial magnetic stimulation and a cooled rat coil</t>
  </si>
  <si>
    <t>5, 60</t>
  </si>
  <si>
    <t>6 let</t>
  </si>
  <si>
    <t>Nadgradnja konfokalnega mikroskopa na Zeiss LSM 800 KMAT</t>
  </si>
  <si>
    <t>Upgrade of confocal microscope to Zeiss LSM 800 KMAT</t>
  </si>
  <si>
    <t>199.500,00</t>
  </si>
  <si>
    <t>Univerza v Mariboru, Fakulteta za elektrotehniko, računalništvo in informatiko</t>
  </si>
  <si>
    <t>P2-0114</t>
  </si>
  <si>
    <t>Mladen Trlep</t>
  </si>
  <si>
    <t xml:space="preserve">Magnetizer trdomagnetnih materialov; Merilnik in analizator visokofrekvenčnih elektromagnetnih polj </t>
  </si>
  <si>
    <t>Impulse magnetizer, Field Nose System and Spectrum Analyser for high frequency electromagnetic fields</t>
  </si>
  <si>
    <t xml:space="preserve">Vsa oprema je na razpolago vsem zainteresiranim raziskovalcem in drugim uporabnikom. Uporaba je terminsko prilagojena pedagoškemu procesu v laboratoriju. </t>
  </si>
  <si>
    <t>Availability is limited to the location of the Faculty of EE and CS of Maribor.</t>
  </si>
  <si>
    <t>Impulzni magnetizer je namenjen za magnetenje in za justiranje z razmagnetenjem vseh anizotropnih in izotropnih magnetnih materialov. Možno je magnetiziranje tudi vseh trdomagnetnih materialov, kot npr. SmCo ali NdFeB magneti.    Analizator in merilnik visokofrekvenčnih polj se uporablja za natančno  merjenje in analizo  elektromagnetnega polja v prostoru v frekvenčnem območju od 80 MHz do 2.5 Ghz.</t>
  </si>
  <si>
    <t>The impulse magnetizer enables the magnetization, adjustment and demagnetisation of all anisotropic and isotropic magnetic materials. In particular it is possible to magnetize all hard magnetic materials such as SmCo or NdFeB magnets.The Spectrum Analyzer and Field Nose System are design for the accurate measurement and of electromagnetic fields in the space in the frequency range from 80 MHz to 2.5 GHz</t>
  </si>
  <si>
    <t>46938,46789,46790</t>
  </si>
  <si>
    <t>http://feri.um.si/raziskovanje/raziskovalna-oprema/</t>
  </si>
  <si>
    <t>P2-0069</t>
  </si>
  <si>
    <t>Zdravko Kačič</t>
  </si>
  <si>
    <t xml:space="preserve">Merilna oprema za brezžično komunikacijo </t>
  </si>
  <si>
    <t>Measuring equipment for wireless communication</t>
  </si>
  <si>
    <t>Merilna in računalniška oprema, ki je bilauporabljena za vrednotenje brezžičnih komunikacijskih tehnoligj, zaradi menjave novih brezžičnih tehnologij ni več primerna za raziskovalno delo.</t>
  </si>
  <si>
    <t>The equipment used for research in the area of wireless communications for performance and efficiency evaluation does not need the minimal requirements for research activities in contermporalwireless communication technologies.</t>
  </si>
  <si>
    <t>Vrednotenje zmogljivosti in kakovosti storitev v sistemih in omrežjih brezžične komunikacije.</t>
  </si>
  <si>
    <t>Evaluattion of performance and quality of services in wireless communication systems and networks.</t>
  </si>
  <si>
    <t>46000-</t>
  </si>
  <si>
    <t>P2-0028</t>
  </si>
  <si>
    <t>Miro Milanovič</t>
  </si>
  <si>
    <t>Oprema za senzorsko vodenje in teleoperiranje mehatronskih sistemov</t>
  </si>
  <si>
    <t>Šestosni robot Motoman HP HP6, Robotski krmilnik NX100, programska oprema Rosty</t>
  </si>
  <si>
    <t>Uporaba opreme je pretežno omejena na prostore FERI.</t>
  </si>
  <si>
    <t xml:space="preserve">Glede na 1. člen opreme opreme ne smemo prodati ali posojati. </t>
  </si>
  <si>
    <t>According to the 1st paragraph in the contract, the equipment should not be lended neither reselled.</t>
  </si>
  <si>
    <t>Študij krmiljenja šestosnega robota s programsko opremo Rosty, namenjeno programiranju v off-line načinu</t>
  </si>
  <si>
    <t>46500,46201,46534</t>
  </si>
  <si>
    <t>P2-0015</t>
  </si>
  <si>
    <t>Drago Dolinar</t>
  </si>
  <si>
    <t>Sistem za načrtovanje in vodenje elektromehanskih naprav</t>
  </si>
  <si>
    <t>System for the design and control of electromechanicaldevices</t>
  </si>
  <si>
    <t>Oprema je na razpolago vsem  zainteresiranim raziskovalnim partnerjem, ki se ukvarjajo z omenjenim področjem in so sodelovanje pripravljeni sofinancirati.  Uporaba opreme je pretežno omejena na prostore FERI.</t>
  </si>
  <si>
    <t>The equipement is at disposal for potencial research project partners which are ready to cooperate. The use of eqiuipement is mostly limited to the area of FERI in Maribor.</t>
  </si>
  <si>
    <t>Sistem je uporaben za načrtovanje različnih elektromehanskih naprav in za njihovo vodenje ter testiranje.</t>
  </si>
  <si>
    <t>The system is ready to design the different electromechanical devices as well as for the control and laboratory testing of them.</t>
  </si>
  <si>
    <t>42215,44736,45857</t>
  </si>
  <si>
    <t>P2-0115</t>
  </si>
  <si>
    <t>Merilna oprema za zajemanje 16 srednje frekvenčnih električnih
fizikalnih količin DEWE2600STREAM10
z nadgradnjo UPSTREAM1016CH
z merilnimi ojačevalniki</t>
  </si>
  <si>
    <t>Measuring instrument DEWE2600STREAM10 for synchronous acquisition of 16 electrical inputs with analogue input amplifiers</t>
  </si>
  <si>
    <t>Oprema je na razpolago vsem  zainteresiranim raziskovalnim partnerjem, ki se ukvarjajo z omenjenim področjem in so sodelovanje pripravljeni sofinancirati.  Uporaba opreme je omejena na prostore FERI.</t>
  </si>
  <si>
    <t>The equipement is at disposal for potencial research project partners which are ready to cooperate. The use of eqiuipement is limited to the area of FERI in Maribor.</t>
  </si>
  <si>
    <t xml:space="preserve">Merilno napravo sestavlja mobilni sistem za zbiranje in obdelavo podatkov z ustreznimi vhodno-izhodnimi vmesniki. Vhodna enota omogoča namestitev 16 analognih vhodnih ojačevalnikov. Trenutna konfiguracija obsega 4 visoko napetostne bipolarne ojačevalnike z merilnim dosegom obsegom od 20 do 1400 V in 7 nizko napetostnih bipolarnih ojačevalnikov z merilnim dosegom v obsegu od 0,01 do 50 V, štirje med njimi z BNC priključki in trije bipolarni z izolacijsko napetostjo 1000V. Pasovna širina ojačevalnikov je 2 MHz. Merilni sistem zagotavlja sinhrono vzorčenje do 16 vhodov s hitrostjo do 10 MS/s. Sistem vsebuje številne dodatne module in programsko opremo, ki zagotavlja posluževanje in opravljanje meritev v zahtevnih delovnih pogojih na terenu.    </t>
  </si>
  <si>
    <t>The measuring device consists of a mobile system for acquisition and processing of data with corresponding input-output interfaces. The input unit allows an installation of 16 analog input amplifiers. The current configuration comprises of four bipolar high-voltage amplifiers with a range from 20V to 1400V, and 7 low-voltage amplifiers with a range from 0.01V to 50V, the four of them with BNC connector and the three of them with banana plugs with isolation voltage of 1000 V. The bandwidth of the analog amplifiers is 2 MHz. The measuring system provides synchronous sampling up to 16 inputs at up to 10 MS/s. The system contains a number of additional modules and software, which provides operation and measurements in demanding industrial conditions.</t>
  </si>
  <si>
    <t>P16-051</t>
  </si>
  <si>
    <t>P2-0368</t>
  </si>
  <si>
    <t>Denis Đonlagić</t>
  </si>
  <si>
    <t>Precizijski večfunkcijski rezalnik optičnih vlaken s 3D analizatorjem rezov</t>
  </si>
  <si>
    <t>Fiber optic precision cleaver with 3D interferometer</t>
  </si>
  <si>
    <t>Kvalitetni večfunkcijski rezalnik s tekočinskimi prijemali omogoča rezanje vlaken večjih premerov in nesimetričnih oblik. Poleg tega omogoča  avtomatsko ali polavtomatsko rezanje dveh zvarjenih vlaken na v naprej določeni razdalji od zvara. Sistem je dopolnjen s 3D analizatorjem rezov, ki omogoča učinkovito testiranje kvalitete rezov na osnovi skeniranja čelne površine optičnega vlakna in izračuna kota.</t>
  </si>
  <si>
    <t>Advanced multi-function liquid clamp cleaver can cleave asymmetric and large diameter fibers. Furthermore it allows automatic or half-automatic cleaving of two spliced fibers at a predetermined distance from the splice. The whole system is complemented by 3D interferometer, which enables efficient testing of the fiber cleave. A cleave quality is determined by scan of the front surface of the optical fiber and calculated angle.</t>
  </si>
  <si>
    <t>56315, 56314, 56312,56313</t>
  </si>
  <si>
    <t>P16-036</t>
  </si>
  <si>
    <t>P2-0065</t>
  </si>
  <si>
    <t>Dušan Gleich</t>
  </si>
  <si>
    <t>L2-5494</t>
  </si>
  <si>
    <t>Sistem za procesiranje optičnih vlaken iz kremenčevega stekla z grafitnim grelnikom</t>
  </si>
  <si>
    <t>System for the processing of SiO2 optical fiber with a graphite heater</t>
  </si>
  <si>
    <t>Oprema je primerna za varjenje/preoblikovanje standardnih kot tudi nestandardnih posebnih optičnih vlaken kot so vlakna z večjimi premeri, PCF vlakna ali za vlakna, ki imajo različno sestavo in/ali nekrožno zunanjo obliko. Oprema omogoča visoko stopnjo kontrole uporabnika in enostavno delovanje, da je primerna za proizvodna okolja, ki zahtevajo natančno in dosledno delovanje.</t>
  </si>
  <si>
    <t>The equipment is for splicing all standard and all non-standard special optical fibers including fibers with large diameters, PCF fibers, PM fibers, capillaries and other specialty fibers of various compositions and shapes. The equipment allow a high degree of user control and easy operation, suitable for production environments that require precise and consistent operation.</t>
  </si>
  <si>
    <t>P2-0057</t>
  </si>
  <si>
    <t>Marjan Heričko</t>
  </si>
  <si>
    <t>Strežniški grozd</t>
  </si>
  <si>
    <t>Computer Cluster</t>
  </si>
  <si>
    <t>Na žalost računalniška oprema, ki je bila v preteklosti uporabljena za testiranje in vrednotenje zmogljivosti porazdeljenih objektnih modelov, ni več primerna za raziskovalno delo.</t>
  </si>
  <si>
    <t>Unfortunately the equipment that was used for distributed object models performance and efficiency evaluation does not meet the minimal requirements for research activities.</t>
  </si>
  <si>
    <t>Vrednotenje zmogljivosti porazdljenih objektnih modelov</t>
  </si>
  <si>
    <t xml:space="preserve">Evaluation of Distributed Object Models Performanec and Efficiency  </t>
  </si>
  <si>
    <t>46329,46333,46334,46380,46381, 46312, 46305, 46638,45212,45809, 45872,45875, 45994, 45700. 45812, 46038,46081, 46084,46083, 46082</t>
  </si>
  <si>
    <t>99-100</t>
  </si>
  <si>
    <t>Ultrazvočni aparat za pregled srca ALOKA ProSound ALPHA 7 Premier</t>
  </si>
  <si>
    <t>Instrument je diagnostični ultrazvočni sistem za vizualizacijo delovanja srca in oceno srčne funkcije. Sistem vključuje standardno ultrazvočno konfiguracijo z več različnimi sondami za pregled srca in dodatno programsko opremo za zajemanje in analizo podatkov.</t>
  </si>
  <si>
    <t xml:space="preserve">Pretočna citometrija z rutinskim invertnim mikroskopom se uporablja za merjenje in analiziranje fizikalnih in kemijskih lastnosti posameznih celic, ki potujejo v suspenziji preko senzorja. Ko celice prehajajo skozi laser (488nm, 633nm), fluorokromi vezani na celice absorbirajo svetlobo in nato oddajajo specifično barvo svetlobe glede na vrsto fluorokroma. </t>
  </si>
  <si>
    <t>Da bi pod mikroskopom celice ohranile svoje značilnosti, jih moramo gojiti ter jih mikroskopirati pri optimalnih in kontroliranih pogojih, t. j. vzdrževati moramo primerno temperaturo, vsebnost ogljikovega dioksida ter s tem povezano stopnjo kislosti (pH gojišča) ter primerno vlažnost. Za vzdrževanje omenjenih delovnih pogojev med samim potekom mikroskopiranja, mora biti v ta namen na mikroskop pritrjena inkubacijska komora, prirejena tipu mikroskopa, ki vzdržuje optimalne pogoje za rast celic, hkrati pa mora omogočiti operaterju vso potrebno manipulacijo vzorca. Kontrola temperature poteka s pomočjo toplega zraka, ki prihaja iz ločene grelne enote ter nato kroži znotraj inkubacijeske komore.</t>
  </si>
  <si>
    <t xml:space="preserve">Spektrometer za cirkularni dihroizem (CD) z dodatki za hitro kinetiko: fluorescenca, absorbance in dodatkom za dvono mešanje “stopped-flow” kinetiko. Bonus: linearni dihroizem, anizotropija, IR meritve. </t>
  </si>
  <si>
    <t>Sistem omogoča določevanje molske mase proteinov in nanodelcev in raztopini v območju 10000 Da – 1MDa.</t>
  </si>
  <si>
    <t>VSA NAŠTETA OSNOVNA SREDSTVA SO BILA AMORTIZIRANA. Sedaj so primerna le še za rabo zaposlenih in niso primerna za zunanje uporabnike.  1203749, 1203750, 1203751, 1203752, 1203753, 1203754, 1203755, 1203756, 1203757, 1203758, 1203759, 1203760, 1203777, 1203778, 1203779, 1203780, 1203781, 1203782, 1203783, 1203784, 1203785, 1203786, 1203787, 1203888, 1203889, 1203890, 1203891, 1203892, 1203893,  1203894, 1203895, 1203896, 1203897, 1203898, 1203899, 1203900, 1203901, 1203902, 1203903, 1203904, 1203905, 1203906, 1203907</t>
  </si>
  <si>
    <t>STROJ TRGALNI ZWICK Z100-SN S PRIBOROM-NADGRADNJA</t>
  </si>
  <si>
    <t xml:space="preserve">Večina projektov CINDI Slovenija s področja preventive (http://www.cindi-slovenija.net);  Evropska mreža telesne dejavnosti za krepitev zdravja (angl. European Health Enhancing Physical Activity Network= HEPA EUROPE Network), sedež: regionalna WHO pisarna evropske regije, Kopenhagen, Danska; UKK inštitut, Tampere, Finska.   </t>
  </si>
  <si>
    <t>,</t>
  </si>
  <si>
    <r>
      <t>Laserski sistem za karakterizacijo nanodelcev v raztopinah in suspenzijah Litesizer</t>
    </r>
    <r>
      <rPr>
        <vertAlign val="superscript"/>
        <sz val="10"/>
        <rFont val="Calibri"/>
        <family val="2"/>
        <charset val="238"/>
        <scheme val="minor"/>
      </rPr>
      <t>TM</t>
    </r>
    <r>
      <rPr>
        <sz val="10"/>
        <rFont val="Calibri"/>
        <family val="2"/>
        <charset val="238"/>
        <scheme val="minor"/>
      </rPr>
      <t xml:space="preserve"> 500
</t>
    </r>
  </si>
  <si>
    <r>
      <t>Laser system for characterisation of  nanoparticles in solutions and suspensions Litesizer</t>
    </r>
    <r>
      <rPr>
        <vertAlign val="superscript"/>
        <sz val="10"/>
        <rFont val="Calibri"/>
        <family val="2"/>
        <charset val="238"/>
        <scheme val="minor"/>
      </rPr>
      <t>TM</t>
    </r>
    <r>
      <rPr>
        <sz val="10"/>
        <rFont val="Calibri"/>
        <family val="2"/>
        <charset val="238"/>
        <scheme val="minor"/>
      </rPr>
      <t xml:space="preserve"> 500</t>
    </r>
  </si>
  <si>
    <t>Programi, projekti ARRS in/ali  tržni presežek</t>
  </si>
  <si>
    <r>
      <t>Raziskovalna oprema Nano-optična mikroskopija s tehnologijo STED omogoča opazovanje živih struktur z ločljivostjo 20 do 60 nm. Temeljni del opreme sta fluorescenčna mikroskopa s stabilnim ogrodjem, kar omogoča dolgotrajno snemanje celic brez premikov goriščne ravnine ali vidnega polja. Mikroskopa s pripadajočo strojno in programsko opremo morata stati na protitresljajni mizi, opremljeni s Faradayevo kletko, laserski skenirni modul za nelinearno optiko, pulzna laserja, laserji in diode za tri valovne dolžine, optoakustični modulator in deflector, programska oprema za zajemanje in analizo (odprtega značaja da omogoča lasten razvoj).  Poleg ključne opreme, je potrebno v laboratoriju imeti namizno centrifugo, CO2 inkubator z nastavkom za mikroskop, zmrzovalnik/hladilnik, in preprost invertni delovni</t>
    </r>
    <r>
      <rPr>
        <i/>
        <sz val="10"/>
        <rFont val="Calibri"/>
        <family val="2"/>
        <charset val="238"/>
        <scheme val="minor"/>
      </rPr>
      <t xml:space="preserve"> mikroskop za pregledovanje preparatov.</t>
    </r>
  </si>
  <si>
    <t xml:space="preserve">Univerza v Ljubljani, Biotehniška fakulteta     </t>
  </si>
  <si>
    <t xml:space="preserve">
http://www.bf.uni-lj.si/index.php?eID=dumpFile&amp;t=f&amp;f=22132&amp;token=41bb9230cd7a705774b6efbb5c9a33786e76d269</t>
  </si>
  <si>
    <t>Programi, projekti ARRS</t>
  </si>
  <si>
    <t>Programi projekti ARRS in drugi javni viri</t>
  </si>
  <si>
    <t>Programi, projekti ARRS (P5-0049)</t>
  </si>
  <si>
    <t>Programi, projekti ARRS (P2-0266)</t>
  </si>
  <si>
    <t>Programi, projekti ARRS (J5-8232)</t>
  </si>
  <si>
    <t>Programi projekti ARRS in lastna sredstva</t>
  </si>
  <si>
    <t>Drugi javni in zasebni viri</t>
  </si>
  <si>
    <t>Lastni viri (pridobljena na trgu -testirna dejavnost)</t>
  </si>
  <si>
    <t>Inštiut za kovinske materiale in tehnologije</t>
  </si>
  <si>
    <t>Projekti programi ARRS in /ali tržni presežek</t>
  </si>
  <si>
    <t>Programi, projekti ARRS, drugi javni viri in tržni viri</t>
  </si>
  <si>
    <r>
      <t xml:space="preserve">Mini oblagalnik za tablete GMPC </t>
    </r>
    <r>
      <rPr>
        <i/>
        <sz val="10"/>
        <rFont val="Calibri"/>
        <family val="2"/>
        <charset val="238"/>
        <scheme val="minor"/>
      </rPr>
      <t>I</t>
    </r>
  </si>
  <si>
    <t>CO-RO 31/2011 (skupaj z CO-RO 43/2011, CO-RO 51/2011, CO-RO 22/2010, CO-RO 26/2010, CO-RO 27/2010, CO-RO 30/2011)</t>
  </si>
  <si>
    <t>CO-RO 43/2011 (skupaj z CO-RO 31/2011 , CO-RO 51/2011, CO-RO 22/2010, CO-RO 26/2010, CO-RO 27/2010, CO-RO 30/2011)</t>
  </si>
  <si>
    <t>CO-RO 51/2011 (skupaj z CO-RO 31/2011, CO-RO 43/2011, CO-RO 22/2010, CO-RO 26/2010, CO-RO 27/2010, CO-RO 30/2011)</t>
  </si>
  <si>
    <t>CO-RO 22/2010 (skupaj z CO-RO 31/2011, CO-RO 43/2011, CO-RO 51/2011, CO-RO 26/2010, CO-RO 27/2010, CO-RO 30/2011)</t>
  </si>
  <si>
    <t>CO-RO 26/2010 (skupaj z CO-RO 31/2011, CO-RO 43/2011, CO-RO 51/2011, CO-RO 22/2010, CO-RO 27/2010, CO-RO 30/2011)</t>
  </si>
  <si>
    <t>CO-RO 27/2010 (skupaj z  CO-RO 31/2011, CO-RO 43/2011, CO-RO 51/2011, CO-RO 22/2010, CO-RO 26/2010, CO-RO 30/2011)</t>
  </si>
  <si>
    <t>CO-RO 30/2011 (skupaj z CO-RO 31/2011, CO-RO 43/2011, CO-RO 51/2011, CO-RO 22/2010, CO-RO 26/2010, CO-RO 27/2010)</t>
  </si>
  <si>
    <t xml:space="preserve">Številka
PS / IS
(za P-14 in 
P-16) </t>
  </si>
  <si>
    <t>I0-0016</t>
  </si>
  <si>
    <t>Univerza v Ljubljani, Fakuleteta za kemijo in kemijsko tehnologijo</t>
  </si>
  <si>
    <t>ostalo</t>
  </si>
  <si>
    <t>Elementni analizator CHNS/O Analyser 2400 Series II.</t>
  </si>
  <si>
    <t>2400 Series II CHNS/O Elemental Analyzer</t>
  </si>
  <si>
    <t>Po dogovoru s prof.dr. Jurijem Svetetom. Aparatura za mikroanalizo C, H, N, S v organskih spojinah je dostopna vsem potencialnim uporabnikom, glede na njihovo povpraševanje.</t>
  </si>
  <si>
    <t>Mikroanalize CHNS</t>
  </si>
  <si>
    <t>015278</t>
  </si>
  <si>
    <t>http://www.fkkt.uni-lj.si/sl/raziskovalna-infrastruktura/enota-za-analizo-organskih-molekul/chnso/</t>
  </si>
  <si>
    <t>https://www.ijs.si/ijsw/Znotraj%20hi%C5%A1e</t>
  </si>
  <si>
    <t>49240 50421</t>
  </si>
  <si>
    <t>50155 50165</t>
  </si>
  <si>
    <t>45812, 46080, 46025, 46023,46022,45438, 45939,46780</t>
  </si>
  <si>
    <t>P0-0536</t>
  </si>
  <si>
    <t>14/211 ALI 13 preveri</t>
  </si>
  <si>
    <t>Nadgradnja računalniške gruče po sistemu &gt;&gt;na ključ &lt;&lt;</t>
  </si>
  <si>
    <t>56866 02
56866 03
56866 04
56866 05</t>
  </si>
  <si>
    <t>P_XVI_160</t>
  </si>
  <si>
    <t>Sandi Cimerman</t>
  </si>
  <si>
    <t>Nadgradnja računalniške gruče</t>
  </si>
  <si>
    <t>56866 06
56866 07</t>
  </si>
  <si>
    <t>P_XVI_005</t>
  </si>
  <si>
    <t>Visokotemperaturni tribometer</t>
  </si>
  <si>
    <t>P_XVI_193</t>
  </si>
  <si>
    <t>Digitalni mikroskop</t>
  </si>
  <si>
    <t>P_XVI_106</t>
  </si>
  <si>
    <t>Mikro CT sistem za in vivo pred-kemično slikanje laboratorijskih živali</t>
  </si>
  <si>
    <t>P_XVI_096</t>
  </si>
  <si>
    <t>Oprema za analitiko tokov tekstov in podatkov za KT računalniški oblak</t>
  </si>
  <si>
    <t>60632
60638
60616
60809
60443
60442
61553
60240
60239
60433
61843
61794
61915
62024
62072
62118
62161
62375
62374
62373</t>
  </si>
  <si>
    <t>P_XVI_26</t>
  </si>
  <si>
    <t>60865
62494
60235
60149
60480</t>
  </si>
  <si>
    <t xml:space="preserve">P_XVI_158 </t>
  </si>
  <si>
    <t>P_XVI_008</t>
  </si>
  <si>
    <t xml:space="preserve">v aprilu oprema še ni bila dobavljena, v maju in juniju so jo člani raziskovalne skupine nameščali in testirali, meritve so pričeli izvajati v juliju, stopnja izkoriščenosti je nato 100 %   </t>
  </si>
  <si>
    <t>Dejan Lesjak</t>
  </si>
  <si>
    <t>61648 - 61627, 61692 - 61686</t>
  </si>
  <si>
    <t>P_XVI_169</t>
  </si>
  <si>
    <t>Dvofotonski 3D STED superločljivi mikroskop</t>
  </si>
  <si>
    <t>Two-photon STED microscope</t>
  </si>
  <si>
    <t>Kontaktirati prof. J.Štrancarja, janez.strancar@ijs.si, predlagati kratek opis problema z utemeljitvijo, zakaj se potrebuje ločljivost med 30 in 200 nm pri fizioloških pogojih</t>
  </si>
  <si>
    <t>to contact prof. J.Štrancar, janez.strancar@ijs.si, propose short desription of planned work with argumentation why resolution is needed in 30 to 200 nm range under physiological conditions</t>
  </si>
  <si>
    <t>Superločljivo fluorescenčno slikanje pri fizioloških pogojih , 2-kanalno slikanje v x/y/z/t ter slikanje s spektralno ločljivostjo in ločljivostjo po življenjskem času fluorescence, eno ali dvofotonska ekscitacija</t>
  </si>
  <si>
    <t>Superresolution fluorescent imaging under physiological conditions, 2-channel imaging x/y/z/t as well as spectral-lifetime imaging, one or two-photon excitation</t>
  </si>
  <si>
    <t>78 EUR/h</t>
  </si>
  <si>
    <t>28 EUR/h</t>
  </si>
  <si>
    <t>36 EUR/h</t>
  </si>
  <si>
    <t>P_XVI_170</t>
  </si>
  <si>
    <t>Tilen Koklič,
Rok Podlipec,
Boštjan Kokot,
Hana Majaron,
Aleksandar Sebastijanović,
Patrycja Zawilska,
Aleksandar Savić</t>
  </si>
  <si>
    <t>5,
15,
15,
15,
15,
15,
15,
5</t>
  </si>
  <si>
    <t>Andrej Sušnik</t>
  </si>
  <si>
    <t>Eksperimentalna oprema za merilno tehniko PIV (Particle Image Velocimetry, v nadaljevanju: PIV tehnika, sistem PIV)</t>
  </si>
  <si>
    <t>Experimental device for PIV tehnique</t>
  </si>
  <si>
    <t>Raziskovalna oprema je instalirana na namensko eksperimentalno napravo v laboratoriju odseka R4, kjer je tudi predvidena njena uporaba. Prošnja za celodnevni dostop in uporabo raziskovalne opreme, se pošlje na naslov blaz.mikuz@ijs.si.</t>
  </si>
  <si>
    <t>The equipment is installed in special test facility within the laboratory r4, where its use is foreseen. Request for all-day access to the said equipment shall be sent to blaz.mikuz@ijs.si.</t>
  </si>
  <si>
    <t xml:space="preserve">Raziskovalna oprema je namenjena predvsem meritvam v termohidravliki; torej merjenju  hitrostnega polja na različnih skalah in v različnih sistemih ter spremljanju medfazne površine dvo-faznega toka. </t>
  </si>
  <si>
    <t xml:space="preserve">The main purpose of the equipment is focused on thermohydroulic and fluid flow measurements, i.e., on measurements of velocity field on different scales and in different systems and tracking of liquid-vapor interface.   </t>
  </si>
  <si>
    <t>P_XVI_187</t>
  </si>
  <si>
    <t>IJS (R4)</t>
  </si>
  <si>
    <t>Boris Majaron</t>
  </si>
  <si>
    <t>Modularni spektrofluorometer s priborom</t>
  </si>
  <si>
    <t>Modular spectrofluorometer</t>
  </si>
  <si>
    <t>Po dogovoru z odgovorno osebo (boris.majaron@ijs.si)</t>
  </si>
  <si>
    <t>Please contact responsible person (boris.majaron@ijs.si)</t>
  </si>
  <si>
    <t xml:space="preserve">Samostojni instrument modularne sestave, ki omogoča polarizacijsko razločene meritve transmisije in emisijskih spektrov v UV, vidnem in bližnjem IR spektralnem območju, fluorescenčnih časov (od nekaj mikrosekund navzgor) ter kvantnega izkoristka fluorescence. Primeren je za meritve na tekočih vzorcih (z možnostjo termostatiranja), filmih in praških.  </t>
  </si>
  <si>
    <t xml:space="preserve">A stand-alone modular instrument, which allows polarization-resolved measurements of transmission and emission spectra in UV, visible, and near-IR spectral range, fluorescent times (longer than a few microseconds) and fluorescence quantum yields. Measurements can be performed in liquid samples (with a programmable thermostat), films, and powders.  </t>
  </si>
  <si>
    <t>62960
62575
62392
61954
62400</t>
  </si>
  <si>
    <t>P_XVI_23</t>
  </si>
  <si>
    <t xml:space="preserve">Dvožarkovni laserski interferometer </t>
  </si>
  <si>
    <t>Double beam laser interferometer</t>
  </si>
  <si>
    <t>Dostop dovoljen po dogovoru, ni posebnih omejitev. Kontakt: dr. Vid Bobnar, (01) 477-3172, vid.bobnar@ijs.si.</t>
  </si>
  <si>
    <t>Service available upon request, no special limitation. Contact: dr. Vid Bobnar, (01) 477-3172, vid.bobnar@ijs.si.</t>
  </si>
  <si>
    <t xml:space="preserve">Hkratne meritve elektromehanskih in električnih lastnosti tankih dielektričnih plasti in nanostrukturiranih materialov. Laserski žarek, ki zadane vzorec z zgornje in spodnje strani izloči vpliv upogibanja podlage. Sistem omogoča (i) hkratne meritve elektromehanskega raztezka in električne polarizacije pri velikem vzbujevalnem signalu, (ii) meritve piezoelektričnega koeficienta in dielektrične konstante pri majhnem vzbujevalnem signalu, tudi ob pritisnjeni dc napetosti in (iii) meritve utrujanja električnih in elektromehanskih lastnosti. </t>
  </si>
  <si>
    <t>Parallel measurements of electromechanical and electrical properties of thin dielectric films and nanostructured materials. The beam that hits the sample from the top and bottom side eliminates the influence of sample bending. The system enables (i) simultaneous electromechanical large signal strain and electrical polarization measurements, (ii) piezoelectric small signal coefficient and dielectric constant vs. bias voltage measurements, and (iii) measurements of the fatigue of electrical and electromechanical properties.</t>
  </si>
  <si>
    <t>P_XVI_61</t>
  </si>
  <si>
    <t>Matjaž Panjan</t>
  </si>
  <si>
    <t>Visokohitrostna kamera za opazovanje pojavov na mikrosekundnem nivoju</t>
  </si>
  <si>
    <t>High-speed camera for observing processes at the microsecond level</t>
  </si>
  <si>
    <t>Po predhodnem dogovoru na naslov matjaz.panjan@ijs.si.</t>
  </si>
  <si>
    <t>Advance contact to the address matjaz.panjan@ijs.si.</t>
  </si>
  <si>
    <t xml:space="preserve">Visokohitrostna kamera je v splošnem namenjena opazovanju hitrih pojavov v različnih fizikalnih, kemijskih in bioloških procesih. </t>
  </si>
  <si>
    <t>High-speed camera can be used for observing fast changes in physical, chemical and biological processes.</t>
  </si>
  <si>
    <t>P_XVII_022</t>
  </si>
  <si>
    <t>dr. Matjaž Panjan</t>
  </si>
  <si>
    <t>PR-08349</t>
  </si>
  <si>
    <t>Nastja Mahne</t>
  </si>
  <si>
    <t>Oprema za globoko učenje in aplikacije strojnega učenja za raziskovanje vesolja, analizo tekstovnih podatkov in semantičnih grafov</t>
  </si>
  <si>
    <t>Facilities for deep learning and applications of machine learning to space explorations, text mining and semantic graphs</t>
  </si>
  <si>
    <t>P_XVII_071</t>
  </si>
  <si>
    <t>Irena Drevenšek Olenik</t>
  </si>
  <si>
    <t>Dopolnilni elementi za nadgradnjo sistema za pripravo in nanašanje Langmuir-Blodgett filmov</t>
  </si>
  <si>
    <t>Components for the upgrade of the system for preparing and applying Lanmuir-Blodgett films</t>
  </si>
  <si>
    <t>Po dogovoru z odgovorno osebo (irena.drevensek@ijs.si)</t>
  </si>
  <si>
    <t>Please contact responsible person (irena.drevensek@ijs.si)</t>
  </si>
  <si>
    <t>Sistem za pripravo in nanašanje Langmuir-Blodgett filmov je modularna naprava namenjena pripravi in proučevanju zelo tankih plasti različnih amfifilnih molekul na površini vode in drugih tekočih podfaz ter prenosu teh plasti iz površine tekočine na trdne substrate, kot so steklo, sljuda, silicij...Dopolnilni elementi obstoječemu sistemu omogočajo večjo variabilnost pri pripravi Langmuirjevih slojev in boljšo karakterizacijo.</t>
  </si>
  <si>
    <t xml:space="preserve"> The Langmuir-Blodgett film preparation and application system is a modular device designed for the preparation and study of very thin layers of various amphiphilic molecules on the surface of water and other liquid sub-phases, and transferring these layers from the surface of the liquid onto solid substrates such as glass, mica, silicon ... Supplementary elements to the existing system allow for greater variability in the preparation of Langmuir layers and better characterization.</t>
  </si>
  <si>
    <t>51536
64175
64340
64414
64413
64412
64411
64416
64415
64527
64526
64758
65029
64898
65027</t>
  </si>
  <si>
    <t>P_XVII_079</t>
  </si>
  <si>
    <t>AI ASIC sistem za raziskave v umetni inteligenci</t>
  </si>
  <si>
    <t>AI ASIC - artificial intelligence research system- Artificial Intelligence Application-
Specific Integrated Circuit)</t>
  </si>
  <si>
    <t>Sistem z namenskim pospeševalnikom za signifikantno pohitritev izvajanja računskih operacij.</t>
  </si>
  <si>
    <t>A system with a dedicated accelerator to significantly speed up the execution of computational operations.</t>
  </si>
  <si>
    <t>65004 01
65008 01
65009 01
65010 01
65011 01
65007 01
65006 01
65005 01
65013 01
65014 01
65015 01
65077 02 01
65012 01</t>
  </si>
  <si>
    <t>P_XVII_115</t>
  </si>
  <si>
    <t>P-0209</t>
  </si>
  <si>
    <t>Masni spektrometer z možnostjo merjenja energijske porazdelitve ionov</t>
  </si>
  <si>
    <t>Mass spectrometer with the ability to measure the energy distribution of the ions</t>
  </si>
  <si>
    <t>Masni spektrometer je namenjen študiju masne in energijske porazdelitve ionov v nizkotlačnih plazmah (do tlaka 10 Pa).</t>
  </si>
  <si>
    <t>Mass spectrometer is used for measurements of mass and energy distribution of ions in low-pressure plasmas (up to 10 Pa).</t>
  </si>
  <si>
    <t>P_XVII_151</t>
  </si>
  <si>
    <t xml:space="preserve">Simona Kranjc, Urška Kamešek,  Maša Bošnjak, Katja Uršič </t>
  </si>
  <si>
    <t>Simona Kranjc, Urška Kamešek,  Maša Bošnjak, Katja Uršič, Barbara Starešinič</t>
  </si>
  <si>
    <t>Prenosni ultrazvok Mindary M9GI</t>
  </si>
  <si>
    <t>Portable ultrasound system Mindraz M9GI</t>
  </si>
  <si>
    <t>Za potrebe sledenja učinkov elektroterapije in elektrokemoterapije, specifično za spremlanje strukturnih sprememb tkiva ter pretoka krvi.</t>
  </si>
  <si>
    <t>For observation of the effects of electroporation and electrochemotherapy on the level of tissue structure and blood flow.</t>
  </si>
  <si>
    <t>42221-ULTRAZVOK MINDRAY M9                                    42222-VOZIČEK UMT-500 Z PEM-51</t>
  </si>
  <si>
    <t>P17</t>
  </si>
  <si>
    <t xml:space="preserve">Simona Kranjc Brezar, Urška Kamenšek,  Maša Bošnjak, Katja Uršič, Barbara Starešinič, Urša Lampreht Tratar </t>
  </si>
  <si>
    <t>Boštjan Markelc, Urška Kamenšek, Urša Lampreht Tratar, Katja Uršič, Barbara Starešinič, Maja Čemažar</t>
  </si>
  <si>
    <t>Univerza v Ljubljani, Medicinska fakulteta</t>
  </si>
  <si>
    <t>3. karakterizacija materialov</t>
  </si>
  <si>
    <t>4. optična mikroskopija</t>
  </si>
  <si>
    <t>7. fluorescenčna</t>
  </si>
  <si>
    <t>50,00 €/uro</t>
  </si>
  <si>
    <t>Elektroforeza</t>
  </si>
  <si>
    <t>4-Sistem za analizo</t>
  </si>
  <si>
    <t xml:space="preserve">Univerza v Ljubljani, Medicinska 
fakulteta </t>
  </si>
  <si>
    <t xml:space="preserve">Univerza v Ljubljani, Medicinska
 fakulteta </t>
  </si>
  <si>
    <t>3 - Karakterizacija materialov</t>
  </si>
  <si>
    <t>2 - Spektrometrija</t>
  </si>
  <si>
    <t>1- Spektrofotometrija</t>
  </si>
  <si>
    <t>4 - Sistemi za analize</t>
  </si>
  <si>
    <t>4.03 Gibanje</t>
  </si>
  <si>
    <t>4.03.01 Visokohitrostni video</t>
  </si>
  <si>
    <t>0501741</t>
  </si>
  <si>
    <t>4 Sistemi za analize</t>
  </si>
  <si>
    <t>Vita Dolžan</t>
  </si>
  <si>
    <t>Sklop opreme za analizo biomarkerjev in molekularnih interakci, 3. del: Inštrument  Quantstudio 7 za kvantitativno analizo nukleinskih kislin v realnem času</t>
  </si>
  <si>
    <t>Instrument Quantstudio7 for the quantitative analysis of nucleic acids</t>
  </si>
  <si>
    <t xml:space="preserve">79.300,00 </t>
  </si>
  <si>
    <t>Možnost dostopa do opreme na Inštitutu za biokemijo glede na 
dogovor s skrbnikom opreme (vita.dolzan@mf.uni-lj.si).</t>
  </si>
  <si>
    <t>Access to the equipment is possible by arrangement with the custodian at the Institute of Biochemistry UL MF  (vita.dolzan@mf.uni-lj.si).</t>
  </si>
  <si>
    <t xml:space="preserve"> Inštrument za kvantitativno analizo nukleinskih kislin v realnem času</t>
  </si>
  <si>
    <t>Univerza v Ljubljani, Veterinarska fakulteta</t>
  </si>
  <si>
    <t>P4-0092</t>
  </si>
  <si>
    <t>Ivan Toplak</t>
  </si>
  <si>
    <t>20040</t>
  </si>
  <si>
    <t>Oprema za molekularno biologijo: ABI PRISM 7000SDS, Applied Biosystems za pomnoževanje in kvantitativno detekcijo nukleinskih kislin.</t>
  </si>
  <si>
    <t>ABI PRISM 7000 SDS</t>
  </si>
  <si>
    <t>Po predhodnem dogovoru je oprema dostopna raziskovalcem VF. Do sedaj ni bilo povpraševanja zunanjih uporabnikov.</t>
  </si>
  <si>
    <t>The equipment is aviable to all researchers at Veterinary Faculty after previous agreement with the guardian of the equipment (skrbnik opreme).</t>
  </si>
  <si>
    <t xml:space="preserve">Sistem za kvantitativno detekcijo nukleinskih kislin uporabljamo za razvoj in optimizacijo detekcijskih metod za določanje patogenov živali v najrazličnejših bioloških vzorcih. </t>
  </si>
  <si>
    <t>System for quantitative detection of NA</t>
  </si>
  <si>
    <t>individualni dogovor z zunanjim naročnikom glede cene/uro uporabe opreme</t>
  </si>
  <si>
    <t>https://www.vf.uni-lj.si/podrocje/raziskovalna-oprema</t>
  </si>
  <si>
    <t>Urška Kuhar, Urška Jamnikar Ciglenečki</t>
  </si>
  <si>
    <t>J4-8224</t>
  </si>
  <si>
    <t>Urška Kuhar, Urška Jamnikar Ciglenečki, Ivan Toplak</t>
  </si>
  <si>
    <t>Uroš Krapež</t>
  </si>
  <si>
    <t>23320</t>
  </si>
  <si>
    <t>Gel Doc 2000 System BioRad Laboratories: sistem za detekcijo nukleinskih kislin.</t>
  </si>
  <si>
    <t>Gel Doc 2000 System</t>
  </si>
  <si>
    <t>Sistem za dokazovanje velikosti produktov PCR</t>
  </si>
  <si>
    <t>The Gel Doc system enables quick and easy visualization, documentation, and analysis of nucleic acids</t>
  </si>
  <si>
    <t>Aparatura je amortizirana.  Izučeni uporabniki jo lahko uporabljajo brezplačno</t>
  </si>
  <si>
    <t xml:space="preserve">opis opreme bo na spletni strani izveden naknadno: https://www.vf.uni-lj.si/podrocje/raziskovalna-oprema </t>
  </si>
  <si>
    <t>Brigita Slavec, Tajša Sernel</t>
  </si>
  <si>
    <t>tržna dejavmost</t>
  </si>
  <si>
    <t>Vesna Cerkvenik Flajs</t>
  </si>
  <si>
    <t>24938</t>
  </si>
  <si>
    <t>Sistem za tekočinsko kormatografijo z Dioda Arry (DA) in Fluorescenčnim (FL) detektorjem ter ustrezno prgramsko opremo (ChromQuest V-4.0)</t>
  </si>
  <si>
    <t>High performance liquid chromatograph Varian Prostar with Dioda Array and Fluorescence detector and programm Galaxie</t>
  </si>
  <si>
    <t>Oprema je namenjena v raziskovalne namene s predhodnim dogovorom s skrbnikom opreme in po veljavnem ceniku UL VF.</t>
  </si>
  <si>
    <t xml:space="preserve">The equipment is aviable for resarch use after prior agreement with the guardian of the equipment (skrbnik opreme) and according to the current price list of UL VF. </t>
  </si>
  <si>
    <t>S tekočinsko kromatografijo visoke ločljivosti sklopljeno z DAD ali fluorescenčnim detektorjem je omogočena uporaba pri določanju ostankov zdravil v okolju, pesticidov, antioksidantov in drugih organskih spojin.</t>
  </si>
  <si>
    <t>Liquid chromatography of high resolution coupled with DAD or fluorescent detector enables detection of drug resuidues in the environment, pesticides, antioxidants and other organic compounds.</t>
  </si>
  <si>
    <t>5,00 eur (cena zajema le vzdrževanje aparature, ki pa zaradi starosti ni na voljo zunanjim uporabnikom)</t>
  </si>
  <si>
    <t>Janko Mrkun</t>
  </si>
  <si>
    <t>10253</t>
  </si>
  <si>
    <t>Invertni mikroskop Nikon Eclipse TE-2000-U s hidravličnim mikromanipulatorjem Narishige</t>
  </si>
  <si>
    <t>Fluorescent inverted microscope, Nikon Eclipse TE 2000-U with hydraulic micromanipulator (Narishige)</t>
  </si>
  <si>
    <t>Po dogovoru.</t>
  </si>
  <si>
    <t xml:space="preserve">After previous agreement </t>
  </si>
  <si>
    <t>Mikroskop se med drugim lahko uporablja za pregled in oceno spolnih celic,  zarodkov, celičnih kultur, histoloških preparatov itd.S pomočjo hidravličnega mikromanipulatorja pa je mogoča mikromanipulacija spolnih celic in zarodkov (aplikacija semenčic v citoplazmo jajčne celice, asistirani "hatching", IVF, biopsija zarodkov-blastomer, mikrokirurško deljenje zarodkov "embryo spliting" in podobno).</t>
  </si>
  <si>
    <t xml:space="preserve">The microscope can be used for the inspection and evaluation of gametes, embryos, cell cultures, histological specimens etc. With the hydraulic micromanipulator, micromanipulation of gametes and embryos is possible (application of sperm into the egg cell cytoplasm, assisted hatching, IVF, biopsy of embryos-blastomeresm microsurgical embryo spliting etc.).   </t>
  </si>
  <si>
    <t>24,00 eur (ob prevzemu opreme…ostalo po dogovoru)</t>
  </si>
  <si>
    <t>24,00</t>
  </si>
  <si>
    <t>P4-0053</t>
  </si>
  <si>
    <t>Mrkun in Majdič</t>
  </si>
  <si>
    <t>Olfaktomat-n2</t>
  </si>
  <si>
    <t>Odormat - aromatrix PTE LTD</t>
  </si>
  <si>
    <t>Oprema je vedno dosegljiva po dogovoru v času, ko ni v uporabi. Dostopna je v laboratoriju za olfaktometrijo na VF. Cena za inštitucije, ki opremo uporabljajo je sestavljena iz stroška amortizacije in materialnih stroškov, ki zajemajo testni plin, material za vzorčenje in cene ure testirancev.</t>
  </si>
  <si>
    <t xml:space="preserve">The equipment is always available after prior agreement and when not in use. It is available in the laboratory for olfactometry, VF. The price for institutions using the eqipment is composed of amortization and material costs that include the test gas, materials for sampling and hourly cost of testees.    </t>
  </si>
  <si>
    <t>Oprema je namnejena ekološkim raziskavam zraka. Z Odormatom se izvajajo meritve emisij smradu iz različnih virov. Z meritvami so določene koncentracije smradu, ki ga z izračunom definiramo kot emisije in s tem obremenjevanje zraka.</t>
  </si>
  <si>
    <t xml:space="preserve">The equipment is purposed for the ecological research of air. With Odormat, emissions of offensive odours from different sources are measured to obtain their concentrations and air loads. </t>
  </si>
  <si>
    <t>24,00 eur (v ceno ni vključen zagon aparature s kalibracijo, referenčnim plinom, servisom in zagonom kompresorja in sodelujočimi panelisti)</t>
  </si>
  <si>
    <t>P4-0092 in Ministrstvo za okolje in prostor RS - Strokovne podlage za vzpostavitev sistema za obvladovanje obremenjenosti zunanjega zraka z neprijetnim vonjem«</t>
  </si>
  <si>
    <t>Martin Dobeic</t>
  </si>
  <si>
    <t>Marija Nemec</t>
  </si>
  <si>
    <t>8544</t>
  </si>
  <si>
    <t>Avtomatski biokemijski analizator</t>
  </si>
  <si>
    <t>Automatic biochemical analyser RX Daytona</t>
  </si>
  <si>
    <t>Analize na omenjeni opremi lahko izvaja samo za to pooblaščene osebe. Cene so določene v ceniku UL VF.</t>
  </si>
  <si>
    <t>Only for authorized presons. Prices are defined in the price list of UL VF.</t>
  </si>
  <si>
    <t>Za biokemične analize biološkega materiala.</t>
  </si>
  <si>
    <t>For biochemical analyses of biological materials.</t>
  </si>
  <si>
    <t>109937, 109938, 109940</t>
  </si>
  <si>
    <t>Oprema je stara  14 let: delujoča in v uporabi. Za vse teste (30) je cena za izučenega uporabnika 66,00 eur.</t>
  </si>
  <si>
    <t>povpr.66,00 /uro/30 testov</t>
  </si>
  <si>
    <t>povpr.57,00 /uro/30 testov</t>
  </si>
  <si>
    <t xml:space="preserve">povpr. 132,00/uro/30 testov </t>
  </si>
  <si>
    <t xml:space="preserve">ni možna uporaba za neizučene uporabnike </t>
  </si>
  <si>
    <t>Martina Krofič Žel</t>
  </si>
  <si>
    <t xml:space="preserve">36681 </t>
  </si>
  <si>
    <t xml:space="preserve">Endoskop Gastropack (Karl Storz) </t>
  </si>
  <si>
    <t xml:space="preserve">Endoscope Gastropack </t>
  </si>
  <si>
    <t xml:space="preserve">Opremo lahko uporabljajo le za to usposobljene osebe zaposlene na VF. Cene so določene v ceniku UL VF. </t>
  </si>
  <si>
    <t>Endoskopske preiskave prebavil in dihal pri psih in mačkah.</t>
  </si>
  <si>
    <t>Endoscopic examinations of gastrointestinal and respiratory tract in dogs and cats.</t>
  </si>
  <si>
    <t>114379, 114135</t>
  </si>
  <si>
    <t xml:space="preserve">75 € na poseg, cena vključuje delo strokovnjaka in uporabo opreme. V ceno ni vključena anestezija, laboratorijske preiskave </t>
  </si>
  <si>
    <t>doc. dr. Vladimira Erjavec</t>
  </si>
  <si>
    <t>Milka Vrecl Fazarinc</t>
  </si>
  <si>
    <t>Multidetekcijski čitalec plošč  Tristar LB 942 (Berthold)</t>
  </si>
  <si>
    <t xml:space="preserve">TriStar² LB 942 </t>
  </si>
  <si>
    <t xml:space="preserve">Opremo lahko brezplačno uporabljajo za to usposobljene osebe na VF in zunanji uporabniki (kontakt: milka.vrecl@vf.uni-lj.si). </t>
  </si>
  <si>
    <t xml:space="preserve">After previous agreement the equipment is available free of charge for trained researchers at VF and external users (contact: milka.vrecl@vf.uni-lj.si).  </t>
  </si>
  <si>
    <t>Merjenje luminescence, BRET², fluorescence in  absorbance.</t>
  </si>
  <si>
    <t>Luminescence, BRET², fluorescence and  absorbance measurements.</t>
  </si>
  <si>
    <t>Oprema dostopna tudi zunanjim uporabnikom (brezplačno)</t>
  </si>
  <si>
    <t>Barbara Starešinič</t>
  </si>
  <si>
    <t>Darja Kušar</t>
  </si>
  <si>
    <t>24296</t>
  </si>
  <si>
    <t>Pomnoževalnik DNK v realnem času</t>
  </si>
  <si>
    <t>ABI 7500 Fast Real-Time PCR System</t>
  </si>
  <si>
    <t>P4-0092 60%, P4-0053 30%, J4-2236 10%</t>
  </si>
  <si>
    <t>Opremo lahko brezplačno uporabljajo za to usposobljene osebe zaposlene na VF.</t>
  </si>
  <si>
    <t xml:space="preserve">Only for authorized presons with no reimbursement. </t>
  </si>
  <si>
    <t>Pomnoževanje DNK v realnem času</t>
  </si>
  <si>
    <t>Real-time PCR</t>
  </si>
  <si>
    <t>Brezplačna uporaba</t>
  </si>
  <si>
    <t>Urška Zajc, Jana Avberšek, Maja Kavalič, Bojan Papić, Darja Kušar</t>
  </si>
  <si>
    <t>Urška Zajc, Maja Kavalič</t>
  </si>
  <si>
    <t>Aleksandra Domanjko Petrič</t>
  </si>
  <si>
    <t xml:space="preserve">18593 </t>
  </si>
  <si>
    <t>Ultrazvok-osnovna enota VIVID E9 PRO2D, osnovna enota LOGIQ S7 PRO, delovna postaja</t>
  </si>
  <si>
    <t xml:space="preserve">Ultrasound-basic unit VIVID E9 PRO2D, basic unit LOGIQ S7 PRO, working station </t>
  </si>
  <si>
    <t>P4-0053 37%, SM1084 9%,SM 1154 54%</t>
  </si>
  <si>
    <t>Ultrazvočne preiskave  srca, trebušnih organov, oči in drugih periferno ležečih tkiv.</t>
  </si>
  <si>
    <t>Ultrasound examination of heart, abdomen, eyes and other peripheral tissues.</t>
  </si>
  <si>
    <t>48,00 eur/uro  (cena vključuje uporabo opreme in delo strokovnjaka)</t>
  </si>
  <si>
    <t>od 400 -3000E /leto, odvisno od leta</t>
  </si>
  <si>
    <t>67 E/uro/aparat</t>
  </si>
  <si>
    <t>97E /uro /aparat</t>
  </si>
  <si>
    <t>P40053</t>
  </si>
  <si>
    <t>Domanjko Petrič</t>
  </si>
  <si>
    <t>11133</t>
  </si>
  <si>
    <t xml:space="preserve">Aparatura za izvajanje sekvenciranja naslednje generacije </t>
  </si>
  <si>
    <t>Ion PGM System for the next-generation sequencing</t>
  </si>
  <si>
    <t>P4-0092 69%, P4-0053 10%, J4-6810 4%,V4-1401 4%,SM 201403 5%, SM 201404  5%, MORS 3%</t>
  </si>
  <si>
    <t xml:space="preserve">Po predhodnem dogovoru je oprema dostopna raziskovalcem, ki so usposobljeni za delo z njo. </t>
  </si>
  <si>
    <t>The equipment is aviable to treined researchers after previous agreement with guardian of the equipment (skrbnik opreme).</t>
  </si>
  <si>
    <t xml:space="preserve">Sistem sestavlja Ion Torrent PGM sekvenator, Ion OneTouch sistem in PGM Torrent strežnik (potrebna pa je tudi dodatna laboratorijska oprema in zunanji strežnik). Oprema omogoča sekvenciranje naslednje generacije (NGS). Pridobimo lahko zaporedja genomov, metagenomska ali druga zaporedja visoke kvalitete za različne tipe vzorcev. Bioinformatsko analizo podatkov izvaja usposobljeno osebje.  </t>
  </si>
  <si>
    <t xml:space="preserve">System, composed of Ion Torrent PGM sequencer, Ion OneTouch System and  PGM Torrent server (plus additional laboratory equipment and external server needed), enables high-throughput massive parallel sequencing (next- generation sequencing, NGS). High quality genome, metagenomic or other data can be obtained for various types of samples. Bioinformatic data analyses can be performed by the trained personnel.   </t>
  </si>
  <si>
    <t>115144  115145  115146  115147</t>
  </si>
  <si>
    <t>Urška Jamnikar Ciglenečki, Darja Kušar, Bojan Papič</t>
  </si>
  <si>
    <t>P4-0092,      P-16</t>
  </si>
  <si>
    <t>Igor Gruntar</t>
  </si>
  <si>
    <t>14880</t>
  </si>
  <si>
    <t>MALDI-TOF</t>
  </si>
  <si>
    <t xml:space="preserve"> Matrix-assisted laser desorption/ ionization (MALDI) - Time of Flight (TOF) Mass Spectrometry </t>
  </si>
  <si>
    <t>paket 16-20%, P4-0092 20%,246 MKO 23%,146 18%,J4-6810 1%,246 19%</t>
  </si>
  <si>
    <t>Opremo lahko  uporabljajo za to usposobljene osebe, zaposlene na VF. Za stranke je cena opredeljena v ceniku VF - pri uporabi za raziskovalno delo se zaračunajo stroški dela in porabljenega materiala.</t>
  </si>
  <si>
    <t>The equipment can only be used by trained personnel employed at VF. For customers, the price is defined in the VF pricelist; when used for research work, labor costs and material costs are charged.</t>
  </si>
  <si>
    <t xml:space="preserve">Sistem MALDI-TOF se uporablja za analizo celičnih proteinov na principu masne spektrometrije z namenom identifikacije mikrobov v diagnostičnem laboratoriju. </t>
  </si>
  <si>
    <t xml:space="preserve">MALDI-TOF system is employed for the analysis of cell proteins according to the principles of mass spectrometry aiming for the identification of microbes in a diagnostic laboratory. </t>
  </si>
  <si>
    <t>5,66 eur / vzorec (všteto delo in material…brez DDV)</t>
  </si>
  <si>
    <t>2,56 eur na vzorec</t>
  </si>
  <si>
    <t>3,10 eur na vzorec</t>
  </si>
  <si>
    <t>5,66 eur  na vzorec</t>
  </si>
  <si>
    <t>4, 17, 25, 35</t>
  </si>
  <si>
    <t>Urška Zajc/Matjaž Ocepek</t>
  </si>
  <si>
    <t>Covaris M220 Focused ultrasonikator</t>
  </si>
  <si>
    <t>Covaris M220 Focused-ultrasonicator</t>
  </si>
  <si>
    <t>The equipment is aviable to treined researchers after previous agreement with the guardian of the equipment (skrbnik opreme)</t>
  </si>
  <si>
    <t xml:space="preserve">Ultrasonikator Covaris se uporablja pri pripravi knjižnic za NGS analize (mehanska fragmentacija DNA) ter pri pripravi vzorcev mikobakterij za MALDI-TOF identifikacijo. </t>
  </si>
  <si>
    <t>Covaris ultrasonicator is employed for NGS library preparation (mechanical fragmentation of DNA) and for sample preparation prior to MALDI-TOF identification of mycobacteria.</t>
  </si>
  <si>
    <t>opis opreme bo na spletni strani izveden naknadno: https://www.vf.uni-lj.si/podrocje/raziskovalna-oprema</t>
  </si>
  <si>
    <t>Bojan Zorko</t>
  </si>
  <si>
    <t xml:space="preserve"> 05091</t>
  </si>
  <si>
    <t>Računalniški tomograf SOMATOM Scope</t>
  </si>
  <si>
    <t>Computed tomography</t>
  </si>
  <si>
    <t>CT slikanja opravljamo tudi za zunanje uporabnike. Naročila sprejemamo na telefon 01 4779 277, ali preko e-pošte: rentgen@vf.uni-lj.si</t>
  </si>
  <si>
    <t>Email: rentgen@vf.uni-lj.si</t>
  </si>
  <si>
    <t>CT aparat naredi slike preseka nekega področja telesa in s tem omogoča vpogled v notranjost  telesa brez kirurškega rezanja.</t>
  </si>
  <si>
    <t>A CT scan produce cross sectional (tomographic) images of specific areas of a scaned object, allowing the user to see inside the body without cutting.</t>
  </si>
  <si>
    <t>Okvirna cena CT slikanja z narkozo in interpretacijo je 350 do 420 eur (v ceno je vključen DDV), odvisno od števila preiskovanih področij in uporabe kontrastnega sredstva</t>
  </si>
  <si>
    <t>UL Veterinarska fakulteta</t>
  </si>
  <si>
    <t>Onkološki inštitut</t>
  </si>
  <si>
    <t>UL Fakulteta za elektrotehniko</t>
  </si>
  <si>
    <t>Klinična diagnostika pacientov</t>
  </si>
  <si>
    <t>Veterinarska fakulteta</t>
  </si>
  <si>
    <t>Tomaž Pezdir</t>
  </si>
  <si>
    <t>Masni detektor Agilent 7010B TQ MS s plinskim kromatografom</t>
  </si>
  <si>
    <t xml:space="preserve">Mass spectrometric detector with gas chromatograph </t>
  </si>
  <si>
    <t>Dogovor o uporabi je možen kadarkoli na e-naslov tomaz.pezdir@vf.uni-lj.si ali telefonsko od 7.00 do 15.00 ure med ponedeljkom in petkom.</t>
  </si>
  <si>
    <t>email:                 tomaz.pezdir@vf.uni-lj.si</t>
  </si>
  <si>
    <t xml:space="preserve">Masni spektrometer je univerzalni detektor, uporaben v kombinaciji s plinsko kromatografijo. Naše aplikacije so povezane z iskanjem in določanjem ostankov veterinarskih zdravil in prepovedanih snovi v živilih živalskega izvora. </t>
  </si>
  <si>
    <t xml:space="preserve">Mass spectrometer is an univerzal detector which can be used in combination with gas chromatography. In our applications we identify and determine drug residues and banned substances in food of animal origin. </t>
  </si>
  <si>
    <t>115816      115817     115818</t>
  </si>
  <si>
    <t>Cena ure na napravi znaša 74,49 EUR, pri čemer je všteta uporaba opreme in delo strokovnjaka.</t>
  </si>
  <si>
    <t>Tanja Švara</t>
  </si>
  <si>
    <t>CLEARVUE 100-240V APARAT ZA POKRIVANJE OBARV. TKIVNIH REZIN</t>
  </si>
  <si>
    <t>CLEARVUE 100-240V</t>
  </si>
  <si>
    <t>Po predhodnem dogovoru je oprema dostopna vsem raziskovalcem VF. Dogovor o uporabi je možen na e-naslov tanja.svara@vf.uni-lj.si ali telefonsko od 7.00 do 15.00 ure med ponedeljkom in petkom.</t>
  </si>
  <si>
    <t>The equipment is accessible to all VF researchers after prior agreement . The agreement is possible via e-mail tanja.svara@vf.uni-lj.si or telephone from 7.00 to 15.00 between Monday and Friday.</t>
  </si>
  <si>
    <t>Aparatura se uporablja za pokrivanje obarvanih histoloških rezin in citoloških razmazov.</t>
  </si>
  <si>
    <t>The equipment is used for covering stained histological tissue sections and cytological smears.</t>
  </si>
  <si>
    <t>Oprema je po predhodnem dogovoru na voljo vsem raziskovalcem na VF; v primeru večjega števila vzorcev pa mora uporabnik pokriti materialne stroške</t>
  </si>
  <si>
    <t>Ne moremo oceniti. Aparaturo smo dobili konec leta 2018</t>
  </si>
  <si>
    <t>Ne moremo uvrstiti v nobeno od kategorij</t>
  </si>
  <si>
    <t>Neizučeni uporabniki ne bodo uporabljali aparature.</t>
  </si>
  <si>
    <t>Urška Jamnikar Ciglenečki</t>
  </si>
  <si>
    <t>REAL TIME QUANT STUDIO</t>
  </si>
  <si>
    <t>Oprema je dostopna raziskovalcem, ki so usposobljeni za delo z njo po predhodnem dogovoru.</t>
  </si>
  <si>
    <t xml:space="preserve">The equipment is aviable to trained research personnel after previous agreement with the guardian of the equipment </t>
  </si>
  <si>
    <t>Aparatura se uporablja za genotipizacijo, analizo ekspresije miRNA in genov, zaznavanje prisotnosti ali odsotnosti nukleinskih kislin, identifikacijo in analizo krivulje taljenja DNA.</t>
  </si>
  <si>
    <t xml:space="preserve">The QuantStudio 3 system is used for genotyping, miRNA and gene expression analysis, presence/absence detection, strain identification, and melt curve analysis. </t>
  </si>
  <si>
    <t>Urška Jamnikar Ciglenečki, Urška Henigman, Manja Križman, Jan Plut, Petra Raspor Lainšček</t>
  </si>
  <si>
    <t>monitoring zoonoz</t>
  </si>
  <si>
    <t>Urška Jamnikar Ciglenečki, Urška Henigman, Manja Križman, Petra Raspor Lainšček</t>
  </si>
  <si>
    <t>Urška Kuhar, Darja Kušar, Tina Pirš</t>
  </si>
  <si>
    <t>SISTEM ZA MIKROFLUIDNE ANALIZE LABCHIP GX TOUCH, 24</t>
  </si>
  <si>
    <t xml:space="preserve"> LABCHIP GX TOUCH 24</t>
  </si>
  <si>
    <t>Po predhodnem dogovoru je oprema dostopna raziskovalcem, ki so usposobljeni za delo z njo.</t>
  </si>
  <si>
    <t xml:space="preserve">Instrument PerkinElmer LabChip GX Touch 24 omogoča avtomatizirano, hitro in občutljivo kvantitativno analizo nukleinskih kislin. Analiza je zelo hitra: vzorčevanje poteka neposredno iz mikrotitrske plošče, brez uporabe gelov, analiza posameznega vzorčka traja od 30 do 150 sekund, odvisno od aplikacije. Sistem z uporabo ustreznih reagentov in čipov podpira širok nabor različnih analiz, ki vključujejo analize DNA (celotna genomska DNA ali fragmenti različnih dolžin) in RNA, pri čemer ponuja tako kvantitativne rezultate (koncentracija in velikost fragmentov) kot tudi numerično oceno integritete RNA ali genomske DNA. Idealen je tudi za analizo knjižnic za sekveniranje naslednje generacije.
</t>
  </si>
  <si>
    <t xml:space="preserve">PerkinElmer LabChip GX Touch 24 instrument enables automated, fast and sensitive quantitative analysis. </t>
  </si>
  <si>
    <t>Jelka Zabavnik Piano</t>
  </si>
  <si>
    <t>08506</t>
  </si>
  <si>
    <t>APARAT ZA VERIŽNO REAKCIJO S POLIMERAZO - QUANT STUDIO</t>
  </si>
  <si>
    <t>Real-time PCR instrument</t>
  </si>
  <si>
    <t>The equipment is aviable to trained researchers after previous agreement.</t>
  </si>
  <si>
    <t>Real-time DNA amplification.</t>
  </si>
  <si>
    <t xml:space="preserve">Cena ure na napravi znaša toliko, kot je vredna režijska ura tehničnega sodelavca ali strokovnjaka, ki sodeluje pri izvajanju preiskav. Vrednoti se porabljeni čas za izvedbo. </t>
  </si>
  <si>
    <t>PS-0053</t>
  </si>
  <si>
    <t>Vrecl Fazarinc, Dobravec</t>
  </si>
  <si>
    <t>strokovno operativno delo - 90</t>
  </si>
  <si>
    <t xml:space="preserve">Cotman, Dobravec, </t>
  </si>
  <si>
    <t>prof. dr. E.Govekar</t>
  </si>
  <si>
    <t>prof. dr. I.Golobič</t>
  </si>
  <si>
    <t>Uvajanje novih operaterjev</t>
  </si>
  <si>
    <t>doc. dr. M. Brojan</t>
  </si>
  <si>
    <t>drugi javni viri       Paket 16 (nadgradnja)</t>
  </si>
  <si>
    <t xml:space="preserve">drugi javni viri       </t>
  </si>
  <si>
    <t>drugi javni viri, tržni viri</t>
  </si>
  <si>
    <t>prof. dr. M. Nagode</t>
  </si>
  <si>
    <t>prof. dr. A. Kitanovski</t>
  </si>
  <si>
    <t>Plinski kromatograf 7890B GERSTEL</t>
  </si>
  <si>
    <t>Gas Chromatograph 7890B GERSTEL</t>
  </si>
  <si>
    <t>Projekt SPS "Martin"</t>
  </si>
  <si>
    <t>MIZŠ 82 %, ARRS 18 %</t>
  </si>
  <si>
    <t>Lastni viri 95 %, ARRS 5 %</t>
  </si>
  <si>
    <t>Lastni viri 73 %, ARRS 27 %</t>
  </si>
  <si>
    <t>Lastni viri 67 %, ARRS 33 %</t>
  </si>
  <si>
    <t>MIZŠ</t>
  </si>
  <si>
    <t xml:space="preserve">P2-0205 </t>
  </si>
  <si>
    <t>Vrstični elektronski mikroskop na poljsko emisijo Thermo Scientific ESEM  FEG Quattro S</t>
  </si>
  <si>
    <t>FEG Scanning electron microscope ThermoScientific ESEM FEG Quattro S</t>
  </si>
  <si>
    <t>354.738,85 EUR</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</si>
  <si>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</si>
  <si>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</si>
  <si>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</si>
  <si>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P2―0393</t>
  </si>
  <si>
    <t>Goran Dražić, Francisco Ruiz Zepeda, Elena Tchernychova, Sorour Parapari</t>
  </si>
  <si>
    <t>Nina Daneu</t>
  </si>
  <si>
    <t>Andreja Benčan Golob, Mojca Otoničar</t>
  </si>
  <si>
    <t>Projekt Grafood</t>
  </si>
  <si>
    <t>www.ki.si/odseki/d13-odsek-za-katalizo-in-reakcijsko-inzenirstvo/oprema/</t>
  </si>
  <si>
    <t>Visoko ločljivostni vakumski spektrometer</t>
  </si>
  <si>
    <t>KI 16195</t>
  </si>
  <si>
    <t>ARRS paket 17</t>
  </si>
  <si>
    <t xml:space="preserve">Gregor Žitko </t>
  </si>
  <si>
    <t>J2-1720</t>
  </si>
  <si>
    <t>Helena Spreizer</t>
  </si>
  <si>
    <t>J2-8167</t>
  </si>
  <si>
    <t>KI 15206, KI 15206/1</t>
  </si>
  <si>
    <t>Računalniški sistem za Preglov računski center PREVERI</t>
  </si>
  <si>
    <t>J4-1711</t>
  </si>
  <si>
    <t>Helena Gradišar</t>
  </si>
  <si>
    <t>J4-1779</t>
  </si>
  <si>
    <t>MaCChines ERC AdG</t>
  </si>
  <si>
    <t>Z3-9276</t>
  </si>
  <si>
    <t>Duško Lainšček</t>
  </si>
  <si>
    <t>Z3-9260</t>
  </si>
  <si>
    <t>Vida Forstnerič</t>
  </si>
  <si>
    <t>KI 15656, KI 15656/1</t>
  </si>
  <si>
    <t>Neumoska Katerina</t>
  </si>
  <si>
    <t>DAVID - 800 MHz  spektrometer, hladna sonda</t>
  </si>
  <si>
    <t>2006/2014</t>
  </si>
  <si>
    <t>DAVID 800 MHz NMR spectrometer</t>
  </si>
  <si>
    <t>Paket 11,12</t>
  </si>
  <si>
    <t>Na spletni strani NMR centra je vzpostavljen pregleden in uporaben rezervacijski sistem, preko katerega si lahko uporabniki  rezervirajo termine za delo. Projekte, za katere bodo potekale NMR meritve, potrjuje Programski svet NMR centra. Največji uporabniki so raziskovalci s KI, IJS, UL FKKT, UL FFa, farmacevtskih podjetij Krka in Lek.</t>
  </si>
  <si>
    <t xml:space="preserve">We have established transperent reservation system on the NMR centre web page, where our users can make the reservation of the time period for their work. Projects of NMR measurments are confirmed by Programm Council of the NMR centre. The largest users of 800 MHz NMR spectrometer are researchers from NIC, IJS, UL FCCT, UL FFa and pharmaceutic companies Krka and Lek.   </t>
  </si>
  <si>
    <t xml:space="preserve">800 MHz NMR spektrometer služi študijam molekul in sistemov, ki zahtevajo visoko ločljivost in občutljivost. </t>
  </si>
  <si>
    <t>800 MHz NMR spectrometer is used for studies of molecules and systems that require high resolution and sensitivity.</t>
  </si>
  <si>
    <t>KI 7781, KI7781/1, KI 7781/2, KI 7781/3</t>
  </si>
  <si>
    <t>MAGIC - 600 MHz spektrometer</t>
  </si>
  <si>
    <t>2009/2018</t>
  </si>
  <si>
    <t>MAGIC  600 MHz spectrometer</t>
  </si>
  <si>
    <t>600 MHz specktromeetr omogoča merjenje trdnih vzorcev.</t>
  </si>
  <si>
    <t>600 MHz spectrometer allows measurement of samples in the solid state.</t>
  </si>
  <si>
    <t>KI 8484, KI 8484/1, KI 5279, KI5279/1,  KI 5279/2, KI 5279/4</t>
  </si>
  <si>
    <t>ODIE - 300 MHz spektrometer</t>
  </si>
  <si>
    <t>ODIE - 300 MHz spectrometer</t>
  </si>
  <si>
    <t>300 MHz NMR spektrometer služi študijam in določanju struktur molekul z molekulsko maso pod nekaj 1000 Da.</t>
  </si>
  <si>
    <t>300 MHz NMR spectrometer is used in studies and strcuture determiantion of molecules with molecular weight below few 1000 Da.</t>
  </si>
  <si>
    <t>KI 5278, KI 5278/1, KI 5278/2, KI 5278/3</t>
  </si>
  <si>
    <t>KI 13780 , KI 13780/1</t>
  </si>
  <si>
    <t>Stare Jernej</t>
  </si>
  <si>
    <t>20393</t>
  </si>
  <si>
    <t xml:space="preserve">Visoko zmogljiva rač gruča </t>
  </si>
  <si>
    <t>High performance computer cluster (HPC)</t>
  </si>
  <si>
    <t>Programi, projekti ARRS in/ali  tržni presežek; Paket 17</t>
  </si>
  <si>
    <t>Oddaljen dostop preko SSH protokola in Client-Server integracijske sheme. Kontaktirati vodjo Ažmanovega računskega centra (marjana.novič@ki.si) ali skrbnika opreme (jernej.stare@ki.si). Dostop urejen v 15 dneh.</t>
  </si>
  <si>
    <t>SSH remote access and Client-Server Integration Scheme. Send request to head of Ažman Computing Center (marjana.novic@ki.si) or responsible researcher (jernej.stare@ki.si). Access can be arranged in 15 days.</t>
  </si>
  <si>
    <t>Izvajanje računalniških simulacij in numeričnih algoritmov v paralelnem okolju. Oprema je v prvi vrsti namenjena raziskavam s področja kemije in sorodnih ved, možna pa je tudi uporaba na drugih področjih znanosti ali v komercialne namene.</t>
  </si>
  <si>
    <t>Computer simulations and numerical techniques in a highly parallelized environment. The preferred use of equipment is research in the field of chemistry and related disciplines, but can be extended to other fields of science or commercial applications.</t>
  </si>
  <si>
    <t>KI 16292</t>
  </si>
  <si>
    <t>sodelavci programa D01/L01 (vodja J. Mavri)</t>
  </si>
  <si>
    <t>sodelavci programa D01/L03 (vodja M. Novič)</t>
  </si>
  <si>
    <t>sodelavci programa D01/L14 (vodja F. Merzel)</t>
  </si>
  <si>
    <t>sodelavci programa D13 (vodja B. Likozar)</t>
  </si>
  <si>
    <t>P1-0002</t>
  </si>
  <si>
    <t>sodelavci programa D01/L17 (vodja M. Praprotnik)</t>
  </si>
  <si>
    <t>sodelavci programa D12 (vodja R. Jerala)</t>
  </si>
  <si>
    <t>https://www.ki.si/odseki/d11-odsek-za-molekularno-biologijo-in-nanobiotehnologijo/podrocja-dejavnosti/</t>
  </si>
  <si>
    <t>Plinski adsorpcijski analizator  Quantachrome IQ3</t>
  </si>
  <si>
    <t>Analyzer for gas adsorption Quantachrome</t>
  </si>
  <si>
    <t xml:space="preserve">Plinski adsorpcijski analizator je nepogrešljivo orodje za karakterizacijo in razvoj novih poroznih materialov. Analizator Quantachrome IQ3 je popolnoma avtomatizirana aparatura primerna za natančno določevanje teksturnih lastnosti materialov, kot sta velikost in oblika por v območju od ultramikropor (od 0.4 nm) do mezopor (do 330 nm), specifična površina in porazdelitev por. Naštete lastnosti so zelo pomembne, ker določajo in pogojujeo vrednost ter uporabnost različnih materialov, npr. keramike, pigmentov, premazov, heterogenih katalizatorjev, cementov, polimerov, adsorbentov in drugih trdnih materialov. Sistem omogoča hkratno analizo treh vzorcev z uporabo različnih adsorbatov (argon, dušik, ogljikov dioksid, kripon, kisik) z manometrično metodo v tlačnem območju od visokega vakuuma (od 1x10-7 torr) do sobnih pogojev (750 torr, oz. 1 bar) in temperaturnem območju od 77K do sobne temperature. Sistem je opremljen z integrirano enoto za hkratno degaziranje 4 vzorcev do 450 °C z namenom predhodne priprave. </t>
  </si>
  <si>
    <t xml:space="preserve">Gas sorption analyzer is basic tool for characterization and development of new porous materials. Analyzer Quantachrome IQ3 is fully automated system suitable for accurate determination of texturalproperties of materials, such as size and shape of the pores within the ultramicropore and wide mesopore region (0.4 - 330 nm), specific surface area and pore size distribution. These properties are very important, since they govern the application value of investigated materials, e.g. ceramics, dyes, coatings, heterogenous catalysts, cements, polymers, adsorbents, etc. System enables simultaneous analysis of three samples using different adsobates (argon, nitrogen, carbon dioxide, kripton, oxygen) with manometric method at pressure range from ultra-high vacuum (from 1.10-7 torr) up to ambient pressure (750 torr or 1 bar) and temperature rtange from 77K to room temperature. System is equipped with integrated unit for simultaneous degassing of four samples up to 450 °C for the purposes of pre-measuement sample preparation.   </t>
  </si>
  <si>
    <t>J2-9214</t>
  </si>
  <si>
    <t>J3-9255</t>
  </si>
  <si>
    <t>MF</t>
  </si>
  <si>
    <t>L5-8245</t>
  </si>
  <si>
    <t>BED REST</t>
  </si>
  <si>
    <t xml:space="preserve">3.st.      </t>
  </si>
  <si>
    <t>drugo</t>
  </si>
  <si>
    <t>zunanji naročnik</t>
  </si>
  <si>
    <t>SPS projekt MARTIN</t>
  </si>
  <si>
    <t>Projekt ČMRLJ</t>
  </si>
  <si>
    <t>APPLAUSE</t>
  </si>
  <si>
    <t>študenti   rasmus štud</t>
  </si>
  <si>
    <t>ARRS</t>
  </si>
  <si>
    <t>ARRS 35 %, druga ministrstva 65 %</t>
  </si>
  <si>
    <t>diploma</t>
  </si>
  <si>
    <t>ARRS 62 %, javna služba 38 %</t>
  </si>
  <si>
    <t>ARRS 97 %, lastni viri 3 %</t>
  </si>
  <si>
    <t>Z2-9250</t>
  </si>
  <si>
    <t>J Vasiljević</t>
  </si>
  <si>
    <t>MR Verbič</t>
  </si>
  <si>
    <t>diploma       Erasmus št.</t>
  </si>
  <si>
    <t>CEL KROG</t>
  </si>
  <si>
    <t>216,63 izhodiščna cena (vsakič se izračuna v odvisnosti od načina opravljene analize in vrste nosilca)</t>
  </si>
  <si>
    <t>1.st           2.st          3.st       Erasmus štu.</t>
  </si>
  <si>
    <t>Gorenje    HidriaAET     IMK    NTF-OG    Trening</t>
  </si>
  <si>
    <t>Programi,  projekti ARRS</t>
  </si>
  <si>
    <t>2010, 2016</t>
  </si>
  <si>
    <t>ARRS 30 % (104.690,53 EUR), lastni viri 70 %</t>
  </si>
  <si>
    <t>MESEČNO POROČILO - ZA MESEC: AVGUST 2019</t>
  </si>
  <si>
    <r>
      <t>Follow-up</t>
    </r>
    <r>
      <rPr>
        <sz val="10"/>
        <rFont val="Arial"/>
        <family val="2"/>
        <charset val="238"/>
      </rPr>
      <t xml:space="preserve"> fast and extremely fast phenomena in laboratory, industrial and natural environment when you recorded with tens of thousands of frames per second. Allows you to record even through a microscope up to 1500 times zoom.</t>
    </r>
  </si>
  <si>
    <r>
      <t>Access</t>
    </r>
    <r>
      <rPr>
        <sz val="10"/>
        <rFont val="Arial"/>
        <family val="2"/>
        <charset val="238"/>
      </rPr>
      <t xml:space="preserve"> to equipment is in the domain head of the Laboratory. Contact: rok.petkovsek@fs.uni-lj.si</t>
    </r>
  </si>
  <si>
    <r>
      <t>Laser</t>
    </r>
    <r>
      <rPr>
        <sz val="10"/>
        <rFont val="Arial"/>
        <family val="2"/>
        <charset val="238"/>
      </rPr>
      <t xml:space="preserve"> sources with equipment designed for research of laser machining processes and laser measurement methods.</t>
    </r>
  </si>
  <si>
    <r>
      <t>Access</t>
    </r>
    <r>
      <rPr>
        <sz val="10"/>
        <rFont val="Arial"/>
        <family val="2"/>
        <charset val="238"/>
      </rPr>
      <t xml:space="preserve"> to equipment is in the domain head of the laboratory. Contact: cem@fs.uni-lj.si</t>
    </r>
  </si>
  <si>
    <r>
      <t>SEM</t>
    </r>
    <r>
      <rPr>
        <sz val="10"/>
        <rFont val="Arial"/>
        <family val="2"/>
        <charset val="238"/>
      </rPr>
      <t xml:space="preserve"> - electron microscopy, EDS analysis, WDS analysis, tensile test up to 45 kN, bending and pressure testing, testing of glued and welded joints, fatigue testing, to determine / or nec. crack propagation speed, determine the resistance of materials and surface protective layers against corrosion. The possibility of using different types of corrosive media with different concentrations.</t>
    </r>
  </si>
  <si>
    <r>
      <t>Possible</t>
    </r>
    <r>
      <rPr>
        <sz val="10"/>
        <rFont val="Arial"/>
        <family val="2"/>
        <charset val="238"/>
      </rPr>
      <t xml:space="preserve"> in accordance with the agreement, contact: cem@fs.uni-lj.si</t>
    </r>
  </si>
  <si>
    <r>
      <t>Access</t>
    </r>
    <r>
      <rPr>
        <sz val="10"/>
        <rFont val="Arial"/>
        <family val="2"/>
        <charset val="238"/>
      </rPr>
      <t xml:space="preserve"> to the equipment have industry development center CRV and other partners in the laboratory LAVEK UL-FS, with which we cooperate on joint development and research projects. Contact: marko.nagode@fs.uni-lj.si</t>
    </r>
  </si>
  <si>
    <r>
      <t>Measurement</t>
    </r>
    <r>
      <rPr>
        <sz val="10"/>
        <rFont val="Arial"/>
        <family val="2"/>
        <charset val="238"/>
      </rPr>
      <t xml:space="preserve"> and computer equipment that was purchased as part of the package 12, is intended solely for the experimental and numerical evaluation of the behavior of structures, which are burdened with extreme mechanical stress (eg, vehicle collision). The experimental equipment comprises triaxial  with universal modules for signal conditioning, speed camera and laser sensor displacements. Equipment for numerical scale software for the simulation of highly dynamical phenomena, and the appropriate extension hardware.</t>
    </r>
  </si>
  <si>
    <r>
      <t>Access</t>
    </r>
    <r>
      <rPr>
        <sz val="10"/>
        <rFont val="Arial"/>
        <family val="2"/>
        <charset val="238"/>
      </rPr>
      <t xml:space="preserve"> to equipment is in the domain head of the laboratory. Contact miha.brojan@fs.uni-lj.si</t>
    </r>
  </si>
  <si>
    <r>
      <t>It is used</t>
    </r>
    <r>
      <rPr>
        <sz val="10"/>
        <rFont val="Arial"/>
        <family val="2"/>
        <charset val="238"/>
      </rPr>
      <t xml:space="preserve"> to analyze the mechanical properties of materials.</t>
    </r>
  </si>
  <si>
    <r>
      <t>Direct</t>
    </r>
    <r>
      <rPr>
        <sz val="10"/>
        <rFont val="Arial"/>
        <family val="2"/>
        <charset val="238"/>
      </rPr>
      <t xml:space="preserve"> contact with the administrator for each case. Contact: edvard.govekar@fs.uni-lj.si</t>
    </r>
  </si>
  <si>
    <r>
      <t>The equipment</t>
    </r>
    <r>
      <rPr>
        <sz val="10"/>
        <rFont val="Arial"/>
        <family val="2"/>
        <charset val="238"/>
      </rPr>
      <t xml:space="preserve"> used in capturing and analyzing data.</t>
    </r>
  </si>
  <si>
    <r>
      <t>Purchased</t>
    </r>
    <r>
      <rPr>
        <sz val="10"/>
        <rFont val="Arial"/>
        <family val="2"/>
        <charset val="238"/>
      </rPr>
      <t xml:space="preserve"> laser source opens up new possibilities for advanced material processing. Due to short laser pulses (duration less than 10 ps) and a relatively high average power (6 W) allows research on advanced functionalization of surfaces, microdrilling, minimization of heat-affected zone, micro-processing of heat-sensitive materials, and cold laser marking.</t>
    </r>
  </si>
  <si>
    <t>dr. A. Jeromen</t>
  </si>
  <si>
    <r>
      <t xml:space="preserve">Nadgradnja MTS 100 kN sistema z enoosnim 25 kN servo-pulzirnim preskuševališčem
</t>
    </r>
    <r>
      <rPr>
        <sz val="10"/>
        <color theme="3" tint="0.3999755851924192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</si>
</sst>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 _€_-;\-* #,##0.00\ _€_-;_-* &quot;-&quot;??\ _€_-;_-@_-"/>
    <numFmt numFmtId="164" formatCode="#000000"/>
    <numFmt numFmtId="165" formatCode="#,##0.0"/>
    <numFmt numFmtId="166" formatCode="00000"/>
    <numFmt numFmtId="167" formatCode="000"/>
    <numFmt numFmtId="168" formatCode="000000"/>
    <numFmt numFmtId="169" formatCode="#,##0.00\ [$€-1]"/>
    <numFmt numFmtId="170" formatCode="0.0"/>
    <numFmt numFmtId="171" formatCode="0000"/>
  </numFmts>
  <fonts count="31"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b/>
      <sz val="10"/>
      <name val="Arial"/>
      <family val="2"/>
      <charset val="238"/>
    </font>
    <font>
      <sz val="10"/>
      <color indexed="8"/>
      <name val="Arial"/>
      <family val="2"/>
      <charset val="238"/>
    </font>
    <font>
      <sz val="11"/>
      <color indexed="8"/>
      <name val="Calibri"/>
      <family val="2"/>
      <charset val="238"/>
    </font>
    <font>
      <sz val="10"/>
      <name val="Calibri"/>
      <family val="2"/>
      <charset val="238"/>
    </font>
    <font>
      <sz val="11"/>
      <name val="Calibri"/>
      <family val="2"/>
      <charset val="238"/>
    </font>
    <font>
      <sz val="11"/>
      <color theme="1"/>
      <name val="Calibri"/>
      <family val="2"/>
      <charset val="238"/>
      <scheme val="minor"/>
    </font>
    <font>
      <b/>
      <sz val="9"/>
      <color indexed="81"/>
      <name val="Tahoma"/>
      <family val="2"/>
      <charset val="238"/>
    </font>
    <font>
      <sz val="9"/>
      <color indexed="81"/>
      <name val="Tahoma"/>
      <family val="2"/>
      <charset val="238"/>
    </font>
    <font>
      <sz val="10"/>
      <color rgb="FFCC0000"/>
      <name val="Calibri"/>
      <family val="2"/>
      <charset val="238"/>
    </font>
    <font>
      <sz val="10"/>
      <name val="Arial"/>
      <family val="2"/>
    </font>
    <font>
      <sz val="10"/>
      <name val="Arial CE"/>
      <charset val="238"/>
    </font>
    <font>
      <sz val="11"/>
      <color rgb="FF006100"/>
      <name val="Calibri"/>
      <family val="2"/>
      <charset val="238"/>
    </font>
    <font>
      <b/>
      <sz val="11"/>
      <name val="Calibri"/>
      <family val="2"/>
      <charset val="238"/>
      <scheme val="minor"/>
    </font>
    <font>
      <b/>
      <sz val="16"/>
      <name val="Calibri"/>
      <family val="2"/>
      <charset val="238"/>
      <scheme val="minor"/>
    </font>
    <font>
      <sz val="10"/>
      <name val="Calibri"/>
      <family val="2"/>
      <charset val="238"/>
      <scheme val="minor"/>
    </font>
    <font>
      <b/>
      <sz val="14"/>
      <name val="Calibri"/>
      <family val="2"/>
      <charset val="238"/>
      <scheme val="minor"/>
    </font>
    <font>
      <sz val="9"/>
      <name val="Calibri"/>
      <family val="2"/>
      <charset val="238"/>
      <scheme val="minor"/>
    </font>
    <font>
      <b/>
      <sz val="10"/>
      <name val="Calibri"/>
      <family val="2"/>
      <charset val="238"/>
      <scheme val="minor"/>
    </font>
    <font>
      <b/>
      <sz val="9"/>
      <name val="Calibri"/>
      <family val="2"/>
      <charset val="238"/>
      <scheme val="minor"/>
    </font>
    <font>
      <u/>
      <sz val="10"/>
      <name val="Calibri"/>
      <family val="2"/>
      <charset val="238"/>
      <scheme val="minor"/>
    </font>
    <font>
      <vertAlign val="superscript"/>
      <sz val="10"/>
      <name val="Calibri"/>
      <family val="2"/>
      <charset val="238"/>
      <scheme val="minor"/>
    </font>
    <font>
      <i/>
      <sz val="10"/>
      <name val="Calibri"/>
      <family val="2"/>
      <charset val="238"/>
      <scheme val="minor"/>
    </font>
    <font>
      <sz val="10"/>
      <name val="Arial"/>
      <family val="2"/>
      <charset val="238"/>
    </font>
    <font>
      <i/>
      <sz val="11"/>
      <color rgb="FF7F7F7F"/>
      <name val="Calibri"/>
      <family val="2"/>
      <charset val="238"/>
    </font>
    <font>
      <sz val="10"/>
      <color theme="3" tint="0.39997558519241921"/>
      <name val="Arial"/>
      <family val="2"/>
      <charset val="238"/>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theme="0"/>
        <bgColor rgb="FFFFFF00"/>
      </patternFill>
    </fill>
    <fill>
      <patternFill patternType="solid">
        <fgColor theme="0"/>
        <bgColor rgb="FFDBE5F1"/>
      </patternFill>
    </fill>
    <fill>
      <patternFill patternType="solid">
        <fgColor theme="0"/>
        <bgColor indexed="31"/>
      </patternFill>
    </fill>
    <fill>
      <patternFill patternType="solid">
        <fgColor theme="0"/>
        <bgColor indexed="26"/>
      </patternFill>
    </fill>
    <fill>
      <patternFill patternType="solid">
        <fgColor theme="0"/>
        <bgColor indexed="22"/>
      </patternFill>
    </fill>
    <fill>
      <patternFill patternType="solid">
        <fgColor theme="0"/>
        <bgColor rgb="FFFFFFFF"/>
      </patternFill>
    </fill>
    <fill>
      <patternFill patternType="solid">
        <fgColor theme="0"/>
        <bgColor rgb="FF000000"/>
      </patternFill>
    </fill>
    <fill>
      <patternFill patternType="solid">
        <fgColor theme="0"/>
        <bgColor rgb="FFBFBFBF"/>
      </patternFill>
    </fill>
    <fill>
      <patternFill patternType="solid">
        <fgColor theme="0"/>
        <bgColor rgb="FFC0C0C0"/>
      </patternFill>
    </fill>
    <fill>
      <patternFill patternType="solid">
        <fgColor theme="0"/>
        <bgColor rgb="FFFFFFCC"/>
      </patternFill>
    </fill>
  </fills>
  <borders count="36">
    <border>
      <left/>
      <right/>
      <top/>
      <bottom/>
      <diagonal/>
    </border>
    <border>
      <left/>
      <right/>
      <top/>
      <bottom style="thin">
        <color auto="1"/>
      </bottom>
      <diagonal/>
    </border>
    <border>
      <left style="thin">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1">
    <xf numFmtId="0" fontId="0" fillId="0" borderId="0"/>
    <xf numFmtId="0" fontId="3" fillId="0" borderId="0" applyNumberFormat="0" applyFill="0" applyBorder="0" applyAlignment="0" applyProtection="0">
      <alignment vertical="top"/>
      <protection locked="0"/>
    </xf>
    <xf numFmtId="0" fontId="1" fillId="0" borderId="0"/>
    <xf numFmtId="0" fontId="11" fillId="0" borderId="0"/>
    <xf numFmtId="0" fontId="1" fillId="0" borderId="0"/>
    <xf numFmtId="0" fontId="1" fillId="0" borderId="0"/>
    <xf numFmtId="0" fontId="14" fillId="0" borderId="0" applyBorder="0" applyProtection="0"/>
    <xf numFmtId="0" fontId="11" fillId="0" borderId="0"/>
    <xf numFmtId="0" fontId="17" fillId="5" borderId="0" applyNumberFormat="0" applyBorder="0" applyAlignment="0" applyProtection="0"/>
    <xf numFmtId="0" fontId="16" fillId="0" borderId="0"/>
    <xf numFmtId="0" fontId="15" fillId="0" borderId="0"/>
    <xf numFmtId="0" fontId="15" fillId="0" borderId="0"/>
    <xf numFmtId="0" fontId="11" fillId="0" borderId="0"/>
    <xf numFmtId="0" fontId="15" fillId="0" borderId="0"/>
    <xf numFmtId="0" fontId="7" fillId="0" borderId="0"/>
    <xf numFmtId="0" fontId="1" fillId="0" borderId="0"/>
    <xf numFmtId="0" fontId="4" fillId="0" borderId="0"/>
    <xf numFmtId="0" fontId="3" fillId="0" borderId="0" applyNumberFormat="0" applyFill="0" applyBorder="0" applyAlignment="0" applyProtection="0">
      <alignment vertical="top"/>
      <protection locked="0"/>
    </xf>
    <xf numFmtId="43" fontId="28"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cellStyleXfs>
  <cellXfs count="474">
    <xf numFmtId="0" fontId="0" fillId="0" borderId="0" xfId="0"/>
    <xf numFmtId="0" fontId="11" fillId="0" borderId="0" xfId="3"/>
    <xf numFmtId="0" fontId="11" fillId="0" borderId="1" xfId="3" applyBorder="1"/>
    <xf numFmtId="0" fontId="11" fillId="2" borderId="1" xfId="3" applyFill="1" applyBorder="1"/>
    <xf numFmtId="0" fontId="11" fillId="2" borderId="0" xfId="3" applyFill="1"/>
    <xf numFmtId="0" fontId="11" fillId="3" borderId="0" xfId="3" applyFill="1"/>
    <xf numFmtId="0" fontId="5" fillId="0" borderId="0" xfId="3" applyFont="1"/>
    <xf numFmtId="0" fontId="4" fillId="0" borderId="0" xfId="3" applyFont="1"/>
    <xf numFmtId="0" fontId="1" fillId="0" borderId="0" xfId="2"/>
    <xf numFmtId="0" fontId="1" fillId="0" borderId="0" xfId="2" applyAlignment="1">
      <alignment horizontal="center" wrapText="1"/>
    </xf>
    <xf numFmtId="0" fontId="1" fillId="0" borderId="0" xfId="2" applyAlignment="1">
      <alignment horizontal="right" vertical="center"/>
    </xf>
    <xf numFmtId="0" fontId="6" fillId="0" borderId="0" xfId="2" applyFont="1" applyAlignment="1">
      <alignment horizontal="right" vertical="center"/>
    </xf>
    <xf numFmtId="0" fontId="1" fillId="0" borderId="0" xfId="2" applyFont="1"/>
    <xf numFmtId="0" fontId="1" fillId="0" borderId="0" xfId="2" applyFont="1" applyFill="1"/>
    <xf numFmtId="0" fontId="1" fillId="0" borderId="0" xfId="2" applyFill="1" applyAlignment="1">
      <alignment horizontal="left" vertical="top" wrapText="1"/>
    </xf>
    <xf numFmtId="0" fontId="1" fillId="0" borderId="0" xfId="2" applyAlignment="1">
      <alignment horizontal="left" vertical="top" wrapText="1"/>
    </xf>
    <xf numFmtId="0" fontId="6" fillId="0" borderId="0" xfId="2" applyFont="1" applyAlignment="1">
      <alignment horizontal="left" vertical="top" wrapText="1"/>
    </xf>
    <xf numFmtId="0" fontId="1" fillId="0" borderId="0" xfId="2" applyFont="1" applyFill="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7" fillId="0" borderId="0" xfId="2" applyFont="1" applyBorder="1" applyAlignment="1">
      <alignment horizontal="left" vertical="top" wrapText="1"/>
    </xf>
    <xf numFmtId="0" fontId="6" fillId="0" borderId="0" xfId="2" applyFont="1" applyAlignment="1">
      <alignment horizontal="right" vertical="top" wrapText="1"/>
    </xf>
    <xf numFmtId="0" fontId="6" fillId="0" borderId="0" xfId="2" applyFont="1" applyAlignment="1">
      <alignment horizontal="right" vertical="top" wrapText="1" indent="1"/>
    </xf>
    <xf numFmtId="0" fontId="8" fillId="3" borderId="0" xfId="3" applyFont="1" applyFill="1"/>
    <xf numFmtId="0" fontId="8" fillId="2" borderId="0" xfId="3" applyFont="1" applyFill="1"/>
    <xf numFmtId="0" fontId="9" fillId="0" borderId="0" xfId="2" applyFont="1"/>
    <xf numFmtId="0" fontId="10" fillId="0" borderId="0" xfId="2" applyFont="1"/>
    <xf numFmtId="0" fontId="10" fillId="0" borderId="0" xfId="2" applyFont="1" applyFill="1"/>
    <xf numFmtId="0" fontId="20" fillId="4" borderId="0" xfId="0" applyFont="1" applyFill="1" applyAlignment="1" applyProtection="1">
      <alignment horizontal="center" vertical="center" wrapText="1"/>
      <protection locked="0"/>
    </xf>
    <xf numFmtId="0" fontId="20" fillId="4" borderId="0" xfId="0" applyNumberFormat="1" applyFont="1" applyFill="1" applyAlignment="1" applyProtection="1">
      <alignment horizontal="left" vertical="center" wrapText="1"/>
      <protection locked="0"/>
    </xf>
    <xf numFmtId="0" fontId="20" fillId="4" borderId="0" xfId="0" applyNumberFormat="1" applyFont="1" applyFill="1" applyAlignment="1" applyProtection="1">
      <alignment horizontal="center" vertical="center" wrapText="1"/>
      <protection locked="0"/>
    </xf>
    <xf numFmtId="0" fontId="20" fillId="4" borderId="0" xfId="0" applyNumberFormat="1" applyFont="1" applyFill="1" applyAlignment="1">
      <alignment horizontal="center" vertical="center" wrapText="1"/>
    </xf>
    <xf numFmtId="0" fontId="20" fillId="4" borderId="0" xfId="0" applyNumberFormat="1" applyFont="1" applyFill="1" applyAlignment="1" applyProtection="1">
      <alignment vertical="center" wrapText="1"/>
      <protection locked="0"/>
    </xf>
    <xf numFmtId="1" fontId="20" fillId="4" borderId="0" xfId="0" applyNumberFormat="1" applyFont="1" applyFill="1" applyAlignment="1" applyProtection="1">
      <alignment horizontal="center" vertical="center" wrapText="1"/>
      <protection locked="0"/>
    </xf>
    <xf numFmtId="0" fontId="25" fillId="4" borderId="0" xfId="1" applyNumberFormat="1" applyFont="1" applyFill="1" applyAlignment="1" applyProtection="1">
      <alignment horizontal="center" vertical="center" wrapText="1"/>
      <protection locked="0"/>
    </xf>
    <xf numFmtId="4" fontId="20" fillId="4" borderId="0" xfId="0" applyNumberFormat="1" applyFont="1" applyFill="1" applyAlignment="1" applyProtection="1">
      <alignment horizontal="right" vertical="center" wrapText="1"/>
      <protection locked="0"/>
    </xf>
    <xf numFmtId="0" fontId="20" fillId="9" borderId="0" xfId="0" applyNumberFormat="1" applyFont="1" applyFill="1" applyAlignment="1" applyProtection="1">
      <alignment vertical="center" wrapText="1"/>
      <protection locked="0"/>
    </xf>
    <xf numFmtId="0" fontId="20" fillId="4" borderId="15" xfId="0" applyNumberFormat="1" applyFont="1" applyFill="1" applyBorder="1" applyAlignment="1" applyProtection="1">
      <alignment vertical="center" wrapText="1"/>
      <protection locked="0"/>
    </xf>
    <xf numFmtId="0" fontId="20" fillId="4" borderId="0" xfId="0" applyNumberFormat="1" applyFont="1" applyFill="1" applyBorder="1" applyAlignment="1" applyProtection="1">
      <alignment vertical="center" wrapText="1"/>
      <protection locked="0"/>
    </xf>
    <xf numFmtId="2" fontId="20" fillId="4" borderId="0" xfId="0" applyNumberFormat="1" applyFont="1" applyFill="1" applyAlignment="1">
      <alignment horizontal="center" vertical="center" wrapText="1"/>
    </xf>
    <xf numFmtId="0" fontId="20" fillId="4" borderId="0" xfId="0" applyFont="1" applyFill="1" applyAlignment="1" applyProtection="1">
      <alignment vertical="center" wrapText="1"/>
      <protection locked="0"/>
    </xf>
    <xf numFmtId="2" fontId="20" fillId="4" borderId="0" xfId="0" applyNumberFormat="1" applyFont="1" applyFill="1" applyAlignment="1" applyProtection="1">
      <alignment horizontal="center" vertical="center" wrapText="1"/>
      <protection locked="0"/>
    </xf>
    <xf numFmtId="2" fontId="20" fillId="4" borderId="17" xfId="0" applyNumberFormat="1" applyFont="1" applyFill="1" applyBorder="1" applyAlignment="1" applyProtection="1">
      <alignment horizontal="center" vertical="center" wrapText="1"/>
      <protection locked="0"/>
    </xf>
    <xf numFmtId="1" fontId="20" fillId="4" borderId="31" xfId="0" applyNumberFormat="1" applyFont="1" applyFill="1" applyBorder="1" applyAlignment="1" applyProtection="1">
      <alignment horizontal="center" vertical="top" wrapText="1"/>
      <protection locked="0"/>
    </xf>
    <xf numFmtId="171" fontId="20" fillId="4"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lignment horizontal="center" vertical="top" wrapText="1"/>
    </xf>
    <xf numFmtId="0" fontId="20" fillId="4" borderId="33" xfId="0" applyNumberFormat="1" applyFont="1" applyFill="1" applyBorder="1" applyAlignment="1" applyProtection="1">
      <alignment vertical="top" wrapText="1"/>
      <protection locked="0"/>
    </xf>
    <xf numFmtId="0" fontId="20" fillId="4" borderId="33" xfId="0" applyNumberFormat="1" applyFont="1" applyFill="1" applyBorder="1" applyAlignment="1" applyProtection="1">
      <alignment horizontal="left" vertical="top" wrapText="1"/>
      <protection locked="0"/>
    </xf>
    <xf numFmtId="4" fontId="20" fillId="4" borderId="33" xfId="0" applyNumberFormat="1" applyFont="1" applyFill="1" applyBorder="1" applyAlignment="1" applyProtection="1">
      <alignment horizontal="center" vertical="top" wrapText="1"/>
      <protection locked="0"/>
    </xf>
    <xf numFmtId="2" fontId="20" fillId="4" borderId="33" xfId="0" applyNumberFormat="1" applyFont="1" applyFill="1" applyBorder="1" applyAlignment="1" applyProtection="1">
      <alignment horizontal="center" vertical="top" wrapText="1"/>
      <protection locked="0"/>
    </xf>
    <xf numFmtId="0" fontId="25" fillId="4" borderId="33" xfId="1" applyNumberFormat="1" applyFont="1" applyFill="1" applyBorder="1" applyAlignment="1" applyProtection="1">
      <alignment horizontal="center" vertical="top" wrapText="1"/>
      <protection locked="0"/>
    </xf>
    <xf numFmtId="0" fontId="20" fillId="4" borderId="34" xfId="0" applyNumberFormat="1" applyFont="1" applyFill="1" applyBorder="1" applyAlignment="1" applyProtection="1">
      <alignment horizontal="center" vertical="top" wrapText="1"/>
      <protection locked="0"/>
    </xf>
    <xf numFmtId="0" fontId="20" fillId="4" borderId="32" xfId="0" applyNumberFormat="1" applyFont="1" applyFill="1" applyBorder="1" applyAlignment="1" applyProtection="1">
      <alignment horizontal="center" vertical="top" wrapText="1"/>
      <protection locked="0"/>
    </xf>
    <xf numFmtId="0" fontId="20" fillId="4" borderId="35" xfId="0" applyNumberFormat="1" applyFont="1" applyFill="1" applyBorder="1" applyAlignment="1" applyProtection="1">
      <alignment horizontal="center" vertical="top" wrapText="1"/>
      <protection locked="0"/>
    </xf>
    <xf numFmtId="0" fontId="20" fillId="4" borderId="33" xfId="8" applyNumberFormat="1" applyFont="1" applyFill="1" applyBorder="1" applyAlignment="1" applyProtection="1">
      <alignment horizontal="left" vertical="top" wrapText="1"/>
      <protection locked="0"/>
    </xf>
    <xf numFmtId="49" fontId="20" fillId="4" borderId="33" xfId="0" applyNumberFormat="1" applyFont="1" applyFill="1" applyBorder="1" applyAlignment="1" applyProtection="1">
      <alignment horizontal="center" vertical="top" wrapText="1"/>
      <protection locked="0"/>
    </xf>
    <xf numFmtId="166" fontId="20" fillId="4" borderId="33" xfId="0" applyNumberFormat="1" applyFont="1" applyFill="1" applyBorder="1" applyAlignment="1" applyProtection="1">
      <alignment horizontal="center" vertical="top" wrapText="1"/>
      <protection locked="0"/>
    </xf>
    <xf numFmtId="0" fontId="20" fillId="4" borderId="33" xfId="0" applyFont="1" applyFill="1" applyBorder="1" applyAlignment="1">
      <alignment horizontal="left" vertical="top" wrapText="1"/>
    </xf>
    <xf numFmtId="167" fontId="20" fillId="4" borderId="33" xfId="0" applyNumberFormat="1" applyFont="1" applyFill="1" applyBorder="1" applyAlignment="1" applyProtection="1">
      <alignment horizontal="center" vertical="top" wrapText="1"/>
      <protection locked="0"/>
    </xf>
    <xf numFmtId="0" fontId="20" fillId="4" borderId="33" xfId="0" applyFont="1" applyFill="1" applyBorder="1" applyAlignment="1">
      <alignment vertical="top" wrapText="1"/>
    </xf>
    <xf numFmtId="168" fontId="20" fillId="4" borderId="33" xfId="0" applyNumberFormat="1" applyFont="1" applyFill="1" applyBorder="1" applyAlignment="1" applyProtection="1">
      <alignment horizontal="center" vertical="top" wrapText="1"/>
      <protection locked="0"/>
    </xf>
    <xf numFmtId="1" fontId="20" fillId="4" borderId="31" xfId="0" applyNumberFormat="1" applyFont="1" applyFill="1" applyBorder="1" applyAlignment="1">
      <alignment horizontal="center" vertical="top" wrapText="1"/>
    </xf>
    <xf numFmtId="4" fontId="20" fillId="4" borderId="33" xfId="18" applyNumberFormat="1" applyFont="1" applyFill="1" applyBorder="1" applyAlignment="1" applyProtection="1">
      <alignment horizontal="center" vertical="top" wrapText="1"/>
      <protection locked="0"/>
    </xf>
    <xf numFmtId="0" fontId="20" fillId="4" borderId="33" xfId="0" applyFont="1" applyFill="1" applyBorder="1" applyAlignment="1">
      <alignment horizontal="center" vertical="top" wrapText="1"/>
    </xf>
    <xf numFmtId="1" fontId="20" fillId="4" borderId="34" xfId="0" applyNumberFormat="1" applyFont="1" applyFill="1" applyBorder="1" applyAlignment="1" applyProtection="1">
      <alignment horizontal="center" vertical="top" wrapText="1"/>
      <protection locked="0"/>
    </xf>
    <xf numFmtId="1" fontId="20" fillId="4" borderId="35" xfId="0" applyNumberFormat="1" applyFont="1" applyFill="1" applyBorder="1" applyAlignment="1" applyProtection="1">
      <alignment horizontal="center" vertical="top" wrapText="1"/>
      <protection locked="0"/>
    </xf>
    <xf numFmtId="2" fontId="20" fillId="4" borderId="35" xfId="0" applyNumberFormat="1" applyFont="1" applyFill="1" applyBorder="1" applyAlignment="1" applyProtection="1">
      <alignment horizontal="center" vertical="top" wrapText="1"/>
      <protection locked="0"/>
    </xf>
    <xf numFmtId="1" fontId="20" fillId="4" borderId="32" xfId="0" applyNumberFormat="1" applyFont="1" applyFill="1" applyBorder="1" applyAlignment="1" applyProtection="1">
      <alignment horizontal="center" vertical="top" wrapText="1"/>
      <protection locked="0"/>
    </xf>
    <xf numFmtId="1" fontId="20" fillId="4"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pplyProtection="1">
      <alignment horizontal="center" vertical="top" wrapText="1"/>
    </xf>
    <xf numFmtId="4" fontId="20" fillId="4" borderId="33" xfId="19" applyNumberFormat="1" applyFont="1" applyFill="1" applyBorder="1" applyAlignment="1" applyProtection="1">
      <alignment horizontal="center" vertical="top" wrapText="1"/>
    </xf>
    <xf numFmtId="0" fontId="20" fillId="4" borderId="32" xfId="0" applyNumberFormat="1" applyFont="1" applyFill="1" applyBorder="1" applyAlignment="1">
      <alignment horizontal="center" vertical="top" wrapText="1"/>
    </xf>
    <xf numFmtId="4" fontId="20" fillId="4" borderId="33" xfId="0" applyNumberFormat="1" applyFont="1" applyFill="1" applyBorder="1" applyAlignment="1">
      <alignment horizontal="center" vertical="top" wrapText="1"/>
    </xf>
    <xf numFmtId="0" fontId="20" fillId="4" borderId="32" xfId="0" applyFont="1" applyFill="1" applyBorder="1" applyAlignment="1">
      <alignment horizontal="center" vertical="top" wrapText="1"/>
    </xf>
    <xf numFmtId="0" fontId="20" fillId="4" borderId="32" xfId="0" applyFont="1" applyFill="1" applyBorder="1" applyAlignment="1" applyProtection="1">
      <alignment horizontal="center" vertical="top" wrapText="1"/>
      <protection locked="0"/>
    </xf>
    <xf numFmtId="0" fontId="20" fillId="4" borderId="33" xfId="0" applyFont="1" applyFill="1" applyBorder="1" applyAlignment="1" applyProtection="1">
      <alignment horizontal="center" vertical="top" wrapText="1"/>
      <protection locked="0"/>
    </xf>
    <xf numFmtId="0" fontId="20" fillId="4" borderId="34" xfId="0" applyFont="1" applyFill="1" applyBorder="1" applyAlignment="1">
      <alignment horizontal="center" vertical="top" wrapText="1"/>
    </xf>
    <xf numFmtId="1" fontId="20" fillId="4" borderId="31" xfId="15" applyNumberFormat="1" applyFont="1" applyFill="1" applyBorder="1" applyAlignment="1" applyProtection="1">
      <alignment horizontal="center" vertical="top" wrapText="1"/>
      <protection locked="0"/>
    </xf>
    <xf numFmtId="1" fontId="20" fillId="4" borderId="31" xfId="10" applyNumberFormat="1" applyFont="1" applyFill="1" applyBorder="1" applyAlignment="1" applyProtection="1">
      <alignment horizontal="center" vertical="top" wrapText="1"/>
      <protection locked="0"/>
    </xf>
    <xf numFmtId="0" fontId="20" fillId="4" borderId="19" xfId="0" applyNumberFormat="1" applyFont="1" applyFill="1" applyBorder="1" applyAlignment="1" applyProtection="1">
      <alignment horizontal="center" vertical="top" wrapText="1"/>
      <protection locked="0"/>
    </xf>
    <xf numFmtId="0" fontId="20" fillId="4" borderId="33" xfId="3" applyFont="1" applyFill="1" applyBorder="1" applyAlignment="1">
      <alignment horizontal="center" vertical="top" wrapText="1"/>
    </xf>
    <xf numFmtId="2" fontId="20" fillId="4" borderId="33" xfId="0" applyNumberFormat="1" applyFont="1" applyFill="1" applyBorder="1" applyAlignment="1">
      <alignment horizontal="center" vertical="top" wrapText="1"/>
    </xf>
    <xf numFmtId="0" fontId="20" fillId="4" borderId="33" xfId="0" applyNumberFormat="1" applyFont="1" applyFill="1" applyBorder="1" applyAlignment="1">
      <alignment horizontal="left" vertical="top" wrapText="1"/>
    </xf>
    <xf numFmtId="0" fontId="20" fillId="4" borderId="33" xfId="2" applyFont="1" applyFill="1" applyBorder="1" applyAlignment="1">
      <alignment horizontal="left" vertical="top" wrapText="1"/>
    </xf>
    <xf numFmtId="9" fontId="20" fillId="4" borderId="32" xfId="0" applyNumberFormat="1" applyFont="1" applyFill="1" applyBorder="1" applyAlignment="1">
      <alignment horizontal="center" vertical="top" wrapText="1"/>
    </xf>
    <xf numFmtId="4" fontId="20" fillId="4" borderId="33" xfId="0" applyNumberFormat="1" applyFont="1" applyFill="1" applyBorder="1" applyAlignment="1">
      <alignment horizontal="left" vertical="top" wrapText="1"/>
    </xf>
    <xf numFmtId="0" fontId="20" fillId="4" borderId="33" xfId="0" applyFont="1" applyFill="1" applyBorder="1" applyAlignment="1" applyProtection="1">
      <alignment vertical="top" wrapText="1"/>
      <protection locked="0"/>
    </xf>
    <xf numFmtId="0" fontId="20" fillId="4" borderId="33" xfId="0" applyFont="1" applyFill="1" applyBorder="1" applyAlignment="1" applyProtection="1">
      <alignment horizontal="left" vertical="top" wrapText="1"/>
      <protection locked="0"/>
    </xf>
    <xf numFmtId="0" fontId="20" fillId="4" borderId="33" xfId="3" applyFont="1" applyFill="1" applyBorder="1" applyAlignment="1">
      <alignment horizontal="left" vertical="top" wrapText="1"/>
    </xf>
    <xf numFmtId="4" fontId="20" fillId="4" borderId="33" xfId="3" applyNumberFormat="1" applyFont="1" applyFill="1" applyBorder="1" applyAlignment="1">
      <alignment horizontal="center" vertical="top" wrapText="1"/>
    </xf>
    <xf numFmtId="1" fontId="20" fillId="6" borderId="31" xfId="0" applyNumberFormat="1" applyFont="1" applyFill="1" applyBorder="1" applyAlignment="1">
      <alignment horizontal="center" vertical="top" wrapText="1"/>
    </xf>
    <xf numFmtId="1" fontId="20" fillId="4" borderId="31" xfId="2" applyNumberFormat="1" applyFont="1" applyFill="1" applyBorder="1" applyAlignment="1" applyProtection="1">
      <alignment horizontal="center" vertical="top" wrapText="1"/>
      <protection locked="0"/>
    </xf>
    <xf numFmtId="9" fontId="20" fillId="4" borderId="33" xfId="0" applyNumberFormat="1" applyFont="1" applyFill="1" applyBorder="1" applyAlignment="1" applyProtection="1">
      <alignment horizontal="center" vertical="top" wrapText="1"/>
      <protection locked="0"/>
    </xf>
    <xf numFmtId="3" fontId="20" fillId="4" borderId="33" xfId="0" applyNumberFormat="1" applyFont="1" applyFill="1" applyBorder="1" applyAlignment="1" applyProtection="1">
      <alignment horizontal="center" vertical="top" wrapText="1"/>
      <protection locked="0"/>
    </xf>
    <xf numFmtId="1" fontId="20" fillId="4" borderId="33" xfId="0" applyNumberFormat="1" applyFont="1" applyFill="1" applyBorder="1" applyAlignment="1">
      <alignment horizontal="center" vertical="top" wrapText="1"/>
    </xf>
    <xf numFmtId="0" fontId="25" fillId="4" borderId="33" xfId="1" applyFont="1" applyFill="1" applyBorder="1" applyAlignment="1" applyProtection="1">
      <alignment horizontal="center" vertical="top" wrapText="1"/>
      <protection locked="0"/>
    </xf>
    <xf numFmtId="0" fontId="20" fillId="4" borderId="33" xfId="2" applyNumberFormat="1" applyFont="1" applyFill="1" applyBorder="1" applyAlignment="1" applyProtection="1">
      <alignment horizontal="center" vertical="top" wrapText="1"/>
      <protection locked="0"/>
    </xf>
    <xf numFmtId="0" fontId="20" fillId="4" borderId="33" xfId="2" applyNumberFormat="1" applyFont="1" applyFill="1" applyBorder="1" applyAlignment="1" applyProtection="1">
      <alignment horizontal="left" vertical="top" wrapText="1"/>
      <protection locked="0"/>
    </xf>
    <xf numFmtId="0" fontId="20" fillId="4" borderId="20" xfId="0" applyNumberFormat="1" applyFont="1" applyFill="1" applyBorder="1" applyAlignment="1" applyProtection="1">
      <alignment horizontal="center" vertical="top" wrapText="1"/>
      <protection locked="0"/>
    </xf>
    <xf numFmtId="0" fontId="20" fillId="4" borderId="20" xfId="0" applyNumberFormat="1" applyFont="1" applyFill="1" applyBorder="1" applyAlignment="1" applyProtection="1">
      <alignment horizontal="left" vertical="top" wrapText="1"/>
      <protection locked="0"/>
    </xf>
    <xf numFmtId="1" fontId="20" fillId="4" borderId="18" xfId="0" applyNumberFormat="1" applyFont="1" applyFill="1" applyBorder="1" applyAlignment="1" applyProtection="1">
      <alignment horizontal="center" vertical="top" wrapText="1"/>
      <protection locked="0"/>
    </xf>
    <xf numFmtId="0" fontId="20" fillId="4" borderId="19" xfId="0" applyNumberFormat="1" applyFont="1" applyFill="1" applyBorder="1" applyAlignment="1" applyProtection="1">
      <alignment horizontal="left" vertical="top" wrapText="1"/>
      <protection locked="0"/>
    </xf>
    <xf numFmtId="1" fontId="20" fillId="4" borderId="21" xfId="0" applyNumberFormat="1" applyFont="1" applyFill="1" applyBorder="1" applyAlignment="1" applyProtection="1">
      <alignment horizontal="center" vertical="top" wrapText="1"/>
      <protection locked="0"/>
    </xf>
    <xf numFmtId="4" fontId="20" fillId="4" borderId="33" xfId="0" applyNumberFormat="1" applyFont="1" applyFill="1" applyBorder="1" applyAlignment="1" applyProtection="1">
      <alignment horizontal="right" vertical="top" wrapText="1"/>
      <protection locked="0"/>
    </xf>
    <xf numFmtId="14" fontId="20" fillId="4" borderId="33" xfId="0" applyNumberFormat="1" applyFont="1" applyFill="1" applyBorder="1" applyAlignment="1">
      <alignment horizontal="center" vertical="top" wrapText="1"/>
    </xf>
    <xf numFmtId="43" fontId="20" fillId="4" borderId="33" xfId="0" applyNumberFormat="1" applyFont="1" applyFill="1" applyBorder="1" applyAlignment="1" applyProtection="1">
      <alignment horizontal="center" vertical="top" wrapText="1"/>
      <protection locked="0"/>
    </xf>
    <xf numFmtId="0" fontId="20" fillId="4" borderId="32" xfId="0" applyNumberFormat="1" applyFont="1" applyFill="1" applyBorder="1" applyAlignment="1" applyProtection="1">
      <alignment horizontal="left" vertical="top" wrapText="1"/>
      <protection locked="0"/>
    </xf>
    <xf numFmtId="0" fontId="20" fillId="4" borderId="0" xfId="0" applyNumberFormat="1" applyFont="1" applyFill="1" applyAlignment="1" applyProtection="1">
      <alignment wrapText="1"/>
      <protection locked="0"/>
    </xf>
    <xf numFmtId="4" fontId="20" fillId="4" borderId="33" xfId="3" applyNumberFormat="1" applyFont="1" applyFill="1" applyBorder="1" applyAlignment="1">
      <alignment horizontal="left" vertical="top" wrapText="1"/>
    </xf>
    <xf numFmtId="0" fontId="20" fillId="4" borderId="32" xfId="0" applyFont="1" applyFill="1" applyBorder="1" applyAlignment="1">
      <alignment horizontal="left" vertical="top" wrapText="1"/>
    </xf>
    <xf numFmtId="0" fontId="20" fillId="4" borderId="33" xfId="0" applyFont="1" applyFill="1" applyBorder="1" applyAlignment="1">
      <alignment vertical="center" wrapText="1"/>
    </xf>
    <xf numFmtId="0" fontId="20" fillId="4" borderId="33" xfId="0" applyNumberFormat="1" applyFont="1" applyFill="1" applyBorder="1" applyAlignment="1" applyProtection="1">
      <alignment horizontal="right" vertical="center" wrapText="1"/>
      <protection locked="0"/>
    </xf>
    <xf numFmtId="0" fontId="20" fillId="4" borderId="33" xfId="3" applyNumberFormat="1" applyFont="1" applyFill="1" applyBorder="1" applyAlignment="1">
      <alignment horizontal="left" vertical="top" wrapText="1"/>
    </xf>
    <xf numFmtId="1" fontId="20" fillId="4" borderId="31" xfId="3" quotePrefix="1" applyNumberFormat="1" applyFont="1" applyFill="1" applyBorder="1" applyAlignment="1">
      <alignment horizontal="center" vertical="top" wrapText="1"/>
    </xf>
    <xf numFmtId="0" fontId="20" fillId="4" borderId="33" xfId="0" applyFont="1" applyFill="1" applyBorder="1" applyAlignment="1" applyProtection="1">
      <alignment horizontal="center" vertical="top" wrapText="1"/>
    </xf>
    <xf numFmtId="0" fontId="20" fillId="4" borderId="0" xfId="0" applyFont="1" applyFill="1" applyAlignment="1">
      <alignment vertical="center" wrapText="1"/>
    </xf>
    <xf numFmtId="0" fontId="20" fillId="4" borderId="0" xfId="2" applyFont="1" applyFill="1" applyAlignment="1">
      <alignment vertical="center" wrapText="1"/>
    </xf>
    <xf numFmtId="0" fontId="20" fillId="4" borderId="33" xfId="3" applyFont="1" applyFill="1" applyBorder="1" applyAlignment="1">
      <alignment vertical="top" wrapText="1"/>
    </xf>
    <xf numFmtId="0" fontId="25" fillId="4" borderId="33" xfId="1" applyFont="1" applyFill="1" applyBorder="1" applyAlignment="1" applyProtection="1">
      <alignment horizontal="center" vertical="top" wrapText="1"/>
    </xf>
    <xf numFmtId="1" fontId="19" fillId="4" borderId="0" xfId="0" applyNumberFormat="1" applyFont="1" applyFill="1" applyAlignment="1">
      <alignment horizontal="left" vertical="center"/>
    </xf>
    <xf numFmtId="0" fontId="20" fillId="4" borderId="0" xfId="0" applyFont="1" applyFill="1" applyAlignment="1" applyProtection="1">
      <alignment vertical="center"/>
      <protection locked="0"/>
    </xf>
    <xf numFmtId="0" fontId="20" fillId="4" borderId="0" xfId="0" applyFont="1" applyFill="1" applyAlignment="1" applyProtection="1">
      <alignment horizontal="center" vertical="center"/>
      <protection locked="0"/>
    </xf>
    <xf numFmtId="0" fontId="21" fillId="4" borderId="0" xfId="0" applyFont="1" applyFill="1" applyAlignment="1">
      <alignment horizontal="center" vertical="center" wrapText="1"/>
    </xf>
    <xf numFmtId="0" fontId="21" fillId="4" borderId="0" xfId="0" applyFont="1" applyFill="1" applyAlignment="1">
      <alignment vertical="center" wrapText="1"/>
    </xf>
    <xf numFmtId="0" fontId="22" fillId="4" borderId="0" xfId="0" applyFont="1" applyFill="1" applyAlignment="1">
      <alignment horizontal="left" vertical="center" wrapText="1"/>
    </xf>
    <xf numFmtId="4" fontId="22" fillId="4" borderId="0" xfId="0" applyNumberFormat="1" applyFont="1" applyFill="1" applyAlignment="1">
      <alignment horizontal="right" vertical="center" wrapText="1"/>
    </xf>
    <xf numFmtId="0" fontId="22" fillId="4" borderId="0" xfId="0" applyFont="1" applyFill="1" applyAlignment="1">
      <alignment horizontal="center" vertical="center" wrapText="1"/>
    </xf>
    <xf numFmtId="0" fontId="22" fillId="4" borderId="0" xfId="0" applyNumberFormat="1" applyFont="1" applyFill="1" applyAlignment="1">
      <alignment horizontal="left" vertical="center" wrapText="1"/>
    </xf>
    <xf numFmtId="49" fontId="22" fillId="4" borderId="0" xfId="0" applyNumberFormat="1" applyFont="1" applyFill="1" applyAlignment="1">
      <alignment horizontal="center" vertical="center" wrapText="1"/>
    </xf>
    <xf numFmtId="2" fontId="22" fillId="4" borderId="0" xfId="0" applyNumberFormat="1" applyFont="1" applyFill="1" applyAlignment="1">
      <alignment horizontal="center" vertical="center" wrapText="1"/>
    </xf>
    <xf numFmtId="1" fontId="22" fillId="4" borderId="0" xfId="0" applyNumberFormat="1" applyFont="1" applyFill="1" applyAlignment="1">
      <alignment horizontal="center" vertical="center" wrapText="1"/>
    </xf>
    <xf numFmtId="0" fontId="1" fillId="4" borderId="0" xfId="0" applyFont="1" applyFill="1"/>
    <xf numFmtId="1" fontId="20" fillId="4" borderId="0" xfId="0" applyNumberFormat="1" applyFont="1" applyFill="1" applyAlignment="1" applyProtection="1">
      <alignment horizontal="center" vertical="center"/>
      <protection locked="0"/>
    </xf>
    <xf numFmtId="0" fontId="22" fillId="4" borderId="0" xfId="0" applyFont="1" applyFill="1" applyAlignment="1">
      <alignment vertical="center" wrapText="1"/>
    </xf>
    <xf numFmtId="49" fontId="23" fillId="4" borderId="0" xfId="0" applyNumberFormat="1" applyFont="1" applyFill="1" applyAlignment="1">
      <alignment horizontal="center" vertical="center"/>
    </xf>
    <xf numFmtId="0" fontId="23" fillId="4" borderId="0" xfId="0" applyFont="1" applyFill="1" applyBorder="1" applyAlignment="1" applyProtection="1">
      <alignment horizontal="center" vertical="center"/>
      <protection locked="0"/>
    </xf>
    <xf numFmtId="0" fontId="24" fillId="4" borderId="0" xfId="0" applyNumberFormat="1" applyFont="1" applyFill="1" applyBorder="1" applyAlignment="1">
      <alignment horizontal="center" vertical="center" wrapText="1"/>
    </xf>
    <xf numFmtId="0" fontId="18" fillId="4" borderId="0" xfId="0" applyNumberFormat="1" applyFont="1" applyFill="1" applyBorder="1" applyAlignment="1">
      <alignment horizontal="center" vertical="center" wrapText="1"/>
    </xf>
    <xf numFmtId="0" fontId="23" fillId="4" borderId="4" xfId="0" applyNumberFormat="1" applyFont="1" applyFill="1" applyBorder="1" applyAlignment="1" applyProtection="1">
      <alignment horizontal="center" vertical="center" wrapText="1"/>
      <protection locked="0"/>
    </xf>
    <xf numFmtId="0" fontId="24" fillId="4" borderId="3" xfId="0" applyNumberFormat="1" applyFont="1" applyFill="1" applyBorder="1" applyAlignment="1">
      <alignment horizontal="center" vertical="center" wrapText="1"/>
    </xf>
    <xf numFmtId="0" fontId="24" fillId="4" borderId="4" xfId="0" applyNumberFormat="1" applyFont="1" applyFill="1" applyBorder="1" applyAlignment="1">
      <alignment horizontal="center" vertical="center" wrapText="1"/>
    </xf>
    <xf numFmtId="1" fontId="24" fillId="4" borderId="5" xfId="0" applyNumberFormat="1" applyFont="1" applyFill="1" applyBorder="1" applyAlignment="1">
      <alignment horizontal="center" vertical="center" wrapText="1"/>
    </xf>
    <xf numFmtId="1" fontId="23" fillId="4" borderId="3" xfId="0" applyNumberFormat="1" applyFont="1" applyFill="1" applyBorder="1" applyAlignment="1" applyProtection="1">
      <alignment horizontal="center" vertical="center" wrapText="1"/>
      <protection locked="0"/>
    </xf>
    <xf numFmtId="0" fontId="23" fillId="4" borderId="9" xfId="0" applyNumberFormat="1" applyFont="1" applyFill="1" applyBorder="1" applyAlignment="1" applyProtection="1">
      <alignment horizontal="center" vertical="center" wrapText="1"/>
      <protection locked="0"/>
    </xf>
    <xf numFmtId="1" fontId="23" fillId="4" borderId="30" xfId="0" applyNumberFormat="1" applyFont="1" applyFill="1" applyBorder="1" applyAlignment="1" applyProtection="1">
      <alignment horizontal="center" vertical="center" wrapText="1"/>
      <protection locked="0"/>
    </xf>
    <xf numFmtId="0" fontId="23" fillId="4" borderId="0" xfId="0" applyNumberFormat="1" applyFont="1" applyFill="1" applyAlignment="1" applyProtection="1">
      <alignment horizontal="center" vertical="center" wrapText="1"/>
      <protection locked="0"/>
    </xf>
    <xf numFmtId="3" fontId="20" fillId="4" borderId="33" xfId="3" applyNumberFormat="1" applyFont="1" applyFill="1" applyBorder="1" applyAlignment="1">
      <alignment horizontal="right" vertical="top" wrapText="1"/>
    </xf>
    <xf numFmtId="4" fontId="20" fillId="4" borderId="33" xfId="5" applyNumberFormat="1" applyFont="1" applyFill="1" applyBorder="1" applyAlignment="1">
      <alignment horizontal="left" vertical="top" wrapText="1"/>
    </xf>
    <xf numFmtId="4" fontId="20" fillId="4" borderId="33" xfId="5" applyNumberFormat="1" applyFont="1" applyFill="1" applyBorder="1" applyAlignment="1" applyProtection="1">
      <alignment horizontal="left" vertical="top" wrapText="1"/>
      <protection locked="0"/>
    </xf>
    <xf numFmtId="1" fontId="20" fillId="4" borderId="33" xfId="3" applyNumberFormat="1" applyFont="1" applyFill="1" applyBorder="1" applyAlignment="1">
      <alignment horizontal="left" vertical="top" wrapText="1"/>
    </xf>
    <xf numFmtId="0" fontId="25" fillId="4" borderId="33" xfId="1" applyFont="1" applyFill="1" applyBorder="1" applyAlignment="1" applyProtection="1">
      <alignment horizontal="left" vertical="center" wrapText="1"/>
    </xf>
    <xf numFmtId="0" fontId="20" fillId="4" borderId="33" xfId="3" applyFont="1" applyFill="1" applyBorder="1" applyAlignment="1" applyProtection="1">
      <alignment horizontal="left" vertical="top" wrapText="1"/>
      <protection locked="0"/>
    </xf>
    <xf numFmtId="4" fontId="20" fillId="4" borderId="33" xfId="3" applyNumberFormat="1" applyFont="1" applyFill="1" applyBorder="1" applyAlignment="1" applyProtection="1">
      <alignment horizontal="left" vertical="top" wrapText="1"/>
      <protection locked="0"/>
    </xf>
    <xf numFmtId="4" fontId="20" fillId="4" borderId="34" xfId="3" applyNumberFormat="1" applyFont="1" applyFill="1" applyBorder="1" applyAlignment="1" applyProtection="1">
      <alignment horizontal="left" vertical="top" wrapText="1"/>
      <protection locked="0"/>
    </xf>
    <xf numFmtId="0" fontId="20" fillId="4" borderId="31" xfId="3" applyFont="1" applyFill="1" applyBorder="1" applyAlignment="1">
      <alignment horizontal="left" vertical="top" wrapText="1"/>
    </xf>
    <xf numFmtId="0" fontId="20" fillId="4" borderId="32" xfId="3" applyFont="1" applyFill="1" applyBorder="1" applyAlignment="1">
      <alignment horizontal="left" vertical="top" wrapText="1"/>
    </xf>
    <xf numFmtId="0" fontId="20" fillId="4" borderId="35" xfId="3" applyFont="1" applyFill="1" applyBorder="1" applyAlignment="1">
      <alignment horizontal="left" vertical="top" wrapText="1"/>
    </xf>
    <xf numFmtId="0" fontId="20" fillId="4" borderId="32" xfId="3" applyFont="1" applyFill="1" applyBorder="1" applyAlignment="1" applyProtection="1">
      <alignment horizontal="left" vertical="top" wrapText="1"/>
      <protection locked="0"/>
    </xf>
    <xf numFmtId="0" fontId="20" fillId="4" borderId="35" xfId="3" applyFont="1" applyFill="1" applyBorder="1" applyAlignment="1" applyProtection="1">
      <alignment horizontal="left" vertical="top" wrapText="1"/>
      <protection locked="0"/>
    </xf>
    <xf numFmtId="3" fontId="20" fillId="4" borderId="33" xfId="0" applyNumberFormat="1" applyFont="1" applyFill="1" applyBorder="1" applyAlignment="1">
      <alignment horizontal="right" vertical="top" wrapText="1"/>
    </xf>
    <xf numFmtId="2" fontId="20" fillId="4" borderId="33" xfId="0" applyNumberFormat="1" applyFont="1" applyFill="1" applyBorder="1" applyAlignment="1">
      <alignment horizontal="left" vertical="top" wrapText="1"/>
    </xf>
    <xf numFmtId="4" fontId="20" fillId="4" borderId="33" xfId="4" applyNumberFormat="1" applyFont="1" applyFill="1" applyBorder="1" applyAlignment="1">
      <alignment horizontal="left" vertical="top" wrapText="1"/>
    </xf>
    <xf numFmtId="4" fontId="20" fillId="4" borderId="33" xfId="4" applyNumberFormat="1" applyFont="1" applyFill="1" applyBorder="1" applyAlignment="1" applyProtection="1">
      <alignment horizontal="left" vertical="top" wrapText="1"/>
      <protection locked="0"/>
    </xf>
    <xf numFmtId="4" fontId="20" fillId="4" borderId="33" xfId="0" applyNumberFormat="1" applyFont="1" applyFill="1" applyBorder="1" applyAlignment="1" applyProtection="1">
      <alignment horizontal="left" vertical="top" wrapText="1"/>
      <protection locked="0"/>
    </xf>
    <xf numFmtId="4" fontId="20" fillId="4" borderId="34" xfId="0" applyNumberFormat="1" applyFont="1" applyFill="1" applyBorder="1" applyAlignment="1" applyProtection="1">
      <alignment horizontal="left" vertical="top" wrapText="1"/>
      <protection locked="0"/>
    </xf>
    <xf numFmtId="0" fontId="20" fillId="4" borderId="31" xfId="0" applyFont="1" applyFill="1" applyBorder="1" applyAlignment="1">
      <alignment horizontal="left" vertical="top" wrapText="1"/>
    </xf>
    <xf numFmtId="0" fontId="20" fillId="4" borderId="32" xfId="0" applyNumberFormat="1" applyFont="1" applyFill="1" applyBorder="1" applyAlignment="1">
      <alignment horizontal="left" vertical="top" wrapText="1"/>
    </xf>
    <xf numFmtId="0" fontId="20" fillId="4" borderId="35" xfId="0" applyFont="1" applyFill="1" applyBorder="1" applyAlignment="1">
      <alignment horizontal="left" vertical="top" wrapText="1"/>
    </xf>
    <xf numFmtId="0" fontId="20" fillId="4" borderId="32" xfId="0" applyFont="1" applyFill="1" applyBorder="1" applyAlignment="1" applyProtection="1">
      <alignment horizontal="left" vertical="top" wrapText="1"/>
      <protection locked="0"/>
    </xf>
    <xf numFmtId="0" fontId="20" fillId="4" borderId="35" xfId="0" applyFont="1" applyFill="1" applyBorder="1" applyAlignment="1" applyProtection="1">
      <alignment horizontal="left" vertical="top" wrapText="1"/>
      <protection locked="0"/>
    </xf>
    <xf numFmtId="0" fontId="20" fillId="12" borderId="31" xfId="0" applyFont="1" applyFill="1" applyBorder="1" applyAlignment="1">
      <alignment horizontal="left" vertical="top" wrapText="1"/>
    </xf>
    <xf numFmtId="49" fontId="20" fillId="4" borderId="33" xfId="0" applyNumberFormat="1" applyFont="1" applyFill="1" applyBorder="1" applyAlignment="1">
      <alignment horizontal="left" vertical="top" wrapText="1"/>
    </xf>
    <xf numFmtId="0" fontId="20" fillId="12" borderId="31" xfId="0" applyNumberFormat="1" applyFont="1" applyFill="1" applyBorder="1" applyAlignment="1">
      <alignment horizontal="left" vertical="top" wrapText="1"/>
    </xf>
    <xf numFmtId="0" fontId="20" fillId="4" borderId="32" xfId="0" applyFont="1" applyFill="1" applyBorder="1" applyAlignment="1">
      <alignment vertical="top" wrapText="1"/>
    </xf>
    <xf numFmtId="0" fontId="20" fillId="4" borderId="32" xfId="0" applyFont="1" applyFill="1" applyBorder="1" applyAlignment="1" applyProtection="1">
      <alignment horizontal="center" vertical="center" wrapText="1"/>
      <protection locked="0"/>
    </xf>
    <xf numFmtId="0" fontId="20" fillId="4" borderId="33" xfId="0" applyFont="1" applyFill="1" applyBorder="1" applyAlignment="1" applyProtection="1">
      <alignment horizontal="center" vertical="center" wrapText="1"/>
      <protection locked="0"/>
    </xf>
    <xf numFmtId="4" fontId="20" fillId="4" borderId="33" xfId="6" applyNumberFormat="1" applyFont="1" applyFill="1" applyBorder="1" applyAlignment="1" applyProtection="1">
      <alignment horizontal="left" vertical="top" wrapText="1"/>
    </xf>
    <xf numFmtId="4" fontId="20" fillId="13" borderId="33" xfId="4" applyNumberFormat="1" applyFont="1" applyFill="1" applyBorder="1" applyAlignment="1" applyProtection="1">
      <alignment horizontal="left" vertical="top" wrapText="1"/>
      <protection locked="0"/>
    </xf>
    <xf numFmtId="0" fontId="20" fillId="4" borderId="0" xfId="0" applyFont="1" applyFill="1" applyAlignment="1" applyProtection="1">
      <alignment wrapText="1"/>
      <protection locked="0"/>
    </xf>
    <xf numFmtId="2" fontId="20" fillId="4" borderId="33" xfId="3" applyNumberFormat="1" applyFont="1" applyFill="1" applyBorder="1" applyAlignment="1">
      <alignment horizontal="left" vertical="top" wrapText="1"/>
    </xf>
    <xf numFmtId="3" fontId="20" fillId="4" borderId="33" xfId="0" applyNumberFormat="1" applyFont="1" applyFill="1" applyBorder="1" applyAlignment="1" applyProtection="1">
      <alignment horizontal="left" vertical="top" wrapText="1"/>
      <protection locked="0"/>
    </xf>
    <xf numFmtId="0" fontId="20" fillId="4" borderId="32" xfId="0" applyFont="1" applyFill="1" applyBorder="1" applyAlignment="1" applyProtection="1">
      <alignment horizontal="right" wrapText="1"/>
      <protection locked="0"/>
    </xf>
    <xf numFmtId="0" fontId="20" fillId="4" borderId="33" xfId="0" applyFont="1" applyFill="1" applyBorder="1" applyAlignment="1" applyProtection="1">
      <alignment horizontal="right" wrapText="1"/>
      <protection locked="0"/>
    </xf>
    <xf numFmtId="0" fontId="20" fillId="4" borderId="35" xfId="0" applyFont="1" applyFill="1" applyBorder="1" applyAlignment="1" applyProtection="1">
      <alignment horizontal="right" wrapText="1"/>
      <protection locked="0"/>
    </xf>
    <xf numFmtId="49" fontId="20" fillId="4" borderId="33" xfId="0" applyNumberFormat="1" applyFont="1" applyFill="1" applyBorder="1" applyAlignment="1" applyProtection="1">
      <alignment horizontal="left" vertical="top" wrapText="1"/>
      <protection locked="0"/>
    </xf>
    <xf numFmtId="4" fontId="20" fillId="4" borderId="33" xfId="20" applyNumberFormat="1" applyFont="1" applyFill="1" applyBorder="1" applyAlignment="1">
      <alignment horizontal="left" vertical="top" wrapText="1"/>
    </xf>
    <xf numFmtId="4" fontId="20" fillId="13" borderId="33" xfId="20" applyNumberFormat="1" applyFont="1" applyFill="1" applyBorder="1" applyAlignment="1" applyProtection="1">
      <alignment horizontal="left" vertical="top" wrapText="1"/>
      <protection locked="0"/>
    </xf>
    <xf numFmtId="1" fontId="20" fillId="4" borderId="33" xfId="20" applyNumberFormat="1" applyFont="1" applyFill="1" applyBorder="1" applyAlignment="1">
      <alignment horizontal="left" vertical="top" wrapText="1"/>
    </xf>
    <xf numFmtId="0" fontId="20" fillId="14" borderId="31" xfId="0" applyFont="1" applyFill="1" applyBorder="1" applyAlignment="1">
      <alignment horizontal="left" vertical="top" wrapText="1"/>
    </xf>
    <xf numFmtId="0" fontId="20" fillId="15" borderId="33" xfId="0" applyFont="1" applyFill="1" applyBorder="1" applyAlignment="1">
      <alignment horizontal="left" vertical="top" wrapText="1"/>
    </xf>
    <xf numFmtId="0" fontId="20" fillId="12" borderId="31" xfId="3" applyFont="1" applyFill="1" applyBorder="1" applyAlignment="1">
      <alignment horizontal="left" vertical="top" wrapText="1"/>
    </xf>
    <xf numFmtId="3" fontId="20" fillId="12" borderId="31" xfId="0" applyNumberFormat="1" applyFont="1" applyFill="1" applyBorder="1" applyAlignment="1">
      <alignment horizontal="left" vertical="top" wrapText="1"/>
    </xf>
    <xf numFmtId="3" fontId="20" fillId="4" borderId="31" xfId="0" applyNumberFormat="1" applyFont="1" applyFill="1" applyBorder="1" applyAlignment="1">
      <alignment horizontal="left" vertical="top" wrapText="1"/>
    </xf>
    <xf numFmtId="0" fontId="20" fillId="4" borderId="32" xfId="3" applyFont="1" applyFill="1" applyBorder="1" applyAlignment="1" applyProtection="1">
      <alignment horizontal="center" vertical="center" wrapText="1"/>
      <protection locked="0"/>
    </xf>
    <xf numFmtId="0" fontId="20" fillId="4" borderId="33" xfId="3" applyFont="1" applyFill="1" applyBorder="1" applyAlignment="1" applyProtection="1">
      <alignment horizontal="center" vertical="center" wrapText="1"/>
      <protection locked="0"/>
    </xf>
    <xf numFmtId="0" fontId="20" fillId="4" borderId="35" xfId="3" applyFont="1" applyFill="1" applyBorder="1" applyAlignment="1" applyProtection="1">
      <alignment horizontal="center" vertical="center" wrapText="1"/>
      <protection locked="0"/>
    </xf>
    <xf numFmtId="49" fontId="20" fillId="4" borderId="32" xfId="0" applyNumberFormat="1" applyFont="1" applyFill="1" applyBorder="1" applyAlignment="1">
      <alignment horizontal="left" vertical="top" wrapText="1"/>
    </xf>
    <xf numFmtId="14" fontId="20" fillId="4" borderId="33" xfId="0" applyNumberFormat="1" applyFont="1" applyFill="1" applyBorder="1" applyAlignment="1">
      <alignment horizontal="left" vertical="top" wrapText="1"/>
    </xf>
    <xf numFmtId="0" fontId="20" fillId="4" borderId="0" xfId="0" applyNumberFormat="1" applyFont="1" applyFill="1" applyBorder="1" applyAlignment="1" applyProtection="1">
      <alignment wrapText="1"/>
      <protection locked="0"/>
    </xf>
    <xf numFmtId="0" fontId="20" fillId="4" borderId="33" xfId="0" applyFont="1" applyFill="1" applyBorder="1" applyAlignment="1">
      <alignment horizontal="justify" vertical="center" wrapText="1"/>
    </xf>
    <xf numFmtId="4" fontId="20" fillId="12" borderId="33" xfId="4" applyNumberFormat="1" applyFont="1" applyFill="1" applyBorder="1" applyAlignment="1" applyProtection="1">
      <alignment horizontal="left" vertical="top" wrapText="1"/>
      <protection locked="0"/>
    </xf>
    <xf numFmtId="0" fontId="20" fillId="12" borderId="33" xfId="0" applyFont="1" applyFill="1" applyBorder="1" applyAlignment="1">
      <alignment horizontal="left" vertical="top" wrapText="1"/>
    </xf>
    <xf numFmtId="0" fontId="20" fillId="4" borderId="0" xfId="0" applyFont="1" applyFill="1" applyAlignment="1">
      <alignment wrapText="1"/>
    </xf>
    <xf numFmtId="0" fontId="20" fillId="4" borderId="33" xfId="0" applyFont="1" applyFill="1" applyBorder="1" applyAlignment="1">
      <alignment horizontal="left" wrapText="1"/>
    </xf>
    <xf numFmtId="0" fontId="20" fillId="4" borderId="33" xfId="0" quotePrefix="1" applyFont="1" applyFill="1" applyBorder="1" applyAlignment="1">
      <alignment horizontal="left" vertical="top" wrapText="1"/>
    </xf>
    <xf numFmtId="0" fontId="25" fillId="4" borderId="33" xfId="1" applyFont="1" applyFill="1" applyBorder="1" applyAlignment="1" applyProtection="1">
      <alignment wrapText="1"/>
    </xf>
    <xf numFmtId="0" fontId="20" fillId="4" borderId="0" xfId="0" applyFont="1" applyFill="1" applyBorder="1" applyAlignment="1" applyProtection="1">
      <alignment wrapText="1"/>
      <protection locked="0"/>
    </xf>
    <xf numFmtId="0" fontId="20" fillId="4" borderId="33" xfId="0" applyFont="1" applyFill="1" applyBorder="1" applyAlignment="1" applyProtection="1">
      <alignment wrapText="1"/>
      <protection locked="0"/>
    </xf>
    <xf numFmtId="0" fontId="20" fillId="4" borderId="33" xfId="0" applyFont="1" applyFill="1" applyBorder="1" applyAlignment="1">
      <alignment horizontal="right" vertical="center" wrapText="1"/>
    </xf>
    <xf numFmtId="0" fontId="20" fillId="4" borderId="33" xfId="0" applyFont="1" applyFill="1" applyBorder="1" applyAlignment="1">
      <alignment wrapText="1"/>
    </xf>
    <xf numFmtId="3" fontId="20" fillId="4" borderId="33" xfId="0" applyNumberFormat="1" applyFont="1" applyFill="1" applyBorder="1" applyAlignment="1">
      <alignment vertical="center" wrapText="1"/>
    </xf>
    <xf numFmtId="0" fontId="20" fillId="4" borderId="33" xfId="0" applyFont="1" applyFill="1" applyBorder="1" applyAlignment="1">
      <alignment horizontal="center" vertical="center" wrapText="1"/>
    </xf>
    <xf numFmtId="4" fontId="20" fillId="4" borderId="33" xfId="0" applyNumberFormat="1" applyFont="1" applyFill="1" applyBorder="1" applyAlignment="1">
      <alignment vertical="center" wrapText="1"/>
    </xf>
    <xf numFmtId="1" fontId="20" fillId="4" borderId="33" xfId="0" applyNumberFormat="1" applyFont="1" applyFill="1" applyBorder="1" applyAlignment="1">
      <alignment vertical="center" wrapText="1"/>
    </xf>
    <xf numFmtId="3" fontId="20" fillId="4" borderId="33" xfId="0" applyNumberFormat="1" applyFont="1" applyFill="1" applyBorder="1" applyAlignment="1">
      <alignment wrapText="1"/>
    </xf>
    <xf numFmtId="0" fontId="25" fillId="4" borderId="33" xfId="1" applyFont="1" applyFill="1" applyBorder="1" applyAlignment="1" applyProtection="1">
      <alignment vertical="center" wrapText="1"/>
    </xf>
    <xf numFmtId="4" fontId="20" fillId="4" borderId="33" xfId="0" applyNumberFormat="1" applyFont="1" applyFill="1" applyBorder="1" applyAlignment="1" applyProtection="1">
      <alignment horizontal="right" wrapText="1"/>
      <protection locked="0"/>
    </xf>
    <xf numFmtId="0" fontId="20" fillId="4" borderId="33" xfId="0" applyFont="1" applyFill="1" applyBorder="1" applyAlignment="1">
      <alignment horizontal="left" vertical="center" wrapText="1"/>
    </xf>
    <xf numFmtId="0" fontId="20" fillId="4" borderId="33" xfId="0" applyNumberFormat="1" applyFont="1" applyFill="1" applyBorder="1" applyAlignment="1">
      <alignment horizontal="right" vertical="center" wrapText="1"/>
    </xf>
    <xf numFmtId="0" fontId="20" fillId="4" borderId="33" xfId="0" applyNumberFormat="1" applyFont="1" applyFill="1" applyBorder="1" applyAlignment="1">
      <alignment horizontal="left" vertical="center" wrapText="1"/>
    </xf>
    <xf numFmtId="0" fontId="20" fillId="4" borderId="33" xfId="0" applyFont="1" applyFill="1" applyBorder="1" applyAlignment="1" applyProtection="1">
      <alignment horizontal="left" wrapText="1"/>
      <protection locked="0"/>
    </xf>
    <xf numFmtId="2" fontId="20" fillId="4" borderId="33" xfId="0" applyNumberFormat="1" applyFont="1" applyFill="1" applyBorder="1" applyAlignment="1">
      <alignment horizontal="center" vertical="center" wrapText="1"/>
    </xf>
    <xf numFmtId="3" fontId="20" fillId="4" borderId="33" xfId="0" applyNumberFormat="1" applyFont="1" applyFill="1" applyBorder="1" applyAlignment="1">
      <alignment horizontal="right" vertical="center" wrapText="1"/>
    </xf>
    <xf numFmtId="0" fontId="20" fillId="4" borderId="33" xfId="0" applyNumberFormat="1" applyFont="1" applyFill="1" applyBorder="1" applyAlignment="1" applyProtection="1">
      <alignment horizontal="center" vertical="center" wrapText="1"/>
      <protection locked="0"/>
    </xf>
    <xf numFmtId="0" fontId="20" fillId="4" borderId="33" xfId="0" applyNumberFormat="1" applyFont="1" applyFill="1" applyBorder="1" applyAlignment="1">
      <alignment horizontal="center" vertical="center" wrapText="1"/>
    </xf>
    <xf numFmtId="4" fontId="20" fillId="4" borderId="33" xfId="0" applyNumberFormat="1" applyFont="1" applyFill="1" applyBorder="1" applyAlignment="1" applyProtection="1">
      <alignment horizontal="center" vertical="center" wrapText="1"/>
      <protection locked="0"/>
    </xf>
    <xf numFmtId="0" fontId="25" fillId="4" borderId="33" xfId="1" applyNumberFormat="1" applyFont="1" applyFill="1" applyBorder="1" applyAlignment="1" applyProtection="1">
      <alignment horizontal="center" vertical="center" wrapText="1"/>
      <protection locked="0"/>
    </xf>
    <xf numFmtId="0" fontId="20" fillId="4" borderId="34" xfId="0" applyNumberFormat="1" applyFont="1" applyFill="1" applyBorder="1" applyAlignment="1" applyProtection="1">
      <alignment horizontal="center" vertical="center" wrapText="1"/>
      <protection locked="0"/>
    </xf>
    <xf numFmtId="0" fontId="20" fillId="4" borderId="31" xfId="0" applyNumberFormat="1" applyFont="1" applyFill="1" applyBorder="1" applyAlignment="1" applyProtection="1">
      <alignment horizontal="center" vertical="center" wrapText="1"/>
      <protection locked="0"/>
    </xf>
    <xf numFmtId="0" fontId="20" fillId="4" borderId="32" xfId="0" applyNumberFormat="1" applyFont="1" applyFill="1" applyBorder="1" applyAlignment="1" applyProtection="1">
      <alignment horizontal="center" vertical="center" wrapText="1"/>
      <protection locked="0"/>
    </xf>
    <xf numFmtId="2" fontId="20" fillId="4" borderId="33" xfId="0" applyNumberFormat="1" applyFont="1" applyFill="1" applyBorder="1" applyAlignment="1" applyProtection="1">
      <alignment horizontal="center" vertical="center" wrapText="1"/>
      <protection locked="0"/>
    </xf>
    <xf numFmtId="9" fontId="20" fillId="4" borderId="33" xfId="0" applyNumberFormat="1" applyFont="1" applyFill="1" applyBorder="1" applyAlignment="1" applyProtection="1">
      <alignment horizontal="center" vertical="center" wrapText="1"/>
      <protection locked="0"/>
    </xf>
    <xf numFmtId="0" fontId="20" fillId="4" borderId="33" xfId="0" applyNumberFormat="1" applyFont="1" applyFill="1" applyBorder="1" applyAlignment="1" applyProtection="1">
      <alignment horizontal="left" vertical="center" wrapText="1"/>
      <protection locked="0"/>
    </xf>
    <xf numFmtId="4" fontId="20" fillId="4" borderId="33" xfId="0" applyNumberFormat="1" applyFont="1" applyFill="1" applyBorder="1" applyAlignment="1" applyProtection="1">
      <alignment horizontal="right" vertical="center" wrapText="1"/>
      <protection locked="0"/>
    </xf>
    <xf numFmtId="1" fontId="20" fillId="4" borderId="33" xfId="0" applyNumberFormat="1" applyFont="1" applyFill="1" applyBorder="1" applyAlignment="1" applyProtection="1">
      <alignment horizontal="center" vertical="center" wrapText="1"/>
      <protection locked="0"/>
    </xf>
    <xf numFmtId="0" fontId="20" fillId="4" borderId="35" xfId="0" applyNumberFormat="1" applyFont="1" applyFill="1" applyBorder="1" applyAlignment="1" applyProtection="1">
      <alignment horizontal="center" vertical="center" wrapText="1"/>
      <protection locked="0"/>
    </xf>
    <xf numFmtId="49" fontId="20" fillId="4" borderId="33" xfId="0" applyNumberFormat="1" applyFont="1" applyFill="1" applyBorder="1" applyAlignment="1" applyProtection="1">
      <alignment horizontal="right" vertical="center" wrapText="1"/>
      <protection locked="0"/>
    </xf>
    <xf numFmtId="165" fontId="20" fillId="4" borderId="33" xfId="0" applyNumberFormat="1" applyFont="1" applyFill="1" applyBorder="1" applyAlignment="1" applyProtection="1">
      <alignment horizontal="center" vertical="center" wrapText="1"/>
      <protection locked="0"/>
    </xf>
    <xf numFmtId="165" fontId="20" fillId="4" borderId="33" xfId="0" applyNumberFormat="1" applyFont="1" applyFill="1" applyBorder="1" applyAlignment="1">
      <alignment horizontal="center" vertical="center" wrapText="1"/>
    </xf>
    <xf numFmtId="1" fontId="20" fillId="4" borderId="34" xfId="0" applyNumberFormat="1" applyFont="1" applyFill="1" applyBorder="1" applyAlignment="1">
      <alignment horizontal="center" vertical="center" wrapText="1"/>
    </xf>
    <xf numFmtId="3" fontId="20" fillId="4" borderId="33" xfId="0" applyNumberFormat="1" applyFont="1" applyFill="1" applyBorder="1" applyAlignment="1" applyProtection="1">
      <alignment horizontal="center" vertical="center" wrapText="1"/>
      <protection locked="0"/>
    </xf>
    <xf numFmtId="0" fontId="20" fillId="4" borderId="35" xfId="0" applyNumberFormat="1" applyFont="1" applyFill="1" applyBorder="1" applyAlignment="1" applyProtection="1">
      <alignment horizontal="right" wrapText="1"/>
      <protection locked="0"/>
    </xf>
    <xf numFmtId="0" fontId="20" fillId="4" borderId="35" xfId="0" applyNumberFormat="1" applyFont="1" applyFill="1" applyBorder="1" applyAlignment="1" applyProtection="1">
      <alignment horizontal="center" wrapText="1"/>
      <protection locked="0"/>
    </xf>
    <xf numFmtId="0" fontId="20" fillId="4" borderId="33" xfId="2" applyNumberFormat="1" applyFont="1" applyFill="1" applyBorder="1" applyAlignment="1" applyProtection="1">
      <alignment horizontal="left" vertical="center" wrapText="1"/>
      <protection locked="0"/>
    </xf>
    <xf numFmtId="0" fontId="20" fillId="4" borderId="33" xfId="0" applyNumberFormat="1" applyFont="1" applyFill="1" applyBorder="1" applyAlignment="1" applyProtection="1">
      <alignment horizontal="left" wrapText="1"/>
      <protection locked="0"/>
    </xf>
    <xf numFmtId="0" fontId="25" fillId="4" borderId="33" xfId="1" applyNumberFormat="1" applyFont="1" applyFill="1" applyBorder="1" applyAlignment="1" applyProtection="1">
      <alignment horizontal="right" vertical="center" wrapText="1"/>
      <protection locked="0"/>
    </xf>
    <xf numFmtId="0" fontId="20" fillId="4" borderId="33" xfId="0" applyNumberFormat="1" applyFont="1" applyFill="1" applyBorder="1" applyAlignment="1" applyProtection="1">
      <alignment horizontal="right" wrapText="1"/>
      <protection locked="0"/>
    </xf>
    <xf numFmtId="0" fontId="20" fillId="4" borderId="34" xfId="0" applyNumberFormat="1" applyFont="1" applyFill="1" applyBorder="1" applyAlignment="1" applyProtection="1">
      <alignment horizontal="right" wrapText="1"/>
      <protection locked="0"/>
    </xf>
    <xf numFmtId="0" fontId="25" fillId="4" borderId="0" xfId="1" applyNumberFormat="1" applyFont="1" applyFill="1" applyAlignment="1" applyProtection="1">
      <alignment horizontal="left" vertical="center" wrapText="1"/>
      <protection locked="0"/>
    </xf>
    <xf numFmtId="0" fontId="23" fillId="4" borderId="3" xfId="0" applyNumberFormat="1" applyFont="1" applyFill="1" applyBorder="1" applyAlignment="1" applyProtection="1">
      <alignment horizontal="center" vertical="center" wrapText="1"/>
      <protection locked="0"/>
    </xf>
    <xf numFmtId="1" fontId="23" fillId="4" borderId="5" xfId="0" applyNumberFormat="1" applyFont="1" applyFill="1" applyBorder="1" applyAlignment="1" applyProtection="1">
      <alignment horizontal="center" vertical="center" wrapText="1"/>
      <protection locked="0"/>
    </xf>
    <xf numFmtId="0" fontId="20" fillId="9" borderId="33" xfId="0" applyNumberFormat="1" applyFont="1" applyFill="1" applyBorder="1" applyAlignment="1" applyProtection="1">
      <alignment horizontal="center" vertical="top" wrapText="1"/>
      <protection locked="0"/>
    </xf>
    <xf numFmtId="1" fontId="20" fillId="4" borderId="33" xfId="0" applyNumberFormat="1" applyFont="1" applyFill="1" applyBorder="1" applyAlignment="1">
      <alignment vertical="top" wrapText="1"/>
    </xf>
    <xf numFmtId="0" fontId="20" fillId="9" borderId="33" xfId="0" applyNumberFormat="1" applyFont="1" applyFill="1" applyBorder="1" applyAlignment="1">
      <alignment horizontal="center" vertical="top" wrapText="1"/>
    </xf>
    <xf numFmtId="0" fontId="20" fillId="9" borderId="33" xfId="0" applyNumberFormat="1" applyFont="1" applyFill="1" applyBorder="1" applyAlignment="1" applyProtection="1">
      <alignment vertical="top" wrapText="1"/>
      <protection locked="0"/>
    </xf>
    <xf numFmtId="0" fontId="20" fillId="9" borderId="33" xfId="0" applyNumberFormat="1" applyFont="1" applyFill="1" applyBorder="1" applyAlignment="1" applyProtection="1">
      <alignment horizontal="left" vertical="top" wrapText="1"/>
      <protection locked="0"/>
    </xf>
    <xf numFmtId="4" fontId="20" fillId="9" borderId="33" xfId="0" applyNumberFormat="1" applyFont="1" applyFill="1" applyBorder="1" applyAlignment="1" applyProtection="1">
      <alignment horizontal="right" vertical="top" wrapText="1"/>
      <protection locked="0"/>
    </xf>
    <xf numFmtId="0" fontId="25" fillId="9" borderId="33" xfId="1" applyNumberFormat="1" applyFont="1" applyFill="1" applyBorder="1" applyAlignment="1" applyProtection="1">
      <alignment horizontal="center" vertical="top" wrapText="1"/>
      <protection locked="0"/>
    </xf>
    <xf numFmtId="0" fontId="20" fillId="4" borderId="33" xfId="0" applyFont="1" applyFill="1" applyBorder="1" applyAlignment="1" applyProtection="1">
      <alignment horizontal="left" vertical="top" wrapText="1"/>
    </xf>
    <xf numFmtId="0" fontId="20" fillId="4" borderId="33" xfId="0" quotePrefix="1" applyNumberFormat="1" applyFont="1" applyFill="1" applyBorder="1" applyAlignment="1" applyProtection="1">
      <alignment horizontal="center" vertical="top" wrapText="1"/>
      <protection locked="0"/>
    </xf>
    <xf numFmtId="4" fontId="20" fillId="4" borderId="33" xfId="0" applyNumberFormat="1" applyFont="1" applyFill="1" applyBorder="1" applyAlignment="1">
      <alignment horizontal="right" vertical="top" wrapText="1"/>
    </xf>
    <xf numFmtId="169" fontId="20" fillId="4" borderId="33" xfId="3" quotePrefix="1" applyNumberFormat="1" applyFont="1" applyFill="1" applyBorder="1" applyAlignment="1">
      <alignment horizontal="center" vertical="top" wrapText="1"/>
    </xf>
    <xf numFmtId="9" fontId="20" fillId="4" borderId="33" xfId="0" applyNumberFormat="1" applyFont="1" applyFill="1" applyBorder="1" applyAlignment="1">
      <alignment horizontal="left" vertical="top" wrapText="1"/>
    </xf>
    <xf numFmtId="9" fontId="20" fillId="4" borderId="33" xfId="0" applyNumberFormat="1" applyFont="1" applyFill="1" applyBorder="1" applyAlignment="1">
      <alignment horizontal="center" vertical="top" wrapText="1"/>
    </xf>
    <xf numFmtId="169" fontId="20" fillId="4" borderId="33" xfId="3" quotePrefix="1" applyNumberFormat="1" applyFont="1" applyFill="1" applyBorder="1" applyAlignment="1">
      <alignment horizontal="left" vertical="top" wrapText="1"/>
    </xf>
    <xf numFmtId="4" fontId="20" fillId="4" borderId="33" xfId="3" quotePrefix="1" applyNumberFormat="1" applyFont="1" applyFill="1" applyBorder="1" applyAlignment="1">
      <alignment horizontal="center" vertical="top" wrapText="1"/>
    </xf>
    <xf numFmtId="4" fontId="20" fillId="4" borderId="33" xfId="9" applyNumberFormat="1" applyFont="1" applyFill="1" applyBorder="1" applyAlignment="1">
      <alignment horizontal="center" vertical="top" wrapText="1"/>
    </xf>
    <xf numFmtId="0" fontId="20" fillId="4" borderId="33" xfId="10" applyFont="1" applyFill="1" applyBorder="1" applyAlignment="1">
      <alignment horizontal="left" vertical="top" wrapText="1"/>
    </xf>
    <xf numFmtId="0" fontId="20" fillId="4" borderId="33" xfId="11" applyFont="1" applyFill="1" applyBorder="1" applyAlignment="1">
      <alignment horizontal="left" vertical="top" wrapText="1"/>
    </xf>
    <xf numFmtId="0" fontId="20" fillId="4" borderId="33" xfId="10" applyFont="1" applyFill="1" applyBorder="1" applyAlignment="1">
      <alignment horizontal="center" vertical="top" wrapText="1"/>
    </xf>
    <xf numFmtId="0" fontId="20" fillId="4" borderId="33" xfId="10" applyFont="1" applyFill="1" applyBorder="1" applyAlignment="1">
      <alignment vertical="top" wrapText="1"/>
    </xf>
    <xf numFmtId="4" fontId="20" fillId="4" borderId="33" xfId="10" applyNumberFormat="1" applyFont="1" applyFill="1" applyBorder="1" applyAlignment="1">
      <alignment horizontal="right" vertical="top" wrapText="1"/>
    </xf>
    <xf numFmtId="4" fontId="20" fillId="4" borderId="33" xfId="12" applyNumberFormat="1" applyFont="1" applyFill="1" applyBorder="1" applyAlignment="1">
      <alignment horizontal="center" vertical="top" wrapText="1"/>
    </xf>
    <xf numFmtId="0" fontId="20" fillId="4" borderId="33" xfId="13" applyFont="1" applyFill="1" applyBorder="1" applyAlignment="1">
      <alignment horizontal="left" vertical="top" wrapText="1"/>
    </xf>
    <xf numFmtId="0" fontId="20" fillId="4" borderId="33" xfId="13" applyFont="1" applyFill="1" applyBorder="1" applyAlignment="1">
      <alignment horizontal="center" vertical="top" wrapText="1"/>
    </xf>
    <xf numFmtId="0" fontId="20" fillId="4" borderId="33" xfId="13" applyFont="1" applyFill="1" applyBorder="1" applyAlignment="1">
      <alignment vertical="top" wrapText="1"/>
    </xf>
    <xf numFmtId="4" fontId="20" fillId="4" borderId="33" xfId="13" applyNumberFormat="1" applyFont="1" applyFill="1" applyBorder="1" applyAlignment="1">
      <alignment horizontal="right" vertical="top" wrapText="1"/>
    </xf>
    <xf numFmtId="4" fontId="20" fillId="4" borderId="33" xfId="13" applyNumberFormat="1" applyFont="1" applyFill="1" applyBorder="1" applyAlignment="1">
      <alignment horizontal="center" vertical="top" wrapText="1"/>
    </xf>
    <xf numFmtId="164" fontId="20" fillId="4" borderId="33" xfId="0" applyNumberFormat="1" applyFont="1" applyFill="1" applyBorder="1" applyAlignment="1" applyProtection="1">
      <alignment horizontal="center" vertical="top" wrapText="1"/>
      <protection locked="0"/>
    </xf>
    <xf numFmtId="0" fontId="20" fillId="4" borderId="33" xfId="2" applyNumberFormat="1" applyFont="1" applyFill="1" applyBorder="1" applyAlignment="1" applyProtection="1">
      <alignment vertical="top" wrapText="1"/>
      <protection locked="0"/>
    </xf>
    <xf numFmtId="164" fontId="20" fillId="4" borderId="33" xfId="0" applyNumberFormat="1" applyFont="1" applyFill="1" applyBorder="1" applyAlignment="1">
      <alignment horizontal="center" vertical="top" wrapText="1"/>
    </xf>
    <xf numFmtId="2" fontId="20" fillId="4" borderId="33" xfId="2" applyNumberFormat="1" applyFont="1" applyFill="1" applyBorder="1" applyAlignment="1" applyProtection="1">
      <alignment horizontal="center" vertical="top" wrapText="1"/>
      <protection locked="0"/>
    </xf>
    <xf numFmtId="1" fontId="20" fillId="4" borderId="33" xfId="2" applyNumberFormat="1" applyFont="1" applyFill="1" applyBorder="1" applyAlignment="1" applyProtection="1">
      <alignment horizontal="center" vertical="top" wrapText="1"/>
      <protection locked="0"/>
    </xf>
    <xf numFmtId="2" fontId="20" fillId="4" borderId="33" xfId="0" applyNumberFormat="1" applyFont="1" applyFill="1" applyBorder="1" applyAlignment="1">
      <alignment vertical="top" wrapText="1"/>
    </xf>
    <xf numFmtId="1" fontId="20" fillId="4" borderId="33" xfId="0" applyNumberFormat="1" applyFont="1" applyFill="1" applyBorder="1" applyAlignment="1">
      <alignment horizontal="left" vertical="top" wrapText="1"/>
    </xf>
    <xf numFmtId="0" fontId="20" fillId="4" borderId="33" xfId="0" applyFont="1" applyFill="1" applyBorder="1" applyAlignment="1">
      <alignment horizontal="center" wrapText="1"/>
    </xf>
    <xf numFmtId="0" fontId="20" fillId="4" borderId="33" xfId="0" applyFont="1" applyFill="1" applyBorder="1" applyAlignment="1">
      <alignment horizontal="right" wrapText="1"/>
    </xf>
    <xf numFmtId="4" fontId="20" fillId="4" borderId="33" xfId="0" applyNumberFormat="1" applyFont="1" applyFill="1" applyBorder="1" applyAlignment="1">
      <alignment wrapText="1"/>
    </xf>
    <xf numFmtId="2" fontId="20" fillId="4" borderId="33" xfId="0" applyNumberFormat="1" applyFont="1" applyFill="1" applyBorder="1" applyAlignment="1">
      <alignment wrapText="1"/>
    </xf>
    <xf numFmtId="0" fontId="20" fillId="8" borderId="33" xfId="0" applyFont="1" applyFill="1" applyBorder="1" applyAlignment="1">
      <alignment wrapText="1"/>
    </xf>
    <xf numFmtId="0" fontId="20" fillId="10" borderId="33" xfId="0" applyFont="1" applyFill="1" applyBorder="1" applyAlignment="1" applyProtection="1">
      <alignment horizontal="right" wrapText="1"/>
      <protection locked="0"/>
    </xf>
    <xf numFmtId="4" fontId="20" fillId="10" borderId="33" xfId="0" applyNumberFormat="1" applyFont="1" applyFill="1" applyBorder="1" applyAlignment="1" applyProtection="1">
      <alignment horizontal="right" wrapText="1"/>
      <protection locked="0"/>
    </xf>
    <xf numFmtId="1" fontId="20" fillId="4" borderId="33" xfId="0" applyNumberFormat="1" applyFont="1" applyFill="1" applyBorder="1" applyAlignment="1">
      <alignment wrapText="1"/>
    </xf>
    <xf numFmtId="14" fontId="20" fillId="4" borderId="33" xfId="0" applyNumberFormat="1" applyFont="1" applyFill="1" applyBorder="1" applyAlignment="1">
      <alignment horizontal="left" wrapText="1"/>
    </xf>
    <xf numFmtId="0" fontId="20" fillId="4" borderId="33" xfId="0" applyFont="1" applyFill="1" applyBorder="1" applyAlignment="1" applyProtection="1">
      <alignment horizontal="center" wrapText="1"/>
      <protection locked="0"/>
    </xf>
    <xf numFmtId="0" fontId="25" fillId="4" borderId="33" xfId="1" applyFont="1" applyFill="1" applyBorder="1" applyAlignment="1" applyProtection="1">
      <alignment horizontal="right" wrapText="1"/>
      <protection locked="0"/>
    </xf>
    <xf numFmtId="49" fontId="25" fillId="4" borderId="33" xfId="1" applyNumberFormat="1" applyFont="1" applyFill="1" applyBorder="1" applyAlignment="1" applyProtection="1">
      <alignment horizontal="center" vertical="top" wrapText="1"/>
    </xf>
    <xf numFmtId="49" fontId="20" fillId="4" borderId="33" xfId="0" applyNumberFormat="1" applyFont="1" applyFill="1" applyBorder="1" applyAlignment="1">
      <alignment horizontal="center" vertical="top" wrapText="1"/>
    </xf>
    <xf numFmtId="0" fontId="20" fillId="4" borderId="33" xfId="14" applyFont="1" applyFill="1" applyBorder="1" applyAlignment="1">
      <alignment vertical="top" wrapText="1"/>
    </xf>
    <xf numFmtId="49" fontId="20" fillId="4" borderId="33" xfId="0" applyNumberFormat="1" applyFont="1" applyFill="1" applyBorder="1" applyAlignment="1" applyProtection="1">
      <alignment vertical="top" wrapText="1"/>
      <protection locked="0"/>
    </xf>
    <xf numFmtId="2" fontId="20" fillId="4" borderId="33" xfId="4" applyNumberFormat="1" applyFont="1" applyFill="1" applyBorder="1" applyAlignment="1">
      <alignment horizontal="center" vertical="top" wrapText="1"/>
    </xf>
    <xf numFmtId="0" fontId="20" fillId="4" borderId="33" xfId="4" applyFont="1" applyFill="1" applyBorder="1" applyAlignment="1">
      <alignment horizontal="center" vertical="top" wrapText="1"/>
    </xf>
    <xf numFmtId="4" fontId="20" fillId="4" borderId="33" xfId="4" applyNumberFormat="1" applyFont="1" applyFill="1" applyBorder="1" applyAlignment="1" applyProtection="1">
      <alignment horizontal="center" vertical="top" wrapText="1"/>
      <protection locked="0"/>
    </xf>
    <xf numFmtId="9" fontId="20" fillId="4" borderId="33" xfId="0" applyNumberFormat="1" applyFont="1" applyFill="1" applyBorder="1" applyAlignment="1" applyProtection="1">
      <alignment horizontal="left" vertical="top" wrapText="1"/>
      <protection locked="0"/>
    </xf>
    <xf numFmtId="170" fontId="20" fillId="4" borderId="33" xfId="0" applyNumberFormat="1" applyFont="1" applyFill="1" applyBorder="1" applyAlignment="1" applyProtection="1">
      <alignment horizontal="center" vertical="top" wrapText="1"/>
      <protection locked="0"/>
    </xf>
    <xf numFmtId="0" fontId="20" fillId="4" borderId="33" xfId="15" applyNumberFormat="1" applyFont="1" applyFill="1" applyBorder="1" applyAlignment="1" applyProtection="1">
      <alignment horizontal="center" vertical="top" wrapText="1"/>
      <protection locked="0"/>
    </xf>
    <xf numFmtId="0" fontId="20" fillId="4" borderId="33" xfId="15" applyNumberFormat="1" applyFont="1" applyFill="1" applyBorder="1" applyAlignment="1">
      <alignment horizontal="center" vertical="top" wrapText="1"/>
    </xf>
    <xf numFmtId="0" fontId="20" fillId="4" borderId="33" xfId="15" applyNumberFormat="1" applyFont="1" applyFill="1" applyBorder="1" applyAlignment="1" applyProtection="1">
      <alignment vertical="top" wrapText="1"/>
      <protection locked="0"/>
    </xf>
    <xf numFmtId="0" fontId="20" fillId="4" borderId="33" xfId="15" quotePrefix="1" applyNumberFormat="1" applyFont="1" applyFill="1" applyBorder="1" applyAlignment="1" applyProtection="1">
      <alignment horizontal="center" vertical="top" wrapText="1"/>
      <protection locked="0"/>
    </xf>
    <xf numFmtId="0" fontId="20" fillId="4" borderId="33" xfId="15" applyNumberFormat="1" applyFont="1" applyFill="1" applyBorder="1" applyAlignment="1" applyProtection="1">
      <alignment horizontal="left" vertical="top" wrapText="1"/>
      <protection locked="0"/>
    </xf>
    <xf numFmtId="4" fontId="20" fillId="4" borderId="33" xfId="15" applyNumberFormat="1" applyFont="1" applyFill="1" applyBorder="1" applyAlignment="1" applyProtection="1">
      <alignment horizontal="right" vertical="top" wrapText="1"/>
      <protection locked="0"/>
    </xf>
    <xf numFmtId="0" fontId="20" fillId="4" borderId="33" xfId="10" applyNumberFormat="1" applyFont="1" applyFill="1" applyBorder="1" applyAlignment="1" applyProtection="1">
      <alignment horizontal="center" vertical="top" wrapText="1"/>
      <protection locked="0"/>
    </xf>
    <xf numFmtId="0" fontId="20" fillId="4" borderId="33" xfId="10" applyNumberFormat="1" applyFont="1" applyFill="1" applyBorder="1" applyAlignment="1">
      <alignment horizontal="center" vertical="top" wrapText="1"/>
    </xf>
    <xf numFmtId="0" fontId="20" fillId="4" borderId="33" xfId="10" applyNumberFormat="1" applyFont="1" applyFill="1" applyBorder="1" applyAlignment="1" applyProtection="1">
      <alignment vertical="top" wrapText="1"/>
      <protection locked="0"/>
    </xf>
    <xf numFmtId="0" fontId="20" fillId="4" borderId="33" xfId="10" applyNumberFormat="1" applyFont="1" applyFill="1" applyBorder="1" applyAlignment="1" applyProtection="1">
      <alignment horizontal="left" vertical="top" wrapText="1"/>
      <protection locked="0"/>
    </xf>
    <xf numFmtId="4" fontId="20" fillId="4" borderId="33" xfId="10" applyNumberFormat="1" applyFont="1" applyFill="1" applyBorder="1" applyAlignment="1" applyProtection="1">
      <alignment horizontal="right" vertical="top" wrapText="1"/>
      <protection locked="0"/>
    </xf>
    <xf numFmtId="0" fontId="25" fillId="4" borderId="33" xfId="1" applyNumberFormat="1" applyFont="1" applyFill="1" applyBorder="1" applyAlignment="1" applyProtection="1">
      <alignment horizontal="center" vertical="top" wrapText="1"/>
    </xf>
    <xf numFmtId="2" fontId="20" fillId="4" borderId="33" xfId="2" applyNumberFormat="1" applyFont="1" applyFill="1" applyBorder="1" applyAlignment="1">
      <alignment horizontal="center" vertical="top" wrapText="1"/>
    </xf>
    <xf numFmtId="0" fontId="20" fillId="11" borderId="33" xfId="0" applyFont="1" applyFill="1" applyBorder="1" applyAlignment="1">
      <alignment horizontal="center" vertical="top" wrapText="1"/>
    </xf>
    <xf numFmtId="0" fontId="25" fillId="4" borderId="33" xfId="0" applyFont="1" applyFill="1" applyBorder="1" applyAlignment="1">
      <alignment horizontal="center" vertical="top" wrapText="1"/>
    </xf>
    <xf numFmtId="0" fontId="20" fillId="11" borderId="33" xfId="0" applyFont="1" applyFill="1" applyBorder="1" applyAlignment="1">
      <alignment horizontal="left" vertical="top" wrapText="1"/>
    </xf>
    <xf numFmtId="0" fontId="20" fillId="6" borderId="33" xfId="0" applyFont="1" applyFill="1" applyBorder="1" applyAlignment="1">
      <alignment horizontal="center" vertical="top" wrapText="1"/>
    </xf>
    <xf numFmtId="0" fontId="20" fillId="7" borderId="33" xfId="0" applyFont="1" applyFill="1" applyBorder="1" applyAlignment="1">
      <alignment horizontal="center" vertical="top" wrapText="1"/>
    </xf>
    <xf numFmtId="0" fontId="20" fillId="6" borderId="33" xfId="0" applyFont="1" applyFill="1" applyBorder="1" applyAlignment="1">
      <alignment horizontal="left" vertical="top" wrapText="1"/>
    </xf>
    <xf numFmtId="0" fontId="20" fillId="7" borderId="33" xfId="0" applyFont="1" applyFill="1" applyBorder="1" applyAlignment="1">
      <alignment horizontal="left" vertical="top" wrapText="1"/>
    </xf>
    <xf numFmtId="0" fontId="25" fillId="7" borderId="33" xfId="0" applyFont="1" applyFill="1" applyBorder="1" applyAlignment="1">
      <alignment horizontal="center" vertical="top" wrapText="1"/>
    </xf>
    <xf numFmtId="2" fontId="20" fillId="4" borderId="33" xfId="2" applyNumberFormat="1" applyFont="1" applyFill="1" applyBorder="1" applyAlignment="1" applyProtection="1">
      <alignment vertical="top" wrapText="1"/>
      <protection locked="0"/>
    </xf>
    <xf numFmtId="2" fontId="20" fillId="4" borderId="33" xfId="2" applyNumberFormat="1" applyFont="1" applyFill="1" applyBorder="1" applyAlignment="1" applyProtection="1">
      <alignment horizontal="left" vertical="top" wrapText="1"/>
      <protection locked="0"/>
    </xf>
    <xf numFmtId="4" fontId="20" fillId="4" borderId="33" xfId="2" applyNumberFormat="1" applyFont="1" applyFill="1" applyBorder="1" applyAlignment="1" applyProtection="1">
      <alignment horizontal="right" vertical="top" wrapText="1"/>
      <protection locked="0"/>
    </xf>
    <xf numFmtId="2" fontId="25" fillId="4" borderId="33" xfId="1" applyNumberFormat="1" applyFont="1" applyFill="1" applyBorder="1" applyAlignment="1" applyProtection="1">
      <alignment horizontal="center" vertical="top" wrapText="1"/>
      <protection locked="0"/>
    </xf>
    <xf numFmtId="1" fontId="20" fillId="4" borderId="33" xfId="2" applyNumberFormat="1" applyFont="1" applyFill="1" applyBorder="1" applyAlignment="1" applyProtection="1">
      <alignment horizontal="left" vertical="top" wrapText="1"/>
      <protection locked="0"/>
    </xf>
    <xf numFmtId="1" fontId="20" fillId="4" borderId="33" xfId="0" applyNumberFormat="1" applyFont="1" applyFill="1" applyBorder="1" applyAlignment="1" applyProtection="1">
      <alignment horizontal="left" vertical="top" wrapText="1"/>
      <protection locked="0"/>
    </xf>
    <xf numFmtId="2" fontId="20" fillId="4" borderId="33" xfId="16" applyNumberFormat="1" applyFont="1" applyFill="1" applyBorder="1" applyAlignment="1" applyProtection="1">
      <alignment vertical="top" wrapText="1"/>
      <protection locked="0"/>
    </xf>
    <xf numFmtId="1" fontId="20" fillId="4" borderId="33" xfId="16" applyNumberFormat="1" applyFont="1" applyFill="1" applyBorder="1" applyAlignment="1" applyProtection="1">
      <alignment horizontal="center" vertical="top" wrapText="1"/>
      <protection locked="0"/>
    </xf>
    <xf numFmtId="4" fontId="20" fillId="4" borderId="33" xfId="16" applyNumberFormat="1" applyFont="1" applyFill="1" applyBorder="1" applyAlignment="1" applyProtection="1">
      <alignment horizontal="right" vertical="top" wrapText="1"/>
      <protection locked="0"/>
    </xf>
    <xf numFmtId="2" fontId="25" fillId="4" borderId="33" xfId="1" applyNumberFormat="1" applyFont="1" applyFill="1" applyBorder="1" applyAlignment="1" applyProtection="1">
      <alignment horizontal="center" vertical="top" wrapText="1"/>
    </xf>
    <xf numFmtId="1" fontId="20" fillId="4" borderId="33" xfId="2" applyNumberFormat="1" applyFont="1" applyFill="1" applyBorder="1" applyAlignment="1">
      <alignment horizontal="center" vertical="top" wrapText="1"/>
    </xf>
    <xf numFmtId="2" fontId="20" fillId="4" borderId="33" xfId="0" applyNumberFormat="1" applyFont="1" applyFill="1" applyBorder="1" applyAlignment="1" applyProtection="1">
      <alignment horizontal="left" vertical="top" wrapText="1"/>
      <protection locked="0"/>
    </xf>
    <xf numFmtId="2" fontId="20" fillId="4" borderId="33" xfId="0" quotePrefix="1" applyNumberFormat="1" applyFont="1" applyFill="1" applyBorder="1" applyAlignment="1" applyProtection="1">
      <alignment horizontal="left" vertical="top" wrapText="1"/>
      <protection locked="0"/>
    </xf>
    <xf numFmtId="2" fontId="20" fillId="4" borderId="33" xfId="14" applyNumberFormat="1" applyFont="1" applyFill="1" applyBorder="1" applyAlignment="1" applyProtection="1">
      <alignment vertical="top" wrapText="1"/>
      <protection locked="0"/>
    </xf>
    <xf numFmtId="2" fontId="20" fillId="4" borderId="33" xfId="0" applyNumberFormat="1" applyFont="1" applyFill="1" applyBorder="1" applyAlignment="1" applyProtection="1">
      <alignment vertical="top" wrapText="1"/>
      <protection locked="0"/>
    </xf>
    <xf numFmtId="2" fontId="27" fillId="4" borderId="33" xfId="0" applyNumberFormat="1" applyFont="1" applyFill="1" applyBorder="1" applyAlignment="1" applyProtection="1">
      <alignment horizontal="left" vertical="top" wrapText="1"/>
      <protection locked="0"/>
    </xf>
    <xf numFmtId="0" fontId="20" fillId="4" borderId="33" xfId="4" applyNumberFormat="1" applyFont="1" applyFill="1" applyBorder="1" applyAlignment="1" applyProtection="1">
      <alignment horizontal="left" vertical="top" wrapText="1"/>
      <protection locked="0"/>
    </xf>
    <xf numFmtId="2" fontId="20" fillId="8"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lignment vertical="center" wrapText="1"/>
    </xf>
    <xf numFmtId="0" fontId="25" fillId="4" borderId="33" xfId="1" applyFont="1" applyFill="1" applyBorder="1" applyAlignment="1" applyProtection="1">
      <alignment horizontal="right" vertical="center" wrapText="1"/>
      <protection locked="0"/>
    </xf>
    <xf numFmtId="0" fontId="20" fillId="4" borderId="33" xfId="2" applyFont="1" applyFill="1" applyBorder="1" applyAlignment="1" applyProtection="1">
      <alignment horizontal="center" vertical="top" wrapText="1"/>
      <protection locked="0"/>
    </xf>
    <xf numFmtId="0" fontId="20" fillId="4" borderId="33" xfId="2" applyNumberFormat="1" applyFont="1" applyFill="1" applyBorder="1" applyAlignment="1">
      <alignment horizontal="center" vertical="top" wrapText="1"/>
    </xf>
    <xf numFmtId="0" fontId="20" fillId="4" borderId="33" xfId="2" applyFont="1" applyFill="1" applyBorder="1" applyAlignment="1" applyProtection="1">
      <alignment vertical="top" wrapText="1"/>
      <protection locked="0"/>
    </xf>
    <xf numFmtId="0" fontId="20" fillId="4" borderId="33" xfId="2" applyFont="1" applyFill="1" applyBorder="1" applyAlignment="1">
      <alignment horizontal="center" vertical="top" wrapText="1"/>
    </xf>
    <xf numFmtId="0" fontId="20" fillId="4" borderId="33" xfId="2" applyFont="1" applyFill="1" applyBorder="1" applyAlignment="1">
      <alignment vertical="top" wrapText="1"/>
    </xf>
    <xf numFmtId="4" fontId="27" fillId="4" borderId="33" xfId="2" applyNumberFormat="1" applyFont="1" applyFill="1" applyBorder="1" applyAlignment="1">
      <alignment horizontal="right" vertical="top" wrapText="1"/>
    </xf>
    <xf numFmtId="4" fontId="20" fillId="4" borderId="33" xfId="2" applyNumberFormat="1" applyFont="1" applyFill="1" applyBorder="1" applyAlignment="1" applyProtection="1">
      <alignment horizontal="center" vertical="top" wrapText="1"/>
      <protection locked="0"/>
    </xf>
    <xf numFmtId="0" fontId="20" fillId="4" borderId="33" xfId="2" applyFont="1" applyFill="1" applyBorder="1" applyAlignment="1" applyProtection="1">
      <alignment horizontal="left" vertical="top" wrapText="1"/>
      <protection locked="0"/>
    </xf>
    <xf numFmtId="49" fontId="20" fillId="4" borderId="33" xfId="16" applyNumberFormat="1" applyFont="1" applyFill="1" applyBorder="1" applyAlignment="1">
      <alignment horizontal="center" vertical="top" wrapText="1"/>
    </xf>
    <xf numFmtId="0" fontId="27" fillId="4" borderId="33" xfId="2" applyFont="1" applyFill="1" applyBorder="1" applyAlignment="1">
      <alignment vertical="top" wrapText="1"/>
    </xf>
    <xf numFmtId="49" fontId="20" fillId="4" borderId="33" xfId="2" applyNumberFormat="1" applyFont="1" applyFill="1" applyBorder="1" applyAlignment="1" applyProtection="1">
      <alignment horizontal="center" vertical="top" wrapText="1"/>
      <protection locked="0"/>
    </xf>
    <xf numFmtId="4" fontId="27" fillId="4" borderId="33" xfId="2" applyNumberFormat="1" applyFont="1" applyFill="1" applyBorder="1" applyAlignment="1" applyProtection="1">
      <alignment horizontal="right" vertical="top" wrapText="1"/>
      <protection locked="0"/>
    </xf>
    <xf numFmtId="0" fontId="20" fillId="4" borderId="34" xfId="0" applyFont="1" applyFill="1" applyBorder="1" applyAlignment="1" applyProtection="1">
      <alignment horizontal="right" wrapText="1"/>
      <protection locked="0"/>
    </xf>
    <xf numFmtId="1" fontId="20" fillId="4" borderId="34" xfId="0" applyNumberFormat="1" applyFont="1" applyFill="1" applyBorder="1" applyAlignment="1">
      <alignment horizontal="center" vertical="top" wrapText="1"/>
    </xf>
    <xf numFmtId="1" fontId="20" fillId="4" borderId="34" xfId="2" applyNumberFormat="1" applyFont="1" applyFill="1" applyBorder="1" applyAlignment="1" applyProtection="1">
      <alignment horizontal="center" vertical="top" wrapText="1"/>
      <protection locked="0"/>
    </xf>
    <xf numFmtId="0" fontId="20" fillId="4" borderId="34" xfId="0" applyFont="1" applyFill="1" applyBorder="1" applyAlignment="1">
      <alignment wrapText="1"/>
    </xf>
    <xf numFmtId="0" fontId="20" fillId="9" borderId="32" xfId="0" applyNumberFormat="1" applyFont="1" applyFill="1" applyBorder="1" applyAlignment="1" applyProtection="1">
      <alignment horizontal="left" vertical="top" wrapText="1"/>
      <protection locked="0"/>
    </xf>
    <xf numFmtId="1" fontId="20" fillId="9" borderId="35" xfId="0" applyNumberFormat="1" applyFont="1" applyFill="1" applyBorder="1" applyAlignment="1" applyProtection="1">
      <alignment horizontal="center" vertical="top" wrapText="1"/>
      <protection locked="0"/>
    </xf>
    <xf numFmtId="9" fontId="20" fillId="4" borderId="32" xfId="0" applyNumberFormat="1" applyFont="1" applyFill="1" applyBorder="1" applyAlignment="1">
      <alignment horizontal="left" vertical="top" wrapText="1"/>
    </xf>
    <xf numFmtId="1" fontId="20" fillId="4" borderId="35" xfId="0" applyNumberFormat="1" applyFont="1" applyFill="1" applyBorder="1" applyAlignment="1">
      <alignment horizontal="center" vertical="top" wrapText="1"/>
    </xf>
    <xf numFmtId="0" fontId="20" fillId="4" borderId="32" xfId="2" applyNumberFormat="1" applyFont="1" applyFill="1" applyBorder="1" applyAlignment="1" applyProtection="1">
      <alignment horizontal="left" vertical="top" wrapText="1"/>
      <protection locked="0"/>
    </xf>
    <xf numFmtId="1" fontId="20" fillId="4" borderId="35" xfId="2" applyNumberFormat="1" applyFont="1" applyFill="1" applyBorder="1" applyAlignment="1" applyProtection="1">
      <alignment horizontal="center" vertical="top" wrapText="1"/>
      <protection locked="0"/>
    </xf>
    <xf numFmtId="1" fontId="20" fillId="4" borderId="32" xfId="0" applyNumberFormat="1" applyFont="1" applyFill="1" applyBorder="1" applyAlignment="1">
      <alignment horizontal="left" vertical="top" wrapText="1"/>
    </xf>
    <xf numFmtId="0" fontId="20" fillId="10" borderId="32" xfId="0" applyFont="1" applyFill="1" applyBorder="1" applyAlignment="1" applyProtection="1">
      <alignment horizontal="right" wrapText="1"/>
      <protection locked="0"/>
    </xf>
    <xf numFmtId="3" fontId="20" fillId="10" borderId="35" xfId="0" applyNumberFormat="1" applyFont="1" applyFill="1" applyBorder="1" applyAlignment="1" applyProtection="1">
      <alignment horizontal="right" wrapText="1"/>
      <protection locked="0"/>
    </xf>
    <xf numFmtId="49" fontId="20" fillId="4" borderId="32" xfId="0" applyNumberFormat="1" applyFont="1" applyFill="1" applyBorder="1" applyAlignment="1" applyProtection="1">
      <alignment horizontal="left" vertical="top" wrapText="1"/>
      <protection locked="0"/>
    </xf>
    <xf numFmtId="0" fontId="20" fillId="4" borderId="32" xfId="15" applyNumberFormat="1" applyFont="1" applyFill="1" applyBorder="1" applyAlignment="1" applyProtection="1">
      <alignment horizontal="left" vertical="top" wrapText="1"/>
      <protection locked="0"/>
    </xf>
    <xf numFmtId="1" fontId="20" fillId="4" borderId="35" xfId="15" applyNumberFormat="1" applyFont="1" applyFill="1" applyBorder="1" applyAlignment="1" applyProtection="1">
      <alignment horizontal="center" vertical="top" wrapText="1"/>
      <protection locked="0"/>
    </xf>
    <xf numFmtId="0" fontId="20" fillId="4" borderId="32" xfId="0" applyFont="1" applyFill="1" applyBorder="1" applyAlignment="1">
      <alignment vertical="center" wrapText="1"/>
    </xf>
    <xf numFmtId="17" fontId="20" fillId="4" borderId="32" xfId="0" applyNumberFormat="1" applyFont="1" applyFill="1" applyBorder="1" applyAlignment="1" applyProtection="1">
      <alignment horizontal="center" wrapText="1"/>
    </xf>
    <xf numFmtId="0" fontId="20" fillId="6" borderId="32" xfId="0" applyFont="1" applyFill="1" applyBorder="1" applyAlignment="1">
      <alignment horizontal="left" vertical="top" wrapText="1"/>
    </xf>
    <xf numFmtId="1" fontId="20" fillId="6" borderId="35" xfId="0" applyNumberFormat="1" applyFont="1" applyFill="1" applyBorder="1" applyAlignment="1">
      <alignment horizontal="center" vertical="top" wrapText="1"/>
    </xf>
    <xf numFmtId="1" fontId="20" fillId="4" borderId="32" xfId="0" applyNumberFormat="1" applyFont="1" applyFill="1" applyBorder="1" applyAlignment="1" applyProtection="1">
      <alignment horizontal="left" vertical="top" wrapText="1"/>
      <protection locked="0"/>
    </xf>
    <xf numFmtId="1" fontId="20" fillId="4" borderId="32" xfId="2" applyNumberFormat="1" applyFont="1" applyFill="1" applyBorder="1" applyAlignment="1" applyProtection="1">
      <alignment horizontal="left" vertical="top" wrapText="1"/>
      <protection locked="0"/>
    </xf>
    <xf numFmtId="2" fontId="20" fillId="4" borderId="32" xfId="0" applyNumberFormat="1" applyFont="1" applyFill="1" applyBorder="1" applyAlignment="1">
      <alignment horizontal="left" vertical="top" wrapText="1"/>
    </xf>
    <xf numFmtId="0" fontId="20" fillId="4" borderId="32" xfId="0" applyNumberFormat="1" applyFont="1" applyFill="1" applyBorder="1" applyAlignment="1" applyProtection="1">
      <alignment horizontal="right" wrapText="1"/>
      <protection locked="0"/>
    </xf>
    <xf numFmtId="0" fontId="20" fillId="4" borderId="32" xfId="2" applyFont="1" applyFill="1" applyBorder="1" applyAlignment="1" applyProtection="1">
      <alignment horizontal="left" vertical="top" wrapText="1"/>
      <protection locked="0"/>
    </xf>
    <xf numFmtId="0" fontId="20" fillId="4" borderId="34" xfId="0" applyFont="1" applyFill="1" applyBorder="1" applyAlignment="1" applyProtection="1">
      <alignment horizontal="center" vertical="top" wrapText="1"/>
      <protection locked="0"/>
    </xf>
    <xf numFmtId="0" fontId="20" fillId="9" borderId="32" xfId="0" applyNumberFormat="1" applyFont="1" applyFill="1" applyBorder="1" applyAlignment="1" applyProtection="1">
      <alignment horizontal="center" vertical="top" wrapText="1"/>
      <protection locked="0"/>
    </xf>
    <xf numFmtId="1" fontId="20" fillId="4" borderId="32" xfId="0" applyNumberFormat="1" applyFont="1" applyFill="1" applyBorder="1" applyAlignment="1">
      <alignment horizontal="center" vertical="top" wrapText="1"/>
    </xf>
    <xf numFmtId="0" fontId="20" fillId="4" borderId="35" xfId="0" applyFont="1" applyFill="1" applyBorder="1" applyAlignment="1">
      <alignment wrapText="1"/>
    </xf>
    <xf numFmtId="49" fontId="20" fillId="4" borderId="32" xfId="0" applyNumberFormat="1" applyFont="1" applyFill="1" applyBorder="1" applyAlignment="1" applyProtection="1">
      <alignment horizontal="center" vertical="top" wrapText="1"/>
      <protection locked="0"/>
    </xf>
    <xf numFmtId="0" fontId="20" fillId="4" borderId="32" xfId="15" applyNumberFormat="1" applyFont="1" applyFill="1" applyBorder="1" applyAlignment="1" applyProtection="1">
      <alignment horizontal="center" vertical="top" wrapText="1"/>
      <protection locked="0"/>
    </xf>
    <xf numFmtId="0" fontId="20" fillId="4" borderId="35" xfId="0" applyFont="1" applyFill="1" applyBorder="1" applyAlignment="1">
      <alignment vertical="center" wrapText="1"/>
    </xf>
    <xf numFmtId="0" fontId="20" fillId="4" borderId="32" xfId="0" applyFont="1" applyFill="1" applyBorder="1" applyAlignment="1">
      <alignment wrapText="1"/>
    </xf>
    <xf numFmtId="0" fontId="20" fillId="6" borderId="32" xfId="0" applyFont="1" applyFill="1" applyBorder="1" applyAlignment="1">
      <alignment horizontal="center" vertical="top" wrapText="1"/>
    </xf>
    <xf numFmtId="1" fontId="20" fillId="4" borderId="32" xfId="2" applyNumberFormat="1" applyFont="1" applyFill="1" applyBorder="1" applyAlignment="1" applyProtection="1">
      <alignment horizontal="center" vertical="top" wrapText="1"/>
      <protection locked="0"/>
    </xf>
    <xf numFmtId="2" fontId="20" fillId="4" borderId="32" xfId="0" applyNumberFormat="1" applyFont="1" applyFill="1" applyBorder="1" applyAlignment="1">
      <alignment horizontal="center" vertical="top" wrapText="1"/>
    </xf>
    <xf numFmtId="0" fontId="20" fillId="4" borderId="32" xfId="2" applyFont="1" applyFill="1" applyBorder="1" applyAlignment="1" applyProtection="1">
      <alignment horizontal="center" vertical="top" wrapText="1"/>
      <protection locked="0"/>
    </xf>
    <xf numFmtId="0" fontId="20" fillId="4" borderId="32" xfId="2" applyNumberFormat="1" applyFont="1" applyFill="1" applyBorder="1" applyAlignment="1" applyProtection="1">
      <alignment horizontal="center" vertical="top" wrapText="1"/>
      <protection locked="0"/>
    </xf>
    <xf numFmtId="0" fontId="20" fillId="10" borderId="35" xfId="0" applyFont="1" applyFill="1" applyBorder="1" applyAlignment="1" applyProtection="1">
      <alignment horizontal="right" wrapText="1"/>
      <protection locked="0"/>
    </xf>
    <xf numFmtId="0" fontId="20" fillId="4" borderId="32" xfId="10" applyNumberFormat="1" applyFont="1" applyFill="1" applyBorder="1" applyAlignment="1" applyProtection="1">
      <alignment horizontal="center" vertical="top" wrapText="1"/>
      <protection locked="0"/>
    </xf>
    <xf numFmtId="1" fontId="20" fillId="4" borderId="35" xfId="10" applyNumberFormat="1" applyFont="1" applyFill="1" applyBorder="1" applyAlignment="1" applyProtection="1">
      <alignment horizontal="center" vertical="top" wrapText="1"/>
      <protection locked="0"/>
    </xf>
    <xf numFmtId="0" fontId="20" fillId="4" borderId="32" xfId="0" applyFont="1" applyFill="1" applyBorder="1" applyAlignment="1" applyProtection="1">
      <alignment horizontal="left" vertical="top" wrapText="1"/>
    </xf>
    <xf numFmtId="0" fontId="20" fillId="4" borderId="35" xfId="0" applyFont="1" applyFill="1" applyBorder="1" applyAlignment="1" applyProtection="1">
      <alignment horizontal="left" vertical="top" wrapText="1"/>
    </xf>
    <xf numFmtId="0" fontId="20" fillId="8" borderId="32" xfId="0" applyFont="1" applyFill="1" applyBorder="1" applyAlignment="1">
      <alignment wrapText="1"/>
    </xf>
    <xf numFmtId="9" fontId="20" fillId="4" borderId="32" xfId="0" applyNumberFormat="1" applyFont="1" applyFill="1" applyBorder="1" applyAlignment="1" applyProtection="1">
      <alignment horizontal="center" vertical="top" wrapText="1"/>
      <protection locked="0"/>
    </xf>
    <xf numFmtId="0" fontId="20" fillId="8" borderId="35" xfId="0" applyFont="1" applyFill="1" applyBorder="1" applyAlignment="1">
      <alignment wrapText="1"/>
    </xf>
    <xf numFmtId="0" fontId="20" fillId="4" borderId="32" xfId="0" applyFont="1" applyFill="1" applyBorder="1" applyAlignment="1">
      <alignment horizontal="center" vertical="center" wrapText="1"/>
    </xf>
    <xf numFmtId="9" fontId="20" fillId="4" borderId="35" xfId="0" applyNumberFormat="1" applyFont="1" applyFill="1" applyBorder="1" applyAlignment="1" applyProtection="1">
      <alignment horizontal="center" vertical="center" wrapText="1"/>
      <protection locked="0"/>
    </xf>
    <xf numFmtId="0" fontId="20" fillId="4" borderId="32" xfId="0" applyNumberFormat="1" applyFont="1" applyFill="1" applyBorder="1" applyAlignment="1" applyProtection="1">
      <alignment horizontal="right" vertical="center" wrapText="1"/>
      <protection locked="0"/>
    </xf>
    <xf numFmtId="2" fontId="20" fillId="4" borderId="32" xfId="2" applyNumberFormat="1" applyFont="1" applyFill="1" applyBorder="1" applyAlignment="1" applyProtection="1">
      <alignment horizontal="center" vertical="top" wrapText="1"/>
      <protection locked="0"/>
    </xf>
    <xf numFmtId="2" fontId="25" fillId="4" borderId="32" xfId="17" applyNumberFormat="1" applyFont="1" applyFill="1" applyBorder="1" applyAlignment="1" applyProtection="1">
      <alignment horizontal="center" vertical="top" wrapText="1"/>
      <protection locked="0"/>
    </xf>
    <xf numFmtId="2" fontId="20" fillId="4" borderId="32" xfId="0" applyNumberFormat="1" applyFont="1" applyFill="1" applyBorder="1" applyAlignment="1" applyProtection="1">
      <alignment horizontal="center" vertical="top" wrapText="1"/>
      <protection locked="0"/>
    </xf>
    <xf numFmtId="0" fontId="20" fillId="9" borderId="34" xfId="0" applyNumberFormat="1" applyFont="1" applyFill="1" applyBorder="1" applyAlignment="1" applyProtection="1">
      <alignment horizontal="center" vertical="top" wrapText="1"/>
      <protection locked="0"/>
    </xf>
    <xf numFmtId="4" fontId="20" fillId="4" borderId="34" xfId="0" applyNumberFormat="1" applyFont="1" applyFill="1" applyBorder="1" applyAlignment="1" applyProtection="1">
      <alignment horizontal="center" vertical="top" wrapText="1"/>
      <protection locked="0"/>
    </xf>
    <xf numFmtId="49" fontId="20" fillId="4" borderId="34" xfId="0" applyNumberFormat="1" applyFont="1" applyFill="1" applyBorder="1" applyAlignment="1" applyProtection="1">
      <alignment horizontal="center" vertical="top" wrapText="1"/>
      <protection locked="0"/>
    </xf>
    <xf numFmtId="0" fontId="20" fillId="4" borderId="34" xfId="15" applyNumberFormat="1" applyFont="1" applyFill="1" applyBorder="1" applyAlignment="1" applyProtection="1">
      <alignment horizontal="center" vertical="top" wrapText="1"/>
      <protection locked="0"/>
    </xf>
    <xf numFmtId="2" fontId="20" fillId="4" borderId="34" xfId="0" applyNumberFormat="1" applyFont="1" applyFill="1" applyBorder="1" applyAlignment="1" applyProtection="1">
      <alignment horizontal="right" wrapText="1"/>
      <protection locked="0"/>
    </xf>
    <xf numFmtId="3" fontId="20" fillId="4" borderId="34" xfId="0" applyNumberFormat="1" applyFont="1" applyFill="1" applyBorder="1" applyAlignment="1" applyProtection="1">
      <alignment horizontal="center" vertical="top" wrapText="1"/>
      <protection locked="0"/>
    </xf>
    <xf numFmtId="1" fontId="20" fillId="4" borderId="34" xfId="0" applyNumberFormat="1" applyFont="1" applyFill="1" applyBorder="1" applyAlignment="1" applyProtection="1">
      <alignment horizontal="center" vertical="center" wrapText="1"/>
      <protection locked="0"/>
    </xf>
    <xf numFmtId="0" fontId="20" fillId="4" borderId="34" xfId="2" applyNumberFormat="1" applyFont="1" applyFill="1" applyBorder="1" applyAlignment="1" applyProtection="1">
      <alignment horizontal="center" vertical="top" wrapText="1"/>
      <protection locked="0"/>
    </xf>
    <xf numFmtId="1" fontId="20" fillId="9" borderId="31" xfId="0" applyNumberFormat="1" applyFont="1" applyFill="1" applyBorder="1" applyAlignment="1" applyProtection="1">
      <alignment horizontal="center" vertical="top" wrapText="1"/>
      <protection locked="0"/>
    </xf>
    <xf numFmtId="0" fontId="20" fillId="4" borderId="31" xfId="0" applyNumberFormat="1" applyFont="1" applyFill="1" applyBorder="1" applyAlignment="1" applyProtection="1">
      <alignment horizontal="center" vertical="top" wrapText="1"/>
      <protection locked="0"/>
    </xf>
    <xf numFmtId="0" fontId="20" fillId="8" borderId="31" xfId="0" applyFont="1" applyFill="1" applyBorder="1" applyAlignment="1">
      <alignment wrapText="1"/>
    </xf>
    <xf numFmtId="0" fontId="20" fillId="4" borderId="31" xfId="0" applyFont="1" applyFill="1" applyBorder="1" applyAlignment="1" applyProtection="1">
      <alignment horizontal="right" wrapText="1"/>
      <protection locked="0"/>
    </xf>
    <xf numFmtId="0" fontId="20" fillId="4" borderId="31" xfId="0" applyFont="1" applyFill="1" applyBorder="1" applyAlignment="1">
      <alignment wrapText="1"/>
    </xf>
    <xf numFmtId="4" fontId="23" fillId="4" borderId="4" xfId="0" applyNumberFormat="1" applyFont="1" applyFill="1" applyBorder="1" applyAlignment="1" applyProtection="1">
      <alignment horizontal="center" vertical="center" wrapText="1"/>
      <protection locked="0"/>
    </xf>
    <xf numFmtId="0" fontId="1" fillId="4" borderId="0" xfId="0" applyFont="1" applyFill="1" applyAlignment="1">
      <alignment horizontal="center"/>
    </xf>
    <xf numFmtId="0" fontId="20" fillId="4" borderId="33" xfId="0" applyNumberFormat="1" applyFont="1" applyFill="1" applyBorder="1" applyAlignment="1" applyProtection="1">
      <alignment horizontal="center" vertical="top" wrapText="1"/>
      <protection locked="0"/>
    </xf>
    <xf numFmtId="0" fontId="3" fillId="4" borderId="33" xfId="1" applyNumberFormat="1" applyFill="1" applyBorder="1" applyAlignment="1" applyProtection="1">
      <alignment horizontal="center" vertical="top" wrapText="1"/>
      <protection locked="0"/>
    </xf>
    <xf numFmtId="0" fontId="20" fillId="4" borderId="33" xfId="0" applyNumberFormat="1" applyFont="1" applyFill="1" applyBorder="1" applyAlignment="1" applyProtection="1">
      <alignment horizontal="left" vertical="top" wrapText="1"/>
      <protection locked="0"/>
    </xf>
    <xf numFmtId="0" fontId="20" fillId="4"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pplyProtection="1">
      <alignment vertical="top" wrapText="1"/>
      <protection locked="0"/>
    </xf>
    <xf numFmtId="4" fontId="20" fillId="4" borderId="33" xfId="0" applyNumberFormat="1" applyFont="1" applyFill="1" applyBorder="1" applyAlignment="1" applyProtection="1">
      <alignment horizontal="center" vertical="top" wrapText="1"/>
      <protection locked="0"/>
    </xf>
    <xf numFmtId="0" fontId="21" fillId="4" borderId="27" xfId="0" applyNumberFormat="1" applyFont="1" applyFill="1" applyBorder="1" applyAlignment="1">
      <alignment horizontal="left" vertical="center" wrapText="1"/>
    </xf>
    <xf numFmtId="0" fontId="21" fillId="4" borderId="28" xfId="0" applyNumberFormat="1" applyFont="1" applyFill="1" applyBorder="1" applyAlignment="1">
      <alignment horizontal="left" vertical="center" wrapText="1"/>
    </xf>
    <xf numFmtId="0" fontId="21" fillId="4" borderId="29" xfId="0" applyNumberFormat="1" applyFont="1" applyFill="1" applyBorder="1" applyAlignment="1">
      <alignment horizontal="left" vertical="center" wrapText="1"/>
    </xf>
    <xf numFmtId="0" fontId="23" fillId="4" borderId="12" xfId="0" applyNumberFormat="1" applyFont="1" applyFill="1" applyBorder="1" applyAlignment="1" applyProtection="1">
      <alignment horizontal="center" vertical="center" wrapText="1"/>
      <protection locked="0"/>
    </xf>
    <xf numFmtId="0" fontId="23" fillId="4" borderId="13" xfId="0" applyNumberFormat="1" applyFont="1" applyFill="1" applyBorder="1" applyAlignment="1" applyProtection="1">
      <alignment horizontal="center" vertical="center" wrapText="1"/>
      <protection locked="0"/>
    </xf>
    <xf numFmtId="0" fontId="23" fillId="4" borderId="14" xfId="0" applyNumberFormat="1" applyFont="1" applyFill="1" applyBorder="1" applyAlignment="1" applyProtection="1">
      <alignment horizontal="center" vertical="center" wrapText="1"/>
      <protection locked="0"/>
    </xf>
    <xf numFmtId="1" fontId="23" fillId="4" borderId="11" xfId="0" applyNumberFormat="1" applyFont="1" applyFill="1" applyBorder="1" applyAlignment="1" applyProtection="1">
      <alignment horizontal="center" vertical="center" wrapText="1"/>
      <protection locked="0"/>
    </xf>
    <xf numFmtId="1" fontId="23" fillId="4" borderId="8" xfId="0" applyNumberFormat="1" applyFont="1" applyFill="1" applyBorder="1" applyAlignment="1" applyProtection="1">
      <alignment horizontal="center" vertical="center" wrapText="1"/>
      <protection locked="0"/>
    </xf>
    <xf numFmtId="0" fontId="23" fillId="4" borderId="0" xfId="0" applyFont="1" applyFill="1" applyBorder="1" applyAlignment="1" applyProtection="1">
      <alignment horizontal="center" vertical="center"/>
      <protection locked="0"/>
    </xf>
    <xf numFmtId="0" fontId="24" fillId="4" borderId="23" xfId="0" applyNumberFormat="1" applyFont="1" applyFill="1" applyBorder="1" applyAlignment="1">
      <alignment horizontal="center" vertical="center" wrapText="1"/>
    </xf>
    <xf numFmtId="0" fontId="24" fillId="4" borderId="7" xfId="0" applyNumberFormat="1" applyFont="1" applyFill="1" applyBorder="1" applyAlignment="1">
      <alignment horizontal="center" vertical="center" wrapText="1"/>
    </xf>
    <xf numFmtId="0" fontId="23" fillId="4" borderId="23"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23" fillId="4" borderId="23" xfId="0" applyNumberFormat="1" applyFont="1" applyFill="1" applyBorder="1" applyAlignment="1">
      <alignment horizontal="center" vertical="center" wrapText="1"/>
    </xf>
    <xf numFmtId="0" fontId="23" fillId="4" borderId="7" xfId="0" applyNumberFormat="1" applyFont="1" applyFill="1" applyBorder="1" applyAlignment="1">
      <alignment horizontal="center" vertical="center" wrapText="1"/>
    </xf>
    <xf numFmtId="0" fontId="23" fillId="4" borderId="25" xfId="0" applyNumberFormat="1" applyFont="1" applyFill="1" applyBorder="1" applyAlignment="1" applyProtection="1">
      <alignment horizontal="center" vertical="center" wrapText="1"/>
      <protection locked="0"/>
    </xf>
    <xf numFmtId="0" fontId="23" fillId="4" borderId="26" xfId="0" applyNumberFormat="1" applyFont="1" applyFill="1" applyBorder="1" applyAlignment="1" applyProtection="1">
      <alignment horizontal="center" vertical="center" wrapText="1"/>
      <protection locked="0"/>
    </xf>
    <xf numFmtId="0" fontId="23" fillId="4" borderId="24" xfId="0" applyNumberFormat="1" applyFont="1" applyFill="1" applyBorder="1" applyAlignment="1" applyProtection="1">
      <alignment horizontal="center" vertical="center" wrapText="1"/>
      <protection locked="0"/>
    </xf>
    <xf numFmtId="0" fontId="23" fillId="4" borderId="2" xfId="0" applyNumberFormat="1" applyFont="1" applyFill="1" applyBorder="1" applyAlignment="1" applyProtection="1">
      <alignment horizontal="center" vertical="center" wrapText="1"/>
      <protection locked="0"/>
    </xf>
    <xf numFmtId="0" fontId="24" fillId="4" borderId="24" xfId="0" applyNumberFormat="1" applyFont="1" applyFill="1" applyBorder="1" applyAlignment="1">
      <alignment horizontal="center" vertical="center" wrapText="1"/>
    </xf>
    <xf numFmtId="0" fontId="24" fillId="4" borderId="2" xfId="0" applyNumberFormat="1" applyFont="1" applyFill="1" applyBorder="1" applyAlignment="1">
      <alignment horizontal="center" vertical="center" wrapText="1"/>
    </xf>
    <xf numFmtId="0" fontId="24" fillId="4" borderId="23" xfId="0" applyNumberFormat="1" applyFont="1" applyFill="1" applyBorder="1" applyAlignment="1">
      <alignment horizontal="left" vertical="center" wrapText="1"/>
    </xf>
    <xf numFmtId="0" fontId="24" fillId="4" borderId="7" xfId="0" applyNumberFormat="1" applyFont="1" applyFill="1" applyBorder="1" applyAlignment="1">
      <alignment horizontal="left" vertical="center" wrapText="1"/>
    </xf>
    <xf numFmtId="0" fontId="24" fillId="4" borderId="27" xfId="0" applyNumberFormat="1" applyFont="1" applyFill="1" applyBorder="1" applyAlignment="1">
      <alignment horizontal="center" vertical="center" wrapText="1"/>
    </xf>
    <xf numFmtId="0" fontId="24" fillId="4" borderId="28" xfId="0" applyNumberFormat="1" applyFont="1" applyFill="1" applyBorder="1" applyAlignment="1">
      <alignment horizontal="center" vertical="center" wrapText="1"/>
    </xf>
    <xf numFmtId="0" fontId="24" fillId="4" borderId="29" xfId="0" applyNumberFormat="1" applyFont="1" applyFill="1" applyBorder="1" applyAlignment="1">
      <alignment horizontal="center" vertical="center" wrapText="1"/>
    </xf>
    <xf numFmtId="0" fontId="24" fillId="4" borderId="27" xfId="0" applyNumberFormat="1" applyFont="1" applyFill="1" applyBorder="1" applyAlignment="1" applyProtection="1">
      <alignment horizontal="left" vertical="center" wrapText="1"/>
      <protection locked="0"/>
    </xf>
    <xf numFmtId="0" fontId="24" fillId="4" borderId="28" xfId="0" applyNumberFormat="1" applyFont="1" applyFill="1" applyBorder="1" applyAlignment="1" applyProtection="1">
      <alignment horizontal="left" vertical="center" wrapText="1"/>
      <protection locked="0"/>
    </xf>
    <xf numFmtId="0" fontId="24" fillId="4" borderId="28" xfId="0" applyNumberFormat="1" applyFont="1" applyFill="1" applyBorder="1" applyAlignment="1" applyProtection="1">
      <alignment vertical="center" wrapText="1"/>
      <protection locked="0"/>
    </xf>
    <xf numFmtId="0" fontId="24" fillId="4" borderId="29" xfId="0" applyNumberFormat="1" applyFont="1" applyFill="1" applyBorder="1" applyAlignment="1" applyProtection="1">
      <alignment vertical="center" wrapText="1"/>
      <protection locked="0"/>
    </xf>
    <xf numFmtId="1" fontId="24" fillId="4" borderId="22" xfId="0" applyNumberFormat="1" applyFont="1" applyFill="1" applyBorder="1" applyAlignment="1">
      <alignment horizontal="center" vertical="center" wrapText="1"/>
    </xf>
    <xf numFmtId="1" fontId="24" fillId="4" borderId="16" xfId="0" applyNumberFormat="1" applyFont="1" applyFill="1" applyBorder="1" applyAlignment="1">
      <alignment horizontal="center" vertical="center" wrapText="1"/>
    </xf>
    <xf numFmtId="0" fontId="24" fillId="4" borderId="23" xfId="0" applyNumberFormat="1" applyFont="1" applyFill="1" applyBorder="1" applyAlignment="1">
      <alignment vertical="center" wrapText="1"/>
    </xf>
    <xf numFmtId="0" fontId="24" fillId="4" borderId="6" xfId="0" applyNumberFormat="1" applyFont="1" applyFill="1" applyBorder="1" applyAlignment="1">
      <alignment vertical="center" wrapText="1"/>
    </xf>
    <xf numFmtId="0" fontId="24" fillId="4" borderId="6" xfId="0" applyNumberFormat="1" applyFont="1" applyFill="1" applyBorder="1" applyAlignment="1">
      <alignment horizontal="left" vertical="center" wrapText="1"/>
    </xf>
    <xf numFmtId="4" fontId="24" fillId="4" borderId="23" xfId="0" applyNumberFormat="1" applyFont="1" applyFill="1" applyBorder="1" applyAlignment="1">
      <alignment horizontal="center" vertical="center" wrapText="1"/>
    </xf>
    <xf numFmtId="4" fontId="24" fillId="4" borderId="6" xfId="0" applyNumberFormat="1" applyFont="1" applyFill="1" applyBorder="1" applyAlignment="1">
      <alignment horizontal="center" vertical="center" wrapText="1"/>
    </xf>
    <xf numFmtId="0" fontId="20" fillId="4" borderId="33" xfId="0" applyFont="1" applyFill="1" applyBorder="1" applyAlignment="1">
      <alignment horizontal="left" vertical="top" wrapText="1"/>
    </xf>
    <xf numFmtId="4" fontId="20" fillId="4" borderId="33" xfId="0" applyNumberFormat="1" applyFont="1" applyFill="1" applyBorder="1" applyAlignment="1" applyProtection="1">
      <alignment horizontal="right" vertical="top" wrapText="1"/>
      <protection locked="0"/>
    </xf>
    <xf numFmtId="0" fontId="6" fillId="3" borderId="0" xfId="2" applyFont="1" applyFill="1" applyAlignment="1">
      <alignment horizontal="left" vertical="center"/>
    </xf>
    <xf numFmtId="0" fontId="11" fillId="0" borderId="10" xfId="3" applyBorder="1" applyAlignment="1">
      <alignment horizontal="left" vertical="top" wrapText="1"/>
    </xf>
    <xf numFmtId="0" fontId="11" fillId="0" borderId="0" xfId="3" applyAlignment="1">
      <alignment horizontal="left" vertical="top" wrapText="1"/>
    </xf>
  </cellXfs>
  <cellStyles count="21">
    <cellStyle name="Comma 4" xfId="19" xr:uid="{00000000-0005-0000-0000-000000000000}"/>
    <cellStyle name="Dobro" xfId="8" builtinId="26"/>
    <cellStyle name="Excel Built-in Explanatory Text" xfId="6" xr:uid="{00000000-0005-0000-0000-000002000000}"/>
    <cellStyle name="Hiperpovezava" xfId="1" builtinId="8"/>
    <cellStyle name="Hyperlink 2" xfId="17" xr:uid="{00000000-0005-0000-0000-000004000000}"/>
    <cellStyle name="Navadno" xfId="0" builtinId="0"/>
    <cellStyle name="Navadno 2" xfId="2" xr:uid="{00000000-0005-0000-0000-000006000000}"/>
    <cellStyle name="Navadno 3" xfId="15" xr:uid="{00000000-0005-0000-0000-000007000000}"/>
    <cellStyle name="Navadno_List1" xfId="16" xr:uid="{00000000-0005-0000-0000-000008000000}"/>
    <cellStyle name="Normal 2" xfId="3" xr:uid="{00000000-0005-0000-0000-000009000000}"/>
    <cellStyle name="Normal 2 2" xfId="7" xr:uid="{00000000-0005-0000-0000-00000A000000}"/>
    <cellStyle name="Normal 3" xfId="4" xr:uid="{00000000-0005-0000-0000-00000B000000}"/>
    <cellStyle name="Normal 3 2" xfId="5" xr:uid="{00000000-0005-0000-0000-00000C000000}"/>
    <cellStyle name="Normal 3 2 2" xfId="13" xr:uid="{00000000-0005-0000-0000-00000D000000}"/>
    <cellStyle name="Normal 4" xfId="10" xr:uid="{00000000-0005-0000-0000-00000E000000}"/>
    <cellStyle name="Normal 4 2" xfId="11" xr:uid="{00000000-0005-0000-0000-00000F000000}"/>
    <cellStyle name="Normal 7" xfId="12" xr:uid="{00000000-0005-0000-0000-000010000000}"/>
    <cellStyle name="Normal_centri-plani-2000-IC Planta" xfId="9" xr:uid="{00000000-0005-0000-0000-000011000000}"/>
    <cellStyle name="Normal_List1" xfId="14" xr:uid="{00000000-0005-0000-0000-000012000000}"/>
    <cellStyle name="Pojasnjevalno besedilo" xfId="20" builtinId="53"/>
    <cellStyle name="Vejica" xfId="18"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7</xdr:col>
      <xdr:colOff>0</xdr:colOff>
      <xdr:row>765</xdr:row>
      <xdr:rowOff>0</xdr:rowOff>
    </xdr:from>
    <xdr:ext cx="184731" cy="264560"/>
    <xdr:sp macro="" textlink="">
      <xdr:nvSpPr>
        <xdr:cNvPr id="2" name="PoljeZBesedilom 2">
          <a:extLst>
            <a:ext uri="{FF2B5EF4-FFF2-40B4-BE49-F238E27FC236}">
              <a16:creationId xmlns:a16="http://schemas.microsoft.com/office/drawing/2014/main" id="{00000000-0008-0000-0000-000002000000}"/>
            </a:ext>
          </a:extLst>
        </xdr:cNvPr>
        <xdr:cNvSpPr txBox="1"/>
      </xdr:nvSpPr>
      <xdr:spPr>
        <a:xfrm>
          <a:off x="6153150" y="4224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765</xdr:row>
      <xdr:rowOff>0</xdr:rowOff>
    </xdr:from>
    <xdr:ext cx="184731" cy="264560"/>
    <xdr:sp macro="" textlink="">
      <xdr:nvSpPr>
        <xdr:cNvPr id="3" name="PoljeZBesedilom 2">
          <a:extLst>
            <a:ext uri="{FF2B5EF4-FFF2-40B4-BE49-F238E27FC236}">
              <a16:creationId xmlns:a16="http://schemas.microsoft.com/office/drawing/2014/main" id="{00000000-0008-0000-0000-000003000000}"/>
            </a:ext>
          </a:extLst>
        </xdr:cNvPr>
        <xdr:cNvSpPr txBox="1"/>
      </xdr:nvSpPr>
      <xdr:spPr>
        <a:xfrm>
          <a:off x="6153150" y="4224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577850</xdr:colOff>
      <xdr:row>606</xdr:row>
      <xdr:rowOff>0</xdr:rowOff>
    </xdr:from>
    <xdr:to>
      <xdr:col>8</xdr:col>
      <xdr:colOff>762581</xdr:colOff>
      <xdr:row>606</xdr:row>
      <xdr:rowOff>264560</xdr:rowOff>
    </xdr:to>
    <xdr:sp macro="" textlink="">
      <xdr:nvSpPr>
        <xdr:cNvPr id="4" name="PoljeZBesedilom 2">
          <a:extLst>
            <a:ext uri="{FF2B5EF4-FFF2-40B4-BE49-F238E27FC236}">
              <a16:creationId xmlns:a16="http://schemas.microsoft.com/office/drawing/2014/main" id="{00000000-0008-0000-0000-00000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 name="PoljeZBesedilom 566">
          <a:extLst>
            <a:ext uri="{FF2B5EF4-FFF2-40B4-BE49-F238E27FC236}">
              <a16:creationId xmlns:a16="http://schemas.microsoft.com/office/drawing/2014/main" id="{00000000-0008-0000-0000-00000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 name="PoljeZBesedilom 2">
          <a:extLst>
            <a:ext uri="{FF2B5EF4-FFF2-40B4-BE49-F238E27FC236}">
              <a16:creationId xmlns:a16="http://schemas.microsoft.com/office/drawing/2014/main" id="{00000000-0008-0000-0000-00000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 name="PoljeZBesedilom 2">
          <a:extLst>
            <a:ext uri="{FF2B5EF4-FFF2-40B4-BE49-F238E27FC236}">
              <a16:creationId xmlns:a16="http://schemas.microsoft.com/office/drawing/2014/main" id="{00000000-0008-0000-0000-00000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8" name="PoljeZBesedilom 2">
          <a:extLst>
            <a:ext uri="{FF2B5EF4-FFF2-40B4-BE49-F238E27FC236}">
              <a16:creationId xmlns:a16="http://schemas.microsoft.com/office/drawing/2014/main" id="{00000000-0008-0000-0000-000008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 name="PoljeZBesedilom 2">
          <a:extLst>
            <a:ext uri="{FF2B5EF4-FFF2-40B4-BE49-F238E27FC236}">
              <a16:creationId xmlns:a16="http://schemas.microsoft.com/office/drawing/2014/main" id="{00000000-0008-0000-0000-00000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 name="PoljeZBesedilom 2">
          <a:extLst>
            <a:ext uri="{FF2B5EF4-FFF2-40B4-BE49-F238E27FC236}">
              <a16:creationId xmlns:a16="http://schemas.microsoft.com/office/drawing/2014/main" id="{00000000-0008-0000-0000-00000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 name="PoljeZBesedilom 572">
          <a:extLst>
            <a:ext uri="{FF2B5EF4-FFF2-40B4-BE49-F238E27FC236}">
              <a16:creationId xmlns:a16="http://schemas.microsoft.com/office/drawing/2014/main" id="{00000000-0008-0000-0000-00000B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 name="PoljeZBesedilom 2">
          <a:extLst>
            <a:ext uri="{FF2B5EF4-FFF2-40B4-BE49-F238E27FC236}">
              <a16:creationId xmlns:a16="http://schemas.microsoft.com/office/drawing/2014/main" id="{00000000-0008-0000-0000-00000C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 name="PoljeZBesedilom 2">
          <a:extLst>
            <a:ext uri="{FF2B5EF4-FFF2-40B4-BE49-F238E27FC236}">
              <a16:creationId xmlns:a16="http://schemas.microsoft.com/office/drawing/2014/main" id="{00000000-0008-0000-0000-00000D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 name="PoljeZBesedilom 2">
          <a:extLst>
            <a:ext uri="{FF2B5EF4-FFF2-40B4-BE49-F238E27FC236}">
              <a16:creationId xmlns:a16="http://schemas.microsoft.com/office/drawing/2014/main" id="{00000000-0008-0000-0000-00000E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 name="PoljeZBesedilom 2">
          <a:extLst>
            <a:ext uri="{FF2B5EF4-FFF2-40B4-BE49-F238E27FC236}">
              <a16:creationId xmlns:a16="http://schemas.microsoft.com/office/drawing/2014/main" id="{00000000-0008-0000-0000-00000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 name="PoljeZBesedilom 2">
          <a:extLst>
            <a:ext uri="{FF2B5EF4-FFF2-40B4-BE49-F238E27FC236}">
              <a16:creationId xmlns:a16="http://schemas.microsoft.com/office/drawing/2014/main" id="{00000000-0008-0000-0000-00001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 name="PoljeZBesedilom 578">
          <a:extLst>
            <a:ext uri="{FF2B5EF4-FFF2-40B4-BE49-F238E27FC236}">
              <a16:creationId xmlns:a16="http://schemas.microsoft.com/office/drawing/2014/main" id="{00000000-0008-0000-0000-000011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 name="PoljeZBesedilom 2">
          <a:extLst>
            <a:ext uri="{FF2B5EF4-FFF2-40B4-BE49-F238E27FC236}">
              <a16:creationId xmlns:a16="http://schemas.microsoft.com/office/drawing/2014/main" id="{00000000-0008-0000-0000-000012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 name="PoljeZBesedilom 2">
          <a:extLst>
            <a:ext uri="{FF2B5EF4-FFF2-40B4-BE49-F238E27FC236}">
              <a16:creationId xmlns:a16="http://schemas.microsoft.com/office/drawing/2014/main" id="{00000000-0008-0000-0000-000013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 name="PoljeZBesedilom 2">
          <a:extLst>
            <a:ext uri="{FF2B5EF4-FFF2-40B4-BE49-F238E27FC236}">
              <a16:creationId xmlns:a16="http://schemas.microsoft.com/office/drawing/2014/main" id="{00000000-0008-0000-0000-00001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1" name="PoljeZBesedilom 2">
          <a:extLst>
            <a:ext uri="{FF2B5EF4-FFF2-40B4-BE49-F238E27FC236}">
              <a16:creationId xmlns:a16="http://schemas.microsoft.com/office/drawing/2014/main" id="{00000000-0008-0000-0000-00001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2" name="PoljeZBesedilom 2">
          <a:extLst>
            <a:ext uri="{FF2B5EF4-FFF2-40B4-BE49-F238E27FC236}">
              <a16:creationId xmlns:a16="http://schemas.microsoft.com/office/drawing/2014/main" id="{00000000-0008-0000-0000-00001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3" name="PoljeZBesedilom 584">
          <a:extLst>
            <a:ext uri="{FF2B5EF4-FFF2-40B4-BE49-F238E27FC236}">
              <a16:creationId xmlns:a16="http://schemas.microsoft.com/office/drawing/2014/main" id="{00000000-0008-0000-0000-00001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 name="PoljeZBesedilom 2">
          <a:extLst>
            <a:ext uri="{FF2B5EF4-FFF2-40B4-BE49-F238E27FC236}">
              <a16:creationId xmlns:a16="http://schemas.microsoft.com/office/drawing/2014/main" id="{00000000-0008-0000-0000-000018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5" name="PoljeZBesedilom 2">
          <a:extLst>
            <a:ext uri="{FF2B5EF4-FFF2-40B4-BE49-F238E27FC236}">
              <a16:creationId xmlns:a16="http://schemas.microsoft.com/office/drawing/2014/main" id="{00000000-0008-0000-0000-00001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 name="PoljeZBesedilom 2">
          <a:extLst>
            <a:ext uri="{FF2B5EF4-FFF2-40B4-BE49-F238E27FC236}">
              <a16:creationId xmlns:a16="http://schemas.microsoft.com/office/drawing/2014/main" id="{00000000-0008-0000-0000-00001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 name="PoljeZBesedilom 2">
          <a:extLst>
            <a:ext uri="{FF2B5EF4-FFF2-40B4-BE49-F238E27FC236}">
              <a16:creationId xmlns:a16="http://schemas.microsoft.com/office/drawing/2014/main" id="{00000000-0008-0000-0000-00001B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8" name="PoljeZBesedilom 2">
          <a:extLst>
            <a:ext uri="{FF2B5EF4-FFF2-40B4-BE49-F238E27FC236}">
              <a16:creationId xmlns:a16="http://schemas.microsoft.com/office/drawing/2014/main" id="{00000000-0008-0000-0000-00001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9" name="PoljeZBesedilom 590">
          <a:extLst>
            <a:ext uri="{FF2B5EF4-FFF2-40B4-BE49-F238E27FC236}">
              <a16:creationId xmlns:a16="http://schemas.microsoft.com/office/drawing/2014/main" id="{00000000-0008-0000-0000-00001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0" name="PoljeZBesedilom 2">
          <a:extLst>
            <a:ext uri="{FF2B5EF4-FFF2-40B4-BE49-F238E27FC236}">
              <a16:creationId xmlns:a16="http://schemas.microsoft.com/office/drawing/2014/main" id="{00000000-0008-0000-0000-00001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1" name="PoljeZBesedilom 2">
          <a:extLst>
            <a:ext uri="{FF2B5EF4-FFF2-40B4-BE49-F238E27FC236}">
              <a16:creationId xmlns:a16="http://schemas.microsoft.com/office/drawing/2014/main" id="{00000000-0008-0000-0000-00001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2" name="PoljeZBesedilom 2">
          <a:extLst>
            <a:ext uri="{FF2B5EF4-FFF2-40B4-BE49-F238E27FC236}">
              <a16:creationId xmlns:a16="http://schemas.microsoft.com/office/drawing/2014/main" id="{00000000-0008-0000-0000-000020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3" name="PoljeZBesedilom 2">
          <a:extLst>
            <a:ext uri="{FF2B5EF4-FFF2-40B4-BE49-F238E27FC236}">
              <a16:creationId xmlns:a16="http://schemas.microsoft.com/office/drawing/2014/main" id="{00000000-0008-0000-0000-000021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4" name="PoljeZBesedilom 2">
          <a:extLst>
            <a:ext uri="{FF2B5EF4-FFF2-40B4-BE49-F238E27FC236}">
              <a16:creationId xmlns:a16="http://schemas.microsoft.com/office/drawing/2014/main" id="{00000000-0008-0000-0000-000022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5" name="PoljeZBesedilom 596">
          <a:extLst>
            <a:ext uri="{FF2B5EF4-FFF2-40B4-BE49-F238E27FC236}">
              <a16:creationId xmlns:a16="http://schemas.microsoft.com/office/drawing/2014/main" id="{00000000-0008-0000-0000-000023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6" name="PoljeZBesedilom 2">
          <a:extLst>
            <a:ext uri="{FF2B5EF4-FFF2-40B4-BE49-F238E27FC236}">
              <a16:creationId xmlns:a16="http://schemas.microsoft.com/office/drawing/2014/main" id="{00000000-0008-0000-0000-000024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7" name="PoljeZBesedilom 2">
          <a:extLst>
            <a:ext uri="{FF2B5EF4-FFF2-40B4-BE49-F238E27FC236}">
              <a16:creationId xmlns:a16="http://schemas.microsoft.com/office/drawing/2014/main" id="{00000000-0008-0000-0000-000025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8" name="PoljeZBesedilom 2">
          <a:extLst>
            <a:ext uri="{FF2B5EF4-FFF2-40B4-BE49-F238E27FC236}">
              <a16:creationId xmlns:a16="http://schemas.microsoft.com/office/drawing/2014/main" id="{00000000-0008-0000-0000-00002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9" name="PoljeZBesedilom 2">
          <a:extLst>
            <a:ext uri="{FF2B5EF4-FFF2-40B4-BE49-F238E27FC236}">
              <a16:creationId xmlns:a16="http://schemas.microsoft.com/office/drawing/2014/main" id="{00000000-0008-0000-0000-00002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0" name="PoljeZBesedilom 2">
          <a:extLst>
            <a:ext uri="{FF2B5EF4-FFF2-40B4-BE49-F238E27FC236}">
              <a16:creationId xmlns:a16="http://schemas.microsoft.com/office/drawing/2014/main" id="{00000000-0008-0000-0000-000028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1" name="PoljeZBesedilom 602">
          <a:extLst>
            <a:ext uri="{FF2B5EF4-FFF2-40B4-BE49-F238E27FC236}">
              <a16:creationId xmlns:a16="http://schemas.microsoft.com/office/drawing/2014/main" id="{00000000-0008-0000-0000-000029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2" name="PoljeZBesedilom 2">
          <a:extLst>
            <a:ext uri="{FF2B5EF4-FFF2-40B4-BE49-F238E27FC236}">
              <a16:creationId xmlns:a16="http://schemas.microsoft.com/office/drawing/2014/main" id="{00000000-0008-0000-0000-00002A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3" name="PoljeZBesedilom 2">
          <a:extLst>
            <a:ext uri="{FF2B5EF4-FFF2-40B4-BE49-F238E27FC236}">
              <a16:creationId xmlns:a16="http://schemas.microsoft.com/office/drawing/2014/main" id="{00000000-0008-0000-0000-00002B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4" name="PoljeZBesedilom 2">
          <a:extLst>
            <a:ext uri="{FF2B5EF4-FFF2-40B4-BE49-F238E27FC236}">
              <a16:creationId xmlns:a16="http://schemas.microsoft.com/office/drawing/2014/main" id="{00000000-0008-0000-0000-00002C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5" name="PoljeZBesedilom 2">
          <a:extLst>
            <a:ext uri="{FF2B5EF4-FFF2-40B4-BE49-F238E27FC236}">
              <a16:creationId xmlns:a16="http://schemas.microsoft.com/office/drawing/2014/main" id="{00000000-0008-0000-0000-00002D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6" name="PoljeZBesedilom 2">
          <a:extLst>
            <a:ext uri="{FF2B5EF4-FFF2-40B4-BE49-F238E27FC236}">
              <a16:creationId xmlns:a16="http://schemas.microsoft.com/office/drawing/2014/main" id="{00000000-0008-0000-0000-00002E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7" name="PoljeZBesedilom 608">
          <a:extLst>
            <a:ext uri="{FF2B5EF4-FFF2-40B4-BE49-F238E27FC236}">
              <a16:creationId xmlns:a16="http://schemas.microsoft.com/office/drawing/2014/main" id="{00000000-0008-0000-0000-00002F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8" name="PoljeZBesedilom 2">
          <a:extLst>
            <a:ext uri="{FF2B5EF4-FFF2-40B4-BE49-F238E27FC236}">
              <a16:creationId xmlns:a16="http://schemas.microsoft.com/office/drawing/2014/main" id="{00000000-0008-0000-0000-000030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9" name="PoljeZBesedilom 2">
          <a:extLst>
            <a:ext uri="{FF2B5EF4-FFF2-40B4-BE49-F238E27FC236}">
              <a16:creationId xmlns:a16="http://schemas.microsoft.com/office/drawing/2014/main" id="{00000000-0008-0000-0000-000031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0" name="PoljeZBesedilom 2">
          <a:extLst>
            <a:ext uri="{FF2B5EF4-FFF2-40B4-BE49-F238E27FC236}">
              <a16:creationId xmlns:a16="http://schemas.microsoft.com/office/drawing/2014/main" id="{00000000-0008-0000-0000-000032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1" name="PoljeZBesedilom 2">
          <a:extLst>
            <a:ext uri="{FF2B5EF4-FFF2-40B4-BE49-F238E27FC236}">
              <a16:creationId xmlns:a16="http://schemas.microsoft.com/office/drawing/2014/main" id="{00000000-0008-0000-0000-000033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2" name="PoljeZBesedilom 613">
          <a:extLst>
            <a:ext uri="{FF2B5EF4-FFF2-40B4-BE49-F238E27FC236}">
              <a16:creationId xmlns:a16="http://schemas.microsoft.com/office/drawing/2014/main" id="{00000000-0008-0000-0000-000034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3" name="PoljeZBesedilom 2">
          <a:extLst>
            <a:ext uri="{FF2B5EF4-FFF2-40B4-BE49-F238E27FC236}">
              <a16:creationId xmlns:a16="http://schemas.microsoft.com/office/drawing/2014/main" id="{00000000-0008-0000-0000-000035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4" name="PoljeZBesedilom 2">
          <a:extLst>
            <a:ext uri="{FF2B5EF4-FFF2-40B4-BE49-F238E27FC236}">
              <a16:creationId xmlns:a16="http://schemas.microsoft.com/office/drawing/2014/main" id="{00000000-0008-0000-0000-000036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5" name="PoljeZBesedilom 2">
          <a:extLst>
            <a:ext uri="{FF2B5EF4-FFF2-40B4-BE49-F238E27FC236}">
              <a16:creationId xmlns:a16="http://schemas.microsoft.com/office/drawing/2014/main" id="{00000000-0008-0000-0000-000037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6" name="PoljeZBesedilom 2">
          <a:extLst>
            <a:ext uri="{FF2B5EF4-FFF2-40B4-BE49-F238E27FC236}">
              <a16:creationId xmlns:a16="http://schemas.microsoft.com/office/drawing/2014/main" id="{00000000-0008-0000-0000-000038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7" name="PoljeZBesedilom 2">
          <a:extLst>
            <a:ext uri="{FF2B5EF4-FFF2-40B4-BE49-F238E27FC236}">
              <a16:creationId xmlns:a16="http://schemas.microsoft.com/office/drawing/2014/main" id="{00000000-0008-0000-0000-00003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8" name="PoljeZBesedilom 619">
          <a:extLst>
            <a:ext uri="{FF2B5EF4-FFF2-40B4-BE49-F238E27FC236}">
              <a16:creationId xmlns:a16="http://schemas.microsoft.com/office/drawing/2014/main" id="{00000000-0008-0000-0000-00003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9" name="PoljeZBesedilom 2">
          <a:extLst>
            <a:ext uri="{FF2B5EF4-FFF2-40B4-BE49-F238E27FC236}">
              <a16:creationId xmlns:a16="http://schemas.microsoft.com/office/drawing/2014/main" id="{00000000-0008-0000-0000-00003B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0" name="PoljeZBesedilom 2">
          <a:extLst>
            <a:ext uri="{FF2B5EF4-FFF2-40B4-BE49-F238E27FC236}">
              <a16:creationId xmlns:a16="http://schemas.microsoft.com/office/drawing/2014/main" id="{00000000-0008-0000-0000-00003C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1" name="PoljeZBesedilom 2">
          <a:extLst>
            <a:ext uri="{FF2B5EF4-FFF2-40B4-BE49-F238E27FC236}">
              <a16:creationId xmlns:a16="http://schemas.microsoft.com/office/drawing/2014/main" id="{00000000-0008-0000-0000-00003D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2" name="PoljeZBesedilom 2">
          <a:extLst>
            <a:ext uri="{FF2B5EF4-FFF2-40B4-BE49-F238E27FC236}">
              <a16:creationId xmlns:a16="http://schemas.microsoft.com/office/drawing/2014/main" id="{00000000-0008-0000-0000-00003E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3" name="PoljeZBesedilom 2">
          <a:extLst>
            <a:ext uri="{FF2B5EF4-FFF2-40B4-BE49-F238E27FC236}">
              <a16:creationId xmlns:a16="http://schemas.microsoft.com/office/drawing/2014/main" id="{00000000-0008-0000-0000-00003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4" name="PoljeZBesedilom 625">
          <a:extLst>
            <a:ext uri="{FF2B5EF4-FFF2-40B4-BE49-F238E27FC236}">
              <a16:creationId xmlns:a16="http://schemas.microsoft.com/office/drawing/2014/main" id="{00000000-0008-0000-0000-00004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5" name="PoljeZBesedilom 2">
          <a:extLst>
            <a:ext uri="{FF2B5EF4-FFF2-40B4-BE49-F238E27FC236}">
              <a16:creationId xmlns:a16="http://schemas.microsoft.com/office/drawing/2014/main" id="{00000000-0008-0000-0000-000041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6" name="PoljeZBesedilom 2">
          <a:extLst>
            <a:ext uri="{FF2B5EF4-FFF2-40B4-BE49-F238E27FC236}">
              <a16:creationId xmlns:a16="http://schemas.microsoft.com/office/drawing/2014/main" id="{00000000-0008-0000-0000-000042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7" name="PoljeZBesedilom 2">
          <a:extLst>
            <a:ext uri="{FF2B5EF4-FFF2-40B4-BE49-F238E27FC236}">
              <a16:creationId xmlns:a16="http://schemas.microsoft.com/office/drawing/2014/main" id="{00000000-0008-0000-0000-000043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8" name="PoljeZBesedilom 2">
          <a:extLst>
            <a:ext uri="{FF2B5EF4-FFF2-40B4-BE49-F238E27FC236}">
              <a16:creationId xmlns:a16="http://schemas.microsoft.com/office/drawing/2014/main" id="{00000000-0008-0000-0000-00004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9" name="PoljeZBesedilom 2">
          <a:extLst>
            <a:ext uri="{FF2B5EF4-FFF2-40B4-BE49-F238E27FC236}">
              <a16:creationId xmlns:a16="http://schemas.microsoft.com/office/drawing/2014/main" id="{00000000-0008-0000-0000-00004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0" name="PoljeZBesedilom 631">
          <a:extLst>
            <a:ext uri="{FF2B5EF4-FFF2-40B4-BE49-F238E27FC236}">
              <a16:creationId xmlns:a16="http://schemas.microsoft.com/office/drawing/2014/main" id="{00000000-0008-0000-0000-00004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1" name="PoljeZBesedilom 2">
          <a:extLst>
            <a:ext uri="{FF2B5EF4-FFF2-40B4-BE49-F238E27FC236}">
              <a16:creationId xmlns:a16="http://schemas.microsoft.com/office/drawing/2014/main" id="{00000000-0008-0000-0000-00004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2" name="PoljeZBesedilom 2">
          <a:extLst>
            <a:ext uri="{FF2B5EF4-FFF2-40B4-BE49-F238E27FC236}">
              <a16:creationId xmlns:a16="http://schemas.microsoft.com/office/drawing/2014/main" id="{00000000-0008-0000-0000-000048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3" name="PoljeZBesedilom 2">
          <a:extLst>
            <a:ext uri="{FF2B5EF4-FFF2-40B4-BE49-F238E27FC236}">
              <a16:creationId xmlns:a16="http://schemas.microsoft.com/office/drawing/2014/main" id="{00000000-0008-0000-0000-00004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4" name="PoljeZBesedilom 2">
          <a:extLst>
            <a:ext uri="{FF2B5EF4-FFF2-40B4-BE49-F238E27FC236}">
              <a16:creationId xmlns:a16="http://schemas.microsoft.com/office/drawing/2014/main" id="{00000000-0008-0000-0000-00004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5" name="PoljeZBesedilom 2">
          <a:extLst>
            <a:ext uri="{FF2B5EF4-FFF2-40B4-BE49-F238E27FC236}">
              <a16:creationId xmlns:a16="http://schemas.microsoft.com/office/drawing/2014/main" id="{00000000-0008-0000-0000-00004B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6" name="PoljeZBesedilom 637">
          <a:extLst>
            <a:ext uri="{FF2B5EF4-FFF2-40B4-BE49-F238E27FC236}">
              <a16:creationId xmlns:a16="http://schemas.microsoft.com/office/drawing/2014/main" id="{00000000-0008-0000-0000-00004C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7" name="PoljeZBesedilom 2">
          <a:extLst>
            <a:ext uri="{FF2B5EF4-FFF2-40B4-BE49-F238E27FC236}">
              <a16:creationId xmlns:a16="http://schemas.microsoft.com/office/drawing/2014/main" id="{00000000-0008-0000-0000-00004D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8" name="PoljeZBesedilom 2">
          <a:extLst>
            <a:ext uri="{FF2B5EF4-FFF2-40B4-BE49-F238E27FC236}">
              <a16:creationId xmlns:a16="http://schemas.microsoft.com/office/drawing/2014/main" id="{00000000-0008-0000-0000-00004E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9" name="PoljeZBesedilom 2">
          <a:extLst>
            <a:ext uri="{FF2B5EF4-FFF2-40B4-BE49-F238E27FC236}">
              <a16:creationId xmlns:a16="http://schemas.microsoft.com/office/drawing/2014/main" id="{00000000-0008-0000-0000-00004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80" name="PoljeZBesedilom 2">
          <a:extLst>
            <a:ext uri="{FF2B5EF4-FFF2-40B4-BE49-F238E27FC236}">
              <a16:creationId xmlns:a16="http://schemas.microsoft.com/office/drawing/2014/main" id="{00000000-0008-0000-0000-00005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1" name="PoljeZBesedilom 2">
          <a:extLst>
            <a:ext uri="{FF2B5EF4-FFF2-40B4-BE49-F238E27FC236}">
              <a16:creationId xmlns:a16="http://schemas.microsoft.com/office/drawing/2014/main" id="{00000000-0008-0000-0000-000051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2" name="PoljeZBesedilom 643">
          <a:extLst>
            <a:ext uri="{FF2B5EF4-FFF2-40B4-BE49-F238E27FC236}">
              <a16:creationId xmlns:a16="http://schemas.microsoft.com/office/drawing/2014/main" id="{00000000-0008-0000-0000-000052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3" name="PoljeZBesedilom 2">
          <a:extLst>
            <a:ext uri="{FF2B5EF4-FFF2-40B4-BE49-F238E27FC236}">
              <a16:creationId xmlns:a16="http://schemas.microsoft.com/office/drawing/2014/main" id="{00000000-0008-0000-0000-000053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4" name="PoljeZBesedilom 2">
          <a:extLst>
            <a:ext uri="{FF2B5EF4-FFF2-40B4-BE49-F238E27FC236}">
              <a16:creationId xmlns:a16="http://schemas.microsoft.com/office/drawing/2014/main" id="{00000000-0008-0000-0000-000054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5" name="PoljeZBesedilom 2">
          <a:extLst>
            <a:ext uri="{FF2B5EF4-FFF2-40B4-BE49-F238E27FC236}">
              <a16:creationId xmlns:a16="http://schemas.microsoft.com/office/drawing/2014/main" id="{00000000-0008-0000-0000-000055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6" name="PoljeZBesedilom 2">
          <a:extLst>
            <a:ext uri="{FF2B5EF4-FFF2-40B4-BE49-F238E27FC236}">
              <a16:creationId xmlns:a16="http://schemas.microsoft.com/office/drawing/2014/main" id="{00000000-0008-0000-0000-00005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7" name="PoljeZBesedilom 2">
          <a:extLst>
            <a:ext uri="{FF2B5EF4-FFF2-40B4-BE49-F238E27FC236}">
              <a16:creationId xmlns:a16="http://schemas.microsoft.com/office/drawing/2014/main" id="{00000000-0008-0000-0000-00005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8" name="PoljeZBesedilom 649">
          <a:extLst>
            <a:ext uri="{FF2B5EF4-FFF2-40B4-BE49-F238E27FC236}">
              <a16:creationId xmlns:a16="http://schemas.microsoft.com/office/drawing/2014/main" id="{00000000-0008-0000-0000-000058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9" name="PoljeZBesedilom 2">
          <a:extLst>
            <a:ext uri="{FF2B5EF4-FFF2-40B4-BE49-F238E27FC236}">
              <a16:creationId xmlns:a16="http://schemas.microsoft.com/office/drawing/2014/main" id="{00000000-0008-0000-0000-000059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90" name="PoljeZBesedilom 2">
          <a:extLst>
            <a:ext uri="{FF2B5EF4-FFF2-40B4-BE49-F238E27FC236}">
              <a16:creationId xmlns:a16="http://schemas.microsoft.com/office/drawing/2014/main" id="{00000000-0008-0000-0000-00005A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91" name="PoljeZBesedilom 2">
          <a:extLst>
            <a:ext uri="{FF2B5EF4-FFF2-40B4-BE49-F238E27FC236}">
              <a16:creationId xmlns:a16="http://schemas.microsoft.com/office/drawing/2014/main" id="{00000000-0008-0000-0000-00005B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92" name="PoljeZBesedilom 2">
          <a:extLst>
            <a:ext uri="{FF2B5EF4-FFF2-40B4-BE49-F238E27FC236}">
              <a16:creationId xmlns:a16="http://schemas.microsoft.com/office/drawing/2014/main" id="{00000000-0008-0000-0000-00005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3" name="PoljeZBesedilom 2">
          <a:extLst>
            <a:ext uri="{FF2B5EF4-FFF2-40B4-BE49-F238E27FC236}">
              <a16:creationId xmlns:a16="http://schemas.microsoft.com/office/drawing/2014/main" id="{00000000-0008-0000-0000-00005D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4" name="PoljeZBesedilom 655">
          <a:extLst>
            <a:ext uri="{FF2B5EF4-FFF2-40B4-BE49-F238E27FC236}">
              <a16:creationId xmlns:a16="http://schemas.microsoft.com/office/drawing/2014/main" id="{00000000-0008-0000-0000-00005E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5" name="PoljeZBesedilom 2">
          <a:extLst>
            <a:ext uri="{FF2B5EF4-FFF2-40B4-BE49-F238E27FC236}">
              <a16:creationId xmlns:a16="http://schemas.microsoft.com/office/drawing/2014/main" id="{00000000-0008-0000-0000-00005F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6" name="PoljeZBesedilom 2">
          <a:extLst>
            <a:ext uri="{FF2B5EF4-FFF2-40B4-BE49-F238E27FC236}">
              <a16:creationId xmlns:a16="http://schemas.microsoft.com/office/drawing/2014/main" id="{00000000-0008-0000-0000-000060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7" name="PoljeZBesedilom 2">
          <a:extLst>
            <a:ext uri="{FF2B5EF4-FFF2-40B4-BE49-F238E27FC236}">
              <a16:creationId xmlns:a16="http://schemas.microsoft.com/office/drawing/2014/main" id="{00000000-0008-0000-0000-000061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8" name="PoljeZBesedilom 2">
          <a:extLst>
            <a:ext uri="{FF2B5EF4-FFF2-40B4-BE49-F238E27FC236}">
              <a16:creationId xmlns:a16="http://schemas.microsoft.com/office/drawing/2014/main" id="{00000000-0008-0000-0000-000062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9" name="PoljeZBesedilom 2">
          <a:extLst>
            <a:ext uri="{FF2B5EF4-FFF2-40B4-BE49-F238E27FC236}">
              <a16:creationId xmlns:a16="http://schemas.microsoft.com/office/drawing/2014/main" id="{00000000-0008-0000-0000-000063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0" name="PoljeZBesedilom 661">
          <a:extLst>
            <a:ext uri="{FF2B5EF4-FFF2-40B4-BE49-F238E27FC236}">
              <a16:creationId xmlns:a16="http://schemas.microsoft.com/office/drawing/2014/main" id="{00000000-0008-0000-0000-000064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1" name="PoljeZBesedilom 2">
          <a:extLst>
            <a:ext uri="{FF2B5EF4-FFF2-40B4-BE49-F238E27FC236}">
              <a16:creationId xmlns:a16="http://schemas.microsoft.com/office/drawing/2014/main" id="{00000000-0008-0000-0000-000065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2" name="PoljeZBesedilom 2">
          <a:extLst>
            <a:ext uri="{FF2B5EF4-FFF2-40B4-BE49-F238E27FC236}">
              <a16:creationId xmlns:a16="http://schemas.microsoft.com/office/drawing/2014/main" id="{00000000-0008-0000-0000-000066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3" name="PoljeZBesedilom 2">
          <a:extLst>
            <a:ext uri="{FF2B5EF4-FFF2-40B4-BE49-F238E27FC236}">
              <a16:creationId xmlns:a16="http://schemas.microsoft.com/office/drawing/2014/main" id="{00000000-0008-0000-0000-000067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4" name="PoljeZBesedilom 2">
          <a:extLst>
            <a:ext uri="{FF2B5EF4-FFF2-40B4-BE49-F238E27FC236}">
              <a16:creationId xmlns:a16="http://schemas.microsoft.com/office/drawing/2014/main" id="{00000000-0008-0000-0000-000068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5" name="PoljeZBesedilom 666">
          <a:extLst>
            <a:ext uri="{FF2B5EF4-FFF2-40B4-BE49-F238E27FC236}">
              <a16:creationId xmlns:a16="http://schemas.microsoft.com/office/drawing/2014/main" id="{00000000-0008-0000-0000-000069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6" name="PoljeZBesedilom 2">
          <a:extLst>
            <a:ext uri="{FF2B5EF4-FFF2-40B4-BE49-F238E27FC236}">
              <a16:creationId xmlns:a16="http://schemas.microsoft.com/office/drawing/2014/main" id="{00000000-0008-0000-0000-00006A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7" name="PoljeZBesedilom 2">
          <a:extLst>
            <a:ext uri="{FF2B5EF4-FFF2-40B4-BE49-F238E27FC236}">
              <a16:creationId xmlns:a16="http://schemas.microsoft.com/office/drawing/2014/main" id="{00000000-0008-0000-0000-00006B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8" name="PoljeZBesedilom 2">
          <a:extLst>
            <a:ext uri="{FF2B5EF4-FFF2-40B4-BE49-F238E27FC236}">
              <a16:creationId xmlns:a16="http://schemas.microsoft.com/office/drawing/2014/main" id="{00000000-0008-0000-0000-00006C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9" name="PoljeZBesedilom 2">
          <a:extLst>
            <a:ext uri="{FF2B5EF4-FFF2-40B4-BE49-F238E27FC236}">
              <a16:creationId xmlns:a16="http://schemas.microsoft.com/office/drawing/2014/main" id="{00000000-0008-0000-0000-00006D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0" name="PoljeZBesedilom 2">
          <a:extLst>
            <a:ext uri="{FF2B5EF4-FFF2-40B4-BE49-F238E27FC236}">
              <a16:creationId xmlns:a16="http://schemas.microsoft.com/office/drawing/2014/main" id="{00000000-0008-0000-0000-00006E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1" name="PoljeZBesedilom 672">
          <a:extLst>
            <a:ext uri="{FF2B5EF4-FFF2-40B4-BE49-F238E27FC236}">
              <a16:creationId xmlns:a16="http://schemas.microsoft.com/office/drawing/2014/main" id="{00000000-0008-0000-0000-00006F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2" name="PoljeZBesedilom 2">
          <a:extLst>
            <a:ext uri="{FF2B5EF4-FFF2-40B4-BE49-F238E27FC236}">
              <a16:creationId xmlns:a16="http://schemas.microsoft.com/office/drawing/2014/main" id="{00000000-0008-0000-0000-000070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3" name="PoljeZBesedilom 2">
          <a:extLst>
            <a:ext uri="{FF2B5EF4-FFF2-40B4-BE49-F238E27FC236}">
              <a16:creationId xmlns:a16="http://schemas.microsoft.com/office/drawing/2014/main" id="{00000000-0008-0000-0000-000071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4" name="PoljeZBesedilom 2">
          <a:extLst>
            <a:ext uri="{FF2B5EF4-FFF2-40B4-BE49-F238E27FC236}">
              <a16:creationId xmlns:a16="http://schemas.microsoft.com/office/drawing/2014/main" id="{00000000-0008-0000-0000-000072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5" name="PoljeZBesedilom 2">
          <a:extLst>
            <a:ext uri="{FF2B5EF4-FFF2-40B4-BE49-F238E27FC236}">
              <a16:creationId xmlns:a16="http://schemas.microsoft.com/office/drawing/2014/main" id="{00000000-0008-0000-0000-000073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6" name="PoljeZBesedilom 2">
          <a:extLst>
            <a:ext uri="{FF2B5EF4-FFF2-40B4-BE49-F238E27FC236}">
              <a16:creationId xmlns:a16="http://schemas.microsoft.com/office/drawing/2014/main" id="{00000000-0008-0000-0000-000074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7" name="PoljeZBesedilom 678">
          <a:extLst>
            <a:ext uri="{FF2B5EF4-FFF2-40B4-BE49-F238E27FC236}">
              <a16:creationId xmlns:a16="http://schemas.microsoft.com/office/drawing/2014/main" id="{00000000-0008-0000-0000-000075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8" name="PoljeZBesedilom 2">
          <a:extLst>
            <a:ext uri="{FF2B5EF4-FFF2-40B4-BE49-F238E27FC236}">
              <a16:creationId xmlns:a16="http://schemas.microsoft.com/office/drawing/2014/main" id="{00000000-0008-0000-0000-000076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9" name="PoljeZBesedilom 2">
          <a:extLst>
            <a:ext uri="{FF2B5EF4-FFF2-40B4-BE49-F238E27FC236}">
              <a16:creationId xmlns:a16="http://schemas.microsoft.com/office/drawing/2014/main" id="{00000000-0008-0000-0000-000077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0" name="PoljeZBesedilom 2">
          <a:extLst>
            <a:ext uri="{FF2B5EF4-FFF2-40B4-BE49-F238E27FC236}">
              <a16:creationId xmlns:a16="http://schemas.microsoft.com/office/drawing/2014/main" id="{00000000-0008-0000-0000-000078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1" name="PoljeZBesedilom 2">
          <a:extLst>
            <a:ext uri="{FF2B5EF4-FFF2-40B4-BE49-F238E27FC236}">
              <a16:creationId xmlns:a16="http://schemas.microsoft.com/office/drawing/2014/main" id="{00000000-0008-0000-0000-000079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2" name="PoljeZBesedilom 2">
          <a:extLst>
            <a:ext uri="{FF2B5EF4-FFF2-40B4-BE49-F238E27FC236}">
              <a16:creationId xmlns:a16="http://schemas.microsoft.com/office/drawing/2014/main" id="{00000000-0008-0000-0000-00007A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3" name="PoljeZBesedilom 684">
          <a:extLst>
            <a:ext uri="{FF2B5EF4-FFF2-40B4-BE49-F238E27FC236}">
              <a16:creationId xmlns:a16="http://schemas.microsoft.com/office/drawing/2014/main" id="{00000000-0008-0000-0000-00007B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4" name="PoljeZBesedilom 2">
          <a:extLst>
            <a:ext uri="{FF2B5EF4-FFF2-40B4-BE49-F238E27FC236}">
              <a16:creationId xmlns:a16="http://schemas.microsoft.com/office/drawing/2014/main" id="{00000000-0008-0000-0000-00007C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5" name="PoljeZBesedilom 2">
          <a:extLst>
            <a:ext uri="{FF2B5EF4-FFF2-40B4-BE49-F238E27FC236}">
              <a16:creationId xmlns:a16="http://schemas.microsoft.com/office/drawing/2014/main" id="{00000000-0008-0000-0000-00007D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6" name="PoljeZBesedilom 2">
          <a:extLst>
            <a:ext uri="{FF2B5EF4-FFF2-40B4-BE49-F238E27FC236}">
              <a16:creationId xmlns:a16="http://schemas.microsoft.com/office/drawing/2014/main" id="{00000000-0008-0000-0000-00007E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7" name="PoljeZBesedilom 2">
          <a:extLst>
            <a:ext uri="{FF2B5EF4-FFF2-40B4-BE49-F238E27FC236}">
              <a16:creationId xmlns:a16="http://schemas.microsoft.com/office/drawing/2014/main" id="{00000000-0008-0000-0000-00007F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8" name="PoljeZBesedilom 2">
          <a:extLst>
            <a:ext uri="{FF2B5EF4-FFF2-40B4-BE49-F238E27FC236}">
              <a16:creationId xmlns:a16="http://schemas.microsoft.com/office/drawing/2014/main" id="{00000000-0008-0000-0000-000080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9" name="PoljeZBesedilom 690">
          <a:extLst>
            <a:ext uri="{FF2B5EF4-FFF2-40B4-BE49-F238E27FC236}">
              <a16:creationId xmlns:a16="http://schemas.microsoft.com/office/drawing/2014/main" id="{00000000-0008-0000-0000-000081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0" name="PoljeZBesedilom 2">
          <a:extLst>
            <a:ext uri="{FF2B5EF4-FFF2-40B4-BE49-F238E27FC236}">
              <a16:creationId xmlns:a16="http://schemas.microsoft.com/office/drawing/2014/main" id="{00000000-0008-0000-0000-000082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1" name="PoljeZBesedilom 2">
          <a:extLst>
            <a:ext uri="{FF2B5EF4-FFF2-40B4-BE49-F238E27FC236}">
              <a16:creationId xmlns:a16="http://schemas.microsoft.com/office/drawing/2014/main" id="{00000000-0008-0000-0000-000083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2" name="PoljeZBesedilom 2">
          <a:extLst>
            <a:ext uri="{FF2B5EF4-FFF2-40B4-BE49-F238E27FC236}">
              <a16:creationId xmlns:a16="http://schemas.microsoft.com/office/drawing/2014/main" id="{00000000-0008-0000-0000-000084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3" name="PoljeZBesedilom 2">
          <a:extLst>
            <a:ext uri="{FF2B5EF4-FFF2-40B4-BE49-F238E27FC236}">
              <a16:creationId xmlns:a16="http://schemas.microsoft.com/office/drawing/2014/main" id="{00000000-0008-0000-0000-000085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4" name="PoljeZBesedilom 2">
          <a:extLst>
            <a:ext uri="{FF2B5EF4-FFF2-40B4-BE49-F238E27FC236}">
              <a16:creationId xmlns:a16="http://schemas.microsoft.com/office/drawing/2014/main" id="{00000000-0008-0000-0000-000086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5" name="PoljeZBesedilom 696">
          <a:extLst>
            <a:ext uri="{FF2B5EF4-FFF2-40B4-BE49-F238E27FC236}">
              <a16:creationId xmlns:a16="http://schemas.microsoft.com/office/drawing/2014/main" id="{00000000-0008-0000-0000-000087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6" name="PoljeZBesedilom 2">
          <a:extLst>
            <a:ext uri="{FF2B5EF4-FFF2-40B4-BE49-F238E27FC236}">
              <a16:creationId xmlns:a16="http://schemas.microsoft.com/office/drawing/2014/main" id="{00000000-0008-0000-0000-000088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7" name="PoljeZBesedilom 2">
          <a:extLst>
            <a:ext uri="{FF2B5EF4-FFF2-40B4-BE49-F238E27FC236}">
              <a16:creationId xmlns:a16="http://schemas.microsoft.com/office/drawing/2014/main" id="{00000000-0008-0000-0000-000089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8" name="PoljeZBesedilom 2">
          <a:extLst>
            <a:ext uri="{FF2B5EF4-FFF2-40B4-BE49-F238E27FC236}">
              <a16:creationId xmlns:a16="http://schemas.microsoft.com/office/drawing/2014/main" id="{00000000-0008-0000-0000-00008A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9" name="PoljeZBesedilom 2">
          <a:extLst>
            <a:ext uri="{FF2B5EF4-FFF2-40B4-BE49-F238E27FC236}">
              <a16:creationId xmlns:a16="http://schemas.microsoft.com/office/drawing/2014/main" id="{00000000-0008-0000-0000-00008B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0" name="PoljeZBesedilom 2">
          <a:extLst>
            <a:ext uri="{FF2B5EF4-FFF2-40B4-BE49-F238E27FC236}">
              <a16:creationId xmlns:a16="http://schemas.microsoft.com/office/drawing/2014/main" id="{00000000-0008-0000-0000-00008C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1" name="PoljeZBesedilom 702">
          <a:extLst>
            <a:ext uri="{FF2B5EF4-FFF2-40B4-BE49-F238E27FC236}">
              <a16:creationId xmlns:a16="http://schemas.microsoft.com/office/drawing/2014/main" id="{00000000-0008-0000-0000-00008D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2" name="PoljeZBesedilom 2">
          <a:extLst>
            <a:ext uri="{FF2B5EF4-FFF2-40B4-BE49-F238E27FC236}">
              <a16:creationId xmlns:a16="http://schemas.microsoft.com/office/drawing/2014/main" id="{00000000-0008-0000-0000-00008E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3" name="PoljeZBesedilom 2">
          <a:extLst>
            <a:ext uri="{FF2B5EF4-FFF2-40B4-BE49-F238E27FC236}">
              <a16:creationId xmlns:a16="http://schemas.microsoft.com/office/drawing/2014/main" id="{00000000-0008-0000-0000-00008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4" name="PoljeZBesedilom 2">
          <a:extLst>
            <a:ext uri="{FF2B5EF4-FFF2-40B4-BE49-F238E27FC236}">
              <a16:creationId xmlns:a16="http://schemas.microsoft.com/office/drawing/2014/main" id="{00000000-0008-0000-0000-00009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5" name="PoljeZBesedilom 2">
          <a:extLst>
            <a:ext uri="{FF2B5EF4-FFF2-40B4-BE49-F238E27FC236}">
              <a16:creationId xmlns:a16="http://schemas.microsoft.com/office/drawing/2014/main" id="{00000000-0008-0000-0000-000091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6" name="PoljeZBesedilom 2">
          <a:extLst>
            <a:ext uri="{FF2B5EF4-FFF2-40B4-BE49-F238E27FC236}">
              <a16:creationId xmlns:a16="http://schemas.microsoft.com/office/drawing/2014/main" id="{00000000-0008-0000-0000-000092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7" name="PoljeZBesedilom 708">
          <a:extLst>
            <a:ext uri="{FF2B5EF4-FFF2-40B4-BE49-F238E27FC236}">
              <a16:creationId xmlns:a16="http://schemas.microsoft.com/office/drawing/2014/main" id="{00000000-0008-0000-0000-000093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8" name="PoljeZBesedilom 2">
          <a:extLst>
            <a:ext uri="{FF2B5EF4-FFF2-40B4-BE49-F238E27FC236}">
              <a16:creationId xmlns:a16="http://schemas.microsoft.com/office/drawing/2014/main" id="{00000000-0008-0000-0000-00009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9" name="PoljeZBesedilom 2">
          <a:extLst>
            <a:ext uri="{FF2B5EF4-FFF2-40B4-BE49-F238E27FC236}">
              <a16:creationId xmlns:a16="http://schemas.microsoft.com/office/drawing/2014/main" id="{00000000-0008-0000-0000-00009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0" name="PoljeZBesedilom 2">
          <a:extLst>
            <a:ext uri="{FF2B5EF4-FFF2-40B4-BE49-F238E27FC236}">
              <a16:creationId xmlns:a16="http://schemas.microsoft.com/office/drawing/2014/main" id="{00000000-0008-0000-0000-00009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1" name="PoljeZBesedilom 2">
          <a:extLst>
            <a:ext uri="{FF2B5EF4-FFF2-40B4-BE49-F238E27FC236}">
              <a16:creationId xmlns:a16="http://schemas.microsoft.com/office/drawing/2014/main" id="{00000000-0008-0000-0000-00009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2" name="PoljeZBesedilom 2">
          <a:extLst>
            <a:ext uri="{FF2B5EF4-FFF2-40B4-BE49-F238E27FC236}">
              <a16:creationId xmlns:a16="http://schemas.microsoft.com/office/drawing/2014/main" id="{00000000-0008-0000-0000-000098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3" name="PoljeZBesedilom 714">
          <a:extLst>
            <a:ext uri="{FF2B5EF4-FFF2-40B4-BE49-F238E27FC236}">
              <a16:creationId xmlns:a16="http://schemas.microsoft.com/office/drawing/2014/main" id="{00000000-0008-0000-0000-000099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4" name="PoljeZBesedilom 2">
          <a:extLst>
            <a:ext uri="{FF2B5EF4-FFF2-40B4-BE49-F238E27FC236}">
              <a16:creationId xmlns:a16="http://schemas.microsoft.com/office/drawing/2014/main" id="{00000000-0008-0000-0000-00009A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5" name="PoljeZBesedilom 2">
          <a:extLst>
            <a:ext uri="{FF2B5EF4-FFF2-40B4-BE49-F238E27FC236}">
              <a16:creationId xmlns:a16="http://schemas.microsoft.com/office/drawing/2014/main" id="{00000000-0008-0000-0000-00009B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6" name="PoljeZBesedilom 2">
          <a:extLst>
            <a:ext uri="{FF2B5EF4-FFF2-40B4-BE49-F238E27FC236}">
              <a16:creationId xmlns:a16="http://schemas.microsoft.com/office/drawing/2014/main" id="{00000000-0008-0000-0000-00009C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7" name="PoljeZBesedilom 2">
          <a:extLst>
            <a:ext uri="{FF2B5EF4-FFF2-40B4-BE49-F238E27FC236}">
              <a16:creationId xmlns:a16="http://schemas.microsoft.com/office/drawing/2014/main" id="{00000000-0008-0000-0000-00009D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8" name="PoljeZBesedilom 2">
          <a:extLst>
            <a:ext uri="{FF2B5EF4-FFF2-40B4-BE49-F238E27FC236}">
              <a16:creationId xmlns:a16="http://schemas.microsoft.com/office/drawing/2014/main" id="{00000000-0008-0000-0000-00009E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9" name="PoljeZBesedilom 720">
          <a:extLst>
            <a:ext uri="{FF2B5EF4-FFF2-40B4-BE49-F238E27FC236}">
              <a16:creationId xmlns:a16="http://schemas.microsoft.com/office/drawing/2014/main" id="{00000000-0008-0000-0000-00009F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0" name="PoljeZBesedilom 2">
          <a:extLst>
            <a:ext uri="{FF2B5EF4-FFF2-40B4-BE49-F238E27FC236}">
              <a16:creationId xmlns:a16="http://schemas.microsoft.com/office/drawing/2014/main" id="{00000000-0008-0000-0000-0000A0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1" name="PoljeZBesedilom 2">
          <a:extLst>
            <a:ext uri="{FF2B5EF4-FFF2-40B4-BE49-F238E27FC236}">
              <a16:creationId xmlns:a16="http://schemas.microsoft.com/office/drawing/2014/main" id="{00000000-0008-0000-0000-0000A1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2" name="PoljeZBesedilom 2">
          <a:extLst>
            <a:ext uri="{FF2B5EF4-FFF2-40B4-BE49-F238E27FC236}">
              <a16:creationId xmlns:a16="http://schemas.microsoft.com/office/drawing/2014/main" id="{00000000-0008-0000-0000-0000A2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3" name="PoljeZBesedilom 2">
          <a:extLst>
            <a:ext uri="{FF2B5EF4-FFF2-40B4-BE49-F238E27FC236}">
              <a16:creationId xmlns:a16="http://schemas.microsoft.com/office/drawing/2014/main" id="{00000000-0008-0000-0000-0000A3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4" name="PoljeZBesedilom 725">
          <a:extLst>
            <a:ext uri="{FF2B5EF4-FFF2-40B4-BE49-F238E27FC236}">
              <a16:creationId xmlns:a16="http://schemas.microsoft.com/office/drawing/2014/main" id="{00000000-0008-0000-0000-0000A4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5" name="PoljeZBesedilom 2">
          <a:extLst>
            <a:ext uri="{FF2B5EF4-FFF2-40B4-BE49-F238E27FC236}">
              <a16:creationId xmlns:a16="http://schemas.microsoft.com/office/drawing/2014/main" id="{00000000-0008-0000-0000-0000A5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6" name="PoljeZBesedilom 2">
          <a:extLst>
            <a:ext uri="{FF2B5EF4-FFF2-40B4-BE49-F238E27FC236}">
              <a16:creationId xmlns:a16="http://schemas.microsoft.com/office/drawing/2014/main" id="{00000000-0008-0000-0000-0000A6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7" name="PoljeZBesedilom 2">
          <a:extLst>
            <a:ext uri="{FF2B5EF4-FFF2-40B4-BE49-F238E27FC236}">
              <a16:creationId xmlns:a16="http://schemas.microsoft.com/office/drawing/2014/main" id="{00000000-0008-0000-0000-0000A7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8" name="PoljeZBesedilom 2">
          <a:extLst>
            <a:ext uri="{FF2B5EF4-FFF2-40B4-BE49-F238E27FC236}">
              <a16:creationId xmlns:a16="http://schemas.microsoft.com/office/drawing/2014/main" id="{00000000-0008-0000-0000-0000A8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9" name="PoljeZBesedilom 2">
          <a:extLst>
            <a:ext uri="{FF2B5EF4-FFF2-40B4-BE49-F238E27FC236}">
              <a16:creationId xmlns:a16="http://schemas.microsoft.com/office/drawing/2014/main" id="{00000000-0008-0000-0000-0000A9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0" name="PoljeZBesedilom 731">
          <a:extLst>
            <a:ext uri="{FF2B5EF4-FFF2-40B4-BE49-F238E27FC236}">
              <a16:creationId xmlns:a16="http://schemas.microsoft.com/office/drawing/2014/main" id="{00000000-0008-0000-0000-0000AA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1" name="PoljeZBesedilom 2">
          <a:extLst>
            <a:ext uri="{FF2B5EF4-FFF2-40B4-BE49-F238E27FC236}">
              <a16:creationId xmlns:a16="http://schemas.microsoft.com/office/drawing/2014/main" id="{00000000-0008-0000-0000-0000AB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2" name="PoljeZBesedilom 2">
          <a:extLst>
            <a:ext uri="{FF2B5EF4-FFF2-40B4-BE49-F238E27FC236}">
              <a16:creationId xmlns:a16="http://schemas.microsoft.com/office/drawing/2014/main" id="{00000000-0008-0000-0000-0000AC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3" name="PoljeZBesedilom 2">
          <a:extLst>
            <a:ext uri="{FF2B5EF4-FFF2-40B4-BE49-F238E27FC236}">
              <a16:creationId xmlns:a16="http://schemas.microsoft.com/office/drawing/2014/main" id="{00000000-0008-0000-0000-0000AD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4" name="PoljeZBesedilom 2">
          <a:extLst>
            <a:ext uri="{FF2B5EF4-FFF2-40B4-BE49-F238E27FC236}">
              <a16:creationId xmlns:a16="http://schemas.microsoft.com/office/drawing/2014/main" id="{00000000-0008-0000-0000-0000AE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5" name="PoljeZBesedilom 2">
          <a:extLst>
            <a:ext uri="{FF2B5EF4-FFF2-40B4-BE49-F238E27FC236}">
              <a16:creationId xmlns:a16="http://schemas.microsoft.com/office/drawing/2014/main" id="{00000000-0008-0000-0000-0000A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6" name="PoljeZBesedilom 737">
          <a:extLst>
            <a:ext uri="{FF2B5EF4-FFF2-40B4-BE49-F238E27FC236}">
              <a16:creationId xmlns:a16="http://schemas.microsoft.com/office/drawing/2014/main" id="{00000000-0008-0000-0000-0000B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7" name="PoljeZBesedilom 2">
          <a:extLst>
            <a:ext uri="{FF2B5EF4-FFF2-40B4-BE49-F238E27FC236}">
              <a16:creationId xmlns:a16="http://schemas.microsoft.com/office/drawing/2014/main" id="{00000000-0008-0000-0000-0000B1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8" name="PoljeZBesedilom 2">
          <a:extLst>
            <a:ext uri="{FF2B5EF4-FFF2-40B4-BE49-F238E27FC236}">
              <a16:creationId xmlns:a16="http://schemas.microsoft.com/office/drawing/2014/main" id="{00000000-0008-0000-0000-0000B2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9" name="PoljeZBesedilom 2">
          <a:extLst>
            <a:ext uri="{FF2B5EF4-FFF2-40B4-BE49-F238E27FC236}">
              <a16:creationId xmlns:a16="http://schemas.microsoft.com/office/drawing/2014/main" id="{00000000-0008-0000-0000-0000B3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0" name="PoljeZBesedilom 2">
          <a:extLst>
            <a:ext uri="{FF2B5EF4-FFF2-40B4-BE49-F238E27FC236}">
              <a16:creationId xmlns:a16="http://schemas.microsoft.com/office/drawing/2014/main" id="{00000000-0008-0000-0000-0000B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1" name="PoljeZBesedilom 2">
          <a:extLst>
            <a:ext uri="{FF2B5EF4-FFF2-40B4-BE49-F238E27FC236}">
              <a16:creationId xmlns:a16="http://schemas.microsoft.com/office/drawing/2014/main" id="{00000000-0008-0000-0000-0000B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2" name="PoljeZBesedilom 743">
          <a:extLst>
            <a:ext uri="{FF2B5EF4-FFF2-40B4-BE49-F238E27FC236}">
              <a16:creationId xmlns:a16="http://schemas.microsoft.com/office/drawing/2014/main" id="{00000000-0008-0000-0000-0000B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3" name="PoljeZBesedilom 2">
          <a:extLst>
            <a:ext uri="{FF2B5EF4-FFF2-40B4-BE49-F238E27FC236}">
              <a16:creationId xmlns:a16="http://schemas.microsoft.com/office/drawing/2014/main" id="{00000000-0008-0000-0000-0000B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4" name="PoljeZBesedilom 2">
          <a:extLst>
            <a:ext uri="{FF2B5EF4-FFF2-40B4-BE49-F238E27FC236}">
              <a16:creationId xmlns:a16="http://schemas.microsoft.com/office/drawing/2014/main" id="{00000000-0008-0000-0000-0000B8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5" name="PoljeZBesedilom 2">
          <a:extLst>
            <a:ext uri="{FF2B5EF4-FFF2-40B4-BE49-F238E27FC236}">
              <a16:creationId xmlns:a16="http://schemas.microsoft.com/office/drawing/2014/main" id="{00000000-0008-0000-0000-0000B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6" name="PoljeZBesedilom 2">
          <a:extLst>
            <a:ext uri="{FF2B5EF4-FFF2-40B4-BE49-F238E27FC236}">
              <a16:creationId xmlns:a16="http://schemas.microsoft.com/office/drawing/2014/main" id="{00000000-0008-0000-0000-0000B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7" name="PoljeZBesedilom 2">
          <a:extLst>
            <a:ext uri="{FF2B5EF4-FFF2-40B4-BE49-F238E27FC236}">
              <a16:creationId xmlns:a16="http://schemas.microsoft.com/office/drawing/2014/main" id="{00000000-0008-0000-0000-0000BB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8" name="PoljeZBesedilom 749">
          <a:extLst>
            <a:ext uri="{FF2B5EF4-FFF2-40B4-BE49-F238E27FC236}">
              <a16:creationId xmlns:a16="http://schemas.microsoft.com/office/drawing/2014/main" id="{00000000-0008-0000-0000-0000BC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9" name="PoljeZBesedilom 2">
          <a:extLst>
            <a:ext uri="{FF2B5EF4-FFF2-40B4-BE49-F238E27FC236}">
              <a16:creationId xmlns:a16="http://schemas.microsoft.com/office/drawing/2014/main" id="{00000000-0008-0000-0000-0000BD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0" name="PoljeZBesedilom 2">
          <a:extLst>
            <a:ext uri="{FF2B5EF4-FFF2-40B4-BE49-F238E27FC236}">
              <a16:creationId xmlns:a16="http://schemas.microsoft.com/office/drawing/2014/main" id="{00000000-0008-0000-0000-0000BE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1" name="PoljeZBesedilom 2">
          <a:extLst>
            <a:ext uri="{FF2B5EF4-FFF2-40B4-BE49-F238E27FC236}">
              <a16:creationId xmlns:a16="http://schemas.microsoft.com/office/drawing/2014/main" id="{00000000-0008-0000-0000-0000BF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2" name="PoljeZBesedilom 2">
          <a:extLst>
            <a:ext uri="{FF2B5EF4-FFF2-40B4-BE49-F238E27FC236}">
              <a16:creationId xmlns:a16="http://schemas.microsoft.com/office/drawing/2014/main" id="{00000000-0008-0000-0000-0000C0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3" name="PoljeZBesedilom 2">
          <a:extLst>
            <a:ext uri="{FF2B5EF4-FFF2-40B4-BE49-F238E27FC236}">
              <a16:creationId xmlns:a16="http://schemas.microsoft.com/office/drawing/2014/main" id="{00000000-0008-0000-0000-0000C1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4" name="PoljeZBesedilom 755">
          <a:extLst>
            <a:ext uri="{FF2B5EF4-FFF2-40B4-BE49-F238E27FC236}">
              <a16:creationId xmlns:a16="http://schemas.microsoft.com/office/drawing/2014/main" id="{00000000-0008-0000-0000-0000C2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5" name="PoljeZBesedilom 2">
          <a:extLst>
            <a:ext uri="{FF2B5EF4-FFF2-40B4-BE49-F238E27FC236}">
              <a16:creationId xmlns:a16="http://schemas.microsoft.com/office/drawing/2014/main" id="{00000000-0008-0000-0000-0000C3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6" name="PoljeZBesedilom 2">
          <a:extLst>
            <a:ext uri="{FF2B5EF4-FFF2-40B4-BE49-F238E27FC236}">
              <a16:creationId xmlns:a16="http://schemas.microsoft.com/office/drawing/2014/main" id="{00000000-0008-0000-0000-0000C4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7" name="PoljeZBesedilom 2">
          <a:extLst>
            <a:ext uri="{FF2B5EF4-FFF2-40B4-BE49-F238E27FC236}">
              <a16:creationId xmlns:a16="http://schemas.microsoft.com/office/drawing/2014/main" id="{00000000-0008-0000-0000-0000C5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8" name="PoljeZBesedilom 2">
          <a:extLst>
            <a:ext uri="{FF2B5EF4-FFF2-40B4-BE49-F238E27FC236}">
              <a16:creationId xmlns:a16="http://schemas.microsoft.com/office/drawing/2014/main" id="{00000000-0008-0000-0000-0000C6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9" name="PoljeZBesedilom 760">
          <a:extLst>
            <a:ext uri="{FF2B5EF4-FFF2-40B4-BE49-F238E27FC236}">
              <a16:creationId xmlns:a16="http://schemas.microsoft.com/office/drawing/2014/main" id="{00000000-0008-0000-0000-0000C7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0" name="PoljeZBesedilom 2">
          <a:extLst>
            <a:ext uri="{FF2B5EF4-FFF2-40B4-BE49-F238E27FC236}">
              <a16:creationId xmlns:a16="http://schemas.microsoft.com/office/drawing/2014/main" id="{00000000-0008-0000-0000-0000C8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1" name="PoljeZBesedilom 2">
          <a:extLst>
            <a:ext uri="{FF2B5EF4-FFF2-40B4-BE49-F238E27FC236}">
              <a16:creationId xmlns:a16="http://schemas.microsoft.com/office/drawing/2014/main" id="{00000000-0008-0000-0000-0000C9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2" name="PoljeZBesedilom 2">
          <a:extLst>
            <a:ext uri="{FF2B5EF4-FFF2-40B4-BE49-F238E27FC236}">
              <a16:creationId xmlns:a16="http://schemas.microsoft.com/office/drawing/2014/main" id="{00000000-0008-0000-0000-0000CA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3" name="PoljeZBesedilom 2">
          <a:extLst>
            <a:ext uri="{FF2B5EF4-FFF2-40B4-BE49-F238E27FC236}">
              <a16:creationId xmlns:a16="http://schemas.microsoft.com/office/drawing/2014/main" id="{00000000-0008-0000-0000-0000CB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4" name="PoljeZBesedilom 2">
          <a:extLst>
            <a:ext uri="{FF2B5EF4-FFF2-40B4-BE49-F238E27FC236}">
              <a16:creationId xmlns:a16="http://schemas.microsoft.com/office/drawing/2014/main" id="{00000000-0008-0000-0000-0000C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5" name="PoljeZBesedilom 766">
          <a:extLst>
            <a:ext uri="{FF2B5EF4-FFF2-40B4-BE49-F238E27FC236}">
              <a16:creationId xmlns:a16="http://schemas.microsoft.com/office/drawing/2014/main" id="{00000000-0008-0000-0000-0000C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6" name="PoljeZBesedilom 2">
          <a:extLst>
            <a:ext uri="{FF2B5EF4-FFF2-40B4-BE49-F238E27FC236}">
              <a16:creationId xmlns:a16="http://schemas.microsoft.com/office/drawing/2014/main" id="{00000000-0008-0000-0000-0000C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7" name="PoljeZBesedilom 2">
          <a:extLst>
            <a:ext uri="{FF2B5EF4-FFF2-40B4-BE49-F238E27FC236}">
              <a16:creationId xmlns:a16="http://schemas.microsoft.com/office/drawing/2014/main" id="{00000000-0008-0000-0000-0000C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8" name="PoljeZBesedilom 2">
          <a:extLst>
            <a:ext uri="{FF2B5EF4-FFF2-40B4-BE49-F238E27FC236}">
              <a16:creationId xmlns:a16="http://schemas.microsoft.com/office/drawing/2014/main" id="{00000000-0008-0000-0000-0000D0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9" name="PoljeZBesedilom 2">
          <a:extLst>
            <a:ext uri="{FF2B5EF4-FFF2-40B4-BE49-F238E27FC236}">
              <a16:creationId xmlns:a16="http://schemas.microsoft.com/office/drawing/2014/main" id="{00000000-0008-0000-0000-0000D1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0" name="PoljeZBesedilom 2">
          <a:extLst>
            <a:ext uri="{FF2B5EF4-FFF2-40B4-BE49-F238E27FC236}">
              <a16:creationId xmlns:a16="http://schemas.microsoft.com/office/drawing/2014/main" id="{00000000-0008-0000-0000-0000D2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1" name="PoljeZBesedilom 772">
          <a:extLst>
            <a:ext uri="{FF2B5EF4-FFF2-40B4-BE49-F238E27FC236}">
              <a16:creationId xmlns:a16="http://schemas.microsoft.com/office/drawing/2014/main" id="{00000000-0008-0000-0000-0000D3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2" name="PoljeZBesedilom 2">
          <a:extLst>
            <a:ext uri="{FF2B5EF4-FFF2-40B4-BE49-F238E27FC236}">
              <a16:creationId xmlns:a16="http://schemas.microsoft.com/office/drawing/2014/main" id="{00000000-0008-0000-0000-0000D4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3" name="PoljeZBesedilom 2">
          <a:extLst>
            <a:ext uri="{FF2B5EF4-FFF2-40B4-BE49-F238E27FC236}">
              <a16:creationId xmlns:a16="http://schemas.microsoft.com/office/drawing/2014/main" id="{00000000-0008-0000-0000-0000D5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4" name="PoljeZBesedilom 2">
          <a:extLst>
            <a:ext uri="{FF2B5EF4-FFF2-40B4-BE49-F238E27FC236}">
              <a16:creationId xmlns:a16="http://schemas.microsoft.com/office/drawing/2014/main" id="{00000000-0008-0000-0000-0000D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5" name="PoljeZBesedilom 2">
          <a:extLst>
            <a:ext uri="{FF2B5EF4-FFF2-40B4-BE49-F238E27FC236}">
              <a16:creationId xmlns:a16="http://schemas.microsoft.com/office/drawing/2014/main" id="{00000000-0008-0000-0000-0000D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6" name="PoljeZBesedilom 2">
          <a:extLst>
            <a:ext uri="{FF2B5EF4-FFF2-40B4-BE49-F238E27FC236}">
              <a16:creationId xmlns:a16="http://schemas.microsoft.com/office/drawing/2014/main" id="{00000000-0008-0000-0000-0000D8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7" name="PoljeZBesedilom 778">
          <a:extLst>
            <a:ext uri="{FF2B5EF4-FFF2-40B4-BE49-F238E27FC236}">
              <a16:creationId xmlns:a16="http://schemas.microsoft.com/office/drawing/2014/main" id="{00000000-0008-0000-0000-0000D9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8" name="PoljeZBesedilom 2">
          <a:extLst>
            <a:ext uri="{FF2B5EF4-FFF2-40B4-BE49-F238E27FC236}">
              <a16:creationId xmlns:a16="http://schemas.microsoft.com/office/drawing/2014/main" id="{00000000-0008-0000-0000-0000DA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9" name="PoljeZBesedilom 2">
          <a:extLst>
            <a:ext uri="{FF2B5EF4-FFF2-40B4-BE49-F238E27FC236}">
              <a16:creationId xmlns:a16="http://schemas.microsoft.com/office/drawing/2014/main" id="{00000000-0008-0000-0000-0000DB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0" name="PoljeZBesedilom 2">
          <a:extLst>
            <a:ext uri="{FF2B5EF4-FFF2-40B4-BE49-F238E27FC236}">
              <a16:creationId xmlns:a16="http://schemas.microsoft.com/office/drawing/2014/main" id="{00000000-0008-0000-0000-0000D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1" name="PoljeZBesedilom 2">
          <a:extLst>
            <a:ext uri="{FF2B5EF4-FFF2-40B4-BE49-F238E27FC236}">
              <a16:creationId xmlns:a16="http://schemas.microsoft.com/office/drawing/2014/main" id="{00000000-0008-0000-0000-0000D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2" name="PoljeZBesedilom 2">
          <a:extLst>
            <a:ext uri="{FF2B5EF4-FFF2-40B4-BE49-F238E27FC236}">
              <a16:creationId xmlns:a16="http://schemas.microsoft.com/office/drawing/2014/main" id="{00000000-0008-0000-0000-0000D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3" name="PoljeZBesedilom 784">
          <a:extLst>
            <a:ext uri="{FF2B5EF4-FFF2-40B4-BE49-F238E27FC236}">
              <a16:creationId xmlns:a16="http://schemas.microsoft.com/office/drawing/2014/main" id="{00000000-0008-0000-0000-0000D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4" name="PoljeZBesedilom 2">
          <a:extLst>
            <a:ext uri="{FF2B5EF4-FFF2-40B4-BE49-F238E27FC236}">
              <a16:creationId xmlns:a16="http://schemas.microsoft.com/office/drawing/2014/main" id="{00000000-0008-0000-0000-0000E0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5" name="PoljeZBesedilom 2">
          <a:extLst>
            <a:ext uri="{FF2B5EF4-FFF2-40B4-BE49-F238E27FC236}">
              <a16:creationId xmlns:a16="http://schemas.microsoft.com/office/drawing/2014/main" id="{00000000-0008-0000-0000-0000E1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6" name="PoljeZBesedilom 2">
          <a:extLst>
            <a:ext uri="{FF2B5EF4-FFF2-40B4-BE49-F238E27FC236}">
              <a16:creationId xmlns:a16="http://schemas.microsoft.com/office/drawing/2014/main" id="{00000000-0008-0000-0000-0000E2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7" name="PoljeZBesedilom 2">
          <a:extLst>
            <a:ext uri="{FF2B5EF4-FFF2-40B4-BE49-F238E27FC236}">
              <a16:creationId xmlns:a16="http://schemas.microsoft.com/office/drawing/2014/main" id="{00000000-0008-0000-0000-0000E3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8" name="PoljeZBesedilom 2">
          <a:extLst>
            <a:ext uri="{FF2B5EF4-FFF2-40B4-BE49-F238E27FC236}">
              <a16:creationId xmlns:a16="http://schemas.microsoft.com/office/drawing/2014/main" id="{00000000-0008-0000-0000-0000E4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9" name="PoljeZBesedilom 790">
          <a:extLst>
            <a:ext uri="{FF2B5EF4-FFF2-40B4-BE49-F238E27FC236}">
              <a16:creationId xmlns:a16="http://schemas.microsoft.com/office/drawing/2014/main" id="{00000000-0008-0000-0000-0000E5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0" name="PoljeZBesedilom 2">
          <a:extLst>
            <a:ext uri="{FF2B5EF4-FFF2-40B4-BE49-F238E27FC236}">
              <a16:creationId xmlns:a16="http://schemas.microsoft.com/office/drawing/2014/main" id="{00000000-0008-0000-0000-0000E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1" name="PoljeZBesedilom 2">
          <a:extLst>
            <a:ext uri="{FF2B5EF4-FFF2-40B4-BE49-F238E27FC236}">
              <a16:creationId xmlns:a16="http://schemas.microsoft.com/office/drawing/2014/main" id="{00000000-0008-0000-0000-0000E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2" name="PoljeZBesedilom 2">
          <a:extLst>
            <a:ext uri="{FF2B5EF4-FFF2-40B4-BE49-F238E27FC236}">
              <a16:creationId xmlns:a16="http://schemas.microsoft.com/office/drawing/2014/main" id="{00000000-0008-0000-0000-0000E8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3" name="PoljeZBesedilom 2">
          <a:extLst>
            <a:ext uri="{FF2B5EF4-FFF2-40B4-BE49-F238E27FC236}">
              <a16:creationId xmlns:a16="http://schemas.microsoft.com/office/drawing/2014/main" id="{00000000-0008-0000-0000-0000E9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4" name="PoljeZBesedilom 2">
          <a:extLst>
            <a:ext uri="{FF2B5EF4-FFF2-40B4-BE49-F238E27FC236}">
              <a16:creationId xmlns:a16="http://schemas.microsoft.com/office/drawing/2014/main" id="{00000000-0008-0000-0000-0000EA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5" name="PoljeZBesedilom 796">
          <a:extLst>
            <a:ext uri="{FF2B5EF4-FFF2-40B4-BE49-F238E27FC236}">
              <a16:creationId xmlns:a16="http://schemas.microsoft.com/office/drawing/2014/main" id="{00000000-0008-0000-0000-0000EB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6" name="PoljeZBesedilom 2">
          <a:extLst>
            <a:ext uri="{FF2B5EF4-FFF2-40B4-BE49-F238E27FC236}">
              <a16:creationId xmlns:a16="http://schemas.microsoft.com/office/drawing/2014/main" id="{00000000-0008-0000-0000-0000E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7" name="PoljeZBesedilom 2">
          <a:extLst>
            <a:ext uri="{FF2B5EF4-FFF2-40B4-BE49-F238E27FC236}">
              <a16:creationId xmlns:a16="http://schemas.microsoft.com/office/drawing/2014/main" id="{00000000-0008-0000-0000-0000E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8" name="PoljeZBesedilom 2">
          <a:extLst>
            <a:ext uri="{FF2B5EF4-FFF2-40B4-BE49-F238E27FC236}">
              <a16:creationId xmlns:a16="http://schemas.microsoft.com/office/drawing/2014/main" id="{00000000-0008-0000-0000-0000E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9" name="PoljeZBesedilom 2">
          <a:extLst>
            <a:ext uri="{FF2B5EF4-FFF2-40B4-BE49-F238E27FC236}">
              <a16:creationId xmlns:a16="http://schemas.microsoft.com/office/drawing/2014/main" id="{00000000-0008-0000-0000-0000E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0" name="PoljeZBesedilom 2">
          <a:extLst>
            <a:ext uri="{FF2B5EF4-FFF2-40B4-BE49-F238E27FC236}">
              <a16:creationId xmlns:a16="http://schemas.microsoft.com/office/drawing/2014/main" id="{00000000-0008-0000-0000-0000F0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1" name="PoljeZBesedilom 802">
          <a:extLst>
            <a:ext uri="{FF2B5EF4-FFF2-40B4-BE49-F238E27FC236}">
              <a16:creationId xmlns:a16="http://schemas.microsoft.com/office/drawing/2014/main" id="{00000000-0008-0000-0000-0000F1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2" name="PoljeZBesedilom 2">
          <a:extLst>
            <a:ext uri="{FF2B5EF4-FFF2-40B4-BE49-F238E27FC236}">
              <a16:creationId xmlns:a16="http://schemas.microsoft.com/office/drawing/2014/main" id="{00000000-0008-0000-0000-0000F2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3" name="PoljeZBesedilom 2">
          <a:extLst>
            <a:ext uri="{FF2B5EF4-FFF2-40B4-BE49-F238E27FC236}">
              <a16:creationId xmlns:a16="http://schemas.microsoft.com/office/drawing/2014/main" id="{00000000-0008-0000-0000-0000F3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4" name="PoljeZBesedilom 2">
          <a:extLst>
            <a:ext uri="{FF2B5EF4-FFF2-40B4-BE49-F238E27FC236}">
              <a16:creationId xmlns:a16="http://schemas.microsoft.com/office/drawing/2014/main" id="{00000000-0008-0000-0000-0000F4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5" name="PoljeZBesedilom 2">
          <a:extLst>
            <a:ext uri="{FF2B5EF4-FFF2-40B4-BE49-F238E27FC236}">
              <a16:creationId xmlns:a16="http://schemas.microsoft.com/office/drawing/2014/main" id="{00000000-0008-0000-0000-0000F5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46" name="PoljeZBesedilom 2">
          <a:extLst>
            <a:ext uri="{FF2B5EF4-FFF2-40B4-BE49-F238E27FC236}">
              <a16:creationId xmlns:a16="http://schemas.microsoft.com/office/drawing/2014/main" id="{00000000-0008-0000-0000-0000F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47" name="PoljeZBesedilom 808">
          <a:extLst>
            <a:ext uri="{FF2B5EF4-FFF2-40B4-BE49-F238E27FC236}">
              <a16:creationId xmlns:a16="http://schemas.microsoft.com/office/drawing/2014/main" id="{00000000-0008-0000-0000-0000F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48" name="PoljeZBesedilom 2">
          <a:extLst>
            <a:ext uri="{FF2B5EF4-FFF2-40B4-BE49-F238E27FC236}">
              <a16:creationId xmlns:a16="http://schemas.microsoft.com/office/drawing/2014/main" id="{00000000-0008-0000-0000-0000F8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49" name="PoljeZBesedilom 2">
          <a:extLst>
            <a:ext uri="{FF2B5EF4-FFF2-40B4-BE49-F238E27FC236}">
              <a16:creationId xmlns:a16="http://schemas.microsoft.com/office/drawing/2014/main" id="{00000000-0008-0000-0000-0000F9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0" name="PoljeZBesedilom 2">
          <a:extLst>
            <a:ext uri="{FF2B5EF4-FFF2-40B4-BE49-F238E27FC236}">
              <a16:creationId xmlns:a16="http://schemas.microsoft.com/office/drawing/2014/main" id="{00000000-0008-0000-0000-0000FA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1" name="PoljeZBesedilom 2">
          <a:extLst>
            <a:ext uri="{FF2B5EF4-FFF2-40B4-BE49-F238E27FC236}">
              <a16:creationId xmlns:a16="http://schemas.microsoft.com/office/drawing/2014/main" id="{00000000-0008-0000-0000-0000FB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2" name="PoljeZBesedilom 2">
          <a:extLst>
            <a:ext uri="{FF2B5EF4-FFF2-40B4-BE49-F238E27FC236}">
              <a16:creationId xmlns:a16="http://schemas.microsoft.com/office/drawing/2014/main" id="{00000000-0008-0000-0000-0000F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3" name="PoljeZBesedilom 814">
          <a:extLst>
            <a:ext uri="{FF2B5EF4-FFF2-40B4-BE49-F238E27FC236}">
              <a16:creationId xmlns:a16="http://schemas.microsoft.com/office/drawing/2014/main" id="{00000000-0008-0000-0000-0000F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4" name="PoljeZBesedilom 2">
          <a:extLst>
            <a:ext uri="{FF2B5EF4-FFF2-40B4-BE49-F238E27FC236}">
              <a16:creationId xmlns:a16="http://schemas.microsoft.com/office/drawing/2014/main" id="{00000000-0008-0000-0000-0000F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5" name="PoljeZBesedilom 2">
          <a:extLst>
            <a:ext uri="{FF2B5EF4-FFF2-40B4-BE49-F238E27FC236}">
              <a16:creationId xmlns:a16="http://schemas.microsoft.com/office/drawing/2014/main" id="{00000000-0008-0000-0000-0000F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6" name="PoljeZBesedilom 2">
          <a:extLst>
            <a:ext uri="{FF2B5EF4-FFF2-40B4-BE49-F238E27FC236}">
              <a16:creationId xmlns:a16="http://schemas.microsoft.com/office/drawing/2014/main" id="{00000000-0008-0000-0000-00000001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7" name="PoljeZBesedilom 2">
          <a:extLst>
            <a:ext uri="{FF2B5EF4-FFF2-40B4-BE49-F238E27FC236}">
              <a16:creationId xmlns:a16="http://schemas.microsoft.com/office/drawing/2014/main" id="{00000000-0008-0000-0000-00000101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58" name="PoljeZBesedilom 2">
          <a:extLst>
            <a:ext uri="{FF2B5EF4-FFF2-40B4-BE49-F238E27FC236}">
              <a16:creationId xmlns:a16="http://schemas.microsoft.com/office/drawing/2014/main" id="{00000000-0008-0000-0000-000002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59" name="PoljeZBesedilom 820">
          <a:extLst>
            <a:ext uri="{FF2B5EF4-FFF2-40B4-BE49-F238E27FC236}">
              <a16:creationId xmlns:a16="http://schemas.microsoft.com/office/drawing/2014/main" id="{00000000-0008-0000-0000-000003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0" name="PoljeZBesedilom 2">
          <a:extLst>
            <a:ext uri="{FF2B5EF4-FFF2-40B4-BE49-F238E27FC236}">
              <a16:creationId xmlns:a16="http://schemas.microsoft.com/office/drawing/2014/main" id="{00000000-0008-0000-0000-000004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1" name="PoljeZBesedilom 2">
          <a:extLst>
            <a:ext uri="{FF2B5EF4-FFF2-40B4-BE49-F238E27FC236}">
              <a16:creationId xmlns:a16="http://schemas.microsoft.com/office/drawing/2014/main" id="{00000000-0008-0000-0000-000005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2" name="PoljeZBesedilom 2">
          <a:extLst>
            <a:ext uri="{FF2B5EF4-FFF2-40B4-BE49-F238E27FC236}">
              <a16:creationId xmlns:a16="http://schemas.microsoft.com/office/drawing/2014/main" id="{00000000-0008-0000-0000-000006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3" name="PoljeZBesedilom 2">
          <a:extLst>
            <a:ext uri="{FF2B5EF4-FFF2-40B4-BE49-F238E27FC236}">
              <a16:creationId xmlns:a16="http://schemas.microsoft.com/office/drawing/2014/main" id="{00000000-0008-0000-0000-000007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4" name="PoljeZBesedilom 2">
          <a:extLst>
            <a:ext uri="{FF2B5EF4-FFF2-40B4-BE49-F238E27FC236}">
              <a16:creationId xmlns:a16="http://schemas.microsoft.com/office/drawing/2014/main" id="{00000000-0008-0000-0000-000008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5" name="PoljeZBesedilom 826">
          <a:extLst>
            <a:ext uri="{FF2B5EF4-FFF2-40B4-BE49-F238E27FC236}">
              <a16:creationId xmlns:a16="http://schemas.microsoft.com/office/drawing/2014/main" id="{00000000-0008-0000-0000-000009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6" name="PoljeZBesedilom 2">
          <a:extLst>
            <a:ext uri="{FF2B5EF4-FFF2-40B4-BE49-F238E27FC236}">
              <a16:creationId xmlns:a16="http://schemas.microsoft.com/office/drawing/2014/main" id="{00000000-0008-0000-0000-00000A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7" name="PoljeZBesedilom 2">
          <a:extLst>
            <a:ext uri="{FF2B5EF4-FFF2-40B4-BE49-F238E27FC236}">
              <a16:creationId xmlns:a16="http://schemas.microsoft.com/office/drawing/2014/main" id="{00000000-0008-0000-0000-00000B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8" name="PoljeZBesedilom 2">
          <a:extLst>
            <a:ext uri="{FF2B5EF4-FFF2-40B4-BE49-F238E27FC236}">
              <a16:creationId xmlns:a16="http://schemas.microsoft.com/office/drawing/2014/main" id="{00000000-0008-0000-0000-00000C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9" name="PoljeZBesedilom 2">
          <a:extLst>
            <a:ext uri="{FF2B5EF4-FFF2-40B4-BE49-F238E27FC236}">
              <a16:creationId xmlns:a16="http://schemas.microsoft.com/office/drawing/2014/main" id="{00000000-0008-0000-0000-00000D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0" name="PoljeZBesedilom 831">
          <a:extLst>
            <a:ext uri="{FF2B5EF4-FFF2-40B4-BE49-F238E27FC236}">
              <a16:creationId xmlns:a16="http://schemas.microsoft.com/office/drawing/2014/main" id="{00000000-0008-0000-0000-00000E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1" name="PoljeZBesedilom 2">
          <a:extLst>
            <a:ext uri="{FF2B5EF4-FFF2-40B4-BE49-F238E27FC236}">
              <a16:creationId xmlns:a16="http://schemas.microsoft.com/office/drawing/2014/main" id="{00000000-0008-0000-0000-00000F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2" name="PoljeZBesedilom 2">
          <a:extLst>
            <a:ext uri="{FF2B5EF4-FFF2-40B4-BE49-F238E27FC236}">
              <a16:creationId xmlns:a16="http://schemas.microsoft.com/office/drawing/2014/main" id="{00000000-0008-0000-0000-000010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3" name="PoljeZBesedilom 2">
          <a:extLst>
            <a:ext uri="{FF2B5EF4-FFF2-40B4-BE49-F238E27FC236}">
              <a16:creationId xmlns:a16="http://schemas.microsoft.com/office/drawing/2014/main" id="{00000000-0008-0000-0000-000011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4" name="PoljeZBesedilom 2">
          <a:extLst>
            <a:ext uri="{FF2B5EF4-FFF2-40B4-BE49-F238E27FC236}">
              <a16:creationId xmlns:a16="http://schemas.microsoft.com/office/drawing/2014/main" id="{00000000-0008-0000-0000-000012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5" name="PoljeZBesedilom 2">
          <a:extLst>
            <a:ext uri="{FF2B5EF4-FFF2-40B4-BE49-F238E27FC236}">
              <a16:creationId xmlns:a16="http://schemas.microsoft.com/office/drawing/2014/main" id="{00000000-0008-0000-0000-000013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6" name="PoljeZBesedilom 837">
          <a:extLst>
            <a:ext uri="{FF2B5EF4-FFF2-40B4-BE49-F238E27FC236}">
              <a16:creationId xmlns:a16="http://schemas.microsoft.com/office/drawing/2014/main" id="{00000000-0008-0000-0000-000014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7" name="PoljeZBesedilom 2">
          <a:extLst>
            <a:ext uri="{FF2B5EF4-FFF2-40B4-BE49-F238E27FC236}">
              <a16:creationId xmlns:a16="http://schemas.microsoft.com/office/drawing/2014/main" id="{00000000-0008-0000-0000-000015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8" name="PoljeZBesedilom 2">
          <a:extLst>
            <a:ext uri="{FF2B5EF4-FFF2-40B4-BE49-F238E27FC236}">
              <a16:creationId xmlns:a16="http://schemas.microsoft.com/office/drawing/2014/main" id="{00000000-0008-0000-0000-000016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9" name="PoljeZBesedilom 2">
          <a:extLst>
            <a:ext uri="{FF2B5EF4-FFF2-40B4-BE49-F238E27FC236}">
              <a16:creationId xmlns:a16="http://schemas.microsoft.com/office/drawing/2014/main" id="{00000000-0008-0000-0000-000017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0" name="PoljeZBesedilom 2">
          <a:extLst>
            <a:ext uri="{FF2B5EF4-FFF2-40B4-BE49-F238E27FC236}">
              <a16:creationId xmlns:a16="http://schemas.microsoft.com/office/drawing/2014/main" id="{00000000-0008-0000-0000-000018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1" name="PoljeZBesedilom 842">
          <a:extLst>
            <a:ext uri="{FF2B5EF4-FFF2-40B4-BE49-F238E27FC236}">
              <a16:creationId xmlns:a16="http://schemas.microsoft.com/office/drawing/2014/main" id="{00000000-0008-0000-0000-000019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2" name="PoljeZBesedilom 2">
          <a:extLst>
            <a:ext uri="{FF2B5EF4-FFF2-40B4-BE49-F238E27FC236}">
              <a16:creationId xmlns:a16="http://schemas.microsoft.com/office/drawing/2014/main" id="{00000000-0008-0000-0000-00001A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3" name="PoljeZBesedilom 2">
          <a:extLst>
            <a:ext uri="{FF2B5EF4-FFF2-40B4-BE49-F238E27FC236}">
              <a16:creationId xmlns:a16="http://schemas.microsoft.com/office/drawing/2014/main" id="{00000000-0008-0000-0000-00001B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4" name="PoljeZBesedilom 2">
          <a:extLst>
            <a:ext uri="{FF2B5EF4-FFF2-40B4-BE49-F238E27FC236}">
              <a16:creationId xmlns:a16="http://schemas.microsoft.com/office/drawing/2014/main" id="{00000000-0008-0000-0000-00001C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5" name="PoljeZBesedilom 2">
          <a:extLst>
            <a:ext uri="{FF2B5EF4-FFF2-40B4-BE49-F238E27FC236}">
              <a16:creationId xmlns:a16="http://schemas.microsoft.com/office/drawing/2014/main" id="{00000000-0008-0000-0000-00001D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oneCellAnchor>
    <xdr:from>
      <xdr:col>8</xdr:col>
      <xdr:colOff>554652</xdr:colOff>
      <xdr:row>608</xdr:row>
      <xdr:rowOff>0</xdr:rowOff>
    </xdr:from>
    <xdr:ext cx="184731" cy="264560"/>
    <xdr:sp macro="" textlink="">
      <xdr:nvSpPr>
        <xdr:cNvPr id="286" name="PoljeZBesedilom 2">
          <a:extLst>
            <a:ext uri="{FF2B5EF4-FFF2-40B4-BE49-F238E27FC236}">
              <a16:creationId xmlns:a16="http://schemas.microsoft.com/office/drawing/2014/main" id="{00000000-0008-0000-0000-00001E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87" name="PoljeZBesedilom 286">
          <a:extLst>
            <a:ext uri="{FF2B5EF4-FFF2-40B4-BE49-F238E27FC236}">
              <a16:creationId xmlns:a16="http://schemas.microsoft.com/office/drawing/2014/main" id="{00000000-0008-0000-0000-00001F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88" name="PoljeZBesedilom 2">
          <a:extLst>
            <a:ext uri="{FF2B5EF4-FFF2-40B4-BE49-F238E27FC236}">
              <a16:creationId xmlns:a16="http://schemas.microsoft.com/office/drawing/2014/main" id="{00000000-0008-0000-0000-000020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89" name="PoljeZBesedilom 2">
          <a:extLst>
            <a:ext uri="{FF2B5EF4-FFF2-40B4-BE49-F238E27FC236}">
              <a16:creationId xmlns:a16="http://schemas.microsoft.com/office/drawing/2014/main" id="{00000000-0008-0000-0000-000021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0" name="PoljeZBesedilom 2">
          <a:extLst>
            <a:ext uri="{FF2B5EF4-FFF2-40B4-BE49-F238E27FC236}">
              <a16:creationId xmlns:a16="http://schemas.microsoft.com/office/drawing/2014/main" id="{00000000-0008-0000-0000-000022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1" name="PoljeZBesedilom 2">
          <a:extLst>
            <a:ext uri="{FF2B5EF4-FFF2-40B4-BE49-F238E27FC236}">
              <a16:creationId xmlns:a16="http://schemas.microsoft.com/office/drawing/2014/main" id="{00000000-0008-0000-0000-000023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2" name="PoljeZBesedilom 2">
          <a:extLst>
            <a:ext uri="{FF2B5EF4-FFF2-40B4-BE49-F238E27FC236}">
              <a16:creationId xmlns:a16="http://schemas.microsoft.com/office/drawing/2014/main" id="{00000000-0008-0000-0000-000024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3" name="PoljeZBesedilom 292">
          <a:extLst>
            <a:ext uri="{FF2B5EF4-FFF2-40B4-BE49-F238E27FC236}">
              <a16:creationId xmlns:a16="http://schemas.microsoft.com/office/drawing/2014/main" id="{00000000-0008-0000-0000-000025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4" name="PoljeZBesedilom 2">
          <a:extLst>
            <a:ext uri="{FF2B5EF4-FFF2-40B4-BE49-F238E27FC236}">
              <a16:creationId xmlns:a16="http://schemas.microsoft.com/office/drawing/2014/main" id="{00000000-0008-0000-0000-000026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5" name="PoljeZBesedilom 2">
          <a:extLst>
            <a:ext uri="{FF2B5EF4-FFF2-40B4-BE49-F238E27FC236}">
              <a16:creationId xmlns:a16="http://schemas.microsoft.com/office/drawing/2014/main" id="{00000000-0008-0000-0000-000027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6" name="PoljeZBesedilom 2">
          <a:extLst>
            <a:ext uri="{FF2B5EF4-FFF2-40B4-BE49-F238E27FC236}">
              <a16:creationId xmlns:a16="http://schemas.microsoft.com/office/drawing/2014/main" id="{00000000-0008-0000-0000-000028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7" name="PoljeZBesedilom 2">
          <a:extLst>
            <a:ext uri="{FF2B5EF4-FFF2-40B4-BE49-F238E27FC236}">
              <a16:creationId xmlns:a16="http://schemas.microsoft.com/office/drawing/2014/main" id="{00000000-0008-0000-0000-000029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298" name="PoljeZBesedilom 2">
          <a:extLst>
            <a:ext uri="{FF2B5EF4-FFF2-40B4-BE49-F238E27FC236}">
              <a16:creationId xmlns:a16="http://schemas.microsoft.com/office/drawing/2014/main" id="{00000000-0008-0000-0000-00002A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299" name="PoljeZBesedilom 298">
          <a:extLst>
            <a:ext uri="{FF2B5EF4-FFF2-40B4-BE49-F238E27FC236}">
              <a16:creationId xmlns:a16="http://schemas.microsoft.com/office/drawing/2014/main" id="{00000000-0008-0000-0000-00002B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00" name="PoljeZBesedilom 2">
          <a:extLst>
            <a:ext uri="{FF2B5EF4-FFF2-40B4-BE49-F238E27FC236}">
              <a16:creationId xmlns:a16="http://schemas.microsoft.com/office/drawing/2014/main" id="{00000000-0008-0000-0000-00002C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01" name="PoljeZBesedilom 2">
          <a:extLst>
            <a:ext uri="{FF2B5EF4-FFF2-40B4-BE49-F238E27FC236}">
              <a16:creationId xmlns:a16="http://schemas.microsoft.com/office/drawing/2014/main" id="{00000000-0008-0000-0000-00002D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02" name="PoljeZBesedilom 2">
          <a:extLst>
            <a:ext uri="{FF2B5EF4-FFF2-40B4-BE49-F238E27FC236}">
              <a16:creationId xmlns:a16="http://schemas.microsoft.com/office/drawing/2014/main" id="{00000000-0008-0000-0000-00002E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03" name="PoljeZBesedilom 2">
          <a:extLst>
            <a:ext uri="{FF2B5EF4-FFF2-40B4-BE49-F238E27FC236}">
              <a16:creationId xmlns:a16="http://schemas.microsoft.com/office/drawing/2014/main" id="{00000000-0008-0000-0000-00002F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4" name="PoljeZBesedilom 2">
          <a:extLst>
            <a:ext uri="{FF2B5EF4-FFF2-40B4-BE49-F238E27FC236}">
              <a16:creationId xmlns:a16="http://schemas.microsoft.com/office/drawing/2014/main" id="{00000000-0008-0000-0000-000030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5" name="PoljeZBesedilom 304">
          <a:extLst>
            <a:ext uri="{FF2B5EF4-FFF2-40B4-BE49-F238E27FC236}">
              <a16:creationId xmlns:a16="http://schemas.microsoft.com/office/drawing/2014/main" id="{00000000-0008-0000-0000-000031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6" name="PoljeZBesedilom 2">
          <a:extLst>
            <a:ext uri="{FF2B5EF4-FFF2-40B4-BE49-F238E27FC236}">
              <a16:creationId xmlns:a16="http://schemas.microsoft.com/office/drawing/2014/main" id="{00000000-0008-0000-0000-000032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7" name="PoljeZBesedilom 2">
          <a:extLst>
            <a:ext uri="{FF2B5EF4-FFF2-40B4-BE49-F238E27FC236}">
              <a16:creationId xmlns:a16="http://schemas.microsoft.com/office/drawing/2014/main" id="{00000000-0008-0000-0000-000033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8" name="PoljeZBesedilom 2">
          <a:extLst>
            <a:ext uri="{FF2B5EF4-FFF2-40B4-BE49-F238E27FC236}">
              <a16:creationId xmlns:a16="http://schemas.microsoft.com/office/drawing/2014/main" id="{00000000-0008-0000-0000-000034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9" name="PoljeZBesedilom 2">
          <a:extLst>
            <a:ext uri="{FF2B5EF4-FFF2-40B4-BE49-F238E27FC236}">
              <a16:creationId xmlns:a16="http://schemas.microsoft.com/office/drawing/2014/main" id="{00000000-0008-0000-0000-000035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0" name="PoljeZBesedilom 2">
          <a:extLst>
            <a:ext uri="{FF2B5EF4-FFF2-40B4-BE49-F238E27FC236}">
              <a16:creationId xmlns:a16="http://schemas.microsoft.com/office/drawing/2014/main" id="{00000000-0008-0000-0000-000036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1" name="PoljeZBesedilom 310">
          <a:extLst>
            <a:ext uri="{FF2B5EF4-FFF2-40B4-BE49-F238E27FC236}">
              <a16:creationId xmlns:a16="http://schemas.microsoft.com/office/drawing/2014/main" id="{00000000-0008-0000-0000-000037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2" name="PoljeZBesedilom 2">
          <a:extLst>
            <a:ext uri="{FF2B5EF4-FFF2-40B4-BE49-F238E27FC236}">
              <a16:creationId xmlns:a16="http://schemas.microsoft.com/office/drawing/2014/main" id="{00000000-0008-0000-0000-000038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3" name="PoljeZBesedilom 2">
          <a:extLst>
            <a:ext uri="{FF2B5EF4-FFF2-40B4-BE49-F238E27FC236}">
              <a16:creationId xmlns:a16="http://schemas.microsoft.com/office/drawing/2014/main" id="{00000000-0008-0000-0000-000039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4" name="PoljeZBesedilom 2">
          <a:extLst>
            <a:ext uri="{FF2B5EF4-FFF2-40B4-BE49-F238E27FC236}">
              <a16:creationId xmlns:a16="http://schemas.microsoft.com/office/drawing/2014/main" id="{00000000-0008-0000-0000-00003A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5" name="PoljeZBesedilom 2">
          <a:extLst>
            <a:ext uri="{FF2B5EF4-FFF2-40B4-BE49-F238E27FC236}">
              <a16:creationId xmlns:a16="http://schemas.microsoft.com/office/drawing/2014/main" id="{00000000-0008-0000-0000-00003B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6" name="PoljeZBesedilom 2">
          <a:extLst>
            <a:ext uri="{FF2B5EF4-FFF2-40B4-BE49-F238E27FC236}">
              <a16:creationId xmlns:a16="http://schemas.microsoft.com/office/drawing/2014/main" id="{00000000-0008-0000-0000-00003C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7" name="PoljeZBesedilom 316">
          <a:extLst>
            <a:ext uri="{FF2B5EF4-FFF2-40B4-BE49-F238E27FC236}">
              <a16:creationId xmlns:a16="http://schemas.microsoft.com/office/drawing/2014/main" id="{00000000-0008-0000-0000-00003D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8" name="PoljeZBesedilom 2">
          <a:extLst>
            <a:ext uri="{FF2B5EF4-FFF2-40B4-BE49-F238E27FC236}">
              <a16:creationId xmlns:a16="http://schemas.microsoft.com/office/drawing/2014/main" id="{00000000-0008-0000-0000-00003E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9" name="PoljeZBesedilom 2">
          <a:extLst>
            <a:ext uri="{FF2B5EF4-FFF2-40B4-BE49-F238E27FC236}">
              <a16:creationId xmlns:a16="http://schemas.microsoft.com/office/drawing/2014/main" id="{00000000-0008-0000-0000-00003F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20" name="PoljeZBesedilom 2">
          <a:extLst>
            <a:ext uri="{FF2B5EF4-FFF2-40B4-BE49-F238E27FC236}">
              <a16:creationId xmlns:a16="http://schemas.microsoft.com/office/drawing/2014/main" id="{00000000-0008-0000-0000-000040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21" name="PoljeZBesedilom 2">
          <a:extLst>
            <a:ext uri="{FF2B5EF4-FFF2-40B4-BE49-F238E27FC236}">
              <a16:creationId xmlns:a16="http://schemas.microsoft.com/office/drawing/2014/main" id="{00000000-0008-0000-0000-000041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2" name="PoljeZBesedilom 2">
          <a:extLst>
            <a:ext uri="{FF2B5EF4-FFF2-40B4-BE49-F238E27FC236}">
              <a16:creationId xmlns:a16="http://schemas.microsoft.com/office/drawing/2014/main" id="{00000000-0008-0000-0000-000042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3" name="PoljeZBesedilom 322">
          <a:extLst>
            <a:ext uri="{FF2B5EF4-FFF2-40B4-BE49-F238E27FC236}">
              <a16:creationId xmlns:a16="http://schemas.microsoft.com/office/drawing/2014/main" id="{00000000-0008-0000-0000-000043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4" name="PoljeZBesedilom 2">
          <a:extLst>
            <a:ext uri="{FF2B5EF4-FFF2-40B4-BE49-F238E27FC236}">
              <a16:creationId xmlns:a16="http://schemas.microsoft.com/office/drawing/2014/main" id="{00000000-0008-0000-0000-000044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5" name="PoljeZBesedilom 2">
          <a:extLst>
            <a:ext uri="{FF2B5EF4-FFF2-40B4-BE49-F238E27FC236}">
              <a16:creationId xmlns:a16="http://schemas.microsoft.com/office/drawing/2014/main" id="{00000000-0008-0000-0000-000045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6" name="PoljeZBesedilom 2">
          <a:extLst>
            <a:ext uri="{FF2B5EF4-FFF2-40B4-BE49-F238E27FC236}">
              <a16:creationId xmlns:a16="http://schemas.microsoft.com/office/drawing/2014/main" id="{00000000-0008-0000-0000-000046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7" name="PoljeZBesedilom 2">
          <a:extLst>
            <a:ext uri="{FF2B5EF4-FFF2-40B4-BE49-F238E27FC236}">
              <a16:creationId xmlns:a16="http://schemas.microsoft.com/office/drawing/2014/main" id="{00000000-0008-0000-0000-000047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28" name="PoljeZBesedilom 2">
          <a:extLst>
            <a:ext uri="{FF2B5EF4-FFF2-40B4-BE49-F238E27FC236}">
              <a16:creationId xmlns:a16="http://schemas.microsoft.com/office/drawing/2014/main" id="{00000000-0008-0000-0000-000048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29" name="PoljeZBesedilom 328">
          <a:extLst>
            <a:ext uri="{FF2B5EF4-FFF2-40B4-BE49-F238E27FC236}">
              <a16:creationId xmlns:a16="http://schemas.microsoft.com/office/drawing/2014/main" id="{00000000-0008-0000-0000-000049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30" name="PoljeZBesedilom 2">
          <a:extLst>
            <a:ext uri="{FF2B5EF4-FFF2-40B4-BE49-F238E27FC236}">
              <a16:creationId xmlns:a16="http://schemas.microsoft.com/office/drawing/2014/main" id="{00000000-0008-0000-0000-00004A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31" name="PoljeZBesedilom 2">
          <a:extLst>
            <a:ext uri="{FF2B5EF4-FFF2-40B4-BE49-F238E27FC236}">
              <a16:creationId xmlns:a16="http://schemas.microsoft.com/office/drawing/2014/main" id="{00000000-0008-0000-0000-00004B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32" name="PoljeZBesedilom 2">
          <a:extLst>
            <a:ext uri="{FF2B5EF4-FFF2-40B4-BE49-F238E27FC236}">
              <a16:creationId xmlns:a16="http://schemas.microsoft.com/office/drawing/2014/main" id="{00000000-0008-0000-0000-00004C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33" name="PoljeZBesedilom 2">
          <a:extLst>
            <a:ext uri="{FF2B5EF4-FFF2-40B4-BE49-F238E27FC236}">
              <a16:creationId xmlns:a16="http://schemas.microsoft.com/office/drawing/2014/main" id="{00000000-0008-0000-0000-00004D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4" name="PoljeZBesedilom 333">
          <a:extLst>
            <a:ext uri="{FF2B5EF4-FFF2-40B4-BE49-F238E27FC236}">
              <a16:creationId xmlns:a16="http://schemas.microsoft.com/office/drawing/2014/main" id="{00000000-0008-0000-0000-00004E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5" name="PoljeZBesedilom 2">
          <a:extLst>
            <a:ext uri="{FF2B5EF4-FFF2-40B4-BE49-F238E27FC236}">
              <a16:creationId xmlns:a16="http://schemas.microsoft.com/office/drawing/2014/main" id="{00000000-0008-0000-0000-00004F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6" name="PoljeZBesedilom 2">
          <a:extLst>
            <a:ext uri="{FF2B5EF4-FFF2-40B4-BE49-F238E27FC236}">
              <a16:creationId xmlns:a16="http://schemas.microsoft.com/office/drawing/2014/main" id="{00000000-0008-0000-0000-000050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7" name="PoljeZBesedilom 2">
          <a:extLst>
            <a:ext uri="{FF2B5EF4-FFF2-40B4-BE49-F238E27FC236}">
              <a16:creationId xmlns:a16="http://schemas.microsoft.com/office/drawing/2014/main" id="{00000000-0008-0000-0000-000051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8" name="PoljeZBesedilom 2">
          <a:extLst>
            <a:ext uri="{FF2B5EF4-FFF2-40B4-BE49-F238E27FC236}">
              <a16:creationId xmlns:a16="http://schemas.microsoft.com/office/drawing/2014/main" id="{00000000-0008-0000-0000-000052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39" name="PoljeZBesedilom 2">
          <a:extLst>
            <a:ext uri="{FF2B5EF4-FFF2-40B4-BE49-F238E27FC236}">
              <a16:creationId xmlns:a16="http://schemas.microsoft.com/office/drawing/2014/main" id="{00000000-0008-0000-0000-000053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0" name="PoljeZBesedilom 339">
          <a:extLst>
            <a:ext uri="{FF2B5EF4-FFF2-40B4-BE49-F238E27FC236}">
              <a16:creationId xmlns:a16="http://schemas.microsoft.com/office/drawing/2014/main" id="{00000000-0008-0000-0000-000054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1" name="PoljeZBesedilom 2">
          <a:extLst>
            <a:ext uri="{FF2B5EF4-FFF2-40B4-BE49-F238E27FC236}">
              <a16:creationId xmlns:a16="http://schemas.microsoft.com/office/drawing/2014/main" id="{00000000-0008-0000-0000-000055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2" name="PoljeZBesedilom 2">
          <a:extLst>
            <a:ext uri="{FF2B5EF4-FFF2-40B4-BE49-F238E27FC236}">
              <a16:creationId xmlns:a16="http://schemas.microsoft.com/office/drawing/2014/main" id="{00000000-0008-0000-0000-000056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3" name="PoljeZBesedilom 2">
          <a:extLst>
            <a:ext uri="{FF2B5EF4-FFF2-40B4-BE49-F238E27FC236}">
              <a16:creationId xmlns:a16="http://schemas.microsoft.com/office/drawing/2014/main" id="{00000000-0008-0000-0000-000057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4" name="PoljeZBesedilom 2">
          <a:extLst>
            <a:ext uri="{FF2B5EF4-FFF2-40B4-BE49-F238E27FC236}">
              <a16:creationId xmlns:a16="http://schemas.microsoft.com/office/drawing/2014/main" id="{00000000-0008-0000-0000-000058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5" name="PoljeZBesedilom 2">
          <a:extLst>
            <a:ext uri="{FF2B5EF4-FFF2-40B4-BE49-F238E27FC236}">
              <a16:creationId xmlns:a16="http://schemas.microsoft.com/office/drawing/2014/main" id="{00000000-0008-0000-0000-000059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6" name="PoljeZBesedilom 345">
          <a:extLst>
            <a:ext uri="{FF2B5EF4-FFF2-40B4-BE49-F238E27FC236}">
              <a16:creationId xmlns:a16="http://schemas.microsoft.com/office/drawing/2014/main" id="{00000000-0008-0000-0000-00005A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7" name="PoljeZBesedilom 2">
          <a:extLst>
            <a:ext uri="{FF2B5EF4-FFF2-40B4-BE49-F238E27FC236}">
              <a16:creationId xmlns:a16="http://schemas.microsoft.com/office/drawing/2014/main" id="{00000000-0008-0000-0000-00005B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8" name="PoljeZBesedilom 2">
          <a:extLst>
            <a:ext uri="{FF2B5EF4-FFF2-40B4-BE49-F238E27FC236}">
              <a16:creationId xmlns:a16="http://schemas.microsoft.com/office/drawing/2014/main" id="{00000000-0008-0000-0000-00005C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9" name="PoljeZBesedilom 2">
          <a:extLst>
            <a:ext uri="{FF2B5EF4-FFF2-40B4-BE49-F238E27FC236}">
              <a16:creationId xmlns:a16="http://schemas.microsoft.com/office/drawing/2014/main" id="{00000000-0008-0000-0000-00005D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50" name="PoljeZBesedilom 2">
          <a:extLst>
            <a:ext uri="{FF2B5EF4-FFF2-40B4-BE49-F238E27FC236}">
              <a16:creationId xmlns:a16="http://schemas.microsoft.com/office/drawing/2014/main" id="{00000000-0008-0000-0000-00005E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1" name="PoljeZBesedilom 2">
          <a:extLst>
            <a:ext uri="{FF2B5EF4-FFF2-40B4-BE49-F238E27FC236}">
              <a16:creationId xmlns:a16="http://schemas.microsoft.com/office/drawing/2014/main" id="{00000000-0008-0000-0000-00005F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2" name="PoljeZBesedilom 351">
          <a:extLst>
            <a:ext uri="{FF2B5EF4-FFF2-40B4-BE49-F238E27FC236}">
              <a16:creationId xmlns:a16="http://schemas.microsoft.com/office/drawing/2014/main" id="{00000000-0008-0000-0000-000060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3" name="PoljeZBesedilom 2">
          <a:extLst>
            <a:ext uri="{FF2B5EF4-FFF2-40B4-BE49-F238E27FC236}">
              <a16:creationId xmlns:a16="http://schemas.microsoft.com/office/drawing/2014/main" id="{00000000-0008-0000-0000-000061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4" name="PoljeZBesedilom 2">
          <a:extLst>
            <a:ext uri="{FF2B5EF4-FFF2-40B4-BE49-F238E27FC236}">
              <a16:creationId xmlns:a16="http://schemas.microsoft.com/office/drawing/2014/main" id="{00000000-0008-0000-0000-000062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5" name="PoljeZBesedilom 2">
          <a:extLst>
            <a:ext uri="{FF2B5EF4-FFF2-40B4-BE49-F238E27FC236}">
              <a16:creationId xmlns:a16="http://schemas.microsoft.com/office/drawing/2014/main" id="{00000000-0008-0000-0000-000063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6" name="PoljeZBesedilom 2">
          <a:extLst>
            <a:ext uri="{FF2B5EF4-FFF2-40B4-BE49-F238E27FC236}">
              <a16:creationId xmlns:a16="http://schemas.microsoft.com/office/drawing/2014/main" id="{00000000-0008-0000-0000-000064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57" name="PoljeZBesedilom 2">
          <a:extLst>
            <a:ext uri="{FF2B5EF4-FFF2-40B4-BE49-F238E27FC236}">
              <a16:creationId xmlns:a16="http://schemas.microsoft.com/office/drawing/2014/main" id="{00000000-0008-0000-0000-000065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58" name="PoljeZBesedilom 357">
          <a:extLst>
            <a:ext uri="{FF2B5EF4-FFF2-40B4-BE49-F238E27FC236}">
              <a16:creationId xmlns:a16="http://schemas.microsoft.com/office/drawing/2014/main" id="{00000000-0008-0000-0000-000066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59" name="PoljeZBesedilom 2">
          <a:extLst>
            <a:ext uri="{FF2B5EF4-FFF2-40B4-BE49-F238E27FC236}">
              <a16:creationId xmlns:a16="http://schemas.microsoft.com/office/drawing/2014/main" id="{00000000-0008-0000-0000-000067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60" name="PoljeZBesedilom 2">
          <a:extLst>
            <a:ext uri="{FF2B5EF4-FFF2-40B4-BE49-F238E27FC236}">
              <a16:creationId xmlns:a16="http://schemas.microsoft.com/office/drawing/2014/main" id="{00000000-0008-0000-0000-000068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61" name="PoljeZBesedilom 2">
          <a:extLst>
            <a:ext uri="{FF2B5EF4-FFF2-40B4-BE49-F238E27FC236}">
              <a16:creationId xmlns:a16="http://schemas.microsoft.com/office/drawing/2014/main" id="{00000000-0008-0000-0000-000069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62" name="PoljeZBesedilom 2">
          <a:extLst>
            <a:ext uri="{FF2B5EF4-FFF2-40B4-BE49-F238E27FC236}">
              <a16:creationId xmlns:a16="http://schemas.microsoft.com/office/drawing/2014/main" id="{00000000-0008-0000-0000-00006A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3" name="PoljeZBesedilom 2">
          <a:extLst>
            <a:ext uri="{FF2B5EF4-FFF2-40B4-BE49-F238E27FC236}">
              <a16:creationId xmlns:a16="http://schemas.microsoft.com/office/drawing/2014/main" id="{00000000-0008-0000-0000-00006B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4" name="PoljeZBesedilom 363">
          <a:extLst>
            <a:ext uri="{FF2B5EF4-FFF2-40B4-BE49-F238E27FC236}">
              <a16:creationId xmlns:a16="http://schemas.microsoft.com/office/drawing/2014/main" id="{00000000-0008-0000-0000-00006C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5" name="PoljeZBesedilom 2">
          <a:extLst>
            <a:ext uri="{FF2B5EF4-FFF2-40B4-BE49-F238E27FC236}">
              <a16:creationId xmlns:a16="http://schemas.microsoft.com/office/drawing/2014/main" id="{00000000-0008-0000-0000-00006D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6" name="PoljeZBesedilom 2">
          <a:extLst>
            <a:ext uri="{FF2B5EF4-FFF2-40B4-BE49-F238E27FC236}">
              <a16:creationId xmlns:a16="http://schemas.microsoft.com/office/drawing/2014/main" id="{00000000-0008-0000-0000-00006E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7" name="PoljeZBesedilom 2">
          <a:extLst>
            <a:ext uri="{FF2B5EF4-FFF2-40B4-BE49-F238E27FC236}">
              <a16:creationId xmlns:a16="http://schemas.microsoft.com/office/drawing/2014/main" id="{00000000-0008-0000-0000-00006F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8" name="PoljeZBesedilom 2">
          <a:extLst>
            <a:ext uri="{FF2B5EF4-FFF2-40B4-BE49-F238E27FC236}">
              <a16:creationId xmlns:a16="http://schemas.microsoft.com/office/drawing/2014/main" id="{00000000-0008-0000-0000-000070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9" name="PoljeZBesedilom 2">
          <a:extLst>
            <a:ext uri="{FF2B5EF4-FFF2-40B4-BE49-F238E27FC236}">
              <a16:creationId xmlns:a16="http://schemas.microsoft.com/office/drawing/2014/main" id="{00000000-0008-0000-0000-000071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0" name="PoljeZBesedilom 369">
          <a:extLst>
            <a:ext uri="{FF2B5EF4-FFF2-40B4-BE49-F238E27FC236}">
              <a16:creationId xmlns:a16="http://schemas.microsoft.com/office/drawing/2014/main" id="{00000000-0008-0000-0000-000072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1" name="PoljeZBesedilom 2">
          <a:extLst>
            <a:ext uri="{FF2B5EF4-FFF2-40B4-BE49-F238E27FC236}">
              <a16:creationId xmlns:a16="http://schemas.microsoft.com/office/drawing/2014/main" id="{00000000-0008-0000-0000-000073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2" name="PoljeZBesedilom 2">
          <a:extLst>
            <a:ext uri="{FF2B5EF4-FFF2-40B4-BE49-F238E27FC236}">
              <a16:creationId xmlns:a16="http://schemas.microsoft.com/office/drawing/2014/main" id="{00000000-0008-0000-0000-000074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3" name="PoljeZBesedilom 2">
          <a:extLst>
            <a:ext uri="{FF2B5EF4-FFF2-40B4-BE49-F238E27FC236}">
              <a16:creationId xmlns:a16="http://schemas.microsoft.com/office/drawing/2014/main" id="{00000000-0008-0000-0000-000075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4" name="PoljeZBesedilom 2">
          <a:extLst>
            <a:ext uri="{FF2B5EF4-FFF2-40B4-BE49-F238E27FC236}">
              <a16:creationId xmlns:a16="http://schemas.microsoft.com/office/drawing/2014/main" id="{00000000-0008-0000-0000-000076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5" name="PoljeZBesedilom 2">
          <a:extLst>
            <a:ext uri="{FF2B5EF4-FFF2-40B4-BE49-F238E27FC236}">
              <a16:creationId xmlns:a16="http://schemas.microsoft.com/office/drawing/2014/main" id="{00000000-0008-0000-0000-000077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6" name="PoljeZBesedilom 375">
          <a:extLst>
            <a:ext uri="{FF2B5EF4-FFF2-40B4-BE49-F238E27FC236}">
              <a16:creationId xmlns:a16="http://schemas.microsoft.com/office/drawing/2014/main" id="{00000000-0008-0000-0000-000078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7" name="PoljeZBesedilom 2">
          <a:extLst>
            <a:ext uri="{FF2B5EF4-FFF2-40B4-BE49-F238E27FC236}">
              <a16:creationId xmlns:a16="http://schemas.microsoft.com/office/drawing/2014/main" id="{00000000-0008-0000-0000-000079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8" name="PoljeZBesedilom 2">
          <a:extLst>
            <a:ext uri="{FF2B5EF4-FFF2-40B4-BE49-F238E27FC236}">
              <a16:creationId xmlns:a16="http://schemas.microsoft.com/office/drawing/2014/main" id="{00000000-0008-0000-0000-00007A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9" name="PoljeZBesedilom 2">
          <a:extLst>
            <a:ext uri="{FF2B5EF4-FFF2-40B4-BE49-F238E27FC236}">
              <a16:creationId xmlns:a16="http://schemas.microsoft.com/office/drawing/2014/main" id="{00000000-0008-0000-0000-00007B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80" name="PoljeZBesedilom 2">
          <a:extLst>
            <a:ext uri="{FF2B5EF4-FFF2-40B4-BE49-F238E27FC236}">
              <a16:creationId xmlns:a16="http://schemas.microsoft.com/office/drawing/2014/main" id="{00000000-0008-0000-0000-00007C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1" name="PoljeZBesedilom 2">
          <a:extLst>
            <a:ext uri="{FF2B5EF4-FFF2-40B4-BE49-F238E27FC236}">
              <a16:creationId xmlns:a16="http://schemas.microsoft.com/office/drawing/2014/main" id="{00000000-0008-0000-0000-00007D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2" name="PoljeZBesedilom 381">
          <a:extLst>
            <a:ext uri="{FF2B5EF4-FFF2-40B4-BE49-F238E27FC236}">
              <a16:creationId xmlns:a16="http://schemas.microsoft.com/office/drawing/2014/main" id="{00000000-0008-0000-0000-00007E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3" name="PoljeZBesedilom 2">
          <a:extLst>
            <a:ext uri="{FF2B5EF4-FFF2-40B4-BE49-F238E27FC236}">
              <a16:creationId xmlns:a16="http://schemas.microsoft.com/office/drawing/2014/main" id="{00000000-0008-0000-0000-00007F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4" name="PoljeZBesedilom 2">
          <a:extLst>
            <a:ext uri="{FF2B5EF4-FFF2-40B4-BE49-F238E27FC236}">
              <a16:creationId xmlns:a16="http://schemas.microsoft.com/office/drawing/2014/main" id="{00000000-0008-0000-0000-000080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5" name="PoljeZBesedilom 2">
          <a:extLst>
            <a:ext uri="{FF2B5EF4-FFF2-40B4-BE49-F238E27FC236}">
              <a16:creationId xmlns:a16="http://schemas.microsoft.com/office/drawing/2014/main" id="{00000000-0008-0000-0000-000081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6" name="PoljeZBesedilom 2">
          <a:extLst>
            <a:ext uri="{FF2B5EF4-FFF2-40B4-BE49-F238E27FC236}">
              <a16:creationId xmlns:a16="http://schemas.microsoft.com/office/drawing/2014/main" id="{00000000-0008-0000-0000-000082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87" name="PoljeZBesedilom 386">
          <a:extLst>
            <a:ext uri="{FF2B5EF4-FFF2-40B4-BE49-F238E27FC236}">
              <a16:creationId xmlns:a16="http://schemas.microsoft.com/office/drawing/2014/main" id="{00000000-0008-0000-0000-000083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88" name="PoljeZBesedilom 2">
          <a:extLst>
            <a:ext uri="{FF2B5EF4-FFF2-40B4-BE49-F238E27FC236}">
              <a16:creationId xmlns:a16="http://schemas.microsoft.com/office/drawing/2014/main" id="{00000000-0008-0000-0000-000084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89" name="PoljeZBesedilom 2">
          <a:extLst>
            <a:ext uri="{FF2B5EF4-FFF2-40B4-BE49-F238E27FC236}">
              <a16:creationId xmlns:a16="http://schemas.microsoft.com/office/drawing/2014/main" id="{00000000-0008-0000-0000-000085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90" name="PoljeZBesedilom 2">
          <a:extLst>
            <a:ext uri="{FF2B5EF4-FFF2-40B4-BE49-F238E27FC236}">
              <a16:creationId xmlns:a16="http://schemas.microsoft.com/office/drawing/2014/main" id="{00000000-0008-0000-0000-000086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91" name="PoljeZBesedilom 2">
          <a:extLst>
            <a:ext uri="{FF2B5EF4-FFF2-40B4-BE49-F238E27FC236}">
              <a16:creationId xmlns:a16="http://schemas.microsoft.com/office/drawing/2014/main" id="{00000000-0008-0000-0000-000087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2" name="PoljeZBesedilom 2">
          <a:extLst>
            <a:ext uri="{FF2B5EF4-FFF2-40B4-BE49-F238E27FC236}">
              <a16:creationId xmlns:a16="http://schemas.microsoft.com/office/drawing/2014/main" id="{00000000-0008-0000-0000-000088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3" name="PoljeZBesedilom 392">
          <a:extLst>
            <a:ext uri="{FF2B5EF4-FFF2-40B4-BE49-F238E27FC236}">
              <a16:creationId xmlns:a16="http://schemas.microsoft.com/office/drawing/2014/main" id="{00000000-0008-0000-0000-000089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4" name="PoljeZBesedilom 2">
          <a:extLst>
            <a:ext uri="{FF2B5EF4-FFF2-40B4-BE49-F238E27FC236}">
              <a16:creationId xmlns:a16="http://schemas.microsoft.com/office/drawing/2014/main" id="{00000000-0008-0000-0000-00008A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5" name="PoljeZBesedilom 2">
          <a:extLst>
            <a:ext uri="{FF2B5EF4-FFF2-40B4-BE49-F238E27FC236}">
              <a16:creationId xmlns:a16="http://schemas.microsoft.com/office/drawing/2014/main" id="{00000000-0008-0000-0000-00008B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6" name="PoljeZBesedilom 2">
          <a:extLst>
            <a:ext uri="{FF2B5EF4-FFF2-40B4-BE49-F238E27FC236}">
              <a16:creationId xmlns:a16="http://schemas.microsoft.com/office/drawing/2014/main" id="{00000000-0008-0000-0000-00008C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7" name="PoljeZBesedilom 2">
          <a:extLst>
            <a:ext uri="{FF2B5EF4-FFF2-40B4-BE49-F238E27FC236}">
              <a16:creationId xmlns:a16="http://schemas.microsoft.com/office/drawing/2014/main" id="{00000000-0008-0000-0000-00008D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398" name="PoljeZBesedilom 2">
          <a:extLst>
            <a:ext uri="{FF2B5EF4-FFF2-40B4-BE49-F238E27FC236}">
              <a16:creationId xmlns:a16="http://schemas.microsoft.com/office/drawing/2014/main" id="{00000000-0008-0000-0000-00008E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399" name="PoljeZBesedilom 398">
          <a:extLst>
            <a:ext uri="{FF2B5EF4-FFF2-40B4-BE49-F238E27FC236}">
              <a16:creationId xmlns:a16="http://schemas.microsoft.com/office/drawing/2014/main" id="{00000000-0008-0000-0000-00008F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00" name="PoljeZBesedilom 2">
          <a:extLst>
            <a:ext uri="{FF2B5EF4-FFF2-40B4-BE49-F238E27FC236}">
              <a16:creationId xmlns:a16="http://schemas.microsoft.com/office/drawing/2014/main" id="{00000000-0008-0000-0000-000090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01" name="PoljeZBesedilom 2">
          <a:extLst>
            <a:ext uri="{FF2B5EF4-FFF2-40B4-BE49-F238E27FC236}">
              <a16:creationId xmlns:a16="http://schemas.microsoft.com/office/drawing/2014/main" id="{00000000-0008-0000-0000-000091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02" name="PoljeZBesedilom 2">
          <a:extLst>
            <a:ext uri="{FF2B5EF4-FFF2-40B4-BE49-F238E27FC236}">
              <a16:creationId xmlns:a16="http://schemas.microsoft.com/office/drawing/2014/main" id="{00000000-0008-0000-0000-000092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03" name="PoljeZBesedilom 2">
          <a:extLst>
            <a:ext uri="{FF2B5EF4-FFF2-40B4-BE49-F238E27FC236}">
              <a16:creationId xmlns:a16="http://schemas.microsoft.com/office/drawing/2014/main" id="{00000000-0008-0000-0000-000093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4" name="PoljeZBesedilom 2">
          <a:extLst>
            <a:ext uri="{FF2B5EF4-FFF2-40B4-BE49-F238E27FC236}">
              <a16:creationId xmlns:a16="http://schemas.microsoft.com/office/drawing/2014/main" id="{00000000-0008-0000-0000-000094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5" name="PoljeZBesedilom 404">
          <a:extLst>
            <a:ext uri="{FF2B5EF4-FFF2-40B4-BE49-F238E27FC236}">
              <a16:creationId xmlns:a16="http://schemas.microsoft.com/office/drawing/2014/main" id="{00000000-0008-0000-0000-000095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6" name="PoljeZBesedilom 2">
          <a:extLst>
            <a:ext uri="{FF2B5EF4-FFF2-40B4-BE49-F238E27FC236}">
              <a16:creationId xmlns:a16="http://schemas.microsoft.com/office/drawing/2014/main" id="{00000000-0008-0000-0000-000096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7" name="PoljeZBesedilom 2">
          <a:extLst>
            <a:ext uri="{FF2B5EF4-FFF2-40B4-BE49-F238E27FC236}">
              <a16:creationId xmlns:a16="http://schemas.microsoft.com/office/drawing/2014/main" id="{00000000-0008-0000-0000-000097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8" name="PoljeZBesedilom 2">
          <a:extLst>
            <a:ext uri="{FF2B5EF4-FFF2-40B4-BE49-F238E27FC236}">
              <a16:creationId xmlns:a16="http://schemas.microsoft.com/office/drawing/2014/main" id="{00000000-0008-0000-0000-000098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9" name="PoljeZBesedilom 2">
          <a:extLst>
            <a:ext uri="{FF2B5EF4-FFF2-40B4-BE49-F238E27FC236}">
              <a16:creationId xmlns:a16="http://schemas.microsoft.com/office/drawing/2014/main" id="{00000000-0008-0000-0000-000099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0" name="PoljeZBesedilom 2">
          <a:extLst>
            <a:ext uri="{FF2B5EF4-FFF2-40B4-BE49-F238E27FC236}">
              <a16:creationId xmlns:a16="http://schemas.microsoft.com/office/drawing/2014/main" id="{00000000-0008-0000-0000-00009A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1" name="PoljeZBesedilom 410">
          <a:extLst>
            <a:ext uri="{FF2B5EF4-FFF2-40B4-BE49-F238E27FC236}">
              <a16:creationId xmlns:a16="http://schemas.microsoft.com/office/drawing/2014/main" id="{00000000-0008-0000-0000-00009B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2" name="PoljeZBesedilom 2">
          <a:extLst>
            <a:ext uri="{FF2B5EF4-FFF2-40B4-BE49-F238E27FC236}">
              <a16:creationId xmlns:a16="http://schemas.microsoft.com/office/drawing/2014/main" id="{00000000-0008-0000-0000-00009C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3" name="PoljeZBesedilom 2">
          <a:extLst>
            <a:ext uri="{FF2B5EF4-FFF2-40B4-BE49-F238E27FC236}">
              <a16:creationId xmlns:a16="http://schemas.microsoft.com/office/drawing/2014/main" id="{00000000-0008-0000-0000-00009D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4" name="PoljeZBesedilom 2">
          <a:extLst>
            <a:ext uri="{FF2B5EF4-FFF2-40B4-BE49-F238E27FC236}">
              <a16:creationId xmlns:a16="http://schemas.microsoft.com/office/drawing/2014/main" id="{00000000-0008-0000-0000-00009E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5" name="PoljeZBesedilom 2">
          <a:extLst>
            <a:ext uri="{FF2B5EF4-FFF2-40B4-BE49-F238E27FC236}">
              <a16:creationId xmlns:a16="http://schemas.microsoft.com/office/drawing/2014/main" id="{00000000-0008-0000-0000-00009F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16" name="PoljeZBesedilom 2">
          <a:extLst>
            <a:ext uri="{FF2B5EF4-FFF2-40B4-BE49-F238E27FC236}">
              <a16:creationId xmlns:a16="http://schemas.microsoft.com/office/drawing/2014/main" id="{00000000-0008-0000-0000-0000A0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17" name="PoljeZBesedilom 416">
          <a:extLst>
            <a:ext uri="{FF2B5EF4-FFF2-40B4-BE49-F238E27FC236}">
              <a16:creationId xmlns:a16="http://schemas.microsoft.com/office/drawing/2014/main" id="{00000000-0008-0000-0000-0000A1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18" name="PoljeZBesedilom 2">
          <a:extLst>
            <a:ext uri="{FF2B5EF4-FFF2-40B4-BE49-F238E27FC236}">
              <a16:creationId xmlns:a16="http://schemas.microsoft.com/office/drawing/2014/main" id="{00000000-0008-0000-0000-0000A2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19" name="PoljeZBesedilom 2">
          <a:extLst>
            <a:ext uri="{FF2B5EF4-FFF2-40B4-BE49-F238E27FC236}">
              <a16:creationId xmlns:a16="http://schemas.microsoft.com/office/drawing/2014/main" id="{00000000-0008-0000-0000-0000A3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20" name="PoljeZBesedilom 2">
          <a:extLst>
            <a:ext uri="{FF2B5EF4-FFF2-40B4-BE49-F238E27FC236}">
              <a16:creationId xmlns:a16="http://schemas.microsoft.com/office/drawing/2014/main" id="{00000000-0008-0000-0000-0000A4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21" name="PoljeZBesedilom 2">
          <a:extLst>
            <a:ext uri="{FF2B5EF4-FFF2-40B4-BE49-F238E27FC236}">
              <a16:creationId xmlns:a16="http://schemas.microsoft.com/office/drawing/2014/main" id="{00000000-0008-0000-0000-0000A5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2" name="PoljeZBesedilom 2">
          <a:extLst>
            <a:ext uri="{FF2B5EF4-FFF2-40B4-BE49-F238E27FC236}">
              <a16:creationId xmlns:a16="http://schemas.microsoft.com/office/drawing/2014/main" id="{00000000-0008-0000-0000-0000A6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3" name="PoljeZBesedilom 422">
          <a:extLst>
            <a:ext uri="{FF2B5EF4-FFF2-40B4-BE49-F238E27FC236}">
              <a16:creationId xmlns:a16="http://schemas.microsoft.com/office/drawing/2014/main" id="{00000000-0008-0000-0000-0000A7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4" name="PoljeZBesedilom 2">
          <a:extLst>
            <a:ext uri="{FF2B5EF4-FFF2-40B4-BE49-F238E27FC236}">
              <a16:creationId xmlns:a16="http://schemas.microsoft.com/office/drawing/2014/main" id="{00000000-0008-0000-0000-0000A8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5" name="PoljeZBesedilom 2">
          <a:extLst>
            <a:ext uri="{FF2B5EF4-FFF2-40B4-BE49-F238E27FC236}">
              <a16:creationId xmlns:a16="http://schemas.microsoft.com/office/drawing/2014/main" id="{00000000-0008-0000-0000-0000A9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6" name="PoljeZBesedilom 2">
          <a:extLst>
            <a:ext uri="{FF2B5EF4-FFF2-40B4-BE49-F238E27FC236}">
              <a16:creationId xmlns:a16="http://schemas.microsoft.com/office/drawing/2014/main" id="{00000000-0008-0000-0000-0000AA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7" name="PoljeZBesedilom 2">
          <a:extLst>
            <a:ext uri="{FF2B5EF4-FFF2-40B4-BE49-F238E27FC236}">
              <a16:creationId xmlns:a16="http://schemas.microsoft.com/office/drawing/2014/main" id="{00000000-0008-0000-0000-0000AB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8" name="PoljeZBesedilom 2">
          <a:extLst>
            <a:ext uri="{FF2B5EF4-FFF2-40B4-BE49-F238E27FC236}">
              <a16:creationId xmlns:a16="http://schemas.microsoft.com/office/drawing/2014/main" id="{00000000-0008-0000-0000-0000AC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9" name="PoljeZBesedilom 428">
          <a:extLst>
            <a:ext uri="{FF2B5EF4-FFF2-40B4-BE49-F238E27FC236}">
              <a16:creationId xmlns:a16="http://schemas.microsoft.com/office/drawing/2014/main" id="{00000000-0008-0000-0000-0000AD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30" name="PoljeZBesedilom 2">
          <a:extLst>
            <a:ext uri="{FF2B5EF4-FFF2-40B4-BE49-F238E27FC236}">
              <a16:creationId xmlns:a16="http://schemas.microsoft.com/office/drawing/2014/main" id="{00000000-0008-0000-0000-0000AE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31" name="PoljeZBesedilom 2">
          <a:extLst>
            <a:ext uri="{FF2B5EF4-FFF2-40B4-BE49-F238E27FC236}">
              <a16:creationId xmlns:a16="http://schemas.microsoft.com/office/drawing/2014/main" id="{00000000-0008-0000-0000-0000AF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32" name="PoljeZBesedilom 2">
          <a:extLst>
            <a:ext uri="{FF2B5EF4-FFF2-40B4-BE49-F238E27FC236}">
              <a16:creationId xmlns:a16="http://schemas.microsoft.com/office/drawing/2014/main" id="{00000000-0008-0000-0000-0000B0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33" name="PoljeZBesedilom 2">
          <a:extLst>
            <a:ext uri="{FF2B5EF4-FFF2-40B4-BE49-F238E27FC236}">
              <a16:creationId xmlns:a16="http://schemas.microsoft.com/office/drawing/2014/main" id="{00000000-0008-0000-0000-0000B1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4" name="PoljeZBesedilom 2">
          <a:extLst>
            <a:ext uri="{FF2B5EF4-FFF2-40B4-BE49-F238E27FC236}">
              <a16:creationId xmlns:a16="http://schemas.microsoft.com/office/drawing/2014/main" id="{00000000-0008-0000-0000-0000B2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5" name="PoljeZBesedilom 434">
          <a:extLst>
            <a:ext uri="{FF2B5EF4-FFF2-40B4-BE49-F238E27FC236}">
              <a16:creationId xmlns:a16="http://schemas.microsoft.com/office/drawing/2014/main" id="{00000000-0008-0000-0000-0000B3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6" name="PoljeZBesedilom 2">
          <a:extLst>
            <a:ext uri="{FF2B5EF4-FFF2-40B4-BE49-F238E27FC236}">
              <a16:creationId xmlns:a16="http://schemas.microsoft.com/office/drawing/2014/main" id="{00000000-0008-0000-0000-0000B4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7" name="PoljeZBesedilom 2">
          <a:extLst>
            <a:ext uri="{FF2B5EF4-FFF2-40B4-BE49-F238E27FC236}">
              <a16:creationId xmlns:a16="http://schemas.microsoft.com/office/drawing/2014/main" id="{00000000-0008-0000-0000-0000B5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8" name="PoljeZBesedilom 2">
          <a:extLst>
            <a:ext uri="{FF2B5EF4-FFF2-40B4-BE49-F238E27FC236}">
              <a16:creationId xmlns:a16="http://schemas.microsoft.com/office/drawing/2014/main" id="{00000000-0008-0000-0000-0000B6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9" name="PoljeZBesedilom 2">
          <a:extLst>
            <a:ext uri="{FF2B5EF4-FFF2-40B4-BE49-F238E27FC236}">
              <a16:creationId xmlns:a16="http://schemas.microsoft.com/office/drawing/2014/main" id="{00000000-0008-0000-0000-0000B7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0" name="PoljeZBesedilom 2">
          <a:extLst>
            <a:ext uri="{FF2B5EF4-FFF2-40B4-BE49-F238E27FC236}">
              <a16:creationId xmlns:a16="http://schemas.microsoft.com/office/drawing/2014/main" id="{00000000-0008-0000-0000-0000B8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1" name="PoljeZBesedilom 440">
          <a:extLst>
            <a:ext uri="{FF2B5EF4-FFF2-40B4-BE49-F238E27FC236}">
              <a16:creationId xmlns:a16="http://schemas.microsoft.com/office/drawing/2014/main" id="{00000000-0008-0000-0000-0000B9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2" name="PoljeZBesedilom 2">
          <a:extLst>
            <a:ext uri="{FF2B5EF4-FFF2-40B4-BE49-F238E27FC236}">
              <a16:creationId xmlns:a16="http://schemas.microsoft.com/office/drawing/2014/main" id="{00000000-0008-0000-0000-0000BA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3" name="PoljeZBesedilom 2">
          <a:extLst>
            <a:ext uri="{FF2B5EF4-FFF2-40B4-BE49-F238E27FC236}">
              <a16:creationId xmlns:a16="http://schemas.microsoft.com/office/drawing/2014/main" id="{00000000-0008-0000-0000-0000BB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4" name="PoljeZBesedilom 2">
          <a:extLst>
            <a:ext uri="{FF2B5EF4-FFF2-40B4-BE49-F238E27FC236}">
              <a16:creationId xmlns:a16="http://schemas.microsoft.com/office/drawing/2014/main" id="{00000000-0008-0000-0000-0000BC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5" name="PoljeZBesedilom 2">
          <a:extLst>
            <a:ext uri="{FF2B5EF4-FFF2-40B4-BE49-F238E27FC236}">
              <a16:creationId xmlns:a16="http://schemas.microsoft.com/office/drawing/2014/main" id="{00000000-0008-0000-0000-0000BD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46" name="PoljeZBesedilom 445">
          <a:extLst>
            <a:ext uri="{FF2B5EF4-FFF2-40B4-BE49-F238E27FC236}">
              <a16:creationId xmlns:a16="http://schemas.microsoft.com/office/drawing/2014/main" id="{00000000-0008-0000-0000-0000BE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47" name="PoljeZBesedilom 2">
          <a:extLst>
            <a:ext uri="{FF2B5EF4-FFF2-40B4-BE49-F238E27FC236}">
              <a16:creationId xmlns:a16="http://schemas.microsoft.com/office/drawing/2014/main" id="{00000000-0008-0000-0000-0000BF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48" name="PoljeZBesedilom 2">
          <a:extLst>
            <a:ext uri="{FF2B5EF4-FFF2-40B4-BE49-F238E27FC236}">
              <a16:creationId xmlns:a16="http://schemas.microsoft.com/office/drawing/2014/main" id="{00000000-0008-0000-0000-0000C0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49" name="PoljeZBesedilom 2">
          <a:extLst>
            <a:ext uri="{FF2B5EF4-FFF2-40B4-BE49-F238E27FC236}">
              <a16:creationId xmlns:a16="http://schemas.microsoft.com/office/drawing/2014/main" id="{00000000-0008-0000-0000-0000C1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50" name="PoljeZBesedilom 2">
          <a:extLst>
            <a:ext uri="{FF2B5EF4-FFF2-40B4-BE49-F238E27FC236}">
              <a16:creationId xmlns:a16="http://schemas.microsoft.com/office/drawing/2014/main" id="{00000000-0008-0000-0000-0000C2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1" name="PoljeZBesedilom 2">
          <a:extLst>
            <a:ext uri="{FF2B5EF4-FFF2-40B4-BE49-F238E27FC236}">
              <a16:creationId xmlns:a16="http://schemas.microsoft.com/office/drawing/2014/main" id="{00000000-0008-0000-0000-0000C3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2" name="PoljeZBesedilom 451">
          <a:extLst>
            <a:ext uri="{FF2B5EF4-FFF2-40B4-BE49-F238E27FC236}">
              <a16:creationId xmlns:a16="http://schemas.microsoft.com/office/drawing/2014/main" id="{00000000-0008-0000-0000-0000C4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3" name="PoljeZBesedilom 2">
          <a:extLst>
            <a:ext uri="{FF2B5EF4-FFF2-40B4-BE49-F238E27FC236}">
              <a16:creationId xmlns:a16="http://schemas.microsoft.com/office/drawing/2014/main" id="{00000000-0008-0000-0000-0000C5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4" name="PoljeZBesedilom 2">
          <a:extLst>
            <a:ext uri="{FF2B5EF4-FFF2-40B4-BE49-F238E27FC236}">
              <a16:creationId xmlns:a16="http://schemas.microsoft.com/office/drawing/2014/main" id="{00000000-0008-0000-0000-0000C6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5" name="PoljeZBesedilom 2">
          <a:extLst>
            <a:ext uri="{FF2B5EF4-FFF2-40B4-BE49-F238E27FC236}">
              <a16:creationId xmlns:a16="http://schemas.microsoft.com/office/drawing/2014/main" id="{00000000-0008-0000-0000-0000C7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6" name="PoljeZBesedilom 2">
          <a:extLst>
            <a:ext uri="{FF2B5EF4-FFF2-40B4-BE49-F238E27FC236}">
              <a16:creationId xmlns:a16="http://schemas.microsoft.com/office/drawing/2014/main" id="{00000000-0008-0000-0000-0000C8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57" name="PoljeZBesedilom 2">
          <a:extLst>
            <a:ext uri="{FF2B5EF4-FFF2-40B4-BE49-F238E27FC236}">
              <a16:creationId xmlns:a16="http://schemas.microsoft.com/office/drawing/2014/main" id="{00000000-0008-0000-0000-0000C9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58" name="PoljeZBesedilom 457">
          <a:extLst>
            <a:ext uri="{FF2B5EF4-FFF2-40B4-BE49-F238E27FC236}">
              <a16:creationId xmlns:a16="http://schemas.microsoft.com/office/drawing/2014/main" id="{00000000-0008-0000-0000-0000CA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59" name="PoljeZBesedilom 2">
          <a:extLst>
            <a:ext uri="{FF2B5EF4-FFF2-40B4-BE49-F238E27FC236}">
              <a16:creationId xmlns:a16="http://schemas.microsoft.com/office/drawing/2014/main" id="{00000000-0008-0000-0000-0000CB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0" name="PoljeZBesedilom 2">
          <a:extLst>
            <a:ext uri="{FF2B5EF4-FFF2-40B4-BE49-F238E27FC236}">
              <a16:creationId xmlns:a16="http://schemas.microsoft.com/office/drawing/2014/main" id="{00000000-0008-0000-0000-0000CC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1" name="PoljeZBesedilom 2">
          <a:extLst>
            <a:ext uri="{FF2B5EF4-FFF2-40B4-BE49-F238E27FC236}">
              <a16:creationId xmlns:a16="http://schemas.microsoft.com/office/drawing/2014/main" id="{00000000-0008-0000-0000-0000CD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2" name="PoljeZBesedilom 2">
          <a:extLst>
            <a:ext uri="{FF2B5EF4-FFF2-40B4-BE49-F238E27FC236}">
              <a16:creationId xmlns:a16="http://schemas.microsoft.com/office/drawing/2014/main" id="{00000000-0008-0000-0000-0000CE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3" name="PoljeZBesedilom 2">
          <a:extLst>
            <a:ext uri="{FF2B5EF4-FFF2-40B4-BE49-F238E27FC236}">
              <a16:creationId xmlns:a16="http://schemas.microsoft.com/office/drawing/2014/main" id="{00000000-0008-0000-0000-0000CF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4" name="PoljeZBesedilom 463">
          <a:extLst>
            <a:ext uri="{FF2B5EF4-FFF2-40B4-BE49-F238E27FC236}">
              <a16:creationId xmlns:a16="http://schemas.microsoft.com/office/drawing/2014/main" id="{00000000-0008-0000-0000-0000D0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5" name="PoljeZBesedilom 2">
          <a:extLst>
            <a:ext uri="{FF2B5EF4-FFF2-40B4-BE49-F238E27FC236}">
              <a16:creationId xmlns:a16="http://schemas.microsoft.com/office/drawing/2014/main" id="{00000000-0008-0000-0000-0000D1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6" name="PoljeZBesedilom 2">
          <a:extLst>
            <a:ext uri="{FF2B5EF4-FFF2-40B4-BE49-F238E27FC236}">
              <a16:creationId xmlns:a16="http://schemas.microsoft.com/office/drawing/2014/main" id="{00000000-0008-0000-0000-0000D2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7" name="PoljeZBesedilom 2">
          <a:extLst>
            <a:ext uri="{FF2B5EF4-FFF2-40B4-BE49-F238E27FC236}">
              <a16:creationId xmlns:a16="http://schemas.microsoft.com/office/drawing/2014/main" id="{00000000-0008-0000-0000-0000D3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8" name="PoljeZBesedilom 2">
          <a:extLst>
            <a:ext uri="{FF2B5EF4-FFF2-40B4-BE49-F238E27FC236}">
              <a16:creationId xmlns:a16="http://schemas.microsoft.com/office/drawing/2014/main" id="{00000000-0008-0000-0000-0000D4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69" name="PoljeZBesedilom 2">
          <a:extLst>
            <a:ext uri="{FF2B5EF4-FFF2-40B4-BE49-F238E27FC236}">
              <a16:creationId xmlns:a16="http://schemas.microsoft.com/office/drawing/2014/main" id="{00000000-0008-0000-0000-0000D5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0" name="PoljeZBesedilom 469">
          <a:extLst>
            <a:ext uri="{FF2B5EF4-FFF2-40B4-BE49-F238E27FC236}">
              <a16:creationId xmlns:a16="http://schemas.microsoft.com/office/drawing/2014/main" id="{00000000-0008-0000-0000-0000D6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1" name="PoljeZBesedilom 2">
          <a:extLst>
            <a:ext uri="{FF2B5EF4-FFF2-40B4-BE49-F238E27FC236}">
              <a16:creationId xmlns:a16="http://schemas.microsoft.com/office/drawing/2014/main" id="{00000000-0008-0000-0000-0000D7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2" name="PoljeZBesedilom 2">
          <a:extLst>
            <a:ext uri="{FF2B5EF4-FFF2-40B4-BE49-F238E27FC236}">
              <a16:creationId xmlns:a16="http://schemas.microsoft.com/office/drawing/2014/main" id="{00000000-0008-0000-0000-0000D8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3" name="PoljeZBesedilom 2">
          <a:extLst>
            <a:ext uri="{FF2B5EF4-FFF2-40B4-BE49-F238E27FC236}">
              <a16:creationId xmlns:a16="http://schemas.microsoft.com/office/drawing/2014/main" id="{00000000-0008-0000-0000-0000D9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4" name="PoljeZBesedilom 2">
          <a:extLst>
            <a:ext uri="{FF2B5EF4-FFF2-40B4-BE49-F238E27FC236}">
              <a16:creationId xmlns:a16="http://schemas.microsoft.com/office/drawing/2014/main" id="{00000000-0008-0000-0000-0000DA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5" name="PoljeZBesedilom 2">
          <a:extLst>
            <a:ext uri="{FF2B5EF4-FFF2-40B4-BE49-F238E27FC236}">
              <a16:creationId xmlns:a16="http://schemas.microsoft.com/office/drawing/2014/main" id="{00000000-0008-0000-0000-0000DB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6" name="PoljeZBesedilom 475">
          <a:extLst>
            <a:ext uri="{FF2B5EF4-FFF2-40B4-BE49-F238E27FC236}">
              <a16:creationId xmlns:a16="http://schemas.microsoft.com/office/drawing/2014/main" id="{00000000-0008-0000-0000-0000DC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7" name="PoljeZBesedilom 2">
          <a:extLst>
            <a:ext uri="{FF2B5EF4-FFF2-40B4-BE49-F238E27FC236}">
              <a16:creationId xmlns:a16="http://schemas.microsoft.com/office/drawing/2014/main" id="{00000000-0008-0000-0000-0000DD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8" name="PoljeZBesedilom 2">
          <a:extLst>
            <a:ext uri="{FF2B5EF4-FFF2-40B4-BE49-F238E27FC236}">
              <a16:creationId xmlns:a16="http://schemas.microsoft.com/office/drawing/2014/main" id="{00000000-0008-0000-0000-0000DE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9" name="PoljeZBesedilom 2">
          <a:extLst>
            <a:ext uri="{FF2B5EF4-FFF2-40B4-BE49-F238E27FC236}">
              <a16:creationId xmlns:a16="http://schemas.microsoft.com/office/drawing/2014/main" id="{00000000-0008-0000-0000-0000DF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80" name="PoljeZBesedilom 2">
          <a:extLst>
            <a:ext uri="{FF2B5EF4-FFF2-40B4-BE49-F238E27FC236}">
              <a16:creationId xmlns:a16="http://schemas.microsoft.com/office/drawing/2014/main" id="{00000000-0008-0000-0000-0000E0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1" name="PoljeZBesedilom 480">
          <a:extLst>
            <a:ext uri="{FF2B5EF4-FFF2-40B4-BE49-F238E27FC236}">
              <a16:creationId xmlns:a16="http://schemas.microsoft.com/office/drawing/2014/main" id="{00000000-0008-0000-0000-0000E1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2" name="PoljeZBesedilom 2">
          <a:extLst>
            <a:ext uri="{FF2B5EF4-FFF2-40B4-BE49-F238E27FC236}">
              <a16:creationId xmlns:a16="http://schemas.microsoft.com/office/drawing/2014/main" id="{00000000-0008-0000-0000-0000E2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3" name="PoljeZBesedilom 2">
          <a:extLst>
            <a:ext uri="{FF2B5EF4-FFF2-40B4-BE49-F238E27FC236}">
              <a16:creationId xmlns:a16="http://schemas.microsoft.com/office/drawing/2014/main" id="{00000000-0008-0000-0000-0000E3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4" name="PoljeZBesedilom 2">
          <a:extLst>
            <a:ext uri="{FF2B5EF4-FFF2-40B4-BE49-F238E27FC236}">
              <a16:creationId xmlns:a16="http://schemas.microsoft.com/office/drawing/2014/main" id="{00000000-0008-0000-0000-0000E4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5" name="PoljeZBesedilom 2">
          <a:extLst>
            <a:ext uri="{FF2B5EF4-FFF2-40B4-BE49-F238E27FC236}">
              <a16:creationId xmlns:a16="http://schemas.microsoft.com/office/drawing/2014/main" id="{00000000-0008-0000-0000-0000E5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86" name="PoljeZBesedilom 2">
          <a:extLst>
            <a:ext uri="{FF2B5EF4-FFF2-40B4-BE49-F238E27FC236}">
              <a16:creationId xmlns:a16="http://schemas.microsoft.com/office/drawing/2014/main" id="{00000000-0008-0000-0000-0000E6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87" name="PoljeZBesedilom 486">
          <a:extLst>
            <a:ext uri="{FF2B5EF4-FFF2-40B4-BE49-F238E27FC236}">
              <a16:creationId xmlns:a16="http://schemas.microsoft.com/office/drawing/2014/main" id="{00000000-0008-0000-0000-0000E7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88" name="PoljeZBesedilom 2">
          <a:extLst>
            <a:ext uri="{FF2B5EF4-FFF2-40B4-BE49-F238E27FC236}">
              <a16:creationId xmlns:a16="http://schemas.microsoft.com/office/drawing/2014/main" id="{00000000-0008-0000-0000-0000E8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89" name="PoljeZBesedilom 2">
          <a:extLst>
            <a:ext uri="{FF2B5EF4-FFF2-40B4-BE49-F238E27FC236}">
              <a16:creationId xmlns:a16="http://schemas.microsoft.com/office/drawing/2014/main" id="{00000000-0008-0000-0000-0000E9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0" name="PoljeZBesedilom 2">
          <a:extLst>
            <a:ext uri="{FF2B5EF4-FFF2-40B4-BE49-F238E27FC236}">
              <a16:creationId xmlns:a16="http://schemas.microsoft.com/office/drawing/2014/main" id="{00000000-0008-0000-0000-0000EA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1" name="PoljeZBesedilom 2">
          <a:extLst>
            <a:ext uri="{FF2B5EF4-FFF2-40B4-BE49-F238E27FC236}">
              <a16:creationId xmlns:a16="http://schemas.microsoft.com/office/drawing/2014/main" id="{00000000-0008-0000-0000-0000EB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2" name="PoljeZBesedilom 2">
          <a:extLst>
            <a:ext uri="{FF2B5EF4-FFF2-40B4-BE49-F238E27FC236}">
              <a16:creationId xmlns:a16="http://schemas.microsoft.com/office/drawing/2014/main" id="{00000000-0008-0000-0000-0000EC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3" name="PoljeZBesedilom 492">
          <a:extLst>
            <a:ext uri="{FF2B5EF4-FFF2-40B4-BE49-F238E27FC236}">
              <a16:creationId xmlns:a16="http://schemas.microsoft.com/office/drawing/2014/main" id="{00000000-0008-0000-0000-0000ED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4" name="PoljeZBesedilom 2">
          <a:extLst>
            <a:ext uri="{FF2B5EF4-FFF2-40B4-BE49-F238E27FC236}">
              <a16:creationId xmlns:a16="http://schemas.microsoft.com/office/drawing/2014/main" id="{00000000-0008-0000-0000-0000EE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5" name="PoljeZBesedilom 2">
          <a:extLst>
            <a:ext uri="{FF2B5EF4-FFF2-40B4-BE49-F238E27FC236}">
              <a16:creationId xmlns:a16="http://schemas.microsoft.com/office/drawing/2014/main" id="{00000000-0008-0000-0000-0000EF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6" name="PoljeZBesedilom 2">
          <a:extLst>
            <a:ext uri="{FF2B5EF4-FFF2-40B4-BE49-F238E27FC236}">
              <a16:creationId xmlns:a16="http://schemas.microsoft.com/office/drawing/2014/main" id="{00000000-0008-0000-0000-0000F0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7" name="PoljeZBesedilom 2">
          <a:extLst>
            <a:ext uri="{FF2B5EF4-FFF2-40B4-BE49-F238E27FC236}">
              <a16:creationId xmlns:a16="http://schemas.microsoft.com/office/drawing/2014/main" id="{00000000-0008-0000-0000-0000F1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8" name="PoljeZBesedilom 2">
          <a:extLst>
            <a:ext uri="{FF2B5EF4-FFF2-40B4-BE49-F238E27FC236}">
              <a16:creationId xmlns:a16="http://schemas.microsoft.com/office/drawing/2014/main" id="{00000000-0008-0000-0000-0000F2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9" name="PoljeZBesedilom 498">
          <a:extLst>
            <a:ext uri="{FF2B5EF4-FFF2-40B4-BE49-F238E27FC236}">
              <a16:creationId xmlns:a16="http://schemas.microsoft.com/office/drawing/2014/main" id="{00000000-0008-0000-0000-0000F3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0" name="PoljeZBesedilom 2">
          <a:extLst>
            <a:ext uri="{FF2B5EF4-FFF2-40B4-BE49-F238E27FC236}">
              <a16:creationId xmlns:a16="http://schemas.microsoft.com/office/drawing/2014/main" id="{00000000-0008-0000-0000-0000F4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1" name="PoljeZBesedilom 2">
          <a:extLst>
            <a:ext uri="{FF2B5EF4-FFF2-40B4-BE49-F238E27FC236}">
              <a16:creationId xmlns:a16="http://schemas.microsoft.com/office/drawing/2014/main" id="{00000000-0008-0000-0000-0000F5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2" name="PoljeZBesedilom 2">
          <a:extLst>
            <a:ext uri="{FF2B5EF4-FFF2-40B4-BE49-F238E27FC236}">
              <a16:creationId xmlns:a16="http://schemas.microsoft.com/office/drawing/2014/main" id="{00000000-0008-0000-0000-0000F6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3" name="PoljeZBesedilom 2">
          <a:extLst>
            <a:ext uri="{FF2B5EF4-FFF2-40B4-BE49-F238E27FC236}">
              <a16:creationId xmlns:a16="http://schemas.microsoft.com/office/drawing/2014/main" id="{00000000-0008-0000-0000-0000F7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4" name="PoljeZBesedilom 2">
          <a:extLst>
            <a:ext uri="{FF2B5EF4-FFF2-40B4-BE49-F238E27FC236}">
              <a16:creationId xmlns:a16="http://schemas.microsoft.com/office/drawing/2014/main" id="{00000000-0008-0000-0000-0000F8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5" name="PoljeZBesedilom 504">
          <a:extLst>
            <a:ext uri="{FF2B5EF4-FFF2-40B4-BE49-F238E27FC236}">
              <a16:creationId xmlns:a16="http://schemas.microsoft.com/office/drawing/2014/main" id="{00000000-0008-0000-0000-0000F9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6" name="PoljeZBesedilom 2">
          <a:extLst>
            <a:ext uri="{FF2B5EF4-FFF2-40B4-BE49-F238E27FC236}">
              <a16:creationId xmlns:a16="http://schemas.microsoft.com/office/drawing/2014/main" id="{00000000-0008-0000-0000-0000FA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7" name="PoljeZBesedilom 2">
          <a:extLst>
            <a:ext uri="{FF2B5EF4-FFF2-40B4-BE49-F238E27FC236}">
              <a16:creationId xmlns:a16="http://schemas.microsoft.com/office/drawing/2014/main" id="{00000000-0008-0000-0000-0000FB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8" name="PoljeZBesedilom 2">
          <a:extLst>
            <a:ext uri="{FF2B5EF4-FFF2-40B4-BE49-F238E27FC236}">
              <a16:creationId xmlns:a16="http://schemas.microsoft.com/office/drawing/2014/main" id="{00000000-0008-0000-0000-0000FC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9" name="PoljeZBesedilom 2">
          <a:extLst>
            <a:ext uri="{FF2B5EF4-FFF2-40B4-BE49-F238E27FC236}">
              <a16:creationId xmlns:a16="http://schemas.microsoft.com/office/drawing/2014/main" id="{00000000-0008-0000-0000-0000FD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0" name="PoljeZBesedilom 2">
          <a:extLst>
            <a:ext uri="{FF2B5EF4-FFF2-40B4-BE49-F238E27FC236}">
              <a16:creationId xmlns:a16="http://schemas.microsoft.com/office/drawing/2014/main" id="{00000000-0008-0000-0000-0000FE01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1" name="PoljeZBesedilom 510">
          <a:extLst>
            <a:ext uri="{FF2B5EF4-FFF2-40B4-BE49-F238E27FC236}">
              <a16:creationId xmlns:a16="http://schemas.microsoft.com/office/drawing/2014/main" id="{00000000-0008-0000-0000-0000FF01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2" name="PoljeZBesedilom 2">
          <a:extLst>
            <a:ext uri="{FF2B5EF4-FFF2-40B4-BE49-F238E27FC236}">
              <a16:creationId xmlns:a16="http://schemas.microsoft.com/office/drawing/2014/main" id="{00000000-0008-0000-0000-000000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3" name="PoljeZBesedilom 2">
          <a:extLst>
            <a:ext uri="{FF2B5EF4-FFF2-40B4-BE49-F238E27FC236}">
              <a16:creationId xmlns:a16="http://schemas.microsoft.com/office/drawing/2014/main" id="{00000000-0008-0000-0000-000001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4" name="PoljeZBesedilom 2">
          <a:extLst>
            <a:ext uri="{FF2B5EF4-FFF2-40B4-BE49-F238E27FC236}">
              <a16:creationId xmlns:a16="http://schemas.microsoft.com/office/drawing/2014/main" id="{00000000-0008-0000-0000-000002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5" name="PoljeZBesedilom 2">
          <a:extLst>
            <a:ext uri="{FF2B5EF4-FFF2-40B4-BE49-F238E27FC236}">
              <a16:creationId xmlns:a16="http://schemas.microsoft.com/office/drawing/2014/main" id="{00000000-0008-0000-0000-000003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6" name="PoljeZBesedilom 2">
          <a:extLst>
            <a:ext uri="{FF2B5EF4-FFF2-40B4-BE49-F238E27FC236}">
              <a16:creationId xmlns:a16="http://schemas.microsoft.com/office/drawing/2014/main" id="{00000000-0008-0000-0000-000004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7" name="PoljeZBesedilom 516">
          <a:extLst>
            <a:ext uri="{FF2B5EF4-FFF2-40B4-BE49-F238E27FC236}">
              <a16:creationId xmlns:a16="http://schemas.microsoft.com/office/drawing/2014/main" id="{00000000-0008-0000-0000-000005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8" name="PoljeZBesedilom 2">
          <a:extLst>
            <a:ext uri="{FF2B5EF4-FFF2-40B4-BE49-F238E27FC236}">
              <a16:creationId xmlns:a16="http://schemas.microsoft.com/office/drawing/2014/main" id="{00000000-0008-0000-0000-000006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9" name="PoljeZBesedilom 2">
          <a:extLst>
            <a:ext uri="{FF2B5EF4-FFF2-40B4-BE49-F238E27FC236}">
              <a16:creationId xmlns:a16="http://schemas.microsoft.com/office/drawing/2014/main" id="{00000000-0008-0000-0000-000007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20" name="PoljeZBesedilom 2">
          <a:extLst>
            <a:ext uri="{FF2B5EF4-FFF2-40B4-BE49-F238E27FC236}">
              <a16:creationId xmlns:a16="http://schemas.microsoft.com/office/drawing/2014/main" id="{00000000-0008-0000-0000-000008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21" name="PoljeZBesedilom 2">
          <a:extLst>
            <a:ext uri="{FF2B5EF4-FFF2-40B4-BE49-F238E27FC236}">
              <a16:creationId xmlns:a16="http://schemas.microsoft.com/office/drawing/2014/main" id="{00000000-0008-0000-0000-000009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2" name="PoljeZBesedilom 2">
          <a:extLst>
            <a:ext uri="{FF2B5EF4-FFF2-40B4-BE49-F238E27FC236}">
              <a16:creationId xmlns:a16="http://schemas.microsoft.com/office/drawing/2014/main" id="{00000000-0008-0000-0000-00000A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3" name="PoljeZBesedilom 522">
          <a:extLst>
            <a:ext uri="{FF2B5EF4-FFF2-40B4-BE49-F238E27FC236}">
              <a16:creationId xmlns:a16="http://schemas.microsoft.com/office/drawing/2014/main" id="{00000000-0008-0000-0000-00000B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4" name="PoljeZBesedilom 2">
          <a:extLst>
            <a:ext uri="{FF2B5EF4-FFF2-40B4-BE49-F238E27FC236}">
              <a16:creationId xmlns:a16="http://schemas.microsoft.com/office/drawing/2014/main" id="{00000000-0008-0000-0000-00000C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5" name="PoljeZBesedilom 2">
          <a:extLst>
            <a:ext uri="{FF2B5EF4-FFF2-40B4-BE49-F238E27FC236}">
              <a16:creationId xmlns:a16="http://schemas.microsoft.com/office/drawing/2014/main" id="{00000000-0008-0000-0000-00000D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6" name="PoljeZBesedilom 2">
          <a:extLst>
            <a:ext uri="{FF2B5EF4-FFF2-40B4-BE49-F238E27FC236}">
              <a16:creationId xmlns:a16="http://schemas.microsoft.com/office/drawing/2014/main" id="{00000000-0008-0000-0000-00000E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7" name="PoljeZBesedilom 2">
          <a:extLst>
            <a:ext uri="{FF2B5EF4-FFF2-40B4-BE49-F238E27FC236}">
              <a16:creationId xmlns:a16="http://schemas.microsoft.com/office/drawing/2014/main" id="{00000000-0008-0000-0000-00000F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28" name="PoljeZBesedilom 2">
          <a:extLst>
            <a:ext uri="{FF2B5EF4-FFF2-40B4-BE49-F238E27FC236}">
              <a16:creationId xmlns:a16="http://schemas.microsoft.com/office/drawing/2014/main" id="{00000000-0008-0000-0000-000010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29" name="PoljeZBesedilom 528">
          <a:extLst>
            <a:ext uri="{FF2B5EF4-FFF2-40B4-BE49-F238E27FC236}">
              <a16:creationId xmlns:a16="http://schemas.microsoft.com/office/drawing/2014/main" id="{00000000-0008-0000-0000-000011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0" name="PoljeZBesedilom 2">
          <a:extLst>
            <a:ext uri="{FF2B5EF4-FFF2-40B4-BE49-F238E27FC236}">
              <a16:creationId xmlns:a16="http://schemas.microsoft.com/office/drawing/2014/main" id="{00000000-0008-0000-0000-000012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1" name="PoljeZBesedilom 2">
          <a:extLst>
            <a:ext uri="{FF2B5EF4-FFF2-40B4-BE49-F238E27FC236}">
              <a16:creationId xmlns:a16="http://schemas.microsoft.com/office/drawing/2014/main" id="{00000000-0008-0000-0000-000013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2" name="PoljeZBesedilom 2">
          <a:extLst>
            <a:ext uri="{FF2B5EF4-FFF2-40B4-BE49-F238E27FC236}">
              <a16:creationId xmlns:a16="http://schemas.microsoft.com/office/drawing/2014/main" id="{00000000-0008-0000-0000-000014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3" name="PoljeZBesedilom 2">
          <a:extLst>
            <a:ext uri="{FF2B5EF4-FFF2-40B4-BE49-F238E27FC236}">
              <a16:creationId xmlns:a16="http://schemas.microsoft.com/office/drawing/2014/main" id="{00000000-0008-0000-0000-000015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4" name="PoljeZBesedilom 2">
          <a:extLst>
            <a:ext uri="{FF2B5EF4-FFF2-40B4-BE49-F238E27FC236}">
              <a16:creationId xmlns:a16="http://schemas.microsoft.com/office/drawing/2014/main" id="{00000000-0008-0000-0000-000016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5" name="PoljeZBesedilom 534">
          <a:extLst>
            <a:ext uri="{FF2B5EF4-FFF2-40B4-BE49-F238E27FC236}">
              <a16:creationId xmlns:a16="http://schemas.microsoft.com/office/drawing/2014/main" id="{00000000-0008-0000-0000-000017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6" name="PoljeZBesedilom 2">
          <a:extLst>
            <a:ext uri="{FF2B5EF4-FFF2-40B4-BE49-F238E27FC236}">
              <a16:creationId xmlns:a16="http://schemas.microsoft.com/office/drawing/2014/main" id="{00000000-0008-0000-0000-000018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7" name="PoljeZBesedilom 2">
          <a:extLst>
            <a:ext uri="{FF2B5EF4-FFF2-40B4-BE49-F238E27FC236}">
              <a16:creationId xmlns:a16="http://schemas.microsoft.com/office/drawing/2014/main" id="{00000000-0008-0000-0000-000019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8" name="PoljeZBesedilom 2">
          <a:extLst>
            <a:ext uri="{FF2B5EF4-FFF2-40B4-BE49-F238E27FC236}">
              <a16:creationId xmlns:a16="http://schemas.microsoft.com/office/drawing/2014/main" id="{00000000-0008-0000-0000-00001A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9" name="PoljeZBesedilom 2">
          <a:extLst>
            <a:ext uri="{FF2B5EF4-FFF2-40B4-BE49-F238E27FC236}">
              <a16:creationId xmlns:a16="http://schemas.microsoft.com/office/drawing/2014/main" id="{00000000-0008-0000-0000-00001B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0" name="PoljeZBesedilom 2">
          <a:extLst>
            <a:ext uri="{FF2B5EF4-FFF2-40B4-BE49-F238E27FC236}">
              <a16:creationId xmlns:a16="http://schemas.microsoft.com/office/drawing/2014/main" id="{00000000-0008-0000-0000-00001C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1" name="PoljeZBesedilom 540">
          <a:extLst>
            <a:ext uri="{FF2B5EF4-FFF2-40B4-BE49-F238E27FC236}">
              <a16:creationId xmlns:a16="http://schemas.microsoft.com/office/drawing/2014/main" id="{00000000-0008-0000-0000-00001D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2" name="PoljeZBesedilom 2">
          <a:extLst>
            <a:ext uri="{FF2B5EF4-FFF2-40B4-BE49-F238E27FC236}">
              <a16:creationId xmlns:a16="http://schemas.microsoft.com/office/drawing/2014/main" id="{00000000-0008-0000-0000-00001E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3" name="PoljeZBesedilom 2">
          <a:extLst>
            <a:ext uri="{FF2B5EF4-FFF2-40B4-BE49-F238E27FC236}">
              <a16:creationId xmlns:a16="http://schemas.microsoft.com/office/drawing/2014/main" id="{00000000-0008-0000-0000-00001F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4" name="PoljeZBesedilom 2">
          <a:extLst>
            <a:ext uri="{FF2B5EF4-FFF2-40B4-BE49-F238E27FC236}">
              <a16:creationId xmlns:a16="http://schemas.microsoft.com/office/drawing/2014/main" id="{00000000-0008-0000-0000-000020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5" name="PoljeZBesedilom 2">
          <a:extLst>
            <a:ext uri="{FF2B5EF4-FFF2-40B4-BE49-F238E27FC236}">
              <a16:creationId xmlns:a16="http://schemas.microsoft.com/office/drawing/2014/main" id="{00000000-0008-0000-0000-000021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46" name="PoljeZBesedilom 2">
          <a:extLst>
            <a:ext uri="{FF2B5EF4-FFF2-40B4-BE49-F238E27FC236}">
              <a16:creationId xmlns:a16="http://schemas.microsoft.com/office/drawing/2014/main" id="{00000000-0008-0000-0000-000022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47" name="PoljeZBesedilom 546">
          <a:extLst>
            <a:ext uri="{FF2B5EF4-FFF2-40B4-BE49-F238E27FC236}">
              <a16:creationId xmlns:a16="http://schemas.microsoft.com/office/drawing/2014/main" id="{00000000-0008-0000-0000-000023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48" name="PoljeZBesedilom 2">
          <a:extLst>
            <a:ext uri="{FF2B5EF4-FFF2-40B4-BE49-F238E27FC236}">
              <a16:creationId xmlns:a16="http://schemas.microsoft.com/office/drawing/2014/main" id="{00000000-0008-0000-0000-000024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49" name="PoljeZBesedilom 2">
          <a:extLst>
            <a:ext uri="{FF2B5EF4-FFF2-40B4-BE49-F238E27FC236}">
              <a16:creationId xmlns:a16="http://schemas.microsoft.com/office/drawing/2014/main" id="{00000000-0008-0000-0000-000025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0" name="PoljeZBesedilom 2">
          <a:extLst>
            <a:ext uri="{FF2B5EF4-FFF2-40B4-BE49-F238E27FC236}">
              <a16:creationId xmlns:a16="http://schemas.microsoft.com/office/drawing/2014/main" id="{00000000-0008-0000-0000-000026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1" name="PoljeZBesedilom 2">
          <a:extLst>
            <a:ext uri="{FF2B5EF4-FFF2-40B4-BE49-F238E27FC236}">
              <a16:creationId xmlns:a16="http://schemas.microsoft.com/office/drawing/2014/main" id="{00000000-0008-0000-0000-000027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2" name="PoljeZBesedilom 551">
          <a:extLst>
            <a:ext uri="{FF2B5EF4-FFF2-40B4-BE49-F238E27FC236}">
              <a16:creationId xmlns:a16="http://schemas.microsoft.com/office/drawing/2014/main" id="{00000000-0008-0000-0000-000028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3" name="PoljeZBesedilom 2">
          <a:extLst>
            <a:ext uri="{FF2B5EF4-FFF2-40B4-BE49-F238E27FC236}">
              <a16:creationId xmlns:a16="http://schemas.microsoft.com/office/drawing/2014/main" id="{00000000-0008-0000-0000-000029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4" name="PoljeZBesedilom 2">
          <a:extLst>
            <a:ext uri="{FF2B5EF4-FFF2-40B4-BE49-F238E27FC236}">
              <a16:creationId xmlns:a16="http://schemas.microsoft.com/office/drawing/2014/main" id="{00000000-0008-0000-0000-00002A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5" name="PoljeZBesedilom 2">
          <a:extLst>
            <a:ext uri="{FF2B5EF4-FFF2-40B4-BE49-F238E27FC236}">
              <a16:creationId xmlns:a16="http://schemas.microsoft.com/office/drawing/2014/main" id="{00000000-0008-0000-0000-00002B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6" name="PoljeZBesedilom 2">
          <a:extLst>
            <a:ext uri="{FF2B5EF4-FFF2-40B4-BE49-F238E27FC236}">
              <a16:creationId xmlns:a16="http://schemas.microsoft.com/office/drawing/2014/main" id="{00000000-0008-0000-0000-00002C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7" name="PoljeZBesedilom 2">
          <a:extLst>
            <a:ext uri="{FF2B5EF4-FFF2-40B4-BE49-F238E27FC236}">
              <a16:creationId xmlns:a16="http://schemas.microsoft.com/office/drawing/2014/main" id="{00000000-0008-0000-0000-00002D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8" name="PoljeZBesedilom 557">
          <a:extLst>
            <a:ext uri="{FF2B5EF4-FFF2-40B4-BE49-F238E27FC236}">
              <a16:creationId xmlns:a16="http://schemas.microsoft.com/office/drawing/2014/main" id="{00000000-0008-0000-0000-00002E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9" name="PoljeZBesedilom 2">
          <a:extLst>
            <a:ext uri="{FF2B5EF4-FFF2-40B4-BE49-F238E27FC236}">
              <a16:creationId xmlns:a16="http://schemas.microsoft.com/office/drawing/2014/main" id="{00000000-0008-0000-0000-00002F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60" name="PoljeZBesedilom 2">
          <a:extLst>
            <a:ext uri="{FF2B5EF4-FFF2-40B4-BE49-F238E27FC236}">
              <a16:creationId xmlns:a16="http://schemas.microsoft.com/office/drawing/2014/main" id="{00000000-0008-0000-0000-000030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61" name="PoljeZBesedilom 2">
          <a:extLst>
            <a:ext uri="{FF2B5EF4-FFF2-40B4-BE49-F238E27FC236}">
              <a16:creationId xmlns:a16="http://schemas.microsoft.com/office/drawing/2014/main" id="{00000000-0008-0000-0000-000031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62" name="PoljeZBesedilom 2">
          <a:extLst>
            <a:ext uri="{FF2B5EF4-FFF2-40B4-BE49-F238E27FC236}">
              <a16:creationId xmlns:a16="http://schemas.microsoft.com/office/drawing/2014/main" id="{00000000-0008-0000-0000-000032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3" name="PoljeZBesedilom 562">
          <a:extLst>
            <a:ext uri="{FF2B5EF4-FFF2-40B4-BE49-F238E27FC236}">
              <a16:creationId xmlns:a16="http://schemas.microsoft.com/office/drawing/2014/main" id="{00000000-0008-0000-0000-000033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4" name="PoljeZBesedilom 2">
          <a:extLst>
            <a:ext uri="{FF2B5EF4-FFF2-40B4-BE49-F238E27FC236}">
              <a16:creationId xmlns:a16="http://schemas.microsoft.com/office/drawing/2014/main" id="{00000000-0008-0000-0000-000034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5" name="PoljeZBesedilom 2">
          <a:extLst>
            <a:ext uri="{FF2B5EF4-FFF2-40B4-BE49-F238E27FC236}">
              <a16:creationId xmlns:a16="http://schemas.microsoft.com/office/drawing/2014/main" id="{00000000-0008-0000-0000-000035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6" name="PoljeZBesedilom 2">
          <a:extLst>
            <a:ext uri="{FF2B5EF4-FFF2-40B4-BE49-F238E27FC236}">
              <a16:creationId xmlns:a16="http://schemas.microsoft.com/office/drawing/2014/main" id="{00000000-0008-0000-0000-000036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7" name="PoljeZBesedilom 2">
          <a:extLst>
            <a:ext uri="{FF2B5EF4-FFF2-40B4-BE49-F238E27FC236}">
              <a16:creationId xmlns:a16="http://schemas.microsoft.com/office/drawing/2014/main" id="{00000000-0008-0000-0000-000037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68" name="PoljeZBesedilom 2">
          <a:extLst>
            <a:ext uri="{FF2B5EF4-FFF2-40B4-BE49-F238E27FC236}">
              <a16:creationId xmlns:a16="http://schemas.microsoft.com/office/drawing/2014/main" id="{00000000-0008-0000-0000-000038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69" name="PoljeZBesedilom 568">
          <a:extLst>
            <a:ext uri="{FF2B5EF4-FFF2-40B4-BE49-F238E27FC236}">
              <a16:creationId xmlns:a16="http://schemas.microsoft.com/office/drawing/2014/main" id="{00000000-0008-0000-0000-000039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0" name="PoljeZBesedilom 2">
          <a:extLst>
            <a:ext uri="{FF2B5EF4-FFF2-40B4-BE49-F238E27FC236}">
              <a16:creationId xmlns:a16="http://schemas.microsoft.com/office/drawing/2014/main" id="{00000000-0008-0000-0000-00003A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1" name="PoljeZBesedilom 2">
          <a:extLst>
            <a:ext uri="{FF2B5EF4-FFF2-40B4-BE49-F238E27FC236}">
              <a16:creationId xmlns:a16="http://schemas.microsoft.com/office/drawing/2014/main" id="{00000000-0008-0000-0000-00003B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2" name="PoljeZBesedilom 2">
          <a:extLst>
            <a:ext uri="{FF2B5EF4-FFF2-40B4-BE49-F238E27FC236}">
              <a16:creationId xmlns:a16="http://schemas.microsoft.com/office/drawing/2014/main" id="{00000000-0008-0000-0000-00003C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3" name="PoljeZBesedilom 2">
          <a:extLst>
            <a:ext uri="{FF2B5EF4-FFF2-40B4-BE49-F238E27FC236}">
              <a16:creationId xmlns:a16="http://schemas.microsoft.com/office/drawing/2014/main" id="{00000000-0008-0000-0000-00003D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4" name="PoljeZBesedilom 2">
          <a:extLst>
            <a:ext uri="{FF2B5EF4-FFF2-40B4-BE49-F238E27FC236}">
              <a16:creationId xmlns:a16="http://schemas.microsoft.com/office/drawing/2014/main" id="{00000000-0008-0000-0000-00003E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5" name="PoljeZBesedilom 574">
          <a:extLst>
            <a:ext uri="{FF2B5EF4-FFF2-40B4-BE49-F238E27FC236}">
              <a16:creationId xmlns:a16="http://schemas.microsoft.com/office/drawing/2014/main" id="{00000000-0008-0000-0000-00003F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6" name="PoljeZBesedilom 2">
          <a:extLst>
            <a:ext uri="{FF2B5EF4-FFF2-40B4-BE49-F238E27FC236}">
              <a16:creationId xmlns:a16="http://schemas.microsoft.com/office/drawing/2014/main" id="{00000000-0008-0000-0000-000040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7" name="PoljeZBesedilom 2">
          <a:extLst>
            <a:ext uri="{FF2B5EF4-FFF2-40B4-BE49-F238E27FC236}">
              <a16:creationId xmlns:a16="http://schemas.microsoft.com/office/drawing/2014/main" id="{00000000-0008-0000-0000-000041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8" name="PoljeZBesedilom 2">
          <a:extLst>
            <a:ext uri="{FF2B5EF4-FFF2-40B4-BE49-F238E27FC236}">
              <a16:creationId xmlns:a16="http://schemas.microsoft.com/office/drawing/2014/main" id="{00000000-0008-0000-0000-000042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9" name="PoljeZBesedilom 2">
          <a:extLst>
            <a:ext uri="{FF2B5EF4-FFF2-40B4-BE49-F238E27FC236}">
              <a16:creationId xmlns:a16="http://schemas.microsoft.com/office/drawing/2014/main" id="{00000000-0008-0000-0000-000043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0" name="PoljeZBesedilom 2">
          <a:extLst>
            <a:ext uri="{FF2B5EF4-FFF2-40B4-BE49-F238E27FC236}">
              <a16:creationId xmlns:a16="http://schemas.microsoft.com/office/drawing/2014/main" id="{00000000-0008-0000-0000-000044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1" name="PoljeZBesedilom 580">
          <a:extLst>
            <a:ext uri="{FF2B5EF4-FFF2-40B4-BE49-F238E27FC236}">
              <a16:creationId xmlns:a16="http://schemas.microsoft.com/office/drawing/2014/main" id="{00000000-0008-0000-0000-000045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2" name="PoljeZBesedilom 2">
          <a:extLst>
            <a:ext uri="{FF2B5EF4-FFF2-40B4-BE49-F238E27FC236}">
              <a16:creationId xmlns:a16="http://schemas.microsoft.com/office/drawing/2014/main" id="{00000000-0008-0000-0000-000046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3" name="PoljeZBesedilom 2">
          <a:extLst>
            <a:ext uri="{FF2B5EF4-FFF2-40B4-BE49-F238E27FC236}">
              <a16:creationId xmlns:a16="http://schemas.microsoft.com/office/drawing/2014/main" id="{00000000-0008-0000-0000-000047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4" name="PoljeZBesedilom 2">
          <a:extLst>
            <a:ext uri="{FF2B5EF4-FFF2-40B4-BE49-F238E27FC236}">
              <a16:creationId xmlns:a16="http://schemas.microsoft.com/office/drawing/2014/main" id="{00000000-0008-0000-0000-000048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5" name="PoljeZBesedilom 2">
          <a:extLst>
            <a:ext uri="{FF2B5EF4-FFF2-40B4-BE49-F238E27FC236}">
              <a16:creationId xmlns:a16="http://schemas.microsoft.com/office/drawing/2014/main" id="{00000000-0008-0000-0000-000049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6" name="PoljeZBesedilom 2">
          <a:extLst>
            <a:ext uri="{FF2B5EF4-FFF2-40B4-BE49-F238E27FC236}">
              <a16:creationId xmlns:a16="http://schemas.microsoft.com/office/drawing/2014/main" id="{00000000-0008-0000-0000-00004A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7" name="PoljeZBesedilom 586">
          <a:extLst>
            <a:ext uri="{FF2B5EF4-FFF2-40B4-BE49-F238E27FC236}">
              <a16:creationId xmlns:a16="http://schemas.microsoft.com/office/drawing/2014/main" id="{00000000-0008-0000-0000-00004B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8" name="PoljeZBesedilom 2">
          <a:extLst>
            <a:ext uri="{FF2B5EF4-FFF2-40B4-BE49-F238E27FC236}">
              <a16:creationId xmlns:a16="http://schemas.microsoft.com/office/drawing/2014/main" id="{00000000-0008-0000-0000-00004C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9" name="PoljeZBesedilom 2">
          <a:extLst>
            <a:ext uri="{FF2B5EF4-FFF2-40B4-BE49-F238E27FC236}">
              <a16:creationId xmlns:a16="http://schemas.microsoft.com/office/drawing/2014/main" id="{00000000-0008-0000-0000-00004D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90" name="PoljeZBesedilom 2">
          <a:extLst>
            <a:ext uri="{FF2B5EF4-FFF2-40B4-BE49-F238E27FC236}">
              <a16:creationId xmlns:a16="http://schemas.microsoft.com/office/drawing/2014/main" id="{00000000-0008-0000-0000-00004E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91" name="PoljeZBesedilom 2">
          <a:extLst>
            <a:ext uri="{FF2B5EF4-FFF2-40B4-BE49-F238E27FC236}">
              <a16:creationId xmlns:a16="http://schemas.microsoft.com/office/drawing/2014/main" id="{00000000-0008-0000-0000-00004F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2" name="PoljeZBesedilom 2">
          <a:extLst>
            <a:ext uri="{FF2B5EF4-FFF2-40B4-BE49-F238E27FC236}">
              <a16:creationId xmlns:a16="http://schemas.microsoft.com/office/drawing/2014/main" id="{00000000-0008-0000-0000-000050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3" name="PoljeZBesedilom 592">
          <a:extLst>
            <a:ext uri="{FF2B5EF4-FFF2-40B4-BE49-F238E27FC236}">
              <a16:creationId xmlns:a16="http://schemas.microsoft.com/office/drawing/2014/main" id="{00000000-0008-0000-0000-000051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4" name="PoljeZBesedilom 2">
          <a:extLst>
            <a:ext uri="{FF2B5EF4-FFF2-40B4-BE49-F238E27FC236}">
              <a16:creationId xmlns:a16="http://schemas.microsoft.com/office/drawing/2014/main" id="{00000000-0008-0000-0000-000052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5" name="PoljeZBesedilom 2">
          <a:extLst>
            <a:ext uri="{FF2B5EF4-FFF2-40B4-BE49-F238E27FC236}">
              <a16:creationId xmlns:a16="http://schemas.microsoft.com/office/drawing/2014/main" id="{00000000-0008-0000-0000-000053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6" name="PoljeZBesedilom 2">
          <a:extLst>
            <a:ext uri="{FF2B5EF4-FFF2-40B4-BE49-F238E27FC236}">
              <a16:creationId xmlns:a16="http://schemas.microsoft.com/office/drawing/2014/main" id="{00000000-0008-0000-0000-000054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7" name="PoljeZBesedilom 2">
          <a:extLst>
            <a:ext uri="{FF2B5EF4-FFF2-40B4-BE49-F238E27FC236}">
              <a16:creationId xmlns:a16="http://schemas.microsoft.com/office/drawing/2014/main" id="{00000000-0008-0000-0000-000055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598" name="PoljeZBesedilom 2">
          <a:extLst>
            <a:ext uri="{FF2B5EF4-FFF2-40B4-BE49-F238E27FC236}">
              <a16:creationId xmlns:a16="http://schemas.microsoft.com/office/drawing/2014/main" id="{00000000-0008-0000-0000-000056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599" name="PoljeZBesedilom 598">
          <a:extLst>
            <a:ext uri="{FF2B5EF4-FFF2-40B4-BE49-F238E27FC236}">
              <a16:creationId xmlns:a16="http://schemas.microsoft.com/office/drawing/2014/main" id="{00000000-0008-0000-0000-000057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00" name="PoljeZBesedilom 2">
          <a:extLst>
            <a:ext uri="{FF2B5EF4-FFF2-40B4-BE49-F238E27FC236}">
              <a16:creationId xmlns:a16="http://schemas.microsoft.com/office/drawing/2014/main" id="{00000000-0008-0000-0000-000058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01" name="PoljeZBesedilom 2">
          <a:extLst>
            <a:ext uri="{FF2B5EF4-FFF2-40B4-BE49-F238E27FC236}">
              <a16:creationId xmlns:a16="http://schemas.microsoft.com/office/drawing/2014/main" id="{00000000-0008-0000-0000-000059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02" name="PoljeZBesedilom 2">
          <a:extLst>
            <a:ext uri="{FF2B5EF4-FFF2-40B4-BE49-F238E27FC236}">
              <a16:creationId xmlns:a16="http://schemas.microsoft.com/office/drawing/2014/main" id="{00000000-0008-0000-0000-00005A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03" name="PoljeZBesedilom 2">
          <a:extLst>
            <a:ext uri="{FF2B5EF4-FFF2-40B4-BE49-F238E27FC236}">
              <a16:creationId xmlns:a16="http://schemas.microsoft.com/office/drawing/2014/main" id="{00000000-0008-0000-0000-00005B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4" name="PoljeZBesedilom 603">
          <a:extLst>
            <a:ext uri="{FF2B5EF4-FFF2-40B4-BE49-F238E27FC236}">
              <a16:creationId xmlns:a16="http://schemas.microsoft.com/office/drawing/2014/main" id="{00000000-0008-0000-0000-00005C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5" name="PoljeZBesedilom 2">
          <a:extLst>
            <a:ext uri="{FF2B5EF4-FFF2-40B4-BE49-F238E27FC236}">
              <a16:creationId xmlns:a16="http://schemas.microsoft.com/office/drawing/2014/main" id="{00000000-0008-0000-0000-00005D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6" name="PoljeZBesedilom 2">
          <a:extLst>
            <a:ext uri="{FF2B5EF4-FFF2-40B4-BE49-F238E27FC236}">
              <a16:creationId xmlns:a16="http://schemas.microsoft.com/office/drawing/2014/main" id="{00000000-0008-0000-0000-00005E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7" name="PoljeZBesedilom 2">
          <a:extLst>
            <a:ext uri="{FF2B5EF4-FFF2-40B4-BE49-F238E27FC236}">
              <a16:creationId xmlns:a16="http://schemas.microsoft.com/office/drawing/2014/main" id="{00000000-0008-0000-0000-00005F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8" name="PoljeZBesedilom 2">
          <a:extLst>
            <a:ext uri="{FF2B5EF4-FFF2-40B4-BE49-F238E27FC236}">
              <a16:creationId xmlns:a16="http://schemas.microsoft.com/office/drawing/2014/main" id="{00000000-0008-0000-0000-000060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09" name="PoljeZBesedilom 2">
          <a:extLst>
            <a:ext uri="{FF2B5EF4-FFF2-40B4-BE49-F238E27FC236}">
              <a16:creationId xmlns:a16="http://schemas.microsoft.com/office/drawing/2014/main" id="{00000000-0008-0000-0000-000061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0" name="PoljeZBesedilom 609">
          <a:extLst>
            <a:ext uri="{FF2B5EF4-FFF2-40B4-BE49-F238E27FC236}">
              <a16:creationId xmlns:a16="http://schemas.microsoft.com/office/drawing/2014/main" id="{00000000-0008-0000-0000-000062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1" name="PoljeZBesedilom 2">
          <a:extLst>
            <a:ext uri="{FF2B5EF4-FFF2-40B4-BE49-F238E27FC236}">
              <a16:creationId xmlns:a16="http://schemas.microsoft.com/office/drawing/2014/main" id="{00000000-0008-0000-0000-000063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2" name="PoljeZBesedilom 2">
          <a:extLst>
            <a:ext uri="{FF2B5EF4-FFF2-40B4-BE49-F238E27FC236}">
              <a16:creationId xmlns:a16="http://schemas.microsoft.com/office/drawing/2014/main" id="{00000000-0008-0000-0000-000064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3" name="PoljeZBesedilom 2">
          <a:extLst>
            <a:ext uri="{FF2B5EF4-FFF2-40B4-BE49-F238E27FC236}">
              <a16:creationId xmlns:a16="http://schemas.microsoft.com/office/drawing/2014/main" id="{00000000-0008-0000-0000-000065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4" name="PoljeZBesedilom 2">
          <a:extLst>
            <a:ext uri="{FF2B5EF4-FFF2-40B4-BE49-F238E27FC236}">
              <a16:creationId xmlns:a16="http://schemas.microsoft.com/office/drawing/2014/main" id="{00000000-0008-0000-0000-000066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5" name="PoljeZBesedilom 2">
          <a:extLst>
            <a:ext uri="{FF2B5EF4-FFF2-40B4-BE49-F238E27FC236}">
              <a16:creationId xmlns:a16="http://schemas.microsoft.com/office/drawing/2014/main" id="{00000000-0008-0000-0000-000067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6" name="PoljeZBesedilom 615">
          <a:extLst>
            <a:ext uri="{FF2B5EF4-FFF2-40B4-BE49-F238E27FC236}">
              <a16:creationId xmlns:a16="http://schemas.microsoft.com/office/drawing/2014/main" id="{00000000-0008-0000-0000-000068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7" name="PoljeZBesedilom 2">
          <a:extLst>
            <a:ext uri="{FF2B5EF4-FFF2-40B4-BE49-F238E27FC236}">
              <a16:creationId xmlns:a16="http://schemas.microsoft.com/office/drawing/2014/main" id="{00000000-0008-0000-0000-000069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8" name="PoljeZBesedilom 2">
          <a:extLst>
            <a:ext uri="{FF2B5EF4-FFF2-40B4-BE49-F238E27FC236}">
              <a16:creationId xmlns:a16="http://schemas.microsoft.com/office/drawing/2014/main" id="{00000000-0008-0000-0000-00006A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9" name="PoljeZBesedilom 2">
          <a:extLst>
            <a:ext uri="{FF2B5EF4-FFF2-40B4-BE49-F238E27FC236}">
              <a16:creationId xmlns:a16="http://schemas.microsoft.com/office/drawing/2014/main" id="{00000000-0008-0000-0000-00006B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20" name="PoljeZBesedilom 2">
          <a:extLst>
            <a:ext uri="{FF2B5EF4-FFF2-40B4-BE49-F238E27FC236}">
              <a16:creationId xmlns:a16="http://schemas.microsoft.com/office/drawing/2014/main" id="{00000000-0008-0000-0000-00006C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1" name="PoljeZBesedilom 2">
          <a:extLst>
            <a:ext uri="{FF2B5EF4-FFF2-40B4-BE49-F238E27FC236}">
              <a16:creationId xmlns:a16="http://schemas.microsoft.com/office/drawing/2014/main" id="{00000000-0008-0000-0000-00006D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2" name="PoljeZBesedilom 621">
          <a:extLst>
            <a:ext uri="{FF2B5EF4-FFF2-40B4-BE49-F238E27FC236}">
              <a16:creationId xmlns:a16="http://schemas.microsoft.com/office/drawing/2014/main" id="{00000000-0008-0000-0000-00006E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3" name="PoljeZBesedilom 2">
          <a:extLst>
            <a:ext uri="{FF2B5EF4-FFF2-40B4-BE49-F238E27FC236}">
              <a16:creationId xmlns:a16="http://schemas.microsoft.com/office/drawing/2014/main" id="{00000000-0008-0000-0000-00006F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4" name="PoljeZBesedilom 2">
          <a:extLst>
            <a:ext uri="{FF2B5EF4-FFF2-40B4-BE49-F238E27FC236}">
              <a16:creationId xmlns:a16="http://schemas.microsoft.com/office/drawing/2014/main" id="{00000000-0008-0000-0000-000070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5" name="PoljeZBesedilom 2">
          <a:extLst>
            <a:ext uri="{FF2B5EF4-FFF2-40B4-BE49-F238E27FC236}">
              <a16:creationId xmlns:a16="http://schemas.microsoft.com/office/drawing/2014/main" id="{00000000-0008-0000-0000-000071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6" name="PoljeZBesedilom 2">
          <a:extLst>
            <a:ext uri="{FF2B5EF4-FFF2-40B4-BE49-F238E27FC236}">
              <a16:creationId xmlns:a16="http://schemas.microsoft.com/office/drawing/2014/main" id="{00000000-0008-0000-0000-000072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7" name="PoljeZBesedilom 2">
          <a:extLst>
            <a:ext uri="{FF2B5EF4-FFF2-40B4-BE49-F238E27FC236}">
              <a16:creationId xmlns:a16="http://schemas.microsoft.com/office/drawing/2014/main" id="{00000000-0008-0000-0000-000073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8" name="PoljeZBesedilom 627">
          <a:extLst>
            <a:ext uri="{FF2B5EF4-FFF2-40B4-BE49-F238E27FC236}">
              <a16:creationId xmlns:a16="http://schemas.microsoft.com/office/drawing/2014/main" id="{00000000-0008-0000-0000-000074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9" name="PoljeZBesedilom 2">
          <a:extLst>
            <a:ext uri="{FF2B5EF4-FFF2-40B4-BE49-F238E27FC236}">
              <a16:creationId xmlns:a16="http://schemas.microsoft.com/office/drawing/2014/main" id="{00000000-0008-0000-0000-000075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30" name="PoljeZBesedilom 2">
          <a:extLst>
            <a:ext uri="{FF2B5EF4-FFF2-40B4-BE49-F238E27FC236}">
              <a16:creationId xmlns:a16="http://schemas.microsoft.com/office/drawing/2014/main" id="{00000000-0008-0000-0000-000076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31" name="PoljeZBesedilom 2">
          <a:extLst>
            <a:ext uri="{FF2B5EF4-FFF2-40B4-BE49-F238E27FC236}">
              <a16:creationId xmlns:a16="http://schemas.microsoft.com/office/drawing/2014/main" id="{00000000-0008-0000-0000-000077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32" name="PoljeZBesedilom 2">
          <a:extLst>
            <a:ext uri="{FF2B5EF4-FFF2-40B4-BE49-F238E27FC236}">
              <a16:creationId xmlns:a16="http://schemas.microsoft.com/office/drawing/2014/main" id="{00000000-0008-0000-0000-000078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3" name="PoljeZBesedilom 2">
          <a:extLst>
            <a:ext uri="{FF2B5EF4-FFF2-40B4-BE49-F238E27FC236}">
              <a16:creationId xmlns:a16="http://schemas.microsoft.com/office/drawing/2014/main" id="{00000000-0008-0000-0000-000079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4" name="PoljeZBesedilom 633">
          <a:extLst>
            <a:ext uri="{FF2B5EF4-FFF2-40B4-BE49-F238E27FC236}">
              <a16:creationId xmlns:a16="http://schemas.microsoft.com/office/drawing/2014/main" id="{00000000-0008-0000-0000-00007A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5" name="PoljeZBesedilom 2">
          <a:extLst>
            <a:ext uri="{FF2B5EF4-FFF2-40B4-BE49-F238E27FC236}">
              <a16:creationId xmlns:a16="http://schemas.microsoft.com/office/drawing/2014/main" id="{00000000-0008-0000-0000-00007B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6" name="PoljeZBesedilom 2">
          <a:extLst>
            <a:ext uri="{FF2B5EF4-FFF2-40B4-BE49-F238E27FC236}">
              <a16:creationId xmlns:a16="http://schemas.microsoft.com/office/drawing/2014/main" id="{00000000-0008-0000-0000-00007C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7" name="PoljeZBesedilom 2">
          <a:extLst>
            <a:ext uri="{FF2B5EF4-FFF2-40B4-BE49-F238E27FC236}">
              <a16:creationId xmlns:a16="http://schemas.microsoft.com/office/drawing/2014/main" id="{00000000-0008-0000-0000-00007D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8" name="PoljeZBesedilom 2">
          <a:extLst>
            <a:ext uri="{FF2B5EF4-FFF2-40B4-BE49-F238E27FC236}">
              <a16:creationId xmlns:a16="http://schemas.microsoft.com/office/drawing/2014/main" id="{00000000-0008-0000-0000-00007E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39" name="PoljeZBesedilom 2">
          <a:extLst>
            <a:ext uri="{FF2B5EF4-FFF2-40B4-BE49-F238E27FC236}">
              <a16:creationId xmlns:a16="http://schemas.microsoft.com/office/drawing/2014/main" id="{00000000-0008-0000-0000-00007F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0" name="PoljeZBesedilom 639">
          <a:extLst>
            <a:ext uri="{FF2B5EF4-FFF2-40B4-BE49-F238E27FC236}">
              <a16:creationId xmlns:a16="http://schemas.microsoft.com/office/drawing/2014/main" id="{00000000-0008-0000-0000-000080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1" name="PoljeZBesedilom 2">
          <a:extLst>
            <a:ext uri="{FF2B5EF4-FFF2-40B4-BE49-F238E27FC236}">
              <a16:creationId xmlns:a16="http://schemas.microsoft.com/office/drawing/2014/main" id="{00000000-0008-0000-0000-000081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2" name="PoljeZBesedilom 2">
          <a:extLst>
            <a:ext uri="{FF2B5EF4-FFF2-40B4-BE49-F238E27FC236}">
              <a16:creationId xmlns:a16="http://schemas.microsoft.com/office/drawing/2014/main" id="{00000000-0008-0000-0000-000082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3" name="PoljeZBesedilom 2">
          <a:extLst>
            <a:ext uri="{FF2B5EF4-FFF2-40B4-BE49-F238E27FC236}">
              <a16:creationId xmlns:a16="http://schemas.microsoft.com/office/drawing/2014/main" id="{00000000-0008-0000-0000-000083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4" name="PoljeZBesedilom 2">
          <a:extLst>
            <a:ext uri="{FF2B5EF4-FFF2-40B4-BE49-F238E27FC236}">
              <a16:creationId xmlns:a16="http://schemas.microsoft.com/office/drawing/2014/main" id="{00000000-0008-0000-0000-000084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5" name="PoljeZBesedilom 644">
          <a:extLst>
            <a:ext uri="{FF2B5EF4-FFF2-40B4-BE49-F238E27FC236}">
              <a16:creationId xmlns:a16="http://schemas.microsoft.com/office/drawing/2014/main" id="{00000000-0008-0000-0000-000085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6" name="PoljeZBesedilom 2">
          <a:extLst>
            <a:ext uri="{FF2B5EF4-FFF2-40B4-BE49-F238E27FC236}">
              <a16:creationId xmlns:a16="http://schemas.microsoft.com/office/drawing/2014/main" id="{00000000-0008-0000-0000-000086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7" name="PoljeZBesedilom 2">
          <a:extLst>
            <a:ext uri="{FF2B5EF4-FFF2-40B4-BE49-F238E27FC236}">
              <a16:creationId xmlns:a16="http://schemas.microsoft.com/office/drawing/2014/main" id="{00000000-0008-0000-0000-000087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8" name="PoljeZBesedilom 2">
          <a:extLst>
            <a:ext uri="{FF2B5EF4-FFF2-40B4-BE49-F238E27FC236}">
              <a16:creationId xmlns:a16="http://schemas.microsoft.com/office/drawing/2014/main" id="{00000000-0008-0000-0000-000088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9" name="PoljeZBesedilom 2">
          <a:extLst>
            <a:ext uri="{FF2B5EF4-FFF2-40B4-BE49-F238E27FC236}">
              <a16:creationId xmlns:a16="http://schemas.microsoft.com/office/drawing/2014/main" id="{00000000-0008-0000-0000-000089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0" name="PoljeZBesedilom 2">
          <a:extLst>
            <a:ext uri="{FF2B5EF4-FFF2-40B4-BE49-F238E27FC236}">
              <a16:creationId xmlns:a16="http://schemas.microsoft.com/office/drawing/2014/main" id="{00000000-0008-0000-0000-00008A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1" name="PoljeZBesedilom 650">
          <a:extLst>
            <a:ext uri="{FF2B5EF4-FFF2-40B4-BE49-F238E27FC236}">
              <a16:creationId xmlns:a16="http://schemas.microsoft.com/office/drawing/2014/main" id="{00000000-0008-0000-0000-00008B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2" name="PoljeZBesedilom 2">
          <a:extLst>
            <a:ext uri="{FF2B5EF4-FFF2-40B4-BE49-F238E27FC236}">
              <a16:creationId xmlns:a16="http://schemas.microsoft.com/office/drawing/2014/main" id="{00000000-0008-0000-0000-00008C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3" name="PoljeZBesedilom 2">
          <a:extLst>
            <a:ext uri="{FF2B5EF4-FFF2-40B4-BE49-F238E27FC236}">
              <a16:creationId xmlns:a16="http://schemas.microsoft.com/office/drawing/2014/main" id="{00000000-0008-0000-0000-00008D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4" name="PoljeZBesedilom 2">
          <a:extLst>
            <a:ext uri="{FF2B5EF4-FFF2-40B4-BE49-F238E27FC236}">
              <a16:creationId xmlns:a16="http://schemas.microsoft.com/office/drawing/2014/main" id="{00000000-0008-0000-0000-00008E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5" name="PoljeZBesedilom 2">
          <a:extLst>
            <a:ext uri="{FF2B5EF4-FFF2-40B4-BE49-F238E27FC236}">
              <a16:creationId xmlns:a16="http://schemas.microsoft.com/office/drawing/2014/main" id="{00000000-0008-0000-0000-00008F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6" name="PoljeZBesedilom 2">
          <a:extLst>
            <a:ext uri="{FF2B5EF4-FFF2-40B4-BE49-F238E27FC236}">
              <a16:creationId xmlns:a16="http://schemas.microsoft.com/office/drawing/2014/main" id="{00000000-0008-0000-0000-000090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7" name="PoljeZBesedilom 656">
          <a:extLst>
            <a:ext uri="{FF2B5EF4-FFF2-40B4-BE49-F238E27FC236}">
              <a16:creationId xmlns:a16="http://schemas.microsoft.com/office/drawing/2014/main" id="{00000000-0008-0000-0000-000091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8" name="PoljeZBesedilom 2">
          <a:extLst>
            <a:ext uri="{FF2B5EF4-FFF2-40B4-BE49-F238E27FC236}">
              <a16:creationId xmlns:a16="http://schemas.microsoft.com/office/drawing/2014/main" id="{00000000-0008-0000-0000-000092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9" name="PoljeZBesedilom 2">
          <a:extLst>
            <a:ext uri="{FF2B5EF4-FFF2-40B4-BE49-F238E27FC236}">
              <a16:creationId xmlns:a16="http://schemas.microsoft.com/office/drawing/2014/main" id="{00000000-0008-0000-0000-000093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0" name="PoljeZBesedilom 2">
          <a:extLst>
            <a:ext uri="{FF2B5EF4-FFF2-40B4-BE49-F238E27FC236}">
              <a16:creationId xmlns:a16="http://schemas.microsoft.com/office/drawing/2014/main" id="{00000000-0008-0000-0000-000094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1" name="PoljeZBesedilom 2">
          <a:extLst>
            <a:ext uri="{FF2B5EF4-FFF2-40B4-BE49-F238E27FC236}">
              <a16:creationId xmlns:a16="http://schemas.microsoft.com/office/drawing/2014/main" id="{00000000-0008-0000-0000-000095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2" name="PoljeZBesedilom 2">
          <a:extLst>
            <a:ext uri="{FF2B5EF4-FFF2-40B4-BE49-F238E27FC236}">
              <a16:creationId xmlns:a16="http://schemas.microsoft.com/office/drawing/2014/main" id="{00000000-0008-0000-0000-000096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3" name="PoljeZBesedilom 662">
          <a:extLst>
            <a:ext uri="{FF2B5EF4-FFF2-40B4-BE49-F238E27FC236}">
              <a16:creationId xmlns:a16="http://schemas.microsoft.com/office/drawing/2014/main" id="{00000000-0008-0000-0000-000097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4" name="PoljeZBesedilom 2">
          <a:extLst>
            <a:ext uri="{FF2B5EF4-FFF2-40B4-BE49-F238E27FC236}">
              <a16:creationId xmlns:a16="http://schemas.microsoft.com/office/drawing/2014/main" id="{00000000-0008-0000-0000-000098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5" name="PoljeZBesedilom 2">
          <a:extLst>
            <a:ext uri="{FF2B5EF4-FFF2-40B4-BE49-F238E27FC236}">
              <a16:creationId xmlns:a16="http://schemas.microsoft.com/office/drawing/2014/main" id="{00000000-0008-0000-0000-000099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6" name="PoljeZBesedilom 2">
          <a:extLst>
            <a:ext uri="{FF2B5EF4-FFF2-40B4-BE49-F238E27FC236}">
              <a16:creationId xmlns:a16="http://schemas.microsoft.com/office/drawing/2014/main" id="{00000000-0008-0000-0000-00009A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7" name="PoljeZBesedilom 2">
          <a:extLst>
            <a:ext uri="{FF2B5EF4-FFF2-40B4-BE49-F238E27FC236}">
              <a16:creationId xmlns:a16="http://schemas.microsoft.com/office/drawing/2014/main" id="{00000000-0008-0000-0000-00009B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8" name="PoljeZBesedilom 2">
          <a:extLst>
            <a:ext uri="{FF2B5EF4-FFF2-40B4-BE49-F238E27FC236}">
              <a16:creationId xmlns:a16="http://schemas.microsoft.com/office/drawing/2014/main" id="{00000000-0008-0000-0000-00009C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9" name="PoljeZBesedilom 668">
          <a:extLst>
            <a:ext uri="{FF2B5EF4-FFF2-40B4-BE49-F238E27FC236}">
              <a16:creationId xmlns:a16="http://schemas.microsoft.com/office/drawing/2014/main" id="{00000000-0008-0000-0000-00009D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0" name="PoljeZBesedilom 2">
          <a:extLst>
            <a:ext uri="{FF2B5EF4-FFF2-40B4-BE49-F238E27FC236}">
              <a16:creationId xmlns:a16="http://schemas.microsoft.com/office/drawing/2014/main" id="{00000000-0008-0000-0000-00009E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1" name="PoljeZBesedilom 2">
          <a:extLst>
            <a:ext uri="{FF2B5EF4-FFF2-40B4-BE49-F238E27FC236}">
              <a16:creationId xmlns:a16="http://schemas.microsoft.com/office/drawing/2014/main" id="{00000000-0008-0000-0000-00009F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2" name="PoljeZBesedilom 2">
          <a:extLst>
            <a:ext uri="{FF2B5EF4-FFF2-40B4-BE49-F238E27FC236}">
              <a16:creationId xmlns:a16="http://schemas.microsoft.com/office/drawing/2014/main" id="{00000000-0008-0000-0000-0000A0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3" name="PoljeZBesedilom 2">
          <a:extLst>
            <a:ext uri="{FF2B5EF4-FFF2-40B4-BE49-F238E27FC236}">
              <a16:creationId xmlns:a16="http://schemas.microsoft.com/office/drawing/2014/main" id="{00000000-0008-0000-0000-0000A1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4" name="PoljeZBesedilom 2">
          <a:extLst>
            <a:ext uri="{FF2B5EF4-FFF2-40B4-BE49-F238E27FC236}">
              <a16:creationId xmlns:a16="http://schemas.microsoft.com/office/drawing/2014/main" id="{00000000-0008-0000-0000-0000A2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5" name="PoljeZBesedilom 674">
          <a:extLst>
            <a:ext uri="{FF2B5EF4-FFF2-40B4-BE49-F238E27FC236}">
              <a16:creationId xmlns:a16="http://schemas.microsoft.com/office/drawing/2014/main" id="{00000000-0008-0000-0000-0000A3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6" name="PoljeZBesedilom 2">
          <a:extLst>
            <a:ext uri="{FF2B5EF4-FFF2-40B4-BE49-F238E27FC236}">
              <a16:creationId xmlns:a16="http://schemas.microsoft.com/office/drawing/2014/main" id="{00000000-0008-0000-0000-0000A4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7" name="PoljeZBesedilom 2">
          <a:extLst>
            <a:ext uri="{FF2B5EF4-FFF2-40B4-BE49-F238E27FC236}">
              <a16:creationId xmlns:a16="http://schemas.microsoft.com/office/drawing/2014/main" id="{00000000-0008-0000-0000-0000A5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8" name="PoljeZBesedilom 2">
          <a:extLst>
            <a:ext uri="{FF2B5EF4-FFF2-40B4-BE49-F238E27FC236}">
              <a16:creationId xmlns:a16="http://schemas.microsoft.com/office/drawing/2014/main" id="{00000000-0008-0000-0000-0000A6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9" name="PoljeZBesedilom 2">
          <a:extLst>
            <a:ext uri="{FF2B5EF4-FFF2-40B4-BE49-F238E27FC236}">
              <a16:creationId xmlns:a16="http://schemas.microsoft.com/office/drawing/2014/main" id="{00000000-0008-0000-0000-0000A7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0" name="PoljeZBesedilom 2">
          <a:extLst>
            <a:ext uri="{FF2B5EF4-FFF2-40B4-BE49-F238E27FC236}">
              <a16:creationId xmlns:a16="http://schemas.microsoft.com/office/drawing/2014/main" id="{00000000-0008-0000-0000-0000A8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1" name="PoljeZBesedilom 680">
          <a:extLst>
            <a:ext uri="{FF2B5EF4-FFF2-40B4-BE49-F238E27FC236}">
              <a16:creationId xmlns:a16="http://schemas.microsoft.com/office/drawing/2014/main" id="{00000000-0008-0000-0000-0000A9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2" name="PoljeZBesedilom 2">
          <a:extLst>
            <a:ext uri="{FF2B5EF4-FFF2-40B4-BE49-F238E27FC236}">
              <a16:creationId xmlns:a16="http://schemas.microsoft.com/office/drawing/2014/main" id="{00000000-0008-0000-0000-0000AA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3" name="PoljeZBesedilom 2">
          <a:extLst>
            <a:ext uri="{FF2B5EF4-FFF2-40B4-BE49-F238E27FC236}">
              <a16:creationId xmlns:a16="http://schemas.microsoft.com/office/drawing/2014/main" id="{00000000-0008-0000-0000-0000AB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4" name="PoljeZBesedilom 2">
          <a:extLst>
            <a:ext uri="{FF2B5EF4-FFF2-40B4-BE49-F238E27FC236}">
              <a16:creationId xmlns:a16="http://schemas.microsoft.com/office/drawing/2014/main" id="{00000000-0008-0000-0000-0000AC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5" name="PoljeZBesedilom 2">
          <a:extLst>
            <a:ext uri="{FF2B5EF4-FFF2-40B4-BE49-F238E27FC236}">
              <a16:creationId xmlns:a16="http://schemas.microsoft.com/office/drawing/2014/main" id="{00000000-0008-0000-0000-0000AD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6" name="PoljeZBesedilom 2">
          <a:extLst>
            <a:ext uri="{FF2B5EF4-FFF2-40B4-BE49-F238E27FC236}">
              <a16:creationId xmlns:a16="http://schemas.microsoft.com/office/drawing/2014/main" id="{00000000-0008-0000-0000-0000AE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7" name="PoljeZBesedilom 686">
          <a:extLst>
            <a:ext uri="{FF2B5EF4-FFF2-40B4-BE49-F238E27FC236}">
              <a16:creationId xmlns:a16="http://schemas.microsoft.com/office/drawing/2014/main" id="{00000000-0008-0000-0000-0000AF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8" name="PoljeZBesedilom 2">
          <a:extLst>
            <a:ext uri="{FF2B5EF4-FFF2-40B4-BE49-F238E27FC236}">
              <a16:creationId xmlns:a16="http://schemas.microsoft.com/office/drawing/2014/main" id="{00000000-0008-0000-0000-0000B0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9" name="PoljeZBesedilom 2">
          <a:extLst>
            <a:ext uri="{FF2B5EF4-FFF2-40B4-BE49-F238E27FC236}">
              <a16:creationId xmlns:a16="http://schemas.microsoft.com/office/drawing/2014/main" id="{00000000-0008-0000-0000-0000B1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90" name="PoljeZBesedilom 2">
          <a:extLst>
            <a:ext uri="{FF2B5EF4-FFF2-40B4-BE49-F238E27FC236}">
              <a16:creationId xmlns:a16="http://schemas.microsoft.com/office/drawing/2014/main" id="{00000000-0008-0000-0000-0000B2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91" name="PoljeZBesedilom 2">
          <a:extLst>
            <a:ext uri="{FF2B5EF4-FFF2-40B4-BE49-F238E27FC236}">
              <a16:creationId xmlns:a16="http://schemas.microsoft.com/office/drawing/2014/main" id="{00000000-0008-0000-0000-0000B3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2" name="PoljeZBesedilom 2">
          <a:extLst>
            <a:ext uri="{FF2B5EF4-FFF2-40B4-BE49-F238E27FC236}">
              <a16:creationId xmlns:a16="http://schemas.microsoft.com/office/drawing/2014/main" id="{00000000-0008-0000-0000-0000B4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3" name="PoljeZBesedilom 692">
          <a:extLst>
            <a:ext uri="{FF2B5EF4-FFF2-40B4-BE49-F238E27FC236}">
              <a16:creationId xmlns:a16="http://schemas.microsoft.com/office/drawing/2014/main" id="{00000000-0008-0000-0000-0000B5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4" name="PoljeZBesedilom 2">
          <a:extLst>
            <a:ext uri="{FF2B5EF4-FFF2-40B4-BE49-F238E27FC236}">
              <a16:creationId xmlns:a16="http://schemas.microsoft.com/office/drawing/2014/main" id="{00000000-0008-0000-0000-0000B6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5" name="PoljeZBesedilom 2">
          <a:extLst>
            <a:ext uri="{FF2B5EF4-FFF2-40B4-BE49-F238E27FC236}">
              <a16:creationId xmlns:a16="http://schemas.microsoft.com/office/drawing/2014/main" id="{00000000-0008-0000-0000-0000B7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6" name="PoljeZBesedilom 2">
          <a:extLst>
            <a:ext uri="{FF2B5EF4-FFF2-40B4-BE49-F238E27FC236}">
              <a16:creationId xmlns:a16="http://schemas.microsoft.com/office/drawing/2014/main" id="{00000000-0008-0000-0000-0000B8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7" name="PoljeZBesedilom 2">
          <a:extLst>
            <a:ext uri="{FF2B5EF4-FFF2-40B4-BE49-F238E27FC236}">
              <a16:creationId xmlns:a16="http://schemas.microsoft.com/office/drawing/2014/main" id="{00000000-0008-0000-0000-0000B9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8" name="PoljeZBesedilom 2">
          <a:extLst>
            <a:ext uri="{FF2B5EF4-FFF2-40B4-BE49-F238E27FC236}">
              <a16:creationId xmlns:a16="http://schemas.microsoft.com/office/drawing/2014/main" id="{00000000-0008-0000-0000-0000BA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9" name="PoljeZBesedilom 698">
          <a:extLst>
            <a:ext uri="{FF2B5EF4-FFF2-40B4-BE49-F238E27FC236}">
              <a16:creationId xmlns:a16="http://schemas.microsoft.com/office/drawing/2014/main" id="{00000000-0008-0000-0000-0000BB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00" name="PoljeZBesedilom 2">
          <a:extLst>
            <a:ext uri="{FF2B5EF4-FFF2-40B4-BE49-F238E27FC236}">
              <a16:creationId xmlns:a16="http://schemas.microsoft.com/office/drawing/2014/main" id="{00000000-0008-0000-0000-0000BC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01" name="PoljeZBesedilom 2">
          <a:extLst>
            <a:ext uri="{FF2B5EF4-FFF2-40B4-BE49-F238E27FC236}">
              <a16:creationId xmlns:a16="http://schemas.microsoft.com/office/drawing/2014/main" id="{00000000-0008-0000-0000-0000BD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02" name="PoljeZBesedilom 2">
          <a:extLst>
            <a:ext uri="{FF2B5EF4-FFF2-40B4-BE49-F238E27FC236}">
              <a16:creationId xmlns:a16="http://schemas.microsoft.com/office/drawing/2014/main" id="{00000000-0008-0000-0000-0000BE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03" name="PoljeZBesedilom 2">
          <a:extLst>
            <a:ext uri="{FF2B5EF4-FFF2-40B4-BE49-F238E27FC236}">
              <a16:creationId xmlns:a16="http://schemas.microsoft.com/office/drawing/2014/main" id="{00000000-0008-0000-0000-0000BF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4" name="PoljeZBesedilom 703">
          <a:extLst>
            <a:ext uri="{FF2B5EF4-FFF2-40B4-BE49-F238E27FC236}">
              <a16:creationId xmlns:a16="http://schemas.microsoft.com/office/drawing/2014/main" id="{00000000-0008-0000-0000-0000C0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5" name="PoljeZBesedilom 2">
          <a:extLst>
            <a:ext uri="{FF2B5EF4-FFF2-40B4-BE49-F238E27FC236}">
              <a16:creationId xmlns:a16="http://schemas.microsoft.com/office/drawing/2014/main" id="{00000000-0008-0000-0000-0000C1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6" name="PoljeZBesedilom 2">
          <a:extLst>
            <a:ext uri="{FF2B5EF4-FFF2-40B4-BE49-F238E27FC236}">
              <a16:creationId xmlns:a16="http://schemas.microsoft.com/office/drawing/2014/main" id="{00000000-0008-0000-0000-0000C2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7" name="PoljeZBesedilom 2">
          <a:extLst>
            <a:ext uri="{FF2B5EF4-FFF2-40B4-BE49-F238E27FC236}">
              <a16:creationId xmlns:a16="http://schemas.microsoft.com/office/drawing/2014/main" id="{00000000-0008-0000-0000-0000C3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8" name="PoljeZBesedilom 2">
          <a:extLst>
            <a:ext uri="{FF2B5EF4-FFF2-40B4-BE49-F238E27FC236}">
              <a16:creationId xmlns:a16="http://schemas.microsoft.com/office/drawing/2014/main" id="{00000000-0008-0000-0000-0000C4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09" name="PoljeZBesedilom 2">
          <a:extLst>
            <a:ext uri="{FF2B5EF4-FFF2-40B4-BE49-F238E27FC236}">
              <a16:creationId xmlns:a16="http://schemas.microsoft.com/office/drawing/2014/main" id="{00000000-0008-0000-0000-0000C5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0" name="PoljeZBesedilom 709">
          <a:extLst>
            <a:ext uri="{FF2B5EF4-FFF2-40B4-BE49-F238E27FC236}">
              <a16:creationId xmlns:a16="http://schemas.microsoft.com/office/drawing/2014/main" id="{00000000-0008-0000-0000-0000C6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1" name="PoljeZBesedilom 2">
          <a:extLst>
            <a:ext uri="{FF2B5EF4-FFF2-40B4-BE49-F238E27FC236}">
              <a16:creationId xmlns:a16="http://schemas.microsoft.com/office/drawing/2014/main" id="{00000000-0008-0000-0000-0000C7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2" name="PoljeZBesedilom 2">
          <a:extLst>
            <a:ext uri="{FF2B5EF4-FFF2-40B4-BE49-F238E27FC236}">
              <a16:creationId xmlns:a16="http://schemas.microsoft.com/office/drawing/2014/main" id="{00000000-0008-0000-0000-0000C8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3" name="PoljeZBesedilom 2">
          <a:extLst>
            <a:ext uri="{FF2B5EF4-FFF2-40B4-BE49-F238E27FC236}">
              <a16:creationId xmlns:a16="http://schemas.microsoft.com/office/drawing/2014/main" id="{00000000-0008-0000-0000-0000C9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4" name="PoljeZBesedilom 2">
          <a:extLst>
            <a:ext uri="{FF2B5EF4-FFF2-40B4-BE49-F238E27FC236}">
              <a16:creationId xmlns:a16="http://schemas.microsoft.com/office/drawing/2014/main" id="{00000000-0008-0000-0000-0000CA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5" name="PoljeZBesedilom 2">
          <a:extLst>
            <a:ext uri="{FF2B5EF4-FFF2-40B4-BE49-F238E27FC236}">
              <a16:creationId xmlns:a16="http://schemas.microsoft.com/office/drawing/2014/main" id="{00000000-0008-0000-0000-0000CB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6" name="PoljeZBesedilom 715">
          <a:extLst>
            <a:ext uri="{FF2B5EF4-FFF2-40B4-BE49-F238E27FC236}">
              <a16:creationId xmlns:a16="http://schemas.microsoft.com/office/drawing/2014/main" id="{00000000-0008-0000-0000-0000CC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7" name="PoljeZBesedilom 2">
          <a:extLst>
            <a:ext uri="{FF2B5EF4-FFF2-40B4-BE49-F238E27FC236}">
              <a16:creationId xmlns:a16="http://schemas.microsoft.com/office/drawing/2014/main" id="{00000000-0008-0000-0000-0000CD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8" name="PoljeZBesedilom 2">
          <a:extLst>
            <a:ext uri="{FF2B5EF4-FFF2-40B4-BE49-F238E27FC236}">
              <a16:creationId xmlns:a16="http://schemas.microsoft.com/office/drawing/2014/main" id="{00000000-0008-0000-0000-0000CE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9" name="PoljeZBesedilom 2">
          <a:extLst>
            <a:ext uri="{FF2B5EF4-FFF2-40B4-BE49-F238E27FC236}">
              <a16:creationId xmlns:a16="http://schemas.microsoft.com/office/drawing/2014/main" id="{00000000-0008-0000-0000-0000CF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0" name="PoljeZBesedilom 2">
          <a:extLst>
            <a:ext uri="{FF2B5EF4-FFF2-40B4-BE49-F238E27FC236}">
              <a16:creationId xmlns:a16="http://schemas.microsoft.com/office/drawing/2014/main" id="{00000000-0008-0000-0000-0000D0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1" name="PoljeZBesedilom 2">
          <a:extLst>
            <a:ext uri="{FF2B5EF4-FFF2-40B4-BE49-F238E27FC236}">
              <a16:creationId xmlns:a16="http://schemas.microsoft.com/office/drawing/2014/main" id="{00000000-0008-0000-0000-0000D1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2" name="PoljeZBesedilom 721">
          <a:extLst>
            <a:ext uri="{FF2B5EF4-FFF2-40B4-BE49-F238E27FC236}">
              <a16:creationId xmlns:a16="http://schemas.microsoft.com/office/drawing/2014/main" id="{00000000-0008-0000-0000-0000D2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3" name="PoljeZBesedilom 2">
          <a:extLst>
            <a:ext uri="{FF2B5EF4-FFF2-40B4-BE49-F238E27FC236}">
              <a16:creationId xmlns:a16="http://schemas.microsoft.com/office/drawing/2014/main" id="{00000000-0008-0000-0000-0000D3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4" name="PoljeZBesedilom 2">
          <a:extLst>
            <a:ext uri="{FF2B5EF4-FFF2-40B4-BE49-F238E27FC236}">
              <a16:creationId xmlns:a16="http://schemas.microsoft.com/office/drawing/2014/main" id="{00000000-0008-0000-0000-0000D4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5" name="PoljeZBesedilom 2">
          <a:extLst>
            <a:ext uri="{FF2B5EF4-FFF2-40B4-BE49-F238E27FC236}">
              <a16:creationId xmlns:a16="http://schemas.microsoft.com/office/drawing/2014/main" id="{00000000-0008-0000-0000-0000D5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6" name="PoljeZBesedilom 2">
          <a:extLst>
            <a:ext uri="{FF2B5EF4-FFF2-40B4-BE49-F238E27FC236}">
              <a16:creationId xmlns:a16="http://schemas.microsoft.com/office/drawing/2014/main" id="{00000000-0008-0000-0000-0000D6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27" name="PoljeZBesedilom 2">
          <a:extLst>
            <a:ext uri="{FF2B5EF4-FFF2-40B4-BE49-F238E27FC236}">
              <a16:creationId xmlns:a16="http://schemas.microsoft.com/office/drawing/2014/main" id="{00000000-0008-0000-0000-0000D7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28" name="PoljeZBesedilom 727">
          <a:extLst>
            <a:ext uri="{FF2B5EF4-FFF2-40B4-BE49-F238E27FC236}">
              <a16:creationId xmlns:a16="http://schemas.microsoft.com/office/drawing/2014/main" id="{00000000-0008-0000-0000-0000D8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29" name="PoljeZBesedilom 2">
          <a:extLst>
            <a:ext uri="{FF2B5EF4-FFF2-40B4-BE49-F238E27FC236}">
              <a16:creationId xmlns:a16="http://schemas.microsoft.com/office/drawing/2014/main" id="{00000000-0008-0000-0000-0000D9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0" name="PoljeZBesedilom 2">
          <a:extLst>
            <a:ext uri="{FF2B5EF4-FFF2-40B4-BE49-F238E27FC236}">
              <a16:creationId xmlns:a16="http://schemas.microsoft.com/office/drawing/2014/main" id="{00000000-0008-0000-0000-0000DA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1" name="PoljeZBesedilom 2">
          <a:extLst>
            <a:ext uri="{FF2B5EF4-FFF2-40B4-BE49-F238E27FC236}">
              <a16:creationId xmlns:a16="http://schemas.microsoft.com/office/drawing/2014/main" id="{00000000-0008-0000-0000-0000DB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2" name="PoljeZBesedilom 2">
          <a:extLst>
            <a:ext uri="{FF2B5EF4-FFF2-40B4-BE49-F238E27FC236}">
              <a16:creationId xmlns:a16="http://schemas.microsoft.com/office/drawing/2014/main" id="{00000000-0008-0000-0000-0000DC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3" name="PoljeZBesedilom 2">
          <a:extLst>
            <a:ext uri="{FF2B5EF4-FFF2-40B4-BE49-F238E27FC236}">
              <a16:creationId xmlns:a16="http://schemas.microsoft.com/office/drawing/2014/main" id="{00000000-0008-0000-0000-0000DD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4" name="PoljeZBesedilom 733">
          <a:extLst>
            <a:ext uri="{FF2B5EF4-FFF2-40B4-BE49-F238E27FC236}">
              <a16:creationId xmlns:a16="http://schemas.microsoft.com/office/drawing/2014/main" id="{00000000-0008-0000-0000-0000DE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5" name="PoljeZBesedilom 2">
          <a:extLst>
            <a:ext uri="{FF2B5EF4-FFF2-40B4-BE49-F238E27FC236}">
              <a16:creationId xmlns:a16="http://schemas.microsoft.com/office/drawing/2014/main" id="{00000000-0008-0000-0000-0000DF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6" name="PoljeZBesedilom 2">
          <a:extLst>
            <a:ext uri="{FF2B5EF4-FFF2-40B4-BE49-F238E27FC236}">
              <a16:creationId xmlns:a16="http://schemas.microsoft.com/office/drawing/2014/main" id="{00000000-0008-0000-0000-0000E0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7" name="PoljeZBesedilom 2">
          <a:extLst>
            <a:ext uri="{FF2B5EF4-FFF2-40B4-BE49-F238E27FC236}">
              <a16:creationId xmlns:a16="http://schemas.microsoft.com/office/drawing/2014/main" id="{00000000-0008-0000-0000-0000E1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8" name="PoljeZBesedilom 2">
          <a:extLst>
            <a:ext uri="{FF2B5EF4-FFF2-40B4-BE49-F238E27FC236}">
              <a16:creationId xmlns:a16="http://schemas.microsoft.com/office/drawing/2014/main" id="{00000000-0008-0000-0000-0000E2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39" name="PoljeZBesedilom 738">
          <a:extLst>
            <a:ext uri="{FF2B5EF4-FFF2-40B4-BE49-F238E27FC236}">
              <a16:creationId xmlns:a16="http://schemas.microsoft.com/office/drawing/2014/main" id="{00000000-0008-0000-0000-0000E3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40" name="PoljeZBesedilom 2">
          <a:extLst>
            <a:ext uri="{FF2B5EF4-FFF2-40B4-BE49-F238E27FC236}">
              <a16:creationId xmlns:a16="http://schemas.microsoft.com/office/drawing/2014/main" id="{00000000-0008-0000-0000-0000E4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41" name="PoljeZBesedilom 2">
          <a:extLst>
            <a:ext uri="{FF2B5EF4-FFF2-40B4-BE49-F238E27FC236}">
              <a16:creationId xmlns:a16="http://schemas.microsoft.com/office/drawing/2014/main" id="{00000000-0008-0000-0000-0000E5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42" name="PoljeZBesedilom 2">
          <a:extLst>
            <a:ext uri="{FF2B5EF4-FFF2-40B4-BE49-F238E27FC236}">
              <a16:creationId xmlns:a16="http://schemas.microsoft.com/office/drawing/2014/main" id="{00000000-0008-0000-0000-0000E6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43" name="PoljeZBesedilom 2">
          <a:extLst>
            <a:ext uri="{FF2B5EF4-FFF2-40B4-BE49-F238E27FC236}">
              <a16:creationId xmlns:a16="http://schemas.microsoft.com/office/drawing/2014/main" id="{00000000-0008-0000-0000-0000E7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4" name="PoljeZBesedilom 2">
          <a:extLst>
            <a:ext uri="{FF2B5EF4-FFF2-40B4-BE49-F238E27FC236}">
              <a16:creationId xmlns:a16="http://schemas.microsoft.com/office/drawing/2014/main" id="{00000000-0008-0000-0000-0000E8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5" name="PoljeZBesedilom 744">
          <a:extLst>
            <a:ext uri="{FF2B5EF4-FFF2-40B4-BE49-F238E27FC236}">
              <a16:creationId xmlns:a16="http://schemas.microsoft.com/office/drawing/2014/main" id="{00000000-0008-0000-0000-0000E9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6" name="PoljeZBesedilom 2">
          <a:extLst>
            <a:ext uri="{FF2B5EF4-FFF2-40B4-BE49-F238E27FC236}">
              <a16:creationId xmlns:a16="http://schemas.microsoft.com/office/drawing/2014/main" id="{00000000-0008-0000-0000-0000EA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7" name="PoljeZBesedilom 2">
          <a:extLst>
            <a:ext uri="{FF2B5EF4-FFF2-40B4-BE49-F238E27FC236}">
              <a16:creationId xmlns:a16="http://schemas.microsoft.com/office/drawing/2014/main" id="{00000000-0008-0000-0000-0000EB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8" name="PoljeZBesedilom 2">
          <a:extLst>
            <a:ext uri="{FF2B5EF4-FFF2-40B4-BE49-F238E27FC236}">
              <a16:creationId xmlns:a16="http://schemas.microsoft.com/office/drawing/2014/main" id="{00000000-0008-0000-0000-0000EC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9" name="PoljeZBesedilom 2">
          <a:extLst>
            <a:ext uri="{FF2B5EF4-FFF2-40B4-BE49-F238E27FC236}">
              <a16:creationId xmlns:a16="http://schemas.microsoft.com/office/drawing/2014/main" id="{00000000-0008-0000-0000-0000ED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0" name="PoljeZBesedilom 2">
          <a:extLst>
            <a:ext uri="{FF2B5EF4-FFF2-40B4-BE49-F238E27FC236}">
              <a16:creationId xmlns:a16="http://schemas.microsoft.com/office/drawing/2014/main" id="{00000000-0008-0000-0000-0000EE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1" name="PoljeZBesedilom 750">
          <a:extLst>
            <a:ext uri="{FF2B5EF4-FFF2-40B4-BE49-F238E27FC236}">
              <a16:creationId xmlns:a16="http://schemas.microsoft.com/office/drawing/2014/main" id="{00000000-0008-0000-0000-0000EF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2" name="PoljeZBesedilom 2">
          <a:extLst>
            <a:ext uri="{FF2B5EF4-FFF2-40B4-BE49-F238E27FC236}">
              <a16:creationId xmlns:a16="http://schemas.microsoft.com/office/drawing/2014/main" id="{00000000-0008-0000-0000-0000F0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3" name="PoljeZBesedilom 2">
          <a:extLst>
            <a:ext uri="{FF2B5EF4-FFF2-40B4-BE49-F238E27FC236}">
              <a16:creationId xmlns:a16="http://schemas.microsoft.com/office/drawing/2014/main" id="{00000000-0008-0000-0000-0000F1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4" name="PoljeZBesedilom 2">
          <a:extLst>
            <a:ext uri="{FF2B5EF4-FFF2-40B4-BE49-F238E27FC236}">
              <a16:creationId xmlns:a16="http://schemas.microsoft.com/office/drawing/2014/main" id="{00000000-0008-0000-0000-0000F2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5" name="PoljeZBesedilom 2">
          <a:extLst>
            <a:ext uri="{FF2B5EF4-FFF2-40B4-BE49-F238E27FC236}">
              <a16:creationId xmlns:a16="http://schemas.microsoft.com/office/drawing/2014/main" id="{00000000-0008-0000-0000-0000F3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6" name="PoljeZBesedilom 2">
          <a:extLst>
            <a:ext uri="{FF2B5EF4-FFF2-40B4-BE49-F238E27FC236}">
              <a16:creationId xmlns:a16="http://schemas.microsoft.com/office/drawing/2014/main" id="{00000000-0008-0000-0000-0000F4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7" name="PoljeZBesedilom 756">
          <a:extLst>
            <a:ext uri="{FF2B5EF4-FFF2-40B4-BE49-F238E27FC236}">
              <a16:creationId xmlns:a16="http://schemas.microsoft.com/office/drawing/2014/main" id="{00000000-0008-0000-0000-0000F5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8" name="PoljeZBesedilom 2">
          <a:extLst>
            <a:ext uri="{FF2B5EF4-FFF2-40B4-BE49-F238E27FC236}">
              <a16:creationId xmlns:a16="http://schemas.microsoft.com/office/drawing/2014/main" id="{00000000-0008-0000-0000-0000F6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9" name="PoljeZBesedilom 2">
          <a:extLst>
            <a:ext uri="{FF2B5EF4-FFF2-40B4-BE49-F238E27FC236}">
              <a16:creationId xmlns:a16="http://schemas.microsoft.com/office/drawing/2014/main" id="{00000000-0008-0000-0000-0000F7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0" name="PoljeZBesedilom 2">
          <a:extLst>
            <a:ext uri="{FF2B5EF4-FFF2-40B4-BE49-F238E27FC236}">
              <a16:creationId xmlns:a16="http://schemas.microsoft.com/office/drawing/2014/main" id="{00000000-0008-0000-0000-0000F8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1" name="PoljeZBesedilom 2">
          <a:extLst>
            <a:ext uri="{FF2B5EF4-FFF2-40B4-BE49-F238E27FC236}">
              <a16:creationId xmlns:a16="http://schemas.microsoft.com/office/drawing/2014/main" id="{00000000-0008-0000-0000-0000F9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2" name="PoljeZBesedilom 2">
          <a:extLst>
            <a:ext uri="{FF2B5EF4-FFF2-40B4-BE49-F238E27FC236}">
              <a16:creationId xmlns:a16="http://schemas.microsoft.com/office/drawing/2014/main" id="{00000000-0008-0000-0000-0000FA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3" name="PoljeZBesedilom 762">
          <a:extLst>
            <a:ext uri="{FF2B5EF4-FFF2-40B4-BE49-F238E27FC236}">
              <a16:creationId xmlns:a16="http://schemas.microsoft.com/office/drawing/2014/main" id="{00000000-0008-0000-0000-0000FB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4" name="PoljeZBesedilom 2">
          <a:extLst>
            <a:ext uri="{FF2B5EF4-FFF2-40B4-BE49-F238E27FC236}">
              <a16:creationId xmlns:a16="http://schemas.microsoft.com/office/drawing/2014/main" id="{00000000-0008-0000-0000-0000FC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5" name="PoljeZBesedilom 2">
          <a:extLst>
            <a:ext uri="{FF2B5EF4-FFF2-40B4-BE49-F238E27FC236}">
              <a16:creationId xmlns:a16="http://schemas.microsoft.com/office/drawing/2014/main" id="{00000000-0008-0000-0000-0000FD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6" name="PoljeZBesedilom 2">
          <a:extLst>
            <a:ext uri="{FF2B5EF4-FFF2-40B4-BE49-F238E27FC236}">
              <a16:creationId xmlns:a16="http://schemas.microsoft.com/office/drawing/2014/main" id="{00000000-0008-0000-0000-0000FE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7" name="PoljeZBesedilom 2">
          <a:extLst>
            <a:ext uri="{FF2B5EF4-FFF2-40B4-BE49-F238E27FC236}">
              <a16:creationId xmlns:a16="http://schemas.microsoft.com/office/drawing/2014/main" id="{00000000-0008-0000-0000-0000FF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8" name="PoljeZBesedilom 2">
          <a:extLst>
            <a:ext uri="{FF2B5EF4-FFF2-40B4-BE49-F238E27FC236}">
              <a16:creationId xmlns:a16="http://schemas.microsoft.com/office/drawing/2014/main" id="{00000000-0008-0000-0000-000000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9" name="PoljeZBesedilom 768">
          <a:extLst>
            <a:ext uri="{FF2B5EF4-FFF2-40B4-BE49-F238E27FC236}">
              <a16:creationId xmlns:a16="http://schemas.microsoft.com/office/drawing/2014/main" id="{00000000-0008-0000-0000-000001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0" name="PoljeZBesedilom 2">
          <a:extLst>
            <a:ext uri="{FF2B5EF4-FFF2-40B4-BE49-F238E27FC236}">
              <a16:creationId xmlns:a16="http://schemas.microsoft.com/office/drawing/2014/main" id="{00000000-0008-0000-0000-000002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1" name="PoljeZBesedilom 2">
          <a:extLst>
            <a:ext uri="{FF2B5EF4-FFF2-40B4-BE49-F238E27FC236}">
              <a16:creationId xmlns:a16="http://schemas.microsoft.com/office/drawing/2014/main" id="{00000000-0008-0000-0000-000003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2" name="PoljeZBesedilom 2">
          <a:extLst>
            <a:ext uri="{FF2B5EF4-FFF2-40B4-BE49-F238E27FC236}">
              <a16:creationId xmlns:a16="http://schemas.microsoft.com/office/drawing/2014/main" id="{00000000-0008-0000-0000-000004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3" name="PoljeZBesedilom 2">
          <a:extLst>
            <a:ext uri="{FF2B5EF4-FFF2-40B4-BE49-F238E27FC236}">
              <a16:creationId xmlns:a16="http://schemas.microsoft.com/office/drawing/2014/main" id="{00000000-0008-0000-0000-000005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4" name="PoljeZBesedilom 2">
          <a:extLst>
            <a:ext uri="{FF2B5EF4-FFF2-40B4-BE49-F238E27FC236}">
              <a16:creationId xmlns:a16="http://schemas.microsoft.com/office/drawing/2014/main" id="{00000000-0008-0000-0000-000006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5" name="PoljeZBesedilom 774">
          <a:extLst>
            <a:ext uri="{FF2B5EF4-FFF2-40B4-BE49-F238E27FC236}">
              <a16:creationId xmlns:a16="http://schemas.microsoft.com/office/drawing/2014/main" id="{00000000-0008-0000-0000-000007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6" name="PoljeZBesedilom 2">
          <a:extLst>
            <a:ext uri="{FF2B5EF4-FFF2-40B4-BE49-F238E27FC236}">
              <a16:creationId xmlns:a16="http://schemas.microsoft.com/office/drawing/2014/main" id="{00000000-0008-0000-0000-000008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7" name="PoljeZBesedilom 2">
          <a:extLst>
            <a:ext uri="{FF2B5EF4-FFF2-40B4-BE49-F238E27FC236}">
              <a16:creationId xmlns:a16="http://schemas.microsoft.com/office/drawing/2014/main" id="{00000000-0008-0000-0000-000009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8" name="PoljeZBesedilom 2">
          <a:extLst>
            <a:ext uri="{FF2B5EF4-FFF2-40B4-BE49-F238E27FC236}">
              <a16:creationId xmlns:a16="http://schemas.microsoft.com/office/drawing/2014/main" id="{00000000-0008-0000-0000-00000A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9" name="PoljeZBesedilom 2">
          <a:extLst>
            <a:ext uri="{FF2B5EF4-FFF2-40B4-BE49-F238E27FC236}">
              <a16:creationId xmlns:a16="http://schemas.microsoft.com/office/drawing/2014/main" id="{00000000-0008-0000-0000-00000B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0" name="PoljeZBesedilom 2">
          <a:extLst>
            <a:ext uri="{FF2B5EF4-FFF2-40B4-BE49-F238E27FC236}">
              <a16:creationId xmlns:a16="http://schemas.microsoft.com/office/drawing/2014/main" id="{00000000-0008-0000-0000-00000C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1" name="PoljeZBesedilom 780">
          <a:extLst>
            <a:ext uri="{FF2B5EF4-FFF2-40B4-BE49-F238E27FC236}">
              <a16:creationId xmlns:a16="http://schemas.microsoft.com/office/drawing/2014/main" id="{00000000-0008-0000-0000-00000D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2" name="PoljeZBesedilom 2">
          <a:extLst>
            <a:ext uri="{FF2B5EF4-FFF2-40B4-BE49-F238E27FC236}">
              <a16:creationId xmlns:a16="http://schemas.microsoft.com/office/drawing/2014/main" id="{00000000-0008-0000-0000-00000E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3" name="PoljeZBesedilom 2">
          <a:extLst>
            <a:ext uri="{FF2B5EF4-FFF2-40B4-BE49-F238E27FC236}">
              <a16:creationId xmlns:a16="http://schemas.microsoft.com/office/drawing/2014/main" id="{00000000-0008-0000-0000-00000F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4" name="PoljeZBesedilom 2">
          <a:extLst>
            <a:ext uri="{FF2B5EF4-FFF2-40B4-BE49-F238E27FC236}">
              <a16:creationId xmlns:a16="http://schemas.microsoft.com/office/drawing/2014/main" id="{00000000-0008-0000-0000-000010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5" name="PoljeZBesedilom 2">
          <a:extLst>
            <a:ext uri="{FF2B5EF4-FFF2-40B4-BE49-F238E27FC236}">
              <a16:creationId xmlns:a16="http://schemas.microsoft.com/office/drawing/2014/main" id="{00000000-0008-0000-0000-000011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86" name="PoljeZBesedilom 2">
          <a:extLst>
            <a:ext uri="{FF2B5EF4-FFF2-40B4-BE49-F238E27FC236}">
              <a16:creationId xmlns:a16="http://schemas.microsoft.com/office/drawing/2014/main" id="{00000000-0008-0000-0000-000012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87" name="PoljeZBesedilom 786">
          <a:extLst>
            <a:ext uri="{FF2B5EF4-FFF2-40B4-BE49-F238E27FC236}">
              <a16:creationId xmlns:a16="http://schemas.microsoft.com/office/drawing/2014/main" id="{00000000-0008-0000-0000-000013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88" name="PoljeZBesedilom 2">
          <a:extLst>
            <a:ext uri="{FF2B5EF4-FFF2-40B4-BE49-F238E27FC236}">
              <a16:creationId xmlns:a16="http://schemas.microsoft.com/office/drawing/2014/main" id="{00000000-0008-0000-0000-000014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89" name="PoljeZBesedilom 2">
          <a:extLst>
            <a:ext uri="{FF2B5EF4-FFF2-40B4-BE49-F238E27FC236}">
              <a16:creationId xmlns:a16="http://schemas.microsoft.com/office/drawing/2014/main" id="{00000000-0008-0000-0000-000015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0" name="PoljeZBesedilom 2">
          <a:extLst>
            <a:ext uri="{FF2B5EF4-FFF2-40B4-BE49-F238E27FC236}">
              <a16:creationId xmlns:a16="http://schemas.microsoft.com/office/drawing/2014/main" id="{00000000-0008-0000-0000-000016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1" name="PoljeZBesedilom 2">
          <a:extLst>
            <a:ext uri="{FF2B5EF4-FFF2-40B4-BE49-F238E27FC236}">
              <a16:creationId xmlns:a16="http://schemas.microsoft.com/office/drawing/2014/main" id="{00000000-0008-0000-0000-000017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2" name="PoljeZBesedilom 2">
          <a:extLst>
            <a:ext uri="{FF2B5EF4-FFF2-40B4-BE49-F238E27FC236}">
              <a16:creationId xmlns:a16="http://schemas.microsoft.com/office/drawing/2014/main" id="{00000000-0008-0000-0000-000018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3" name="PoljeZBesedilom 792">
          <a:extLst>
            <a:ext uri="{FF2B5EF4-FFF2-40B4-BE49-F238E27FC236}">
              <a16:creationId xmlns:a16="http://schemas.microsoft.com/office/drawing/2014/main" id="{00000000-0008-0000-0000-000019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4" name="PoljeZBesedilom 2">
          <a:extLst>
            <a:ext uri="{FF2B5EF4-FFF2-40B4-BE49-F238E27FC236}">
              <a16:creationId xmlns:a16="http://schemas.microsoft.com/office/drawing/2014/main" id="{00000000-0008-0000-0000-00001A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5" name="PoljeZBesedilom 2">
          <a:extLst>
            <a:ext uri="{FF2B5EF4-FFF2-40B4-BE49-F238E27FC236}">
              <a16:creationId xmlns:a16="http://schemas.microsoft.com/office/drawing/2014/main" id="{00000000-0008-0000-0000-00001B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6" name="PoljeZBesedilom 2">
          <a:extLst>
            <a:ext uri="{FF2B5EF4-FFF2-40B4-BE49-F238E27FC236}">
              <a16:creationId xmlns:a16="http://schemas.microsoft.com/office/drawing/2014/main" id="{00000000-0008-0000-0000-00001C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7" name="PoljeZBesedilom 2">
          <a:extLst>
            <a:ext uri="{FF2B5EF4-FFF2-40B4-BE49-F238E27FC236}">
              <a16:creationId xmlns:a16="http://schemas.microsoft.com/office/drawing/2014/main" id="{00000000-0008-0000-0000-00001D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98" name="PoljeZBesedilom 2">
          <a:extLst>
            <a:ext uri="{FF2B5EF4-FFF2-40B4-BE49-F238E27FC236}">
              <a16:creationId xmlns:a16="http://schemas.microsoft.com/office/drawing/2014/main" id="{00000000-0008-0000-0000-00001E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99" name="PoljeZBesedilom 798">
          <a:extLst>
            <a:ext uri="{FF2B5EF4-FFF2-40B4-BE49-F238E27FC236}">
              <a16:creationId xmlns:a16="http://schemas.microsoft.com/office/drawing/2014/main" id="{00000000-0008-0000-0000-00001F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800" name="PoljeZBesedilom 2">
          <a:extLst>
            <a:ext uri="{FF2B5EF4-FFF2-40B4-BE49-F238E27FC236}">
              <a16:creationId xmlns:a16="http://schemas.microsoft.com/office/drawing/2014/main" id="{00000000-0008-0000-0000-000020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801" name="PoljeZBesedilom 2">
          <a:extLst>
            <a:ext uri="{FF2B5EF4-FFF2-40B4-BE49-F238E27FC236}">
              <a16:creationId xmlns:a16="http://schemas.microsoft.com/office/drawing/2014/main" id="{00000000-0008-0000-0000-000021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802" name="PoljeZBesedilom 2">
          <a:extLst>
            <a:ext uri="{FF2B5EF4-FFF2-40B4-BE49-F238E27FC236}">
              <a16:creationId xmlns:a16="http://schemas.microsoft.com/office/drawing/2014/main" id="{00000000-0008-0000-0000-000022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803" name="PoljeZBesedilom 2">
          <a:extLst>
            <a:ext uri="{FF2B5EF4-FFF2-40B4-BE49-F238E27FC236}">
              <a16:creationId xmlns:a16="http://schemas.microsoft.com/office/drawing/2014/main" id="{00000000-0008-0000-0000-000023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4" name="PoljeZBesedilom 2">
          <a:extLst>
            <a:ext uri="{FF2B5EF4-FFF2-40B4-BE49-F238E27FC236}">
              <a16:creationId xmlns:a16="http://schemas.microsoft.com/office/drawing/2014/main" id="{00000000-0008-0000-0000-000024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5" name="PoljeZBesedilom 804">
          <a:extLst>
            <a:ext uri="{FF2B5EF4-FFF2-40B4-BE49-F238E27FC236}">
              <a16:creationId xmlns:a16="http://schemas.microsoft.com/office/drawing/2014/main" id="{00000000-0008-0000-0000-000025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6" name="PoljeZBesedilom 2">
          <a:extLst>
            <a:ext uri="{FF2B5EF4-FFF2-40B4-BE49-F238E27FC236}">
              <a16:creationId xmlns:a16="http://schemas.microsoft.com/office/drawing/2014/main" id="{00000000-0008-0000-0000-000026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7" name="PoljeZBesedilom 2">
          <a:extLst>
            <a:ext uri="{FF2B5EF4-FFF2-40B4-BE49-F238E27FC236}">
              <a16:creationId xmlns:a16="http://schemas.microsoft.com/office/drawing/2014/main" id="{00000000-0008-0000-0000-000027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8" name="PoljeZBesedilom 2">
          <a:extLst>
            <a:ext uri="{FF2B5EF4-FFF2-40B4-BE49-F238E27FC236}">
              <a16:creationId xmlns:a16="http://schemas.microsoft.com/office/drawing/2014/main" id="{00000000-0008-0000-0000-000028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9" name="PoljeZBesedilom 2">
          <a:extLst>
            <a:ext uri="{FF2B5EF4-FFF2-40B4-BE49-F238E27FC236}">
              <a16:creationId xmlns:a16="http://schemas.microsoft.com/office/drawing/2014/main" id="{00000000-0008-0000-0000-000029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0" name="PoljeZBesedilom 809">
          <a:extLst>
            <a:ext uri="{FF2B5EF4-FFF2-40B4-BE49-F238E27FC236}">
              <a16:creationId xmlns:a16="http://schemas.microsoft.com/office/drawing/2014/main" id="{00000000-0008-0000-0000-00002A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1" name="PoljeZBesedilom 2">
          <a:extLst>
            <a:ext uri="{FF2B5EF4-FFF2-40B4-BE49-F238E27FC236}">
              <a16:creationId xmlns:a16="http://schemas.microsoft.com/office/drawing/2014/main" id="{00000000-0008-0000-0000-00002B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2" name="PoljeZBesedilom 2">
          <a:extLst>
            <a:ext uri="{FF2B5EF4-FFF2-40B4-BE49-F238E27FC236}">
              <a16:creationId xmlns:a16="http://schemas.microsoft.com/office/drawing/2014/main" id="{00000000-0008-0000-0000-00002C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3" name="PoljeZBesedilom 2">
          <a:extLst>
            <a:ext uri="{FF2B5EF4-FFF2-40B4-BE49-F238E27FC236}">
              <a16:creationId xmlns:a16="http://schemas.microsoft.com/office/drawing/2014/main" id="{00000000-0008-0000-0000-00002D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4" name="PoljeZBesedilom 2">
          <a:extLst>
            <a:ext uri="{FF2B5EF4-FFF2-40B4-BE49-F238E27FC236}">
              <a16:creationId xmlns:a16="http://schemas.microsoft.com/office/drawing/2014/main" id="{00000000-0008-0000-0000-00002E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5" name="PoljeZBesedilom 2">
          <a:extLst>
            <a:ext uri="{FF2B5EF4-FFF2-40B4-BE49-F238E27FC236}">
              <a16:creationId xmlns:a16="http://schemas.microsoft.com/office/drawing/2014/main" id="{00000000-0008-0000-0000-00002F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6" name="PoljeZBesedilom 815">
          <a:extLst>
            <a:ext uri="{FF2B5EF4-FFF2-40B4-BE49-F238E27FC236}">
              <a16:creationId xmlns:a16="http://schemas.microsoft.com/office/drawing/2014/main" id="{00000000-0008-0000-0000-000030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7" name="PoljeZBesedilom 2">
          <a:extLst>
            <a:ext uri="{FF2B5EF4-FFF2-40B4-BE49-F238E27FC236}">
              <a16:creationId xmlns:a16="http://schemas.microsoft.com/office/drawing/2014/main" id="{00000000-0008-0000-0000-000031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8" name="PoljeZBesedilom 2">
          <a:extLst>
            <a:ext uri="{FF2B5EF4-FFF2-40B4-BE49-F238E27FC236}">
              <a16:creationId xmlns:a16="http://schemas.microsoft.com/office/drawing/2014/main" id="{00000000-0008-0000-0000-000032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9" name="PoljeZBesedilom 2">
          <a:extLst>
            <a:ext uri="{FF2B5EF4-FFF2-40B4-BE49-F238E27FC236}">
              <a16:creationId xmlns:a16="http://schemas.microsoft.com/office/drawing/2014/main" id="{00000000-0008-0000-0000-000033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20" name="PoljeZBesedilom 2">
          <a:extLst>
            <a:ext uri="{FF2B5EF4-FFF2-40B4-BE49-F238E27FC236}">
              <a16:creationId xmlns:a16="http://schemas.microsoft.com/office/drawing/2014/main" id="{00000000-0008-0000-0000-000034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1" name="PoljeZBesedilom 820">
          <a:extLst>
            <a:ext uri="{FF2B5EF4-FFF2-40B4-BE49-F238E27FC236}">
              <a16:creationId xmlns:a16="http://schemas.microsoft.com/office/drawing/2014/main" id="{00000000-0008-0000-0000-000035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2" name="PoljeZBesedilom 2">
          <a:extLst>
            <a:ext uri="{FF2B5EF4-FFF2-40B4-BE49-F238E27FC236}">
              <a16:creationId xmlns:a16="http://schemas.microsoft.com/office/drawing/2014/main" id="{00000000-0008-0000-0000-000036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3" name="PoljeZBesedilom 2">
          <a:extLst>
            <a:ext uri="{FF2B5EF4-FFF2-40B4-BE49-F238E27FC236}">
              <a16:creationId xmlns:a16="http://schemas.microsoft.com/office/drawing/2014/main" id="{00000000-0008-0000-0000-000037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4" name="PoljeZBesedilom 2">
          <a:extLst>
            <a:ext uri="{FF2B5EF4-FFF2-40B4-BE49-F238E27FC236}">
              <a16:creationId xmlns:a16="http://schemas.microsoft.com/office/drawing/2014/main" id="{00000000-0008-0000-0000-000038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5" name="PoljeZBesedilom 2">
          <a:extLst>
            <a:ext uri="{FF2B5EF4-FFF2-40B4-BE49-F238E27FC236}">
              <a16:creationId xmlns:a16="http://schemas.microsoft.com/office/drawing/2014/main" id="{00000000-0008-0000-0000-000039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26" name="PoljeZBesedilom 2">
          <a:extLst>
            <a:ext uri="{FF2B5EF4-FFF2-40B4-BE49-F238E27FC236}">
              <a16:creationId xmlns:a16="http://schemas.microsoft.com/office/drawing/2014/main" id="{00000000-0008-0000-0000-00003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27" name="PoljeZBesedilom 826">
          <a:extLst>
            <a:ext uri="{FF2B5EF4-FFF2-40B4-BE49-F238E27FC236}">
              <a16:creationId xmlns:a16="http://schemas.microsoft.com/office/drawing/2014/main" id="{00000000-0008-0000-0000-00003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28" name="PoljeZBesedilom 2">
          <a:extLst>
            <a:ext uri="{FF2B5EF4-FFF2-40B4-BE49-F238E27FC236}">
              <a16:creationId xmlns:a16="http://schemas.microsoft.com/office/drawing/2014/main" id="{00000000-0008-0000-0000-00003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29" name="PoljeZBesedilom 2">
          <a:extLst>
            <a:ext uri="{FF2B5EF4-FFF2-40B4-BE49-F238E27FC236}">
              <a16:creationId xmlns:a16="http://schemas.microsoft.com/office/drawing/2014/main" id="{00000000-0008-0000-0000-00003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0" name="PoljeZBesedilom 2">
          <a:extLst>
            <a:ext uri="{FF2B5EF4-FFF2-40B4-BE49-F238E27FC236}">
              <a16:creationId xmlns:a16="http://schemas.microsoft.com/office/drawing/2014/main" id="{00000000-0008-0000-0000-00003E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1" name="PoljeZBesedilom 2">
          <a:extLst>
            <a:ext uri="{FF2B5EF4-FFF2-40B4-BE49-F238E27FC236}">
              <a16:creationId xmlns:a16="http://schemas.microsoft.com/office/drawing/2014/main" id="{00000000-0008-0000-0000-00003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2" name="PoljeZBesedilom 2">
          <a:extLst>
            <a:ext uri="{FF2B5EF4-FFF2-40B4-BE49-F238E27FC236}">
              <a16:creationId xmlns:a16="http://schemas.microsoft.com/office/drawing/2014/main" id="{00000000-0008-0000-0000-00004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3" name="PoljeZBesedilom 832">
          <a:extLst>
            <a:ext uri="{FF2B5EF4-FFF2-40B4-BE49-F238E27FC236}">
              <a16:creationId xmlns:a16="http://schemas.microsoft.com/office/drawing/2014/main" id="{00000000-0008-0000-0000-000041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4" name="PoljeZBesedilom 2">
          <a:extLst>
            <a:ext uri="{FF2B5EF4-FFF2-40B4-BE49-F238E27FC236}">
              <a16:creationId xmlns:a16="http://schemas.microsoft.com/office/drawing/2014/main" id="{00000000-0008-0000-0000-000042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5" name="PoljeZBesedilom 2">
          <a:extLst>
            <a:ext uri="{FF2B5EF4-FFF2-40B4-BE49-F238E27FC236}">
              <a16:creationId xmlns:a16="http://schemas.microsoft.com/office/drawing/2014/main" id="{00000000-0008-0000-0000-000043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6" name="PoljeZBesedilom 2">
          <a:extLst>
            <a:ext uri="{FF2B5EF4-FFF2-40B4-BE49-F238E27FC236}">
              <a16:creationId xmlns:a16="http://schemas.microsoft.com/office/drawing/2014/main" id="{00000000-0008-0000-0000-000044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7" name="PoljeZBesedilom 2">
          <a:extLst>
            <a:ext uri="{FF2B5EF4-FFF2-40B4-BE49-F238E27FC236}">
              <a16:creationId xmlns:a16="http://schemas.microsoft.com/office/drawing/2014/main" id="{00000000-0008-0000-0000-00004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8" name="PoljeZBesedilom 2">
          <a:extLst>
            <a:ext uri="{FF2B5EF4-FFF2-40B4-BE49-F238E27FC236}">
              <a16:creationId xmlns:a16="http://schemas.microsoft.com/office/drawing/2014/main" id="{00000000-0008-0000-0000-00004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9" name="PoljeZBesedilom 838">
          <a:extLst>
            <a:ext uri="{FF2B5EF4-FFF2-40B4-BE49-F238E27FC236}">
              <a16:creationId xmlns:a16="http://schemas.microsoft.com/office/drawing/2014/main" id="{00000000-0008-0000-0000-000047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0" name="PoljeZBesedilom 2">
          <a:extLst>
            <a:ext uri="{FF2B5EF4-FFF2-40B4-BE49-F238E27FC236}">
              <a16:creationId xmlns:a16="http://schemas.microsoft.com/office/drawing/2014/main" id="{00000000-0008-0000-0000-000048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1" name="PoljeZBesedilom 2">
          <a:extLst>
            <a:ext uri="{FF2B5EF4-FFF2-40B4-BE49-F238E27FC236}">
              <a16:creationId xmlns:a16="http://schemas.microsoft.com/office/drawing/2014/main" id="{00000000-0008-0000-0000-000049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2" name="PoljeZBesedilom 2">
          <a:extLst>
            <a:ext uri="{FF2B5EF4-FFF2-40B4-BE49-F238E27FC236}">
              <a16:creationId xmlns:a16="http://schemas.microsoft.com/office/drawing/2014/main" id="{00000000-0008-0000-0000-00004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3" name="PoljeZBesedilom 2">
          <a:extLst>
            <a:ext uri="{FF2B5EF4-FFF2-40B4-BE49-F238E27FC236}">
              <a16:creationId xmlns:a16="http://schemas.microsoft.com/office/drawing/2014/main" id="{00000000-0008-0000-0000-00004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4" name="PoljeZBesedilom 2">
          <a:extLst>
            <a:ext uri="{FF2B5EF4-FFF2-40B4-BE49-F238E27FC236}">
              <a16:creationId xmlns:a16="http://schemas.microsoft.com/office/drawing/2014/main" id="{00000000-0008-0000-0000-00004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5" name="PoljeZBesedilom 844">
          <a:extLst>
            <a:ext uri="{FF2B5EF4-FFF2-40B4-BE49-F238E27FC236}">
              <a16:creationId xmlns:a16="http://schemas.microsoft.com/office/drawing/2014/main" id="{00000000-0008-0000-0000-00004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6" name="PoljeZBesedilom 2">
          <a:extLst>
            <a:ext uri="{FF2B5EF4-FFF2-40B4-BE49-F238E27FC236}">
              <a16:creationId xmlns:a16="http://schemas.microsoft.com/office/drawing/2014/main" id="{00000000-0008-0000-0000-00004E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7" name="PoljeZBesedilom 2">
          <a:extLst>
            <a:ext uri="{FF2B5EF4-FFF2-40B4-BE49-F238E27FC236}">
              <a16:creationId xmlns:a16="http://schemas.microsoft.com/office/drawing/2014/main" id="{00000000-0008-0000-0000-00004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8" name="PoljeZBesedilom 2">
          <a:extLst>
            <a:ext uri="{FF2B5EF4-FFF2-40B4-BE49-F238E27FC236}">
              <a16:creationId xmlns:a16="http://schemas.microsoft.com/office/drawing/2014/main" id="{00000000-0008-0000-0000-00005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9" name="PoljeZBesedilom 2">
          <a:extLst>
            <a:ext uri="{FF2B5EF4-FFF2-40B4-BE49-F238E27FC236}">
              <a16:creationId xmlns:a16="http://schemas.microsoft.com/office/drawing/2014/main" id="{00000000-0008-0000-0000-000051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0" name="PoljeZBesedilom 2">
          <a:extLst>
            <a:ext uri="{FF2B5EF4-FFF2-40B4-BE49-F238E27FC236}">
              <a16:creationId xmlns:a16="http://schemas.microsoft.com/office/drawing/2014/main" id="{00000000-0008-0000-0000-000052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1" name="PoljeZBesedilom 850">
          <a:extLst>
            <a:ext uri="{FF2B5EF4-FFF2-40B4-BE49-F238E27FC236}">
              <a16:creationId xmlns:a16="http://schemas.microsoft.com/office/drawing/2014/main" id="{00000000-0008-0000-0000-000053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2" name="PoljeZBesedilom 2">
          <a:extLst>
            <a:ext uri="{FF2B5EF4-FFF2-40B4-BE49-F238E27FC236}">
              <a16:creationId xmlns:a16="http://schemas.microsoft.com/office/drawing/2014/main" id="{00000000-0008-0000-0000-000054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3" name="PoljeZBesedilom 2">
          <a:extLst>
            <a:ext uri="{FF2B5EF4-FFF2-40B4-BE49-F238E27FC236}">
              <a16:creationId xmlns:a16="http://schemas.microsoft.com/office/drawing/2014/main" id="{00000000-0008-0000-0000-000055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4" name="PoljeZBesedilom 2">
          <a:extLst>
            <a:ext uri="{FF2B5EF4-FFF2-40B4-BE49-F238E27FC236}">
              <a16:creationId xmlns:a16="http://schemas.microsoft.com/office/drawing/2014/main" id="{00000000-0008-0000-0000-000056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5" name="PoljeZBesedilom 2">
          <a:extLst>
            <a:ext uri="{FF2B5EF4-FFF2-40B4-BE49-F238E27FC236}">
              <a16:creationId xmlns:a16="http://schemas.microsoft.com/office/drawing/2014/main" id="{00000000-0008-0000-0000-000057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6" name="PoljeZBesedilom 2">
          <a:extLst>
            <a:ext uri="{FF2B5EF4-FFF2-40B4-BE49-F238E27FC236}">
              <a16:creationId xmlns:a16="http://schemas.microsoft.com/office/drawing/2014/main" id="{00000000-0008-0000-0000-000058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7" name="PoljeZBesedilom 856">
          <a:extLst>
            <a:ext uri="{FF2B5EF4-FFF2-40B4-BE49-F238E27FC236}">
              <a16:creationId xmlns:a16="http://schemas.microsoft.com/office/drawing/2014/main" id="{00000000-0008-0000-0000-000059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8" name="PoljeZBesedilom 2">
          <a:extLst>
            <a:ext uri="{FF2B5EF4-FFF2-40B4-BE49-F238E27FC236}">
              <a16:creationId xmlns:a16="http://schemas.microsoft.com/office/drawing/2014/main" id="{00000000-0008-0000-0000-00005A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9" name="PoljeZBesedilom 2">
          <a:extLst>
            <a:ext uri="{FF2B5EF4-FFF2-40B4-BE49-F238E27FC236}">
              <a16:creationId xmlns:a16="http://schemas.microsoft.com/office/drawing/2014/main" id="{00000000-0008-0000-0000-00005B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60" name="PoljeZBesedilom 2">
          <a:extLst>
            <a:ext uri="{FF2B5EF4-FFF2-40B4-BE49-F238E27FC236}">
              <a16:creationId xmlns:a16="http://schemas.microsoft.com/office/drawing/2014/main" id="{00000000-0008-0000-0000-00005C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61" name="PoljeZBesedilom 2">
          <a:extLst>
            <a:ext uri="{FF2B5EF4-FFF2-40B4-BE49-F238E27FC236}">
              <a16:creationId xmlns:a16="http://schemas.microsoft.com/office/drawing/2014/main" id="{00000000-0008-0000-0000-00005D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2" name="PoljeZBesedilom 2">
          <a:extLst>
            <a:ext uri="{FF2B5EF4-FFF2-40B4-BE49-F238E27FC236}">
              <a16:creationId xmlns:a16="http://schemas.microsoft.com/office/drawing/2014/main" id="{00000000-0008-0000-0000-00005E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3" name="PoljeZBesedilom 862">
          <a:extLst>
            <a:ext uri="{FF2B5EF4-FFF2-40B4-BE49-F238E27FC236}">
              <a16:creationId xmlns:a16="http://schemas.microsoft.com/office/drawing/2014/main" id="{00000000-0008-0000-0000-00005F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4" name="PoljeZBesedilom 2">
          <a:extLst>
            <a:ext uri="{FF2B5EF4-FFF2-40B4-BE49-F238E27FC236}">
              <a16:creationId xmlns:a16="http://schemas.microsoft.com/office/drawing/2014/main" id="{00000000-0008-0000-0000-000060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5" name="PoljeZBesedilom 2">
          <a:extLst>
            <a:ext uri="{FF2B5EF4-FFF2-40B4-BE49-F238E27FC236}">
              <a16:creationId xmlns:a16="http://schemas.microsoft.com/office/drawing/2014/main" id="{00000000-0008-0000-0000-000061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6" name="PoljeZBesedilom 2">
          <a:extLst>
            <a:ext uri="{FF2B5EF4-FFF2-40B4-BE49-F238E27FC236}">
              <a16:creationId xmlns:a16="http://schemas.microsoft.com/office/drawing/2014/main" id="{00000000-0008-0000-0000-000062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7" name="PoljeZBesedilom 2">
          <a:extLst>
            <a:ext uri="{FF2B5EF4-FFF2-40B4-BE49-F238E27FC236}">
              <a16:creationId xmlns:a16="http://schemas.microsoft.com/office/drawing/2014/main" id="{00000000-0008-0000-0000-000063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68" name="PoljeZBesedilom 2">
          <a:extLst>
            <a:ext uri="{FF2B5EF4-FFF2-40B4-BE49-F238E27FC236}">
              <a16:creationId xmlns:a16="http://schemas.microsoft.com/office/drawing/2014/main" id="{00000000-0008-0000-0000-000064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69" name="PoljeZBesedilom 868">
          <a:extLst>
            <a:ext uri="{FF2B5EF4-FFF2-40B4-BE49-F238E27FC236}">
              <a16:creationId xmlns:a16="http://schemas.microsoft.com/office/drawing/2014/main" id="{00000000-0008-0000-0000-000065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70" name="PoljeZBesedilom 2">
          <a:extLst>
            <a:ext uri="{FF2B5EF4-FFF2-40B4-BE49-F238E27FC236}">
              <a16:creationId xmlns:a16="http://schemas.microsoft.com/office/drawing/2014/main" id="{00000000-0008-0000-0000-000066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71" name="PoljeZBesedilom 2">
          <a:extLst>
            <a:ext uri="{FF2B5EF4-FFF2-40B4-BE49-F238E27FC236}">
              <a16:creationId xmlns:a16="http://schemas.microsoft.com/office/drawing/2014/main" id="{00000000-0008-0000-0000-000067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72" name="PoljeZBesedilom 2">
          <a:extLst>
            <a:ext uri="{FF2B5EF4-FFF2-40B4-BE49-F238E27FC236}">
              <a16:creationId xmlns:a16="http://schemas.microsoft.com/office/drawing/2014/main" id="{00000000-0008-0000-0000-000068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73" name="PoljeZBesedilom 2">
          <a:extLst>
            <a:ext uri="{FF2B5EF4-FFF2-40B4-BE49-F238E27FC236}">
              <a16:creationId xmlns:a16="http://schemas.microsoft.com/office/drawing/2014/main" id="{00000000-0008-0000-0000-000069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4" name="PoljeZBesedilom 873">
          <a:extLst>
            <a:ext uri="{FF2B5EF4-FFF2-40B4-BE49-F238E27FC236}">
              <a16:creationId xmlns:a16="http://schemas.microsoft.com/office/drawing/2014/main" id="{00000000-0008-0000-0000-00006A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5" name="PoljeZBesedilom 2">
          <a:extLst>
            <a:ext uri="{FF2B5EF4-FFF2-40B4-BE49-F238E27FC236}">
              <a16:creationId xmlns:a16="http://schemas.microsoft.com/office/drawing/2014/main" id="{00000000-0008-0000-0000-00006B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6" name="PoljeZBesedilom 2">
          <a:extLst>
            <a:ext uri="{FF2B5EF4-FFF2-40B4-BE49-F238E27FC236}">
              <a16:creationId xmlns:a16="http://schemas.microsoft.com/office/drawing/2014/main" id="{00000000-0008-0000-0000-00006C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7" name="PoljeZBesedilom 2">
          <a:extLst>
            <a:ext uri="{FF2B5EF4-FFF2-40B4-BE49-F238E27FC236}">
              <a16:creationId xmlns:a16="http://schemas.microsoft.com/office/drawing/2014/main" id="{00000000-0008-0000-0000-00006D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8" name="PoljeZBesedilom 2">
          <a:extLst>
            <a:ext uri="{FF2B5EF4-FFF2-40B4-BE49-F238E27FC236}">
              <a16:creationId xmlns:a16="http://schemas.microsoft.com/office/drawing/2014/main" id="{00000000-0008-0000-0000-00006E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79" name="PoljeZBesedilom 2">
          <a:extLst>
            <a:ext uri="{FF2B5EF4-FFF2-40B4-BE49-F238E27FC236}">
              <a16:creationId xmlns:a16="http://schemas.microsoft.com/office/drawing/2014/main" id="{00000000-0008-0000-0000-00006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0" name="PoljeZBesedilom 879">
          <a:extLst>
            <a:ext uri="{FF2B5EF4-FFF2-40B4-BE49-F238E27FC236}">
              <a16:creationId xmlns:a16="http://schemas.microsoft.com/office/drawing/2014/main" id="{00000000-0008-0000-0000-00007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1" name="PoljeZBesedilom 2">
          <a:extLst>
            <a:ext uri="{FF2B5EF4-FFF2-40B4-BE49-F238E27FC236}">
              <a16:creationId xmlns:a16="http://schemas.microsoft.com/office/drawing/2014/main" id="{00000000-0008-0000-0000-000071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2" name="PoljeZBesedilom 2">
          <a:extLst>
            <a:ext uri="{FF2B5EF4-FFF2-40B4-BE49-F238E27FC236}">
              <a16:creationId xmlns:a16="http://schemas.microsoft.com/office/drawing/2014/main" id="{00000000-0008-0000-0000-000072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3" name="PoljeZBesedilom 2">
          <a:extLst>
            <a:ext uri="{FF2B5EF4-FFF2-40B4-BE49-F238E27FC236}">
              <a16:creationId xmlns:a16="http://schemas.microsoft.com/office/drawing/2014/main" id="{00000000-0008-0000-0000-000073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4" name="PoljeZBesedilom 2">
          <a:extLst>
            <a:ext uri="{FF2B5EF4-FFF2-40B4-BE49-F238E27FC236}">
              <a16:creationId xmlns:a16="http://schemas.microsoft.com/office/drawing/2014/main" id="{00000000-0008-0000-0000-000074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5" name="PoljeZBesedilom 2">
          <a:extLst>
            <a:ext uri="{FF2B5EF4-FFF2-40B4-BE49-F238E27FC236}">
              <a16:creationId xmlns:a16="http://schemas.microsoft.com/office/drawing/2014/main" id="{00000000-0008-0000-0000-00007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6" name="PoljeZBesedilom 885">
          <a:extLst>
            <a:ext uri="{FF2B5EF4-FFF2-40B4-BE49-F238E27FC236}">
              <a16:creationId xmlns:a16="http://schemas.microsoft.com/office/drawing/2014/main" id="{00000000-0008-0000-0000-00007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7" name="PoljeZBesedilom 2">
          <a:extLst>
            <a:ext uri="{FF2B5EF4-FFF2-40B4-BE49-F238E27FC236}">
              <a16:creationId xmlns:a16="http://schemas.microsoft.com/office/drawing/2014/main" id="{00000000-0008-0000-0000-000077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8" name="PoljeZBesedilom 2">
          <a:extLst>
            <a:ext uri="{FF2B5EF4-FFF2-40B4-BE49-F238E27FC236}">
              <a16:creationId xmlns:a16="http://schemas.microsoft.com/office/drawing/2014/main" id="{00000000-0008-0000-0000-000078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9" name="PoljeZBesedilom 2">
          <a:extLst>
            <a:ext uri="{FF2B5EF4-FFF2-40B4-BE49-F238E27FC236}">
              <a16:creationId xmlns:a16="http://schemas.microsoft.com/office/drawing/2014/main" id="{00000000-0008-0000-0000-000079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0" name="PoljeZBesedilom 2">
          <a:extLst>
            <a:ext uri="{FF2B5EF4-FFF2-40B4-BE49-F238E27FC236}">
              <a16:creationId xmlns:a16="http://schemas.microsoft.com/office/drawing/2014/main" id="{00000000-0008-0000-0000-00007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1" name="PoljeZBesedilom 2">
          <a:extLst>
            <a:ext uri="{FF2B5EF4-FFF2-40B4-BE49-F238E27FC236}">
              <a16:creationId xmlns:a16="http://schemas.microsoft.com/office/drawing/2014/main" id="{00000000-0008-0000-0000-00007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2" name="PoljeZBesedilom 891">
          <a:extLst>
            <a:ext uri="{FF2B5EF4-FFF2-40B4-BE49-F238E27FC236}">
              <a16:creationId xmlns:a16="http://schemas.microsoft.com/office/drawing/2014/main" id="{00000000-0008-0000-0000-00007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3" name="PoljeZBesedilom 2">
          <a:extLst>
            <a:ext uri="{FF2B5EF4-FFF2-40B4-BE49-F238E27FC236}">
              <a16:creationId xmlns:a16="http://schemas.microsoft.com/office/drawing/2014/main" id="{00000000-0008-0000-0000-00007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4" name="PoljeZBesedilom 2">
          <a:extLst>
            <a:ext uri="{FF2B5EF4-FFF2-40B4-BE49-F238E27FC236}">
              <a16:creationId xmlns:a16="http://schemas.microsoft.com/office/drawing/2014/main" id="{00000000-0008-0000-0000-00007E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5" name="PoljeZBesedilom 2">
          <a:extLst>
            <a:ext uri="{FF2B5EF4-FFF2-40B4-BE49-F238E27FC236}">
              <a16:creationId xmlns:a16="http://schemas.microsoft.com/office/drawing/2014/main" id="{00000000-0008-0000-0000-00007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6" name="PoljeZBesedilom 2">
          <a:extLst>
            <a:ext uri="{FF2B5EF4-FFF2-40B4-BE49-F238E27FC236}">
              <a16:creationId xmlns:a16="http://schemas.microsoft.com/office/drawing/2014/main" id="{00000000-0008-0000-0000-00008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7" name="PoljeZBesedilom 2">
          <a:extLst>
            <a:ext uri="{FF2B5EF4-FFF2-40B4-BE49-F238E27FC236}">
              <a16:creationId xmlns:a16="http://schemas.microsoft.com/office/drawing/2014/main" id="{00000000-0008-0000-0000-000081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8" name="PoljeZBesedilom 897">
          <a:extLst>
            <a:ext uri="{FF2B5EF4-FFF2-40B4-BE49-F238E27FC236}">
              <a16:creationId xmlns:a16="http://schemas.microsoft.com/office/drawing/2014/main" id="{00000000-0008-0000-0000-000082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9" name="PoljeZBesedilom 2">
          <a:extLst>
            <a:ext uri="{FF2B5EF4-FFF2-40B4-BE49-F238E27FC236}">
              <a16:creationId xmlns:a16="http://schemas.microsoft.com/office/drawing/2014/main" id="{00000000-0008-0000-0000-000083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00" name="PoljeZBesedilom 2">
          <a:extLst>
            <a:ext uri="{FF2B5EF4-FFF2-40B4-BE49-F238E27FC236}">
              <a16:creationId xmlns:a16="http://schemas.microsoft.com/office/drawing/2014/main" id="{00000000-0008-0000-0000-000084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01" name="PoljeZBesedilom 2">
          <a:extLst>
            <a:ext uri="{FF2B5EF4-FFF2-40B4-BE49-F238E27FC236}">
              <a16:creationId xmlns:a16="http://schemas.microsoft.com/office/drawing/2014/main" id="{00000000-0008-0000-0000-00008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02" name="PoljeZBesedilom 2">
          <a:extLst>
            <a:ext uri="{FF2B5EF4-FFF2-40B4-BE49-F238E27FC236}">
              <a16:creationId xmlns:a16="http://schemas.microsoft.com/office/drawing/2014/main" id="{00000000-0008-0000-0000-00008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3" name="PoljeZBesedilom 2">
          <a:extLst>
            <a:ext uri="{FF2B5EF4-FFF2-40B4-BE49-F238E27FC236}">
              <a16:creationId xmlns:a16="http://schemas.microsoft.com/office/drawing/2014/main" id="{00000000-0008-0000-0000-000087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4" name="PoljeZBesedilom 903">
          <a:extLst>
            <a:ext uri="{FF2B5EF4-FFF2-40B4-BE49-F238E27FC236}">
              <a16:creationId xmlns:a16="http://schemas.microsoft.com/office/drawing/2014/main" id="{00000000-0008-0000-0000-000088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5" name="PoljeZBesedilom 2">
          <a:extLst>
            <a:ext uri="{FF2B5EF4-FFF2-40B4-BE49-F238E27FC236}">
              <a16:creationId xmlns:a16="http://schemas.microsoft.com/office/drawing/2014/main" id="{00000000-0008-0000-0000-000089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6" name="PoljeZBesedilom 2">
          <a:extLst>
            <a:ext uri="{FF2B5EF4-FFF2-40B4-BE49-F238E27FC236}">
              <a16:creationId xmlns:a16="http://schemas.microsoft.com/office/drawing/2014/main" id="{00000000-0008-0000-0000-00008A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7" name="PoljeZBesedilom 2">
          <a:extLst>
            <a:ext uri="{FF2B5EF4-FFF2-40B4-BE49-F238E27FC236}">
              <a16:creationId xmlns:a16="http://schemas.microsoft.com/office/drawing/2014/main" id="{00000000-0008-0000-0000-00008B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8" name="PoljeZBesedilom 2">
          <a:extLst>
            <a:ext uri="{FF2B5EF4-FFF2-40B4-BE49-F238E27FC236}">
              <a16:creationId xmlns:a16="http://schemas.microsoft.com/office/drawing/2014/main" id="{00000000-0008-0000-0000-00008C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9" name="PoljeZBesedilom 2">
          <a:extLst>
            <a:ext uri="{FF2B5EF4-FFF2-40B4-BE49-F238E27FC236}">
              <a16:creationId xmlns:a16="http://schemas.microsoft.com/office/drawing/2014/main" id="{00000000-0008-0000-0000-00008D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0" name="PoljeZBesedilom 909">
          <a:extLst>
            <a:ext uri="{FF2B5EF4-FFF2-40B4-BE49-F238E27FC236}">
              <a16:creationId xmlns:a16="http://schemas.microsoft.com/office/drawing/2014/main" id="{00000000-0008-0000-0000-00008E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1" name="PoljeZBesedilom 2">
          <a:extLst>
            <a:ext uri="{FF2B5EF4-FFF2-40B4-BE49-F238E27FC236}">
              <a16:creationId xmlns:a16="http://schemas.microsoft.com/office/drawing/2014/main" id="{00000000-0008-0000-0000-00008F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2" name="PoljeZBesedilom 2">
          <a:extLst>
            <a:ext uri="{FF2B5EF4-FFF2-40B4-BE49-F238E27FC236}">
              <a16:creationId xmlns:a16="http://schemas.microsoft.com/office/drawing/2014/main" id="{00000000-0008-0000-0000-000090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3" name="PoljeZBesedilom 2">
          <a:extLst>
            <a:ext uri="{FF2B5EF4-FFF2-40B4-BE49-F238E27FC236}">
              <a16:creationId xmlns:a16="http://schemas.microsoft.com/office/drawing/2014/main" id="{00000000-0008-0000-0000-000091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4" name="PoljeZBesedilom 2">
          <a:extLst>
            <a:ext uri="{FF2B5EF4-FFF2-40B4-BE49-F238E27FC236}">
              <a16:creationId xmlns:a16="http://schemas.microsoft.com/office/drawing/2014/main" id="{00000000-0008-0000-0000-000092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5" name="PoljeZBesedilom 2">
          <a:extLst>
            <a:ext uri="{FF2B5EF4-FFF2-40B4-BE49-F238E27FC236}">
              <a16:creationId xmlns:a16="http://schemas.microsoft.com/office/drawing/2014/main" id="{00000000-0008-0000-0000-000093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6" name="PoljeZBesedilom 915">
          <a:extLst>
            <a:ext uri="{FF2B5EF4-FFF2-40B4-BE49-F238E27FC236}">
              <a16:creationId xmlns:a16="http://schemas.microsoft.com/office/drawing/2014/main" id="{00000000-0008-0000-0000-000094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7" name="PoljeZBesedilom 2">
          <a:extLst>
            <a:ext uri="{FF2B5EF4-FFF2-40B4-BE49-F238E27FC236}">
              <a16:creationId xmlns:a16="http://schemas.microsoft.com/office/drawing/2014/main" id="{00000000-0008-0000-0000-000095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8" name="PoljeZBesedilom 2">
          <a:extLst>
            <a:ext uri="{FF2B5EF4-FFF2-40B4-BE49-F238E27FC236}">
              <a16:creationId xmlns:a16="http://schemas.microsoft.com/office/drawing/2014/main" id="{00000000-0008-0000-0000-000096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9" name="PoljeZBesedilom 2">
          <a:extLst>
            <a:ext uri="{FF2B5EF4-FFF2-40B4-BE49-F238E27FC236}">
              <a16:creationId xmlns:a16="http://schemas.microsoft.com/office/drawing/2014/main" id="{00000000-0008-0000-0000-000097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20" name="PoljeZBesedilom 2">
          <a:extLst>
            <a:ext uri="{FF2B5EF4-FFF2-40B4-BE49-F238E27FC236}">
              <a16:creationId xmlns:a16="http://schemas.microsoft.com/office/drawing/2014/main" id="{00000000-0008-0000-0000-000098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1" name="PoljeZBesedilom 2">
          <a:extLst>
            <a:ext uri="{FF2B5EF4-FFF2-40B4-BE49-F238E27FC236}">
              <a16:creationId xmlns:a16="http://schemas.microsoft.com/office/drawing/2014/main" id="{00000000-0008-0000-0000-000099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2" name="PoljeZBesedilom 921">
          <a:extLst>
            <a:ext uri="{FF2B5EF4-FFF2-40B4-BE49-F238E27FC236}">
              <a16:creationId xmlns:a16="http://schemas.microsoft.com/office/drawing/2014/main" id="{00000000-0008-0000-0000-00009A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3" name="PoljeZBesedilom 2">
          <a:extLst>
            <a:ext uri="{FF2B5EF4-FFF2-40B4-BE49-F238E27FC236}">
              <a16:creationId xmlns:a16="http://schemas.microsoft.com/office/drawing/2014/main" id="{00000000-0008-0000-0000-00009B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4" name="PoljeZBesedilom 2">
          <a:extLst>
            <a:ext uri="{FF2B5EF4-FFF2-40B4-BE49-F238E27FC236}">
              <a16:creationId xmlns:a16="http://schemas.microsoft.com/office/drawing/2014/main" id="{00000000-0008-0000-0000-00009C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5" name="PoljeZBesedilom 2">
          <a:extLst>
            <a:ext uri="{FF2B5EF4-FFF2-40B4-BE49-F238E27FC236}">
              <a16:creationId xmlns:a16="http://schemas.microsoft.com/office/drawing/2014/main" id="{00000000-0008-0000-0000-00009D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6" name="PoljeZBesedilom 2">
          <a:extLst>
            <a:ext uri="{FF2B5EF4-FFF2-40B4-BE49-F238E27FC236}">
              <a16:creationId xmlns:a16="http://schemas.microsoft.com/office/drawing/2014/main" id="{00000000-0008-0000-0000-00009E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27" name="PoljeZBesedilom 926">
          <a:extLst>
            <a:ext uri="{FF2B5EF4-FFF2-40B4-BE49-F238E27FC236}">
              <a16:creationId xmlns:a16="http://schemas.microsoft.com/office/drawing/2014/main" id="{00000000-0008-0000-0000-00009F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28" name="PoljeZBesedilom 2">
          <a:extLst>
            <a:ext uri="{FF2B5EF4-FFF2-40B4-BE49-F238E27FC236}">
              <a16:creationId xmlns:a16="http://schemas.microsoft.com/office/drawing/2014/main" id="{00000000-0008-0000-0000-0000A0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29" name="PoljeZBesedilom 2">
          <a:extLst>
            <a:ext uri="{FF2B5EF4-FFF2-40B4-BE49-F238E27FC236}">
              <a16:creationId xmlns:a16="http://schemas.microsoft.com/office/drawing/2014/main" id="{00000000-0008-0000-0000-0000A1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30" name="PoljeZBesedilom 2">
          <a:extLst>
            <a:ext uri="{FF2B5EF4-FFF2-40B4-BE49-F238E27FC236}">
              <a16:creationId xmlns:a16="http://schemas.microsoft.com/office/drawing/2014/main" id="{00000000-0008-0000-0000-0000A2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31" name="PoljeZBesedilom 2">
          <a:extLst>
            <a:ext uri="{FF2B5EF4-FFF2-40B4-BE49-F238E27FC236}">
              <a16:creationId xmlns:a16="http://schemas.microsoft.com/office/drawing/2014/main" id="{00000000-0008-0000-0000-0000A3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2" name="PoljeZBesedilom 2">
          <a:extLst>
            <a:ext uri="{FF2B5EF4-FFF2-40B4-BE49-F238E27FC236}">
              <a16:creationId xmlns:a16="http://schemas.microsoft.com/office/drawing/2014/main" id="{00000000-0008-0000-0000-0000A4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3" name="PoljeZBesedilom 932">
          <a:extLst>
            <a:ext uri="{FF2B5EF4-FFF2-40B4-BE49-F238E27FC236}">
              <a16:creationId xmlns:a16="http://schemas.microsoft.com/office/drawing/2014/main" id="{00000000-0008-0000-0000-0000A5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4" name="PoljeZBesedilom 2">
          <a:extLst>
            <a:ext uri="{FF2B5EF4-FFF2-40B4-BE49-F238E27FC236}">
              <a16:creationId xmlns:a16="http://schemas.microsoft.com/office/drawing/2014/main" id="{00000000-0008-0000-0000-0000A6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5" name="PoljeZBesedilom 2">
          <a:extLst>
            <a:ext uri="{FF2B5EF4-FFF2-40B4-BE49-F238E27FC236}">
              <a16:creationId xmlns:a16="http://schemas.microsoft.com/office/drawing/2014/main" id="{00000000-0008-0000-0000-0000A7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6" name="PoljeZBesedilom 2">
          <a:extLst>
            <a:ext uri="{FF2B5EF4-FFF2-40B4-BE49-F238E27FC236}">
              <a16:creationId xmlns:a16="http://schemas.microsoft.com/office/drawing/2014/main" id="{00000000-0008-0000-0000-0000A8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7" name="PoljeZBesedilom 2">
          <a:extLst>
            <a:ext uri="{FF2B5EF4-FFF2-40B4-BE49-F238E27FC236}">
              <a16:creationId xmlns:a16="http://schemas.microsoft.com/office/drawing/2014/main" id="{00000000-0008-0000-0000-0000A9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8" name="PoljeZBesedilom 2">
          <a:extLst>
            <a:ext uri="{FF2B5EF4-FFF2-40B4-BE49-F238E27FC236}">
              <a16:creationId xmlns:a16="http://schemas.microsoft.com/office/drawing/2014/main" id="{00000000-0008-0000-0000-0000AA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9" name="PoljeZBesedilom 938">
          <a:extLst>
            <a:ext uri="{FF2B5EF4-FFF2-40B4-BE49-F238E27FC236}">
              <a16:creationId xmlns:a16="http://schemas.microsoft.com/office/drawing/2014/main" id="{00000000-0008-0000-0000-0000AB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0" name="PoljeZBesedilom 2">
          <a:extLst>
            <a:ext uri="{FF2B5EF4-FFF2-40B4-BE49-F238E27FC236}">
              <a16:creationId xmlns:a16="http://schemas.microsoft.com/office/drawing/2014/main" id="{00000000-0008-0000-0000-0000AC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1" name="PoljeZBesedilom 2">
          <a:extLst>
            <a:ext uri="{FF2B5EF4-FFF2-40B4-BE49-F238E27FC236}">
              <a16:creationId xmlns:a16="http://schemas.microsoft.com/office/drawing/2014/main" id="{00000000-0008-0000-0000-0000AD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2" name="PoljeZBesedilom 2">
          <a:extLst>
            <a:ext uri="{FF2B5EF4-FFF2-40B4-BE49-F238E27FC236}">
              <a16:creationId xmlns:a16="http://schemas.microsoft.com/office/drawing/2014/main" id="{00000000-0008-0000-0000-0000AE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3" name="PoljeZBesedilom 2">
          <a:extLst>
            <a:ext uri="{FF2B5EF4-FFF2-40B4-BE49-F238E27FC236}">
              <a16:creationId xmlns:a16="http://schemas.microsoft.com/office/drawing/2014/main" id="{00000000-0008-0000-0000-0000AF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4" name="PoljeZBesedilom 2">
          <a:extLst>
            <a:ext uri="{FF2B5EF4-FFF2-40B4-BE49-F238E27FC236}">
              <a16:creationId xmlns:a16="http://schemas.microsoft.com/office/drawing/2014/main" id="{00000000-0008-0000-0000-0000B0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5" name="PoljeZBesedilom 944">
          <a:extLst>
            <a:ext uri="{FF2B5EF4-FFF2-40B4-BE49-F238E27FC236}">
              <a16:creationId xmlns:a16="http://schemas.microsoft.com/office/drawing/2014/main" id="{00000000-0008-0000-0000-0000B1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6" name="PoljeZBesedilom 2">
          <a:extLst>
            <a:ext uri="{FF2B5EF4-FFF2-40B4-BE49-F238E27FC236}">
              <a16:creationId xmlns:a16="http://schemas.microsoft.com/office/drawing/2014/main" id="{00000000-0008-0000-0000-0000B2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7" name="PoljeZBesedilom 2">
          <a:extLst>
            <a:ext uri="{FF2B5EF4-FFF2-40B4-BE49-F238E27FC236}">
              <a16:creationId xmlns:a16="http://schemas.microsoft.com/office/drawing/2014/main" id="{00000000-0008-0000-0000-0000B3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8" name="PoljeZBesedilom 2">
          <a:extLst>
            <a:ext uri="{FF2B5EF4-FFF2-40B4-BE49-F238E27FC236}">
              <a16:creationId xmlns:a16="http://schemas.microsoft.com/office/drawing/2014/main" id="{00000000-0008-0000-0000-0000B4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9" name="PoljeZBesedilom 2">
          <a:extLst>
            <a:ext uri="{FF2B5EF4-FFF2-40B4-BE49-F238E27FC236}">
              <a16:creationId xmlns:a16="http://schemas.microsoft.com/office/drawing/2014/main" id="{00000000-0008-0000-0000-0000B5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0" name="PoljeZBesedilom 2">
          <a:extLst>
            <a:ext uri="{FF2B5EF4-FFF2-40B4-BE49-F238E27FC236}">
              <a16:creationId xmlns:a16="http://schemas.microsoft.com/office/drawing/2014/main" id="{00000000-0008-0000-0000-0000B6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1" name="PoljeZBesedilom 950">
          <a:extLst>
            <a:ext uri="{FF2B5EF4-FFF2-40B4-BE49-F238E27FC236}">
              <a16:creationId xmlns:a16="http://schemas.microsoft.com/office/drawing/2014/main" id="{00000000-0008-0000-0000-0000B7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2" name="PoljeZBesedilom 2">
          <a:extLst>
            <a:ext uri="{FF2B5EF4-FFF2-40B4-BE49-F238E27FC236}">
              <a16:creationId xmlns:a16="http://schemas.microsoft.com/office/drawing/2014/main" id="{00000000-0008-0000-0000-0000B8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3" name="PoljeZBesedilom 2">
          <a:extLst>
            <a:ext uri="{FF2B5EF4-FFF2-40B4-BE49-F238E27FC236}">
              <a16:creationId xmlns:a16="http://schemas.microsoft.com/office/drawing/2014/main" id="{00000000-0008-0000-0000-0000B9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4" name="PoljeZBesedilom 2">
          <a:extLst>
            <a:ext uri="{FF2B5EF4-FFF2-40B4-BE49-F238E27FC236}">
              <a16:creationId xmlns:a16="http://schemas.microsoft.com/office/drawing/2014/main" id="{00000000-0008-0000-0000-0000BA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5" name="PoljeZBesedilom 2">
          <a:extLst>
            <a:ext uri="{FF2B5EF4-FFF2-40B4-BE49-F238E27FC236}">
              <a16:creationId xmlns:a16="http://schemas.microsoft.com/office/drawing/2014/main" id="{00000000-0008-0000-0000-0000BB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6" name="PoljeZBesedilom 2">
          <a:extLst>
            <a:ext uri="{FF2B5EF4-FFF2-40B4-BE49-F238E27FC236}">
              <a16:creationId xmlns:a16="http://schemas.microsoft.com/office/drawing/2014/main" id="{00000000-0008-0000-0000-0000BC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7" name="PoljeZBesedilom 956">
          <a:extLst>
            <a:ext uri="{FF2B5EF4-FFF2-40B4-BE49-F238E27FC236}">
              <a16:creationId xmlns:a16="http://schemas.microsoft.com/office/drawing/2014/main" id="{00000000-0008-0000-0000-0000BD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8" name="PoljeZBesedilom 2">
          <a:extLst>
            <a:ext uri="{FF2B5EF4-FFF2-40B4-BE49-F238E27FC236}">
              <a16:creationId xmlns:a16="http://schemas.microsoft.com/office/drawing/2014/main" id="{00000000-0008-0000-0000-0000BE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9" name="PoljeZBesedilom 2">
          <a:extLst>
            <a:ext uri="{FF2B5EF4-FFF2-40B4-BE49-F238E27FC236}">
              <a16:creationId xmlns:a16="http://schemas.microsoft.com/office/drawing/2014/main" id="{00000000-0008-0000-0000-0000BF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60" name="PoljeZBesedilom 2">
          <a:extLst>
            <a:ext uri="{FF2B5EF4-FFF2-40B4-BE49-F238E27FC236}">
              <a16:creationId xmlns:a16="http://schemas.microsoft.com/office/drawing/2014/main" id="{00000000-0008-0000-0000-0000C0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61" name="PoljeZBesedilom 2">
          <a:extLst>
            <a:ext uri="{FF2B5EF4-FFF2-40B4-BE49-F238E27FC236}">
              <a16:creationId xmlns:a16="http://schemas.microsoft.com/office/drawing/2014/main" id="{00000000-0008-0000-0000-0000C1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2" name="PoljeZBesedilom 2">
          <a:extLst>
            <a:ext uri="{FF2B5EF4-FFF2-40B4-BE49-F238E27FC236}">
              <a16:creationId xmlns:a16="http://schemas.microsoft.com/office/drawing/2014/main" id="{00000000-0008-0000-0000-0000C2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3" name="PoljeZBesedilom 962">
          <a:extLst>
            <a:ext uri="{FF2B5EF4-FFF2-40B4-BE49-F238E27FC236}">
              <a16:creationId xmlns:a16="http://schemas.microsoft.com/office/drawing/2014/main" id="{00000000-0008-0000-0000-0000C3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4" name="PoljeZBesedilom 2">
          <a:extLst>
            <a:ext uri="{FF2B5EF4-FFF2-40B4-BE49-F238E27FC236}">
              <a16:creationId xmlns:a16="http://schemas.microsoft.com/office/drawing/2014/main" id="{00000000-0008-0000-0000-0000C4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5" name="PoljeZBesedilom 2">
          <a:extLst>
            <a:ext uri="{FF2B5EF4-FFF2-40B4-BE49-F238E27FC236}">
              <a16:creationId xmlns:a16="http://schemas.microsoft.com/office/drawing/2014/main" id="{00000000-0008-0000-0000-0000C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6" name="PoljeZBesedilom 2">
          <a:extLst>
            <a:ext uri="{FF2B5EF4-FFF2-40B4-BE49-F238E27FC236}">
              <a16:creationId xmlns:a16="http://schemas.microsoft.com/office/drawing/2014/main" id="{00000000-0008-0000-0000-0000C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7" name="PoljeZBesedilom 2">
          <a:extLst>
            <a:ext uri="{FF2B5EF4-FFF2-40B4-BE49-F238E27FC236}">
              <a16:creationId xmlns:a16="http://schemas.microsoft.com/office/drawing/2014/main" id="{00000000-0008-0000-0000-0000C7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8" name="PoljeZBesedilom 2">
          <a:extLst>
            <a:ext uri="{FF2B5EF4-FFF2-40B4-BE49-F238E27FC236}">
              <a16:creationId xmlns:a16="http://schemas.microsoft.com/office/drawing/2014/main" id="{00000000-0008-0000-0000-0000C8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9" name="PoljeZBesedilom 968">
          <a:extLst>
            <a:ext uri="{FF2B5EF4-FFF2-40B4-BE49-F238E27FC236}">
              <a16:creationId xmlns:a16="http://schemas.microsoft.com/office/drawing/2014/main" id="{00000000-0008-0000-0000-0000C9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70" name="PoljeZBesedilom 2">
          <a:extLst>
            <a:ext uri="{FF2B5EF4-FFF2-40B4-BE49-F238E27FC236}">
              <a16:creationId xmlns:a16="http://schemas.microsoft.com/office/drawing/2014/main" id="{00000000-0008-0000-0000-0000C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71" name="PoljeZBesedilom 2">
          <a:extLst>
            <a:ext uri="{FF2B5EF4-FFF2-40B4-BE49-F238E27FC236}">
              <a16:creationId xmlns:a16="http://schemas.microsoft.com/office/drawing/2014/main" id="{00000000-0008-0000-0000-0000C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72" name="PoljeZBesedilom 2">
          <a:extLst>
            <a:ext uri="{FF2B5EF4-FFF2-40B4-BE49-F238E27FC236}">
              <a16:creationId xmlns:a16="http://schemas.microsoft.com/office/drawing/2014/main" id="{00000000-0008-0000-0000-0000C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73" name="PoljeZBesedilom 2">
          <a:extLst>
            <a:ext uri="{FF2B5EF4-FFF2-40B4-BE49-F238E27FC236}">
              <a16:creationId xmlns:a16="http://schemas.microsoft.com/office/drawing/2014/main" id="{00000000-0008-0000-0000-0000C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4" name="PoljeZBesedilom 2">
          <a:extLst>
            <a:ext uri="{FF2B5EF4-FFF2-40B4-BE49-F238E27FC236}">
              <a16:creationId xmlns:a16="http://schemas.microsoft.com/office/drawing/2014/main" id="{00000000-0008-0000-0000-0000CE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5" name="PoljeZBesedilom 974">
          <a:extLst>
            <a:ext uri="{FF2B5EF4-FFF2-40B4-BE49-F238E27FC236}">
              <a16:creationId xmlns:a16="http://schemas.microsoft.com/office/drawing/2014/main" id="{00000000-0008-0000-0000-0000CF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6" name="PoljeZBesedilom 2">
          <a:extLst>
            <a:ext uri="{FF2B5EF4-FFF2-40B4-BE49-F238E27FC236}">
              <a16:creationId xmlns:a16="http://schemas.microsoft.com/office/drawing/2014/main" id="{00000000-0008-0000-0000-0000D0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7" name="PoljeZBesedilom 2">
          <a:extLst>
            <a:ext uri="{FF2B5EF4-FFF2-40B4-BE49-F238E27FC236}">
              <a16:creationId xmlns:a16="http://schemas.microsoft.com/office/drawing/2014/main" id="{00000000-0008-0000-0000-0000D1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8" name="PoljeZBesedilom 2">
          <a:extLst>
            <a:ext uri="{FF2B5EF4-FFF2-40B4-BE49-F238E27FC236}">
              <a16:creationId xmlns:a16="http://schemas.microsoft.com/office/drawing/2014/main" id="{00000000-0008-0000-0000-0000D2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9" name="PoljeZBesedilom 2">
          <a:extLst>
            <a:ext uri="{FF2B5EF4-FFF2-40B4-BE49-F238E27FC236}">
              <a16:creationId xmlns:a16="http://schemas.microsoft.com/office/drawing/2014/main" id="{00000000-0008-0000-0000-0000D3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0" name="PoljeZBesedilom 2">
          <a:extLst>
            <a:ext uri="{FF2B5EF4-FFF2-40B4-BE49-F238E27FC236}">
              <a16:creationId xmlns:a16="http://schemas.microsoft.com/office/drawing/2014/main" id="{00000000-0008-0000-0000-0000D4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1" name="PoljeZBesedilom 980">
          <a:extLst>
            <a:ext uri="{FF2B5EF4-FFF2-40B4-BE49-F238E27FC236}">
              <a16:creationId xmlns:a16="http://schemas.microsoft.com/office/drawing/2014/main" id="{00000000-0008-0000-0000-0000D5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2" name="PoljeZBesedilom 2">
          <a:extLst>
            <a:ext uri="{FF2B5EF4-FFF2-40B4-BE49-F238E27FC236}">
              <a16:creationId xmlns:a16="http://schemas.microsoft.com/office/drawing/2014/main" id="{00000000-0008-0000-0000-0000D6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3" name="PoljeZBesedilom 2">
          <a:extLst>
            <a:ext uri="{FF2B5EF4-FFF2-40B4-BE49-F238E27FC236}">
              <a16:creationId xmlns:a16="http://schemas.microsoft.com/office/drawing/2014/main" id="{00000000-0008-0000-0000-0000D7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4" name="PoljeZBesedilom 2">
          <a:extLst>
            <a:ext uri="{FF2B5EF4-FFF2-40B4-BE49-F238E27FC236}">
              <a16:creationId xmlns:a16="http://schemas.microsoft.com/office/drawing/2014/main" id="{00000000-0008-0000-0000-0000D8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5" name="PoljeZBesedilom 2">
          <a:extLst>
            <a:ext uri="{FF2B5EF4-FFF2-40B4-BE49-F238E27FC236}">
              <a16:creationId xmlns:a16="http://schemas.microsoft.com/office/drawing/2014/main" id="{00000000-0008-0000-0000-0000D9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86" name="PoljeZBesedilom 985">
          <a:extLst>
            <a:ext uri="{FF2B5EF4-FFF2-40B4-BE49-F238E27FC236}">
              <a16:creationId xmlns:a16="http://schemas.microsoft.com/office/drawing/2014/main" id="{00000000-0008-0000-0000-0000DA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87" name="PoljeZBesedilom 2">
          <a:extLst>
            <a:ext uri="{FF2B5EF4-FFF2-40B4-BE49-F238E27FC236}">
              <a16:creationId xmlns:a16="http://schemas.microsoft.com/office/drawing/2014/main" id="{00000000-0008-0000-0000-0000DB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88" name="PoljeZBesedilom 2">
          <a:extLst>
            <a:ext uri="{FF2B5EF4-FFF2-40B4-BE49-F238E27FC236}">
              <a16:creationId xmlns:a16="http://schemas.microsoft.com/office/drawing/2014/main" id="{00000000-0008-0000-0000-0000DC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89" name="PoljeZBesedilom 2">
          <a:extLst>
            <a:ext uri="{FF2B5EF4-FFF2-40B4-BE49-F238E27FC236}">
              <a16:creationId xmlns:a16="http://schemas.microsoft.com/office/drawing/2014/main" id="{00000000-0008-0000-0000-0000DD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90" name="PoljeZBesedilom 2">
          <a:extLst>
            <a:ext uri="{FF2B5EF4-FFF2-40B4-BE49-F238E27FC236}">
              <a16:creationId xmlns:a16="http://schemas.microsoft.com/office/drawing/2014/main" id="{00000000-0008-0000-0000-0000DE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1" name="PoljeZBesedilom 2">
          <a:extLst>
            <a:ext uri="{FF2B5EF4-FFF2-40B4-BE49-F238E27FC236}">
              <a16:creationId xmlns:a16="http://schemas.microsoft.com/office/drawing/2014/main" id="{00000000-0008-0000-0000-0000DF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2" name="PoljeZBesedilom 991">
          <a:extLst>
            <a:ext uri="{FF2B5EF4-FFF2-40B4-BE49-F238E27FC236}">
              <a16:creationId xmlns:a16="http://schemas.microsoft.com/office/drawing/2014/main" id="{00000000-0008-0000-0000-0000E0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3" name="PoljeZBesedilom 2">
          <a:extLst>
            <a:ext uri="{FF2B5EF4-FFF2-40B4-BE49-F238E27FC236}">
              <a16:creationId xmlns:a16="http://schemas.microsoft.com/office/drawing/2014/main" id="{00000000-0008-0000-0000-0000E1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4" name="PoljeZBesedilom 2">
          <a:extLst>
            <a:ext uri="{FF2B5EF4-FFF2-40B4-BE49-F238E27FC236}">
              <a16:creationId xmlns:a16="http://schemas.microsoft.com/office/drawing/2014/main" id="{00000000-0008-0000-0000-0000E2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5" name="PoljeZBesedilom 2">
          <a:extLst>
            <a:ext uri="{FF2B5EF4-FFF2-40B4-BE49-F238E27FC236}">
              <a16:creationId xmlns:a16="http://schemas.microsoft.com/office/drawing/2014/main" id="{00000000-0008-0000-0000-0000E3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6" name="PoljeZBesedilom 2">
          <a:extLst>
            <a:ext uri="{FF2B5EF4-FFF2-40B4-BE49-F238E27FC236}">
              <a16:creationId xmlns:a16="http://schemas.microsoft.com/office/drawing/2014/main" id="{00000000-0008-0000-0000-0000E4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97" name="PoljeZBesedilom 2">
          <a:extLst>
            <a:ext uri="{FF2B5EF4-FFF2-40B4-BE49-F238E27FC236}">
              <a16:creationId xmlns:a16="http://schemas.microsoft.com/office/drawing/2014/main" id="{00000000-0008-0000-0000-0000E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98" name="PoljeZBesedilom 997">
          <a:extLst>
            <a:ext uri="{FF2B5EF4-FFF2-40B4-BE49-F238E27FC236}">
              <a16:creationId xmlns:a16="http://schemas.microsoft.com/office/drawing/2014/main" id="{00000000-0008-0000-0000-0000E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99" name="PoljeZBesedilom 2">
          <a:extLst>
            <a:ext uri="{FF2B5EF4-FFF2-40B4-BE49-F238E27FC236}">
              <a16:creationId xmlns:a16="http://schemas.microsoft.com/office/drawing/2014/main" id="{00000000-0008-0000-0000-0000E7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0" name="PoljeZBesedilom 2">
          <a:extLst>
            <a:ext uri="{FF2B5EF4-FFF2-40B4-BE49-F238E27FC236}">
              <a16:creationId xmlns:a16="http://schemas.microsoft.com/office/drawing/2014/main" id="{00000000-0008-0000-0000-0000E8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1" name="PoljeZBesedilom 2">
          <a:extLst>
            <a:ext uri="{FF2B5EF4-FFF2-40B4-BE49-F238E27FC236}">
              <a16:creationId xmlns:a16="http://schemas.microsoft.com/office/drawing/2014/main" id="{00000000-0008-0000-0000-0000E9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2" name="PoljeZBesedilom 2">
          <a:extLst>
            <a:ext uri="{FF2B5EF4-FFF2-40B4-BE49-F238E27FC236}">
              <a16:creationId xmlns:a16="http://schemas.microsoft.com/office/drawing/2014/main" id="{00000000-0008-0000-0000-0000E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3" name="PoljeZBesedilom 2">
          <a:extLst>
            <a:ext uri="{FF2B5EF4-FFF2-40B4-BE49-F238E27FC236}">
              <a16:creationId xmlns:a16="http://schemas.microsoft.com/office/drawing/2014/main" id="{00000000-0008-0000-0000-0000E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4" name="PoljeZBesedilom 1003">
          <a:extLst>
            <a:ext uri="{FF2B5EF4-FFF2-40B4-BE49-F238E27FC236}">
              <a16:creationId xmlns:a16="http://schemas.microsoft.com/office/drawing/2014/main" id="{00000000-0008-0000-0000-0000E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5" name="PoljeZBesedilom 2">
          <a:extLst>
            <a:ext uri="{FF2B5EF4-FFF2-40B4-BE49-F238E27FC236}">
              <a16:creationId xmlns:a16="http://schemas.microsoft.com/office/drawing/2014/main" id="{00000000-0008-0000-0000-0000E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6" name="PoljeZBesedilom 2">
          <a:extLst>
            <a:ext uri="{FF2B5EF4-FFF2-40B4-BE49-F238E27FC236}">
              <a16:creationId xmlns:a16="http://schemas.microsoft.com/office/drawing/2014/main" id="{00000000-0008-0000-0000-0000EE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7" name="PoljeZBesedilom 2">
          <a:extLst>
            <a:ext uri="{FF2B5EF4-FFF2-40B4-BE49-F238E27FC236}">
              <a16:creationId xmlns:a16="http://schemas.microsoft.com/office/drawing/2014/main" id="{00000000-0008-0000-0000-0000E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8" name="PoljeZBesedilom 2">
          <a:extLst>
            <a:ext uri="{FF2B5EF4-FFF2-40B4-BE49-F238E27FC236}">
              <a16:creationId xmlns:a16="http://schemas.microsoft.com/office/drawing/2014/main" id="{00000000-0008-0000-0000-0000F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09" name="PoljeZBesedilom 2">
          <a:extLst>
            <a:ext uri="{FF2B5EF4-FFF2-40B4-BE49-F238E27FC236}">
              <a16:creationId xmlns:a16="http://schemas.microsoft.com/office/drawing/2014/main" id="{00000000-0008-0000-0000-0000F1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0" name="PoljeZBesedilom 1009">
          <a:extLst>
            <a:ext uri="{FF2B5EF4-FFF2-40B4-BE49-F238E27FC236}">
              <a16:creationId xmlns:a16="http://schemas.microsoft.com/office/drawing/2014/main" id="{00000000-0008-0000-0000-0000F2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1" name="PoljeZBesedilom 2">
          <a:extLst>
            <a:ext uri="{FF2B5EF4-FFF2-40B4-BE49-F238E27FC236}">
              <a16:creationId xmlns:a16="http://schemas.microsoft.com/office/drawing/2014/main" id="{00000000-0008-0000-0000-0000F3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2" name="PoljeZBesedilom 2">
          <a:extLst>
            <a:ext uri="{FF2B5EF4-FFF2-40B4-BE49-F238E27FC236}">
              <a16:creationId xmlns:a16="http://schemas.microsoft.com/office/drawing/2014/main" id="{00000000-0008-0000-0000-0000F4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3" name="PoljeZBesedilom 2">
          <a:extLst>
            <a:ext uri="{FF2B5EF4-FFF2-40B4-BE49-F238E27FC236}">
              <a16:creationId xmlns:a16="http://schemas.microsoft.com/office/drawing/2014/main" id="{00000000-0008-0000-0000-0000F5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4" name="PoljeZBesedilom 2">
          <a:extLst>
            <a:ext uri="{FF2B5EF4-FFF2-40B4-BE49-F238E27FC236}">
              <a16:creationId xmlns:a16="http://schemas.microsoft.com/office/drawing/2014/main" id="{00000000-0008-0000-0000-0000F6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5" name="PoljeZBesedilom 2">
          <a:extLst>
            <a:ext uri="{FF2B5EF4-FFF2-40B4-BE49-F238E27FC236}">
              <a16:creationId xmlns:a16="http://schemas.microsoft.com/office/drawing/2014/main" id="{00000000-0008-0000-0000-0000F7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6" name="PoljeZBesedilom 1015">
          <a:extLst>
            <a:ext uri="{FF2B5EF4-FFF2-40B4-BE49-F238E27FC236}">
              <a16:creationId xmlns:a16="http://schemas.microsoft.com/office/drawing/2014/main" id="{00000000-0008-0000-0000-0000F8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7" name="PoljeZBesedilom 2">
          <a:extLst>
            <a:ext uri="{FF2B5EF4-FFF2-40B4-BE49-F238E27FC236}">
              <a16:creationId xmlns:a16="http://schemas.microsoft.com/office/drawing/2014/main" id="{00000000-0008-0000-0000-0000F9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8" name="PoljeZBesedilom 2">
          <a:extLst>
            <a:ext uri="{FF2B5EF4-FFF2-40B4-BE49-F238E27FC236}">
              <a16:creationId xmlns:a16="http://schemas.microsoft.com/office/drawing/2014/main" id="{00000000-0008-0000-0000-0000FA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9" name="PoljeZBesedilom 2">
          <a:extLst>
            <a:ext uri="{FF2B5EF4-FFF2-40B4-BE49-F238E27FC236}">
              <a16:creationId xmlns:a16="http://schemas.microsoft.com/office/drawing/2014/main" id="{00000000-0008-0000-0000-0000FB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20" name="PoljeZBesedilom 2">
          <a:extLst>
            <a:ext uri="{FF2B5EF4-FFF2-40B4-BE49-F238E27FC236}">
              <a16:creationId xmlns:a16="http://schemas.microsoft.com/office/drawing/2014/main" id="{00000000-0008-0000-0000-0000FC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1" name="PoljeZBesedilom 1020">
          <a:extLst>
            <a:ext uri="{FF2B5EF4-FFF2-40B4-BE49-F238E27FC236}">
              <a16:creationId xmlns:a16="http://schemas.microsoft.com/office/drawing/2014/main" id="{00000000-0008-0000-0000-0000FD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2" name="PoljeZBesedilom 2">
          <a:extLst>
            <a:ext uri="{FF2B5EF4-FFF2-40B4-BE49-F238E27FC236}">
              <a16:creationId xmlns:a16="http://schemas.microsoft.com/office/drawing/2014/main" id="{00000000-0008-0000-0000-0000FE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3" name="PoljeZBesedilom 2">
          <a:extLst>
            <a:ext uri="{FF2B5EF4-FFF2-40B4-BE49-F238E27FC236}">
              <a16:creationId xmlns:a16="http://schemas.microsoft.com/office/drawing/2014/main" id="{00000000-0008-0000-0000-0000FF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4" name="PoljeZBesedilom 2">
          <a:extLst>
            <a:ext uri="{FF2B5EF4-FFF2-40B4-BE49-F238E27FC236}">
              <a16:creationId xmlns:a16="http://schemas.microsoft.com/office/drawing/2014/main" id="{00000000-0008-0000-0000-000000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5" name="PoljeZBesedilom 2">
          <a:extLst>
            <a:ext uri="{FF2B5EF4-FFF2-40B4-BE49-F238E27FC236}">
              <a16:creationId xmlns:a16="http://schemas.microsoft.com/office/drawing/2014/main" id="{00000000-0008-0000-0000-000001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26" name="PoljeZBesedilom 2">
          <a:extLst>
            <a:ext uri="{FF2B5EF4-FFF2-40B4-BE49-F238E27FC236}">
              <a16:creationId xmlns:a16="http://schemas.microsoft.com/office/drawing/2014/main" id="{00000000-0008-0000-0000-000002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27" name="PoljeZBesedilom 1026">
          <a:extLst>
            <a:ext uri="{FF2B5EF4-FFF2-40B4-BE49-F238E27FC236}">
              <a16:creationId xmlns:a16="http://schemas.microsoft.com/office/drawing/2014/main" id="{00000000-0008-0000-0000-000003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28" name="PoljeZBesedilom 2">
          <a:extLst>
            <a:ext uri="{FF2B5EF4-FFF2-40B4-BE49-F238E27FC236}">
              <a16:creationId xmlns:a16="http://schemas.microsoft.com/office/drawing/2014/main" id="{00000000-0008-0000-0000-000004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29" name="PoljeZBesedilom 2">
          <a:extLst>
            <a:ext uri="{FF2B5EF4-FFF2-40B4-BE49-F238E27FC236}">
              <a16:creationId xmlns:a16="http://schemas.microsoft.com/office/drawing/2014/main" id="{00000000-0008-0000-0000-000005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0" name="PoljeZBesedilom 2">
          <a:extLst>
            <a:ext uri="{FF2B5EF4-FFF2-40B4-BE49-F238E27FC236}">
              <a16:creationId xmlns:a16="http://schemas.microsoft.com/office/drawing/2014/main" id="{00000000-0008-0000-0000-000006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1" name="PoljeZBesedilom 2">
          <a:extLst>
            <a:ext uri="{FF2B5EF4-FFF2-40B4-BE49-F238E27FC236}">
              <a16:creationId xmlns:a16="http://schemas.microsoft.com/office/drawing/2014/main" id="{00000000-0008-0000-0000-000007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2" name="PoljeZBesedilom 2">
          <a:extLst>
            <a:ext uri="{FF2B5EF4-FFF2-40B4-BE49-F238E27FC236}">
              <a16:creationId xmlns:a16="http://schemas.microsoft.com/office/drawing/2014/main" id="{00000000-0008-0000-0000-000008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3" name="PoljeZBesedilom 1032">
          <a:extLst>
            <a:ext uri="{FF2B5EF4-FFF2-40B4-BE49-F238E27FC236}">
              <a16:creationId xmlns:a16="http://schemas.microsoft.com/office/drawing/2014/main" id="{00000000-0008-0000-0000-000009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4" name="PoljeZBesedilom 2">
          <a:extLst>
            <a:ext uri="{FF2B5EF4-FFF2-40B4-BE49-F238E27FC236}">
              <a16:creationId xmlns:a16="http://schemas.microsoft.com/office/drawing/2014/main" id="{00000000-0008-0000-0000-00000A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5" name="PoljeZBesedilom 2">
          <a:extLst>
            <a:ext uri="{FF2B5EF4-FFF2-40B4-BE49-F238E27FC236}">
              <a16:creationId xmlns:a16="http://schemas.microsoft.com/office/drawing/2014/main" id="{00000000-0008-0000-0000-00000B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6" name="PoljeZBesedilom 2">
          <a:extLst>
            <a:ext uri="{FF2B5EF4-FFF2-40B4-BE49-F238E27FC236}">
              <a16:creationId xmlns:a16="http://schemas.microsoft.com/office/drawing/2014/main" id="{00000000-0008-0000-0000-00000C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7" name="PoljeZBesedilom 2">
          <a:extLst>
            <a:ext uri="{FF2B5EF4-FFF2-40B4-BE49-F238E27FC236}">
              <a16:creationId xmlns:a16="http://schemas.microsoft.com/office/drawing/2014/main" id="{00000000-0008-0000-0000-00000D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8" name="PoljeZBesedilom 2">
          <a:extLst>
            <a:ext uri="{FF2B5EF4-FFF2-40B4-BE49-F238E27FC236}">
              <a16:creationId xmlns:a16="http://schemas.microsoft.com/office/drawing/2014/main" id="{00000000-0008-0000-0000-00000E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9" name="PoljeZBesedilom 1038">
          <a:extLst>
            <a:ext uri="{FF2B5EF4-FFF2-40B4-BE49-F238E27FC236}">
              <a16:creationId xmlns:a16="http://schemas.microsoft.com/office/drawing/2014/main" id="{00000000-0008-0000-0000-00000F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0" name="PoljeZBesedilom 2">
          <a:extLst>
            <a:ext uri="{FF2B5EF4-FFF2-40B4-BE49-F238E27FC236}">
              <a16:creationId xmlns:a16="http://schemas.microsoft.com/office/drawing/2014/main" id="{00000000-0008-0000-0000-000010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1" name="PoljeZBesedilom 2">
          <a:extLst>
            <a:ext uri="{FF2B5EF4-FFF2-40B4-BE49-F238E27FC236}">
              <a16:creationId xmlns:a16="http://schemas.microsoft.com/office/drawing/2014/main" id="{00000000-0008-0000-0000-000011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2" name="PoljeZBesedilom 2">
          <a:extLst>
            <a:ext uri="{FF2B5EF4-FFF2-40B4-BE49-F238E27FC236}">
              <a16:creationId xmlns:a16="http://schemas.microsoft.com/office/drawing/2014/main" id="{00000000-0008-0000-0000-000012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3" name="PoljeZBesedilom 2">
          <a:extLst>
            <a:ext uri="{FF2B5EF4-FFF2-40B4-BE49-F238E27FC236}">
              <a16:creationId xmlns:a16="http://schemas.microsoft.com/office/drawing/2014/main" id="{00000000-0008-0000-0000-000013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4" name="PoljeZBesedilom 2">
          <a:extLst>
            <a:ext uri="{FF2B5EF4-FFF2-40B4-BE49-F238E27FC236}">
              <a16:creationId xmlns:a16="http://schemas.microsoft.com/office/drawing/2014/main" id="{00000000-0008-0000-0000-000014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5" name="PoljeZBesedilom 1044">
          <a:extLst>
            <a:ext uri="{FF2B5EF4-FFF2-40B4-BE49-F238E27FC236}">
              <a16:creationId xmlns:a16="http://schemas.microsoft.com/office/drawing/2014/main" id="{00000000-0008-0000-0000-000015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6" name="PoljeZBesedilom 2">
          <a:extLst>
            <a:ext uri="{FF2B5EF4-FFF2-40B4-BE49-F238E27FC236}">
              <a16:creationId xmlns:a16="http://schemas.microsoft.com/office/drawing/2014/main" id="{00000000-0008-0000-0000-000016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7" name="PoljeZBesedilom 2">
          <a:extLst>
            <a:ext uri="{FF2B5EF4-FFF2-40B4-BE49-F238E27FC236}">
              <a16:creationId xmlns:a16="http://schemas.microsoft.com/office/drawing/2014/main" id="{00000000-0008-0000-0000-000017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8" name="PoljeZBesedilom 2">
          <a:extLst>
            <a:ext uri="{FF2B5EF4-FFF2-40B4-BE49-F238E27FC236}">
              <a16:creationId xmlns:a16="http://schemas.microsoft.com/office/drawing/2014/main" id="{00000000-0008-0000-0000-000018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9" name="PoljeZBesedilom 2">
          <a:extLst>
            <a:ext uri="{FF2B5EF4-FFF2-40B4-BE49-F238E27FC236}">
              <a16:creationId xmlns:a16="http://schemas.microsoft.com/office/drawing/2014/main" id="{00000000-0008-0000-0000-000019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0" name="PoljeZBesedilom 2">
          <a:extLst>
            <a:ext uri="{FF2B5EF4-FFF2-40B4-BE49-F238E27FC236}">
              <a16:creationId xmlns:a16="http://schemas.microsoft.com/office/drawing/2014/main" id="{00000000-0008-0000-0000-00001A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1" name="PoljeZBesedilom 1050">
          <a:extLst>
            <a:ext uri="{FF2B5EF4-FFF2-40B4-BE49-F238E27FC236}">
              <a16:creationId xmlns:a16="http://schemas.microsoft.com/office/drawing/2014/main" id="{00000000-0008-0000-0000-00001B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2" name="PoljeZBesedilom 2">
          <a:extLst>
            <a:ext uri="{FF2B5EF4-FFF2-40B4-BE49-F238E27FC236}">
              <a16:creationId xmlns:a16="http://schemas.microsoft.com/office/drawing/2014/main" id="{00000000-0008-0000-0000-00001C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3" name="PoljeZBesedilom 2">
          <a:extLst>
            <a:ext uri="{FF2B5EF4-FFF2-40B4-BE49-F238E27FC236}">
              <a16:creationId xmlns:a16="http://schemas.microsoft.com/office/drawing/2014/main" id="{00000000-0008-0000-0000-00001D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4" name="PoljeZBesedilom 2">
          <a:extLst>
            <a:ext uri="{FF2B5EF4-FFF2-40B4-BE49-F238E27FC236}">
              <a16:creationId xmlns:a16="http://schemas.microsoft.com/office/drawing/2014/main" id="{00000000-0008-0000-0000-00001E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5" name="PoljeZBesedilom 2">
          <a:extLst>
            <a:ext uri="{FF2B5EF4-FFF2-40B4-BE49-F238E27FC236}">
              <a16:creationId xmlns:a16="http://schemas.microsoft.com/office/drawing/2014/main" id="{00000000-0008-0000-0000-00001F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6" name="PoljeZBesedilom 2">
          <a:extLst>
            <a:ext uri="{FF2B5EF4-FFF2-40B4-BE49-F238E27FC236}">
              <a16:creationId xmlns:a16="http://schemas.microsoft.com/office/drawing/2014/main" id="{00000000-0008-0000-0000-000020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7" name="PoljeZBesedilom 1056">
          <a:extLst>
            <a:ext uri="{FF2B5EF4-FFF2-40B4-BE49-F238E27FC236}">
              <a16:creationId xmlns:a16="http://schemas.microsoft.com/office/drawing/2014/main" id="{00000000-0008-0000-0000-000021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8" name="PoljeZBesedilom 2">
          <a:extLst>
            <a:ext uri="{FF2B5EF4-FFF2-40B4-BE49-F238E27FC236}">
              <a16:creationId xmlns:a16="http://schemas.microsoft.com/office/drawing/2014/main" id="{00000000-0008-0000-0000-000022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9" name="PoljeZBesedilom 2">
          <a:extLst>
            <a:ext uri="{FF2B5EF4-FFF2-40B4-BE49-F238E27FC236}">
              <a16:creationId xmlns:a16="http://schemas.microsoft.com/office/drawing/2014/main" id="{00000000-0008-0000-0000-000023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60" name="PoljeZBesedilom 2">
          <a:extLst>
            <a:ext uri="{FF2B5EF4-FFF2-40B4-BE49-F238E27FC236}">
              <a16:creationId xmlns:a16="http://schemas.microsoft.com/office/drawing/2014/main" id="{00000000-0008-0000-0000-000024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61" name="PoljeZBesedilom 2">
          <a:extLst>
            <a:ext uri="{FF2B5EF4-FFF2-40B4-BE49-F238E27FC236}">
              <a16:creationId xmlns:a16="http://schemas.microsoft.com/office/drawing/2014/main" id="{00000000-0008-0000-0000-000025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2" name="PoljeZBesedilom 2">
          <a:extLst>
            <a:ext uri="{FF2B5EF4-FFF2-40B4-BE49-F238E27FC236}">
              <a16:creationId xmlns:a16="http://schemas.microsoft.com/office/drawing/2014/main" id="{00000000-0008-0000-0000-000026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3" name="PoljeZBesedilom 1062">
          <a:extLst>
            <a:ext uri="{FF2B5EF4-FFF2-40B4-BE49-F238E27FC236}">
              <a16:creationId xmlns:a16="http://schemas.microsoft.com/office/drawing/2014/main" id="{00000000-0008-0000-0000-000027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4" name="PoljeZBesedilom 2">
          <a:extLst>
            <a:ext uri="{FF2B5EF4-FFF2-40B4-BE49-F238E27FC236}">
              <a16:creationId xmlns:a16="http://schemas.microsoft.com/office/drawing/2014/main" id="{00000000-0008-0000-0000-000028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5" name="PoljeZBesedilom 2">
          <a:extLst>
            <a:ext uri="{FF2B5EF4-FFF2-40B4-BE49-F238E27FC236}">
              <a16:creationId xmlns:a16="http://schemas.microsoft.com/office/drawing/2014/main" id="{00000000-0008-0000-0000-000029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6" name="PoljeZBesedilom 2">
          <a:extLst>
            <a:ext uri="{FF2B5EF4-FFF2-40B4-BE49-F238E27FC236}">
              <a16:creationId xmlns:a16="http://schemas.microsoft.com/office/drawing/2014/main" id="{00000000-0008-0000-0000-00002A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7" name="PoljeZBesedilom 2">
          <a:extLst>
            <a:ext uri="{FF2B5EF4-FFF2-40B4-BE49-F238E27FC236}">
              <a16:creationId xmlns:a16="http://schemas.microsoft.com/office/drawing/2014/main" id="{00000000-0008-0000-0000-00002B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68" name="PoljeZBesedilom 2">
          <a:extLst>
            <a:ext uri="{FF2B5EF4-FFF2-40B4-BE49-F238E27FC236}">
              <a16:creationId xmlns:a16="http://schemas.microsoft.com/office/drawing/2014/main" id="{00000000-0008-0000-0000-00002C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69" name="PoljeZBesedilom 1068">
          <a:extLst>
            <a:ext uri="{FF2B5EF4-FFF2-40B4-BE49-F238E27FC236}">
              <a16:creationId xmlns:a16="http://schemas.microsoft.com/office/drawing/2014/main" id="{00000000-0008-0000-0000-00002D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0" name="PoljeZBesedilom 2">
          <a:extLst>
            <a:ext uri="{FF2B5EF4-FFF2-40B4-BE49-F238E27FC236}">
              <a16:creationId xmlns:a16="http://schemas.microsoft.com/office/drawing/2014/main" id="{00000000-0008-0000-0000-00002E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1" name="PoljeZBesedilom 2">
          <a:extLst>
            <a:ext uri="{FF2B5EF4-FFF2-40B4-BE49-F238E27FC236}">
              <a16:creationId xmlns:a16="http://schemas.microsoft.com/office/drawing/2014/main" id="{00000000-0008-0000-0000-00002F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2" name="PoljeZBesedilom 2">
          <a:extLst>
            <a:ext uri="{FF2B5EF4-FFF2-40B4-BE49-F238E27FC236}">
              <a16:creationId xmlns:a16="http://schemas.microsoft.com/office/drawing/2014/main" id="{00000000-0008-0000-0000-000030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3" name="PoljeZBesedilom 2">
          <a:extLst>
            <a:ext uri="{FF2B5EF4-FFF2-40B4-BE49-F238E27FC236}">
              <a16:creationId xmlns:a16="http://schemas.microsoft.com/office/drawing/2014/main" id="{00000000-0008-0000-0000-000031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4" name="PoljeZBesedilom 2">
          <a:extLst>
            <a:ext uri="{FF2B5EF4-FFF2-40B4-BE49-F238E27FC236}">
              <a16:creationId xmlns:a16="http://schemas.microsoft.com/office/drawing/2014/main" id="{00000000-0008-0000-0000-000032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5" name="PoljeZBesedilom 1074">
          <a:extLst>
            <a:ext uri="{FF2B5EF4-FFF2-40B4-BE49-F238E27FC236}">
              <a16:creationId xmlns:a16="http://schemas.microsoft.com/office/drawing/2014/main" id="{00000000-0008-0000-0000-000033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6" name="PoljeZBesedilom 2">
          <a:extLst>
            <a:ext uri="{FF2B5EF4-FFF2-40B4-BE49-F238E27FC236}">
              <a16:creationId xmlns:a16="http://schemas.microsoft.com/office/drawing/2014/main" id="{00000000-0008-0000-0000-000034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7" name="PoljeZBesedilom 2">
          <a:extLst>
            <a:ext uri="{FF2B5EF4-FFF2-40B4-BE49-F238E27FC236}">
              <a16:creationId xmlns:a16="http://schemas.microsoft.com/office/drawing/2014/main" id="{00000000-0008-0000-0000-000035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8" name="PoljeZBesedilom 2">
          <a:extLst>
            <a:ext uri="{FF2B5EF4-FFF2-40B4-BE49-F238E27FC236}">
              <a16:creationId xmlns:a16="http://schemas.microsoft.com/office/drawing/2014/main" id="{00000000-0008-0000-0000-000036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9" name="PoljeZBesedilom 2">
          <a:extLst>
            <a:ext uri="{FF2B5EF4-FFF2-40B4-BE49-F238E27FC236}">
              <a16:creationId xmlns:a16="http://schemas.microsoft.com/office/drawing/2014/main" id="{00000000-0008-0000-0000-000037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0" name="PoljeZBesedilom 2">
          <a:extLst>
            <a:ext uri="{FF2B5EF4-FFF2-40B4-BE49-F238E27FC236}">
              <a16:creationId xmlns:a16="http://schemas.microsoft.com/office/drawing/2014/main" id="{00000000-0008-0000-0000-000038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1" name="PoljeZBesedilom 1080">
          <a:extLst>
            <a:ext uri="{FF2B5EF4-FFF2-40B4-BE49-F238E27FC236}">
              <a16:creationId xmlns:a16="http://schemas.microsoft.com/office/drawing/2014/main" id="{00000000-0008-0000-0000-000039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2" name="PoljeZBesedilom 2">
          <a:extLst>
            <a:ext uri="{FF2B5EF4-FFF2-40B4-BE49-F238E27FC236}">
              <a16:creationId xmlns:a16="http://schemas.microsoft.com/office/drawing/2014/main" id="{00000000-0008-0000-0000-00003A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3" name="PoljeZBesedilom 2">
          <a:extLst>
            <a:ext uri="{FF2B5EF4-FFF2-40B4-BE49-F238E27FC236}">
              <a16:creationId xmlns:a16="http://schemas.microsoft.com/office/drawing/2014/main" id="{00000000-0008-0000-0000-00003B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4" name="PoljeZBesedilom 2">
          <a:extLst>
            <a:ext uri="{FF2B5EF4-FFF2-40B4-BE49-F238E27FC236}">
              <a16:creationId xmlns:a16="http://schemas.microsoft.com/office/drawing/2014/main" id="{00000000-0008-0000-0000-00003C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5" name="PoljeZBesedilom 2">
          <a:extLst>
            <a:ext uri="{FF2B5EF4-FFF2-40B4-BE49-F238E27FC236}">
              <a16:creationId xmlns:a16="http://schemas.microsoft.com/office/drawing/2014/main" id="{00000000-0008-0000-0000-00003D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86" name="PoljeZBesedilom 2">
          <a:extLst>
            <a:ext uri="{FF2B5EF4-FFF2-40B4-BE49-F238E27FC236}">
              <a16:creationId xmlns:a16="http://schemas.microsoft.com/office/drawing/2014/main" id="{00000000-0008-0000-0000-00003E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87" name="PoljeZBesedilom 1086">
          <a:extLst>
            <a:ext uri="{FF2B5EF4-FFF2-40B4-BE49-F238E27FC236}">
              <a16:creationId xmlns:a16="http://schemas.microsoft.com/office/drawing/2014/main" id="{00000000-0008-0000-0000-00003F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88" name="PoljeZBesedilom 2">
          <a:extLst>
            <a:ext uri="{FF2B5EF4-FFF2-40B4-BE49-F238E27FC236}">
              <a16:creationId xmlns:a16="http://schemas.microsoft.com/office/drawing/2014/main" id="{00000000-0008-0000-0000-000040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89" name="PoljeZBesedilom 2">
          <a:extLst>
            <a:ext uri="{FF2B5EF4-FFF2-40B4-BE49-F238E27FC236}">
              <a16:creationId xmlns:a16="http://schemas.microsoft.com/office/drawing/2014/main" id="{00000000-0008-0000-0000-000041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0" name="PoljeZBesedilom 2">
          <a:extLst>
            <a:ext uri="{FF2B5EF4-FFF2-40B4-BE49-F238E27FC236}">
              <a16:creationId xmlns:a16="http://schemas.microsoft.com/office/drawing/2014/main" id="{00000000-0008-0000-0000-000042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1" name="PoljeZBesedilom 2">
          <a:extLst>
            <a:ext uri="{FF2B5EF4-FFF2-40B4-BE49-F238E27FC236}">
              <a16:creationId xmlns:a16="http://schemas.microsoft.com/office/drawing/2014/main" id="{00000000-0008-0000-0000-000043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2" name="PoljeZBesedilom 1091">
          <a:extLst>
            <a:ext uri="{FF2B5EF4-FFF2-40B4-BE49-F238E27FC236}">
              <a16:creationId xmlns:a16="http://schemas.microsoft.com/office/drawing/2014/main" id="{00000000-0008-0000-0000-000044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3" name="PoljeZBesedilom 2">
          <a:extLst>
            <a:ext uri="{FF2B5EF4-FFF2-40B4-BE49-F238E27FC236}">
              <a16:creationId xmlns:a16="http://schemas.microsoft.com/office/drawing/2014/main" id="{00000000-0008-0000-0000-000045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4" name="PoljeZBesedilom 2">
          <a:extLst>
            <a:ext uri="{FF2B5EF4-FFF2-40B4-BE49-F238E27FC236}">
              <a16:creationId xmlns:a16="http://schemas.microsoft.com/office/drawing/2014/main" id="{00000000-0008-0000-0000-000046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5" name="PoljeZBesedilom 2">
          <a:extLst>
            <a:ext uri="{FF2B5EF4-FFF2-40B4-BE49-F238E27FC236}">
              <a16:creationId xmlns:a16="http://schemas.microsoft.com/office/drawing/2014/main" id="{00000000-0008-0000-0000-000047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6" name="PoljeZBesedilom 2">
          <a:extLst>
            <a:ext uri="{FF2B5EF4-FFF2-40B4-BE49-F238E27FC236}">
              <a16:creationId xmlns:a16="http://schemas.microsoft.com/office/drawing/2014/main" id="{00000000-0008-0000-0000-000048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7" name="PoljeZBesedilom 2">
          <a:extLst>
            <a:ext uri="{FF2B5EF4-FFF2-40B4-BE49-F238E27FC236}">
              <a16:creationId xmlns:a16="http://schemas.microsoft.com/office/drawing/2014/main" id="{00000000-0008-0000-0000-000049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8" name="PoljeZBesedilom 1097">
          <a:extLst>
            <a:ext uri="{FF2B5EF4-FFF2-40B4-BE49-F238E27FC236}">
              <a16:creationId xmlns:a16="http://schemas.microsoft.com/office/drawing/2014/main" id="{00000000-0008-0000-0000-00004A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9" name="PoljeZBesedilom 2">
          <a:extLst>
            <a:ext uri="{FF2B5EF4-FFF2-40B4-BE49-F238E27FC236}">
              <a16:creationId xmlns:a16="http://schemas.microsoft.com/office/drawing/2014/main" id="{00000000-0008-0000-0000-00004B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100" name="PoljeZBesedilom 2">
          <a:extLst>
            <a:ext uri="{FF2B5EF4-FFF2-40B4-BE49-F238E27FC236}">
              <a16:creationId xmlns:a16="http://schemas.microsoft.com/office/drawing/2014/main" id="{00000000-0008-0000-0000-00004C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101" name="PoljeZBesedilom 2">
          <a:extLst>
            <a:ext uri="{FF2B5EF4-FFF2-40B4-BE49-F238E27FC236}">
              <a16:creationId xmlns:a16="http://schemas.microsoft.com/office/drawing/2014/main" id="{00000000-0008-0000-0000-00004D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102" name="PoljeZBesedilom 2">
          <a:extLst>
            <a:ext uri="{FF2B5EF4-FFF2-40B4-BE49-F238E27FC236}">
              <a16:creationId xmlns:a16="http://schemas.microsoft.com/office/drawing/2014/main" id="{00000000-0008-0000-0000-00004E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3" name="PoljeZBesedilom 1102">
          <a:extLst>
            <a:ext uri="{FF2B5EF4-FFF2-40B4-BE49-F238E27FC236}">
              <a16:creationId xmlns:a16="http://schemas.microsoft.com/office/drawing/2014/main" id="{00000000-0008-0000-0000-00004F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4" name="PoljeZBesedilom 2">
          <a:extLst>
            <a:ext uri="{FF2B5EF4-FFF2-40B4-BE49-F238E27FC236}">
              <a16:creationId xmlns:a16="http://schemas.microsoft.com/office/drawing/2014/main" id="{00000000-0008-0000-0000-000050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5" name="PoljeZBesedilom 2">
          <a:extLst>
            <a:ext uri="{FF2B5EF4-FFF2-40B4-BE49-F238E27FC236}">
              <a16:creationId xmlns:a16="http://schemas.microsoft.com/office/drawing/2014/main" id="{00000000-0008-0000-0000-000051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6" name="PoljeZBesedilom 2">
          <a:extLst>
            <a:ext uri="{FF2B5EF4-FFF2-40B4-BE49-F238E27FC236}">
              <a16:creationId xmlns:a16="http://schemas.microsoft.com/office/drawing/2014/main" id="{00000000-0008-0000-0000-000052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7" name="PoljeZBesedilom 2">
          <a:extLst>
            <a:ext uri="{FF2B5EF4-FFF2-40B4-BE49-F238E27FC236}">
              <a16:creationId xmlns:a16="http://schemas.microsoft.com/office/drawing/2014/main" id="{00000000-0008-0000-0000-000053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08" name="PoljeZBesedilom 2">
          <a:extLst>
            <a:ext uri="{FF2B5EF4-FFF2-40B4-BE49-F238E27FC236}">
              <a16:creationId xmlns:a16="http://schemas.microsoft.com/office/drawing/2014/main" id="{00000000-0008-0000-0000-000054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09" name="PoljeZBesedilom 1108">
          <a:extLst>
            <a:ext uri="{FF2B5EF4-FFF2-40B4-BE49-F238E27FC236}">
              <a16:creationId xmlns:a16="http://schemas.microsoft.com/office/drawing/2014/main" id="{00000000-0008-0000-0000-000055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0" name="PoljeZBesedilom 2">
          <a:extLst>
            <a:ext uri="{FF2B5EF4-FFF2-40B4-BE49-F238E27FC236}">
              <a16:creationId xmlns:a16="http://schemas.microsoft.com/office/drawing/2014/main" id="{00000000-0008-0000-0000-000056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1" name="PoljeZBesedilom 2">
          <a:extLst>
            <a:ext uri="{FF2B5EF4-FFF2-40B4-BE49-F238E27FC236}">
              <a16:creationId xmlns:a16="http://schemas.microsoft.com/office/drawing/2014/main" id="{00000000-0008-0000-0000-000057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2" name="PoljeZBesedilom 2">
          <a:extLst>
            <a:ext uri="{FF2B5EF4-FFF2-40B4-BE49-F238E27FC236}">
              <a16:creationId xmlns:a16="http://schemas.microsoft.com/office/drawing/2014/main" id="{00000000-0008-0000-0000-000058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3" name="PoljeZBesedilom 2">
          <a:extLst>
            <a:ext uri="{FF2B5EF4-FFF2-40B4-BE49-F238E27FC236}">
              <a16:creationId xmlns:a16="http://schemas.microsoft.com/office/drawing/2014/main" id="{00000000-0008-0000-0000-000059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4" name="PoljeZBesedilom 2">
          <a:extLst>
            <a:ext uri="{FF2B5EF4-FFF2-40B4-BE49-F238E27FC236}">
              <a16:creationId xmlns:a16="http://schemas.microsoft.com/office/drawing/2014/main" id="{00000000-0008-0000-0000-00005A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5" name="PoljeZBesedilom 1114">
          <a:extLst>
            <a:ext uri="{FF2B5EF4-FFF2-40B4-BE49-F238E27FC236}">
              <a16:creationId xmlns:a16="http://schemas.microsoft.com/office/drawing/2014/main" id="{00000000-0008-0000-0000-00005B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6" name="PoljeZBesedilom 2">
          <a:extLst>
            <a:ext uri="{FF2B5EF4-FFF2-40B4-BE49-F238E27FC236}">
              <a16:creationId xmlns:a16="http://schemas.microsoft.com/office/drawing/2014/main" id="{00000000-0008-0000-0000-00005C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7" name="PoljeZBesedilom 2">
          <a:extLst>
            <a:ext uri="{FF2B5EF4-FFF2-40B4-BE49-F238E27FC236}">
              <a16:creationId xmlns:a16="http://schemas.microsoft.com/office/drawing/2014/main" id="{00000000-0008-0000-0000-00005D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8" name="PoljeZBesedilom 2">
          <a:extLst>
            <a:ext uri="{FF2B5EF4-FFF2-40B4-BE49-F238E27FC236}">
              <a16:creationId xmlns:a16="http://schemas.microsoft.com/office/drawing/2014/main" id="{00000000-0008-0000-0000-00005E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9" name="PoljeZBesedilom 2">
          <a:extLst>
            <a:ext uri="{FF2B5EF4-FFF2-40B4-BE49-F238E27FC236}">
              <a16:creationId xmlns:a16="http://schemas.microsoft.com/office/drawing/2014/main" id="{00000000-0008-0000-0000-00005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0" name="PoljeZBesedilom 2">
          <a:extLst>
            <a:ext uri="{FF2B5EF4-FFF2-40B4-BE49-F238E27FC236}">
              <a16:creationId xmlns:a16="http://schemas.microsoft.com/office/drawing/2014/main" id="{00000000-0008-0000-0000-000060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1" name="PoljeZBesedilom 1120">
          <a:extLst>
            <a:ext uri="{FF2B5EF4-FFF2-40B4-BE49-F238E27FC236}">
              <a16:creationId xmlns:a16="http://schemas.microsoft.com/office/drawing/2014/main" id="{00000000-0008-0000-0000-000061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2" name="PoljeZBesedilom 2">
          <a:extLst>
            <a:ext uri="{FF2B5EF4-FFF2-40B4-BE49-F238E27FC236}">
              <a16:creationId xmlns:a16="http://schemas.microsoft.com/office/drawing/2014/main" id="{00000000-0008-0000-0000-000062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3" name="PoljeZBesedilom 2">
          <a:extLst>
            <a:ext uri="{FF2B5EF4-FFF2-40B4-BE49-F238E27FC236}">
              <a16:creationId xmlns:a16="http://schemas.microsoft.com/office/drawing/2014/main" id="{00000000-0008-0000-0000-000063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4" name="PoljeZBesedilom 2">
          <a:extLst>
            <a:ext uri="{FF2B5EF4-FFF2-40B4-BE49-F238E27FC236}">
              <a16:creationId xmlns:a16="http://schemas.microsoft.com/office/drawing/2014/main" id="{00000000-0008-0000-0000-000064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5" name="PoljeZBesedilom 2">
          <a:extLst>
            <a:ext uri="{FF2B5EF4-FFF2-40B4-BE49-F238E27FC236}">
              <a16:creationId xmlns:a16="http://schemas.microsoft.com/office/drawing/2014/main" id="{00000000-0008-0000-0000-000065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26" name="PoljeZBesedilom 2">
          <a:extLst>
            <a:ext uri="{FF2B5EF4-FFF2-40B4-BE49-F238E27FC236}">
              <a16:creationId xmlns:a16="http://schemas.microsoft.com/office/drawing/2014/main" id="{00000000-0008-0000-0000-000066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27" name="PoljeZBesedilom 1126">
          <a:extLst>
            <a:ext uri="{FF2B5EF4-FFF2-40B4-BE49-F238E27FC236}">
              <a16:creationId xmlns:a16="http://schemas.microsoft.com/office/drawing/2014/main" id="{00000000-0008-0000-0000-000067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28" name="PoljeZBesedilom 2">
          <a:extLst>
            <a:ext uri="{FF2B5EF4-FFF2-40B4-BE49-F238E27FC236}">
              <a16:creationId xmlns:a16="http://schemas.microsoft.com/office/drawing/2014/main" id="{00000000-0008-0000-0000-000068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29" name="PoljeZBesedilom 2">
          <a:extLst>
            <a:ext uri="{FF2B5EF4-FFF2-40B4-BE49-F238E27FC236}">
              <a16:creationId xmlns:a16="http://schemas.microsoft.com/office/drawing/2014/main" id="{00000000-0008-0000-0000-000069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30" name="PoljeZBesedilom 2">
          <a:extLst>
            <a:ext uri="{FF2B5EF4-FFF2-40B4-BE49-F238E27FC236}">
              <a16:creationId xmlns:a16="http://schemas.microsoft.com/office/drawing/2014/main" id="{00000000-0008-0000-0000-00006A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31" name="PoljeZBesedilom 2">
          <a:extLst>
            <a:ext uri="{FF2B5EF4-FFF2-40B4-BE49-F238E27FC236}">
              <a16:creationId xmlns:a16="http://schemas.microsoft.com/office/drawing/2014/main" id="{00000000-0008-0000-0000-00006B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2" name="PoljeZBesedilom 2">
          <a:extLst>
            <a:ext uri="{FF2B5EF4-FFF2-40B4-BE49-F238E27FC236}">
              <a16:creationId xmlns:a16="http://schemas.microsoft.com/office/drawing/2014/main" id="{00000000-0008-0000-0000-00006C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3" name="PoljeZBesedilom 1132">
          <a:extLst>
            <a:ext uri="{FF2B5EF4-FFF2-40B4-BE49-F238E27FC236}">
              <a16:creationId xmlns:a16="http://schemas.microsoft.com/office/drawing/2014/main" id="{00000000-0008-0000-0000-00006D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4" name="PoljeZBesedilom 2">
          <a:extLst>
            <a:ext uri="{FF2B5EF4-FFF2-40B4-BE49-F238E27FC236}">
              <a16:creationId xmlns:a16="http://schemas.microsoft.com/office/drawing/2014/main" id="{00000000-0008-0000-0000-00006E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5" name="PoljeZBesedilom 2">
          <a:extLst>
            <a:ext uri="{FF2B5EF4-FFF2-40B4-BE49-F238E27FC236}">
              <a16:creationId xmlns:a16="http://schemas.microsoft.com/office/drawing/2014/main" id="{00000000-0008-0000-0000-00006F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6" name="PoljeZBesedilom 2">
          <a:extLst>
            <a:ext uri="{FF2B5EF4-FFF2-40B4-BE49-F238E27FC236}">
              <a16:creationId xmlns:a16="http://schemas.microsoft.com/office/drawing/2014/main" id="{00000000-0008-0000-0000-000070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7" name="PoljeZBesedilom 2">
          <a:extLst>
            <a:ext uri="{FF2B5EF4-FFF2-40B4-BE49-F238E27FC236}">
              <a16:creationId xmlns:a16="http://schemas.microsoft.com/office/drawing/2014/main" id="{00000000-0008-0000-0000-000071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8" name="PoljeZBesedilom 2">
          <a:extLst>
            <a:ext uri="{FF2B5EF4-FFF2-40B4-BE49-F238E27FC236}">
              <a16:creationId xmlns:a16="http://schemas.microsoft.com/office/drawing/2014/main" id="{00000000-0008-0000-0000-000072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9" name="PoljeZBesedilom 1138">
          <a:extLst>
            <a:ext uri="{FF2B5EF4-FFF2-40B4-BE49-F238E27FC236}">
              <a16:creationId xmlns:a16="http://schemas.microsoft.com/office/drawing/2014/main" id="{00000000-0008-0000-0000-000073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40" name="PoljeZBesedilom 2">
          <a:extLst>
            <a:ext uri="{FF2B5EF4-FFF2-40B4-BE49-F238E27FC236}">
              <a16:creationId xmlns:a16="http://schemas.microsoft.com/office/drawing/2014/main" id="{00000000-0008-0000-0000-000074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41" name="PoljeZBesedilom 2">
          <a:extLst>
            <a:ext uri="{FF2B5EF4-FFF2-40B4-BE49-F238E27FC236}">
              <a16:creationId xmlns:a16="http://schemas.microsoft.com/office/drawing/2014/main" id="{00000000-0008-0000-0000-000075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42" name="PoljeZBesedilom 2">
          <a:extLst>
            <a:ext uri="{FF2B5EF4-FFF2-40B4-BE49-F238E27FC236}">
              <a16:creationId xmlns:a16="http://schemas.microsoft.com/office/drawing/2014/main" id="{00000000-0008-0000-0000-000076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43" name="PoljeZBesedilom 2">
          <a:extLst>
            <a:ext uri="{FF2B5EF4-FFF2-40B4-BE49-F238E27FC236}">
              <a16:creationId xmlns:a16="http://schemas.microsoft.com/office/drawing/2014/main" id="{00000000-0008-0000-0000-000077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4" name="PoljeZBesedilom 2">
          <a:extLst>
            <a:ext uri="{FF2B5EF4-FFF2-40B4-BE49-F238E27FC236}">
              <a16:creationId xmlns:a16="http://schemas.microsoft.com/office/drawing/2014/main" id="{00000000-0008-0000-0000-000078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5" name="PoljeZBesedilom 1144">
          <a:extLst>
            <a:ext uri="{FF2B5EF4-FFF2-40B4-BE49-F238E27FC236}">
              <a16:creationId xmlns:a16="http://schemas.microsoft.com/office/drawing/2014/main" id="{00000000-0008-0000-0000-000079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6" name="PoljeZBesedilom 2">
          <a:extLst>
            <a:ext uri="{FF2B5EF4-FFF2-40B4-BE49-F238E27FC236}">
              <a16:creationId xmlns:a16="http://schemas.microsoft.com/office/drawing/2014/main" id="{00000000-0008-0000-0000-00007A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7" name="PoljeZBesedilom 2">
          <a:extLst>
            <a:ext uri="{FF2B5EF4-FFF2-40B4-BE49-F238E27FC236}">
              <a16:creationId xmlns:a16="http://schemas.microsoft.com/office/drawing/2014/main" id="{00000000-0008-0000-0000-00007B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8" name="PoljeZBesedilom 2">
          <a:extLst>
            <a:ext uri="{FF2B5EF4-FFF2-40B4-BE49-F238E27FC236}">
              <a16:creationId xmlns:a16="http://schemas.microsoft.com/office/drawing/2014/main" id="{00000000-0008-0000-0000-00007C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9" name="PoljeZBesedilom 2">
          <a:extLst>
            <a:ext uri="{FF2B5EF4-FFF2-40B4-BE49-F238E27FC236}">
              <a16:creationId xmlns:a16="http://schemas.microsoft.com/office/drawing/2014/main" id="{00000000-0008-0000-0000-00007D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0" name="PoljeZBesedilom 2">
          <a:extLst>
            <a:ext uri="{FF2B5EF4-FFF2-40B4-BE49-F238E27FC236}">
              <a16:creationId xmlns:a16="http://schemas.microsoft.com/office/drawing/2014/main" id="{00000000-0008-0000-0000-00007E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1" name="PoljeZBesedilom 1150">
          <a:extLst>
            <a:ext uri="{FF2B5EF4-FFF2-40B4-BE49-F238E27FC236}">
              <a16:creationId xmlns:a16="http://schemas.microsoft.com/office/drawing/2014/main" id="{00000000-0008-0000-0000-00007F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2" name="PoljeZBesedilom 2">
          <a:extLst>
            <a:ext uri="{FF2B5EF4-FFF2-40B4-BE49-F238E27FC236}">
              <a16:creationId xmlns:a16="http://schemas.microsoft.com/office/drawing/2014/main" id="{00000000-0008-0000-0000-000080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3" name="PoljeZBesedilom 2">
          <a:extLst>
            <a:ext uri="{FF2B5EF4-FFF2-40B4-BE49-F238E27FC236}">
              <a16:creationId xmlns:a16="http://schemas.microsoft.com/office/drawing/2014/main" id="{00000000-0008-0000-0000-000081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4" name="PoljeZBesedilom 2">
          <a:extLst>
            <a:ext uri="{FF2B5EF4-FFF2-40B4-BE49-F238E27FC236}">
              <a16:creationId xmlns:a16="http://schemas.microsoft.com/office/drawing/2014/main" id="{00000000-0008-0000-0000-000082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5" name="PoljeZBesedilom 2">
          <a:extLst>
            <a:ext uri="{FF2B5EF4-FFF2-40B4-BE49-F238E27FC236}">
              <a16:creationId xmlns:a16="http://schemas.microsoft.com/office/drawing/2014/main" id="{00000000-0008-0000-0000-000083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56" name="PoljeZBesedilom 1155">
          <a:extLst>
            <a:ext uri="{FF2B5EF4-FFF2-40B4-BE49-F238E27FC236}">
              <a16:creationId xmlns:a16="http://schemas.microsoft.com/office/drawing/2014/main" id="{00000000-0008-0000-0000-000084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57" name="PoljeZBesedilom 2">
          <a:extLst>
            <a:ext uri="{FF2B5EF4-FFF2-40B4-BE49-F238E27FC236}">
              <a16:creationId xmlns:a16="http://schemas.microsoft.com/office/drawing/2014/main" id="{00000000-0008-0000-0000-000085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58" name="PoljeZBesedilom 2">
          <a:extLst>
            <a:ext uri="{FF2B5EF4-FFF2-40B4-BE49-F238E27FC236}">
              <a16:creationId xmlns:a16="http://schemas.microsoft.com/office/drawing/2014/main" id="{00000000-0008-0000-0000-000086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59" name="PoljeZBesedilom 2">
          <a:extLst>
            <a:ext uri="{FF2B5EF4-FFF2-40B4-BE49-F238E27FC236}">
              <a16:creationId xmlns:a16="http://schemas.microsoft.com/office/drawing/2014/main" id="{00000000-0008-0000-0000-000087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60" name="PoljeZBesedilom 2">
          <a:extLst>
            <a:ext uri="{FF2B5EF4-FFF2-40B4-BE49-F238E27FC236}">
              <a16:creationId xmlns:a16="http://schemas.microsoft.com/office/drawing/2014/main" id="{00000000-0008-0000-0000-000088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1" name="PoljeZBesedilom 2">
          <a:extLst>
            <a:ext uri="{FF2B5EF4-FFF2-40B4-BE49-F238E27FC236}">
              <a16:creationId xmlns:a16="http://schemas.microsoft.com/office/drawing/2014/main" id="{00000000-0008-0000-0000-000089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2" name="PoljeZBesedilom 1161">
          <a:extLst>
            <a:ext uri="{FF2B5EF4-FFF2-40B4-BE49-F238E27FC236}">
              <a16:creationId xmlns:a16="http://schemas.microsoft.com/office/drawing/2014/main" id="{00000000-0008-0000-0000-00008A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3" name="PoljeZBesedilom 2">
          <a:extLst>
            <a:ext uri="{FF2B5EF4-FFF2-40B4-BE49-F238E27FC236}">
              <a16:creationId xmlns:a16="http://schemas.microsoft.com/office/drawing/2014/main" id="{00000000-0008-0000-0000-00008B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4" name="PoljeZBesedilom 2">
          <a:extLst>
            <a:ext uri="{FF2B5EF4-FFF2-40B4-BE49-F238E27FC236}">
              <a16:creationId xmlns:a16="http://schemas.microsoft.com/office/drawing/2014/main" id="{00000000-0008-0000-0000-00008C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5" name="PoljeZBesedilom 2">
          <a:extLst>
            <a:ext uri="{FF2B5EF4-FFF2-40B4-BE49-F238E27FC236}">
              <a16:creationId xmlns:a16="http://schemas.microsoft.com/office/drawing/2014/main" id="{00000000-0008-0000-0000-00008D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6" name="PoljeZBesedilom 2">
          <a:extLst>
            <a:ext uri="{FF2B5EF4-FFF2-40B4-BE49-F238E27FC236}">
              <a16:creationId xmlns:a16="http://schemas.microsoft.com/office/drawing/2014/main" id="{00000000-0008-0000-0000-00008E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7" name="PoljeZBesedilom 2">
          <a:extLst>
            <a:ext uri="{FF2B5EF4-FFF2-40B4-BE49-F238E27FC236}">
              <a16:creationId xmlns:a16="http://schemas.microsoft.com/office/drawing/2014/main" id="{00000000-0008-0000-0000-00008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8" name="PoljeZBesedilom 1167">
          <a:extLst>
            <a:ext uri="{FF2B5EF4-FFF2-40B4-BE49-F238E27FC236}">
              <a16:creationId xmlns:a16="http://schemas.microsoft.com/office/drawing/2014/main" id="{00000000-0008-0000-0000-000090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9" name="PoljeZBesedilom 2">
          <a:extLst>
            <a:ext uri="{FF2B5EF4-FFF2-40B4-BE49-F238E27FC236}">
              <a16:creationId xmlns:a16="http://schemas.microsoft.com/office/drawing/2014/main" id="{00000000-0008-0000-0000-000091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70" name="PoljeZBesedilom 2">
          <a:extLst>
            <a:ext uri="{FF2B5EF4-FFF2-40B4-BE49-F238E27FC236}">
              <a16:creationId xmlns:a16="http://schemas.microsoft.com/office/drawing/2014/main" id="{00000000-0008-0000-0000-000092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71" name="PoljeZBesedilom 2">
          <a:extLst>
            <a:ext uri="{FF2B5EF4-FFF2-40B4-BE49-F238E27FC236}">
              <a16:creationId xmlns:a16="http://schemas.microsoft.com/office/drawing/2014/main" id="{00000000-0008-0000-0000-000093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72" name="PoljeZBesedilom 2">
          <a:extLst>
            <a:ext uri="{FF2B5EF4-FFF2-40B4-BE49-F238E27FC236}">
              <a16:creationId xmlns:a16="http://schemas.microsoft.com/office/drawing/2014/main" id="{00000000-0008-0000-0000-000094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3" name="PoljeZBesedilom 2">
          <a:extLst>
            <a:ext uri="{FF2B5EF4-FFF2-40B4-BE49-F238E27FC236}">
              <a16:creationId xmlns:a16="http://schemas.microsoft.com/office/drawing/2014/main" id="{00000000-0008-0000-0000-000095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4" name="PoljeZBesedilom 1173">
          <a:extLst>
            <a:ext uri="{FF2B5EF4-FFF2-40B4-BE49-F238E27FC236}">
              <a16:creationId xmlns:a16="http://schemas.microsoft.com/office/drawing/2014/main" id="{00000000-0008-0000-0000-000096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5" name="PoljeZBesedilom 2">
          <a:extLst>
            <a:ext uri="{FF2B5EF4-FFF2-40B4-BE49-F238E27FC236}">
              <a16:creationId xmlns:a16="http://schemas.microsoft.com/office/drawing/2014/main" id="{00000000-0008-0000-0000-000097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6" name="PoljeZBesedilom 2">
          <a:extLst>
            <a:ext uri="{FF2B5EF4-FFF2-40B4-BE49-F238E27FC236}">
              <a16:creationId xmlns:a16="http://schemas.microsoft.com/office/drawing/2014/main" id="{00000000-0008-0000-0000-000098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7" name="PoljeZBesedilom 2">
          <a:extLst>
            <a:ext uri="{FF2B5EF4-FFF2-40B4-BE49-F238E27FC236}">
              <a16:creationId xmlns:a16="http://schemas.microsoft.com/office/drawing/2014/main" id="{00000000-0008-0000-0000-000099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8" name="PoljeZBesedilom 2">
          <a:extLst>
            <a:ext uri="{FF2B5EF4-FFF2-40B4-BE49-F238E27FC236}">
              <a16:creationId xmlns:a16="http://schemas.microsoft.com/office/drawing/2014/main" id="{00000000-0008-0000-0000-00009A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79" name="PoljeZBesedilom 2">
          <a:extLst>
            <a:ext uri="{FF2B5EF4-FFF2-40B4-BE49-F238E27FC236}">
              <a16:creationId xmlns:a16="http://schemas.microsoft.com/office/drawing/2014/main" id="{00000000-0008-0000-0000-00009B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0" name="PoljeZBesedilom 1179">
          <a:extLst>
            <a:ext uri="{FF2B5EF4-FFF2-40B4-BE49-F238E27FC236}">
              <a16:creationId xmlns:a16="http://schemas.microsoft.com/office/drawing/2014/main" id="{00000000-0008-0000-0000-00009C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1" name="PoljeZBesedilom 2">
          <a:extLst>
            <a:ext uri="{FF2B5EF4-FFF2-40B4-BE49-F238E27FC236}">
              <a16:creationId xmlns:a16="http://schemas.microsoft.com/office/drawing/2014/main" id="{00000000-0008-0000-0000-00009D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2" name="PoljeZBesedilom 2">
          <a:extLst>
            <a:ext uri="{FF2B5EF4-FFF2-40B4-BE49-F238E27FC236}">
              <a16:creationId xmlns:a16="http://schemas.microsoft.com/office/drawing/2014/main" id="{00000000-0008-0000-0000-00009E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3" name="PoljeZBesedilom 2">
          <a:extLst>
            <a:ext uri="{FF2B5EF4-FFF2-40B4-BE49-F238E27FC236}">
              <a16:creationId xmlns:a16="http://schemas.microsoft.com/office/drawing/2014/main" id="{00000000-0008-0000-0000-00009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4" name="PoljeZBesedilom 2">
          <a:extLst>
            <a:ext uri="{FF2B5EF4-FFF2-40B4-BE49-F238E27FC236}">
              <a16:creationId xmlns:a16="http://schemas.microsoft.com/office/drawing/2014/main" id="{00000000-0008-0000-0000-0000A0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5" name="PoljeZBesedilom 2">
          <a:extLst>
            <a:ext uri="{FF2B5EF4-FFF2-40B4-BE49-F238E27FC236}">
              <a16:creationId xmlns:a16="http://schemas.microsoft.com/office/drawing/2014/main" id="{00000000-0008-0000-0000-0000A1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6" name="PoljeZBesedilom 1185">
          <a:extLst>
            <a:ext uri="{FF2B5EF4-FFF2-40B4-BE49-F238E27FC236}">
              <a16:creationId xmlns:a16="http://schemas.microsoft.com/office/drawing/2014/main" id="{00000000-0008-0000-0000-0000A2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7" name="PoljeZBesedilom 2">
          <a:extLst>
            <a:ext uri="{FF2B5EF4-FFF2-40B4-BE49-F238E27FC236}">
              <a16:creationId xmlns:a16="http://schemas.microsoft.com/office/drawing/2014/main" id="{00000000-0008-0000-0000-0000A3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8" name="PoljeZBesedilom 2">
          <a:extLst>
            <a:ext uri="{FF2B5EF4-FFF2-40B4-BE49-F238E27FC236}">
              <a16:creationId xmlns:a16="http://schemas.microsoft.com/office/drawing/2014/main" id="{00000000-0008-0000-0000-0000A4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9" name="PoljeZBesedilom 2">
          <a:extLst>
            <a:ext uri="{FF2B5EF4-FFF2-40B4-BE49-F238E27FC236}">
              <a16:creationId xmlns:a16="http://schemas.microsoft.com/office/drawing/2014/main" id="{00000000-0008-0000-0000-0000A5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0" name="PoljeZBesedilom 2">
          <a:extLst>
            <a:ext uri="{FF2B5EF4-FFF2-40B4-BE49-F238E27FC236}">
              <a16:creationId xmlns:a16="http://schemas.microsoft.com/office/drawing/2014/main" id="{00000000-0008-0000-0000-0000A6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1" name="PoljeZBesedilom 2">
          <a:extLst>
            <a:ext uri="{FF2B5EF4-FFF2-40B4-BE49-F238E27FC236}">
              <a16:creationId xmlns:a16="http://schemas.microsoft.com/office/drawing/2014/main" id="{00000000-0008-0000-0000-0000A7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2" name="PoljeZBesedilom 1191">
          <a:extLst>
            <a:ext uri="{FF2B5EF4-FFF2-40B4-BE49-F238E27FC236}">
              <a16:creationId xmlns:a16="http://schemas.microsoft.com/office/drawing/2014/main" id="{00000000-0008-0000-0000-0000A8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3" name="PoljeZBesedilom 2">
          <a:extLst>
            <a:ext uri="{FF2B5EF4-FFF2-40B4-BE49-F238E27FC236}">
              <a16:creationId xmlns:a16="http://schemas.microsoft.com/office/drawing/2014/main" id="{00000000-0008-0000-0000-0000A9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4" name="PoljeZBesedilom 2">
          <a:extLst>
            <a:ext uri="{FF2B5EF4-FFF2-40B4-BE49-F238E27FC236}">
              <a16:creationId xmlns:a16="http://schemas.microsoft.com/office/drawing/2014/main" id="{00000000-0008-0000-0000-0000AA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5" name="PoljeZBesedilom 2">
          <a:extLst>
            <a:ext uri="{FF2B5EF4-FFF2-40B4-BE49-F238E27FC236}">
              <a16:creationId xmlns:a16="http://schemas.microsoft.com/office/drawing/2014/main" id="{00000000-0008-0000-0000-0000AB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6" name="PoljeZBesedilom 2">
          <a:extLst>
            <a:ext uri="{FF2B5EF4-FFF2-40B4-BE49-F238E27FC236}">
              <a16:creationId xmlns:a16="http://schemas.microsoft.com/office/drawing/2014/main" id="{00000000-0008-0000-0000-0000AC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97" name="PoljeZBesedilom 2">
          <a:extLst>
            <a:ext uri="{FF2B5EF4-FFF2-40B4-BE49-F238E27FC236}">
              <a16:creationId xmlns:a16="http://schemas.microsoft.com/office/drawing/2014/main" id="{00000000-0008-0000-0000-0000AD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98" name="PoljeZBesedilom 1197">
          <a:extLst>
            <a:ext uri="{FF2B5EF4-FFF2-40B4-BE49-F238E27FC236}">
              <a16:creationId xmlns:a16="http://schemas.microsoft.com/office/drawing/2014/main" id="{00000000-0008-0000-0000-0000AE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99" name="PoljeZBesedilom 2">
          <a:extLst>
            <a:ext uri="{FF2B5EF4-FFF2-40B4-BE49-F238E27FC236}">
              <a16:creationId xmlns:a16="http://schemas.microsoft.com/office/drawing/2014/main" id="{00000000-0008-0000-0000-0000AF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200" name="PoljeZBesedilom 2">
          <a:extLst>
            <a:ext uri="{FF2B5EF4-FFF2-40B4-BE49-F238E27FC236}">
              <a16:creationId xmlns:a16="http://schemas.microsoft.com/office/drawing/2014/main" id="{00000000-0008-0000-0000-0000B0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201" name="PoljeZBesedilom 2">
          <a:extLst>
            <a:ext uri="{FF2B5EF4-FFF2-40B4-BE49-F238E27FC236}">
              <a16:creationId xmlns:a16="http://schemas.microsoft.com/office/drawing/2014/main" id="{00000000-0008-0000-0000-0000B1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202" name="PoljeZBesedilom 2">
          <a:extLst>
            <a:ext uri="{FF2B5EF4-FFF2-40B4-BE49-F238E27FC236}">
              <a16:creationId xmlns:a16="http://schemas.microsoft.com/office/drawing/2014/main" id="{00000000-0008-0000-0000-0000B2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3" name="PoljeZBesedilom 2">
          <a:extLst>
            <a:ext uri="{FF2B5EF4-FFF2-40B4-BE49-F238E27FC236}">
              <a16:creationId xmlns:a16="http://schemas.microsoft.com/office/drawing/2014/main" id="{00000000-0008-0000-0000-0000B3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4" name="PoljeZBesedilom 1203">
          <a:extLst>
            <a:ext uri="{FF2B5EF4-FFF2-40B4-BE49-F238E27FC236}">
              <a16:creationId xmlns:a16="http://schemas.microsoft.com/office/drawing/2014/main" id="{00000000-0008-0000-0000-0000B4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5" name="PoljeZBesedilom 2">
          <a:extLst>
            <a:ext uri="{FF2B5EF4-FFF2-40B4-BE49-F238E27FC236}">
              <a16:creationId xmlns:a16="http://schemas.microsoft.com/office/drawing/2014/main" id="{00000000-0008-0000-0000-0000B5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6" name="PoljeZBesedilom 2">
          <a:extLst>
            <a:ext uri="{FF2B5EF4-FFF2-40B4-BE49-F238E27FC236}">
              <a16:creationId xmlns:a16="http://schemas.microsoft.com/office/drawing/2014/main" id="{00000000-0008-0000-0000-0000B6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7" name="PoljeZBesedilom 2">
          <a:extLst>
            <a:ext uri="{FF2B5EF4-FFF2-40B4-BE49-F238E27FC236}">
              <a16:creationId xmlns:a16="http://schemas.microsoft.com/office/drawing/2014/main" id="{00000000-0008-0000-0000-0000B7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8" name="PoljeZBesedilom 2">
          <a:extLst>
            <a:ext uri="{FF2B5EF4-FFF2-40B4-BE49-F238E27FC236}">
              <a16:creationId xmlns:a16="http://schemas.microsoft.com/office/drawing/2014/main" id="{00000000-0008-0000-0000-0000B8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09" name="PoljeZBesedilom 1208">
          <a:extLst>
            <a:ext uri="{FF2B5EF4-FFF2-40B4-BE49-F238E27FC236}">
              <a16:creationId xmlns:a16="http://schemas.microsoft.com/office/drawing/2014/main" id="{00000000-0008-0000-0000-0000B9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10" name="PoljeZBesedilom 2">
          <a:extLst>
            <a:ext uri="{FF2B5EF4-FFF2-40B4-BE49-F238E27FC236}">
              <a16:creationId xmlns:a16="http://schemas.microsoft.com/office/drawing/2014/main" id="{00000000-0008-0000-0000-0000BA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11" name="PoljeZBesedilom 2">
          <a:extLst>
            <a:ext uri="{FF2B5EF4-FFF2-40B4-BE49-F238E27FC236}">
              <a16:creationId xmlns:a16="http://schemas.microsoft.com/office/drawing/2014/main" id="{00000000-0008-0000-0000-0000BB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12" name="PoljeZBesedilom 2">
          <a:extLst>
            <a:ext uri="{FF2B5EF4-FFF2-40B4-BE49-F238E27FC236}">
              <a16:creationId xmlns:a16="http://schemas.microsoft.com/office/drawing/2014/main" id="{00000000-0008-0000-0000-0000BC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13" name="PoljeZBesedilom 2">
          <a:extLst>
            <a:ext uri="{FF2B5EF4-FFF2-40B4-BE49-F238E27FC236}">
              <a16:creationId xmlns:a16="http://schemas.microsoft.com/office/drawing/2014/main" id="{00000000-0008-0000-0000-0000BD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4" name="PoljeZBesedilom 2">
          <a:extLst>
            <a:ext uri="{FF2B5EF4-FFF2-40B4-BE49-F238E27FC236}">
              <a16:creationId xmlns:a16="http://schemas.microsoft.com/office/drawing/2014/main" id="{00000000-0008-0000-0000-0000BE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5" name="PoljeZBesedilom 1214">
          <a:extLst>
            <a:ext uri="{FF2B5EF4-FFF2-40B4-BE49-F238E27FC236}">
              <a16:creationId xmlns:a16="http://schemas.microsoft.com/office/drawing/2014/main" id="{00000000-0008-0000-0000-0000BF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6" name="PoljeZBesedilom 2">
          <a:extLst>
            <a:ext uri="{FF2B5EF4-FFF2-40B4-BE49-F238E27FC236}">
              <a16:creationId xmlns:a16="http://schemas.microsoft.com/office/drawing/2014/main" id="{00000000-0008-0000-0000-0000C0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7" name="PoljeZBesedilom 2">
          <a:extLst>
            <a:ext uri="{FF2B5EF4-FFF2-40B4-BE49-F238E27FC236}">
              <a16:creationId xmlns:a16="http://schemas.microsoft.com/office/drawing/2014/main" id="{00000000-0008-0000-0000-0000C1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8" name="PoljeZBesedilom 2">
          <a:extLst>
            <a:ext uri="{FF2B5EF4-FFF2-40B4-BE49-F238E27FC236}">
              <a16:creationId xmlns:a16="http://schemas.microsoft.com/office/drawing/2014/main" id="{00000000-0008-0000-0000-0000C2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9" name="PoljeZBesedilom 2">
          <a:extLst>
            <a:ext uri="{FF2B5EF4-FFF2-40B4-BE49-F238E27FC236}">
              <a16:creationId xmlns:a16="http://schemas.microsoft.com/office/drawing/2014/main" id="{00000000-0008-0000-0000-0000C3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0" name="PoljeZBesedilom 2">
          <a:extLst>
            <a:ext uri="{FF2B5EF4-FFF2-40B4-BE49-F238E27FC236}">
              <a16:creationId xmlns:a16="http://schemas.microsoft.com/office/drawing/2014/main" id="{00000000-0008-0000-0000-0000C4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1" name="PoljeZBesedilom 1220">
          <a:extLst>
            <a:ext uri="{FF2B5EF4-FFF2-40B4-BE49-F238E27FC236}">
              <a16:creationId xmlns:a16="http://schemas.microsoft.com/office/drawing/2014/main" id="{00000000-0008-0000-0000-0000C5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2" name="PoljeZBesedilom 2">
          <a:extLst>
            <a:ext uri="{FF2B5EF4-FFF2-40B4-BE49-F238E27FC236}">
              <a16:creationId xmlns:a16="http://schemas.microsoft.com/office/drawing/2014/main" id="{00000000-0008-0000-0000-0000C6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3" name="PoljeZBesedilom 2">
          <a:extLst>
            <a:ext uri="{FF2B5EF4-FFF2-40B4-BE49-F238E27FC236}">
              <a16:creationId xmlns:a16="http://schemas.microsoft.com/office/drawing/2014/main" id="{00000000-0008-0000-0000-0000C7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4" name="PoljeZBesedilom 2">
          <a:extLst>
            <a:ext uri="{FF2B5EF4-FFF2-40B4-BE49-F238E27FC236}">
              <a16:creationId xmlns:a16="http://schemas.microsoft.com/office/drawing/2014/main" id="{00000000-0008-0000-0000-0000C8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5" name="PoljeZBesedilom 2">
          <a:extLst>
            <a:ext uri="{FF2B5EF4-FFF2-40B4-BE49-F238E27FC236}">
              <a16:creationId xmlns:a16="http://schemas.microsoft.com/office/drawing/2014/main" id="{00000000-0008-0000-0000-0000C9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26" name="PoljeZBesedilom 2">
          <a:extLst>
            <a:ext uri="{FF2B5EF4-FFF2-40B4-BE49-F238E27FC236}">
              <a16:creationId xmlns:a16="http://schemas.microsoft.com/office/drawing/2014/main" id="{00000000-0008-0000-0000-0000CA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27" name="PoljeZBesedilom 1226">
          <a:extLst>
            <a:ext uri="{FF2B5EF4-FFF2-40B4-BE49-F238E27FC236}">
              <a16:creationId xmlns:a16="http://schemas.microsoft.com/office/drawing/2014/main" id="{00000000-0008-0000-0000-0000CB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28" name="PoljeZBesedilom 2">
          <a:extLst>
            <a:ext uri="{FF2B5EF4-FFF2-40B4-BE49-F238E27FC236}">
              <a16:creationId xmlns:a16="http://schemas.microsoft.com/office/drawing/2014/main" id="{00000000-0008-0000-0000-0000CC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29" name="PoljeZBesedilom 2">
          <a:extLst>
            <a:ext uri="{FF2B5EF4-FFF2-40B4-BE49-F238E27FC236}">
              <a16:creationId xmlns:a16="http://schemas.microsoft.com/office/drawing/2014/main" id="{00000000-0008-0000-0000-0000CD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30" name="PoljeZBesedilom 2">
          <a:extLst>
            <a:ext uri="{FF2B5EF4-FFF2-40B4-BE49-F238E27FC236}">
              <a16:creationId xmlns:a16="http://schemas.microsoft.com/office/drawing/2014/main" id="{00000000-0008-0000-0000-0000CE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31" name="PoljeZBesedilom 2">
          <a:extLst>
            <a:ext uri="{FF2B5EF4-FFF2-40B4-BE49-F238E27FC236}">
              <a16:creationId xmlns:a16="http://schemas.microsoft.com/office/drawing/2014/main" id="{00000000-0008-0000-0000-0000CF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2" name="PoljeZBesedilom 2">
          <a:extLst>
            <a:ext uri="{FF2B5EF4-FFF2-40B4-BE49-F238E27FC236}">
              <a16:creationId xmlns:a16="http://schemas.microsoft.com/office/drawing/2014/main" id="{00000000-0008-0000-0000-0000D0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3" name="PoljeZBesedilom 1232">
          <a:extLst>
            <a:ext uri="{FF2B5EF4-FFF2-40B4-BE49-F238E27FC236}">
              <a16:creationId xmlns:a16="http://schemas.microsoft.com/office/drawing/2014/main" id="{00000000-0008-0000-0000-0000D1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4" name="PoljeZBesedilom 2">
          <a:extLst>
            <a:ext uri="{FF2B5EF4-FFF2-40B4-BE49-F238E27FC236}">
              <a16:creationId xmlns:a16="http://schemas.microsoft.com/office/drawing/2014/main" id="{00000000-0008-0000-0000-0000D2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5" name="PoljeZBesedilom 2">
          <a:extLst>
            <a:ext uri="{FF2B5EF4-FFF2-40B4-BE49-F238E27FC236}">
              <a16:creationId xmlns:a16="http://schemas.microsoft.com/office/drawing/2014/main" id="{00000000-0008-0000-0000-0000D3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6" name="PoljeZBesedilom 2">
          <a:extLst>
            <a:ext uri="{FF2B5EF4-FFF2-40B4-BE49-F238E27FC236}">
              <a16:creationId xmlns:a16="http://schemas.microsoft.com/office/drawing/2014/main" id="{00000000-0008-0000-0000-0000D4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7" name="PoljeZBesedilom 2">
          <a:extLst>
            <a:ext uri="{FF2B5EF4-FFF2-40B4-BE49-F238E27FC236}">
              <a16:creationId xmlns:a16="http://schemas.microsoft.com/office/drawing/2014/main" id="{00000000-0008-0000-0000-0000D5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38" name="PoljeZBesedilom 2">
          <a:extLst>
            <a:ext uri="{FF2B5EF4-FFF2-40B4-BE49-F238E27FC236}">
              <a16:creationId xmlns:a16="http://schemas.microsoft.com/office/drawing/2014/main" id="{00000000-0008-0000-0000-0000D6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39" name="PoljeZBesedilom 1238">
          <a:extLst>
            <a:ext uri="{FF2B5EF4-FFF2-40B4-BE49-F238E27FC236}">
              <a16:creationId xmlns:a16="http://schemas.microsoft.com/office/drawing/2014/main" id="{00000000-0008-0000-0000-0000D7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40" name="PoljeZBesedilom 2">
          <a:extLst>
            <a:ext uri="{FF2B5EF4-FFF2-40B4-BE49-F238E27FC236}">
              <a16:creationId xmlns:a16="http://schemas.microsoft.com/office/drawing/2014/main" id="{00000000-0008-0000-0000-0000D8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41" name="PoljeZBesedilom 2">
          <a:extLst>
            <a:ext uri="{FF2B5EF4-FFF2-40B4-BE49-F238E27FC236}">
              <a16:creationId xmlns:a16="http://schemas.microsoft.com/office/drawing/2014/main" id="{00000000-0008-0000-0000-0000D9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42" name="PoljeZBesedilom 2">
          <a:extLst>
            <a:ext uri="{FF2B5EF4-FFF2-40B4-BE49-F238E27FC236}">
              <a16:creationId xmlns:a16="http://schemas.microsoft.com/office/drawing/2014/main" id="{00000000-0008-0000-0000-0000DA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43" name="PoljeZBesedilom 2">
          <a:extLst>
            <a:ext uri="{FF2B5EF4-FFF2-40B4-BE49-F238E27FC236}">
              <a16:creationId xmlns:a16="http://schemas.microsoft.com/office/drawing/2014/main" id="{00000000-0008-0000-0000-0000DB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4" name="PoljeZBesedilom 2">
          <a:extLst>
            <a:ext uri="{FF2B5EF4-FFF2-40B4-BE49-F238E27FC236}">
              <a16:creationId xmlns:a16="http://schemas.microsoft.com/office/drawing/2014/main" id="{00000000-0008-0000-0000-0000DC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5" name="PoljeZBesedilom 1244">
          <a:extLst>
            <a:ext uri="{FF2B5EF4-FFF2-40B4-BE49-F238E27FC236}">
              <a16:creationId xmlns:a16="http://schemas.microsoft.com/office/drawing/2014/main" id="{00000000-0008-0000-0000-0000DD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6" name="PoljeZBesedilom 2">
          <a:extLst>
            <a:ext uri="{FF2B5EF4-FFF2-40B4-BE49-F238E27FC236}">
              <a16:creationId xmlns:a16="http://schemas.microsoft.com/office/drawing/2014/main" id="{00000000-0008-0000-0000-0000DE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7" name="PoljeZBesedilom 2">
          <a:extLst>
            <a:ext uri="{FF2B5EF4-FFF2-40B4-BE49-F238E27FC236}">
              <a16:creationId xmlns:a16="http://schemas.microsoft.com/office/drawing/2014/main" id="{00000000-0008-0000-0000-0000D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8" name="PoljeZBesedilom 2">
          <a:extLst>
            <a:ext uri="{FF2B5EF4-FFF2-40B4-BE49-F238E27FC236}">
              <a16:creationId xmlns:a16="http://schemas.microsoft.com/office/drawing/2014/main" id="{00000000-0008-0000-0000-0000E0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9" name="PoljeZBesedilom 2">
          <a:extLst>
            <a:ext uri="{FF2B5EF4-FFF2-40B4-BE49-F238E27FC236}">
              <a16:creationId xmlns:a16="http://schemas.microsoft.com/office/drawing/2014/main" id="{00000000-0008-0000-0000-0000E1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0" name="PoljeZBesedilom 2">
          <a:extLst>
            <a:ext uri="{FF2B5EF4-FFF2-40B4-BE49-F238E27FC236}">
              <a16:creationId xmlns:a16="http://schemas.microsoft.com/office/drawing/2014/main" id="{00000000-0008-0000-0000-0000E2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1" name="PoljeZBesedilom 1250">
          <a:extLst>
            <a:ext uri="{FF2B5EF4-FFF2-40B4-BE49-F238E27FC236}">
              <a16:creationId xmlns:a16="http://schemas.microsoft.com/office/drawing/2014/main" id="{00000000-0008-0000-0000-0000E3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2" name="PoljeZBesedilom 2">
          <a:extLst>
            <a:ext uri="{FF2B5EF4-FFF2-40B4-BE49-F238E27FC236}">
              <a16:creationId xmlns:a16="http://schemas.microsoft.com/office/drawing/2014/main" id="{00000000-0008-0000-0000-0000E4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3" name="PoljeZBesedilom 2">
          <a:extLst>
            <a:ext uri="{FF2B5EF4-FFF2-40B4-BE49-F238E27FC236}">
              <a16:creationId xmlns:a16="http://schemas.microsoft.com/office/drawing/2014/main" id="{00000000-0008-0000-0000-0000E5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4" name="PoljeZBesedilom 2">
          <a:extLst>
            <a:ext uri="{FF2B5EF4-FFF2-40B4-BE49-F238E27FC236}">
              <a16:creationId xmlns:a16="http://schemas.microsoft.com/office/drawing/2014/main" id="{00000000-0008-0000-0000-0000E6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5" name="PoljeZBesedilom 2">
          <a:extLst>
            <a:ext uri="{FF2B5EF4-FFF2-40B4-BE49-F238E27FC236}">
              <a16:creationId xmlns:a16="http://schemas.microsoft.com/office/drawing/2014/main" id="{00000000-0008-0000-0000-0000E7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56" name="PoljeZBesedilom 2">
          <a:extLst>
            <a:ext uri="{FF2B5EF4-FFF2-40B4-BE49-F238E27FC236}">
              <a16:creationId xmlns:a16="http://schemas.microsoft.com/office/drawing/2014/main" id="{00000000-0008-0000-0000-0000E8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57" name="PoljeZBesedilom 1256">
          <a:extLst>
            <a:ext uri="{FF2B5EF4-FFF2-40B4-BE49-F238E27FC236}">
              <a16:creationId xmlns:a16="http://schemas.microsoft.com/office/drawing/2014/main" id="{00000000-0008-0000-0000-0000E9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58" name="PoljeZBesedilom 2">
          <a:extLst>
            <a:ext uri="{FF2B5EF4-FFF2-40B4-BE49-F238E27FC236}">
              <a16:creationId xmlns:a16="http://schemas.microsoft.com/office/drawing/2014/main" id="{00000000-0008-0000-0000-0000EA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59" name="PoljeZBesedilom 2">
          <a:extLst>
            <a:ext uri="{FF2B5EF4-FFF2-40B4-BE49-F238E27FC236}">
              <a16:creationId xmlns:a16="http://schemas.microsoft.com/office/drawing/2014/main" id="{00000000-0008-0000-0000-0000EB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60" name="PoljeZBesedilom 2">
          <a:extLst>
            <a:ext uri="{FF2B5EF4-FFF2-40B4-BE49-F238E27FC236}">
              <a16:creationId xmlns:a16="http://schemas.microsoft.com/office/drawing/2014/main" id="{00000000-0008-0000-0000-0000EC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61" name="PoljeZBesedilom 2">
          <a:extLst>
            <a:ext uri="{FF2B5EF4-FFF2-40B4-BE49-F238E27FC236}">
              <a16:creationId xmlns:a16="http://schemas.microsoft.com/office/drawing/2014/main" id="{00000000-0008-0000-0000-0000ED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2" name="PoljeZBesedilom 2">
          <a:extLst>
            <a:ext uri="{FF2B5EF4-FFF2-40B4-BE49-F238E27FC236}">
              <a16:creationId xmlns:a16="http://schemas.microsoft.com/office/drawing/2014/main" id="{00000000-0008-0000-0000-0000EE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3" name="PoljeZBesedilom 1262">
          <a:extLst>
            <a:ext uri="{FF2B5EF4-FFF2-40B4-BE49-F238E27FC236}">
              <a16:creationId xmlns:a16="http://schemas.microsoft.com/office/drawing/2014/main" id="{00000000-0008-0000-0000-0000EF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4" name="PoljeZBesedilom 2">
          <a:extLst>
            <a:ext uri="{FF2B5EF4-FFF2-40B4-BE49-F238E27FC236}">
              <a16:creationId xmlns:a16="http://schemas.microsoft.com/office/drawing/2014/main" id="{00000000-0008-0000-0000-0000F0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5" name="PoljeZBesedilom 2">
          <a:extLst>
            <a:ext uri="{FF2B5EF4-FFF2-40B4-BE49-F238E27FC236}">
              <a16:creationId xmlns:a16="http://schemas.microsoft.com/office/drawing/2014/main" id="{00000000-0008-0000-0000-0000F1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6" name="PoljeZBesedilom 2">
          <a:extLst>
            <a:ext uri="{FF2B5EF4-FFF2-40B4-BE49-F238E27FC236}">
              <a16:creationId xmlns:a16="http://schemas.microsoft.com/office/drawing/2014/main" id="{00000000-0008-0000-0000-0000F2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7" name="PoljeZBesedilom 2">
          <a:extLst>
            <a:ext uri="{FF2B5EF4-FFF2-40B4-BE49-F238E27FC236}">
              <a16:creationId xmlns:a16="http://schemas.microsoft.com/office/drawing/2014/main" id="{00000000-0008-0000-0000-0000F3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68" name="PoljeZBesedilom 1267">
          <a:extLst>
            <a:ext uri="{FF2B5EF4-FFF2-40B4-BE49-F238E27FC236}">
              <a16:creationId xmlns:a16="http://schemas.microsoft.com/office/drawing/2014/main" id="{00000000-0008-0000-0000-0000F4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69" name="PoljeZBesedilom 2">
          <a:extLst>
            <a:ext uri="{FF2B5EF4-FFF2-40B4-BE49-F238E27FC236}">
              <a16:creationId xmlns:a16="http://schemas.microsoft.com/office/drawing/2014/main" id="{00000000-0008-0000-0000-0000F5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70" name="PoljeZBesedilom 2">
          <a:extLst>
            <a:ext uri="{FF2B5EF4-FFF2-40B4-BE49-F238E27FC236}">
              <a16:creationId xmlns:a16="http://schemas.microsoft.com/office/drawing/2014/main" id="{00000000-0008-0000-0000-0000F6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71" name="PoljeZBesedilom 2">
          <a:extLst>
            <a:ext uri="{FF2B5EF4-FFF2-40B4-BE49-F238E27FC236}">
              <a16:creationId xmlns:a16="http://schemas.microsoft.com/office/drawing/2014/main" id="{00000000-0008-0000-0000-0000F7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72" name="PoljeZBesedilom 2">
          <a:extLst>
            <a:ext uri="{FF2B5EF4-FFF2-40B4-BE49-F238E27FC236}">
              <a16:creationId xmlns:a16="http://schemas.microsoft.com/office/drawing/2014/main" id="{00000000-0008-0000-0000-0000F8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3" name="PoljeZBesedilom 2">
          <a:extLst>
            <a:ext uri="{FF2B5EF4-FFF2-40B4-BE49-F238E27FC236}">
              <a16:creationId xmlns:a16="http://schemas.microsoft.com/office/drawing/2014/main" id="{00000000-0008-0000-0000-0000F9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4" name="PoljeZBesedilom 1273">
          <a:extLst>
            <a:ext uri="{FF2B5EF4-FFF2-40B4-BE49-F238E27FC236}">
              <a16:creationId xmlns:a16="http://schemas.microsoft.com/office/drawing/2014/main" id="{00000000-0008-0000-0000-0000FA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5" name="PoljeZBesedilom 2">
          <a:extLst>
            <a:ext uri="{FF2B5EF4-FFF2-40B4-BE49-F238E27FC236}">
              <a16:creationId xmlns:a16="http://schemas.microsoft.com/office/drawing/2014/main" id="{00000000-0008-0000-0000-0000FB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6" name="PoljeZBesedilom 2">
          <a:extLst>
            <a:ext uri="{FF2B5EF4-FFF2-40B4-BE49-F238E27FC236}">
              <a16:creationId xmlns:a16="http://schemas.microsoft.com/office/drawing/2014/main" id="{00000000-0008-0000-0000-0000FC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7" name="PoljeZBesedilom 2">
          <a:extLst>
            <a:ext uri="{FF2B5EF4-FFF2-40B4-BE49-F238E27FC236}">
              <a16:creationId xmlns:a16="http://schemas.microsoft.com/office/drawing/2014/main" id="{00000000-0008-0000-0000-0000FD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8" name="PoljeZBesedilom 2">
          <a:extLst>
            <a:ext uri="{FF2B5EF4-FFF2-40B4-BE49-F238E27FC236}">
              <a16:creationId xmlns:a16="http://schemas.microsoft.com/office/drawing/2014/main" id="{00000000-0008-0000-0000-0000FE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79" name="PoljeZBesedilom 2">
          <a:extLst>
            <a:ext uri="{FF2B5EF4-FFF2-40B4-BE49-F238E27FC236}">
              <a16:creationId xmlns:a16="http://schemas.microsoft.com/office/drawing/2014/main" id="{00000000-0008-0000-0000-0000F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0" name="PoljeZBesedilom 1279">
          <a:extLst>
            <a:ext uri="{FF2B5EF4-FFF2-40B4-BE49-F238E27FC236}">
              <a16:creationId xmlns:a16="http://schemas.microsoft.com/office/drawing/2014/main" id="{00000000-0008-0000-0000-000000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1" name="PoljeZBesedilom 2">
          <a:extLst>
            <a:ext uri="{FF2B5EF4-FFF2-40B4-BE49-F238E27FC236}">
              <a16:creationId xmlns:a16="http://schemas.microsoft.com/office/drawing/2014/main" id="{00000000-0008-0000-0000-000001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2" name="PoljeZBesedilom 2">
          <a:extLst>
            <a:ext uri="{FF2B5EF4-FFF2-40B4-BE49-F238E27FC236}">
              <a16:creationId xmlns:a16="http://schemas.microsoft.com/office/drawing/2014/main" id="{00000000-0008-0000-0000-000002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3" name="PoljeZBesedilom 2">
          <a:extLst>
            <a:ext uri="{FF2B5EF4-FFF2-40B4-BE49-F238E27FC236}">
              <a16:creationId xmlns:a16="http://schemas.microsoft.com/office/drawing/2014/main" id="{00000000-0008-0000-0000-000003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4" name="PoljeZBesedilom 2">
          <a:extLst>
            <a:ext uri="{FF2B5EF4-FFF2-40B4-BE49-F238E27FC236}">
              <a16:creationId xmlns:a16="http://schemas.microsoft.com/office/drawing/2014/main" id="{00000000-0008-0000-0000-000004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5" name="PoljeZBesedilom 2">
          <a:extLst>
            <a:ext uri="{FF2B5EF4-FFF2-40B4-BE49-F238E27FC236}">
              <a16:creationId xmlns:a16="http://schemas.microsoft.com/office/drawing/2014/main" id="{00000000-0008-0000-0000-000005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6" name="PoljeZBesedilom 1285">
          <a:extLst>
            <a:ext uri="{FF2B5EF4-FFF2-40B4-BE49-F238E27FC236}">
              <a16:creationId xmlns:a16="http://schemas.microsoft.com/office/drawing/2014/main" id="{00000000-0008-0000-0000-000006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7" name="PoljeZBesedilom 2">
          <a:extLst>
            <a:ext uri="{FF2B5EF4-FFF2-40B4-BE49-F238E27FC236}">
              <a16:creationId xmlns:a16="http://schemas.microsoft.com/office/drawing/2014/main" id="{00000000-0008-0000-0000-000007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8" name="PoljeZBesedilom 2">
          <a:extLst>
            <a:ext uri="{FF2B5EF4-FFF2-40B4-BE49-F238E27FC236}">
              <a16:creationId xmlns:a16="http://schemas.microsoft.com/office/drawing/2014/main" id="{00000000-0008-0000-0000-000008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9" name="PoljeZBesedilom 2">
          <a:extLst>
            <a:ext uri="{FF2B5EF4-FFF2-40B4-BE49-F238E27FC236}">
              <a16:creationId xmlns:a16="http://schemas.microsoft.com/office/drawing/2014/main" id="{00000000-0008-0000-0000-000009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90" name="PoljeZBesedilom 2">
          <a:extLst>
            <a:ext uri="{FF2B5EF4-FFF2-40B4-BE49-F238E27FC236}">
              <a16:creationId xmlns:a16="http://schemas.microsoft.com/office/drawing/2014/main" id="{00000000-0008-0000-0000-00000A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1" name="PoljeZBesedilom 2">
          <a:extLst>
            <a:ext uri="{FF2B5EF4-FFF2-40B4-BE49-F238E27FC236}">
              <a16:creationId xmlns:a16="http://schemas.microsoft.com/office/drawing/2014/main" id="{00000000-0008-0000-0000-00000B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2" name="PoljeZBesedilom 1291">
          <a:extLst>
            <a:ext uri="{FF2B5EF4-FFF2-40B4-BE49-F238E27FC236}">
              <a16:creationId xmlns:a16="http://schemas.microsoft.com/office/drawing/2014/main" id="{00000000-0008-0000-0000-00000C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3" name="PoljeZBesedilom 2">
          <a:extLst>
            <a:ext uri="{FF2B5EF4-FFF2-40B4-BE49-F238E27FC236}">
              <a16:creationId xmlns:a16="http://schemas.microsoft.com/office/drawing/2014/main" id="{00000000-0008-0000-0000-00000D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4" name="PoljeZBesedilom 2">
          <a:extLst>
            <a:ext uri="{FF2B5EF4-FFF2-40B4-BE49-F238E27FC236}">
              <a16:creationId xmlns:a16="http://schemas.microsoft.com/office/drawing/2014/main" id="{00000000-0008-0000-0000-00000E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5" name="PoljeZBesedilom 2">
          <a:extLst>
            <a:ext uri="{FF2B5EF4-FFF2-40B4-BE49-F238E27FC236}">
              <a16:creationId xmlns:a16="http://schemas.microsoft.com/office/drawing/2014/main" id="{00000000-0008-0000-0000-00000F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6" name="PoljeZBesedilom 2">
          <a:extLst>
            <a:ext uri="{FF2B5EF4-FFF2-40B4-BE49-F238E27FC236}">
              <a16:creationId xmlns:a16="http://schemas.microsoft.com/office/drawing/2014/main" id="{00000000-0008-0000-0000-000010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97" name="PoljeZBesedilom 2">
          <a:extLst>
            <a:ext uri="{FF2B5EF4-FFF2-40B4-BE49-F238E27FC236}">
              <a16:creationId xmlns:a16="http://schemas.microsoft.com/office/drawing/2014/main" id="{00000000-0008-0000-0000-000011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98" name="PoljeZBesedilom 1297">
          <a:extLst>
            <a:ext uri="{FF2B5EF4-FFF2-40B4-BE49-F238E27FC236}">
              <a16:creationId xmlns:a16="http://schemas.microsoft.com/office/drawing/2014/main" id="{00000000-0008-0000-0000-000012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99" name="PoljeZBesedilom 2">
          <a:extLst>
            <a:ext uri="{FF2B5EF4-FFF2-40B4-BE49-F238E27FC236}">
              <a16:creationId xmlns:a16="http://schemas.microsoft.com/office/drawing/2014/main" id="{00000000-0008-0000-0000-000013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300" name="PoljeZBesedilom 2">
          <a:extLst>
            <a:ext uri="{FF2B5EF4-FFF2-40B4-BE49-F238E27FC236}">
              <a16:creationId xmlns:a16="http://schemas.microsoft.com/office/drawing/2014/main" id="{00000000-0008-0000-0000-000014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301" name="PoljeZBesedilom 2">
          <a:extLst>
            <a:ext uri="{FF2B5EF4-FFF2-40B4-BE49-F238E27FC236}">
              <a16:creationId xmlns:a16="http://schemas.microsoft.com/office/drawing/2014/main" id="{00000000-0008-0000-0000-000015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302" name="PoljeZBesedilom 2">
          <a:extLst>
            <a:ext uri="{FF2B5EF4-FFF2-40B4-BE49-F238E27FC236}">
              <a16:creationId xmlns:a16="http://schemas.microsoft.com/office/drawing/2014/main" id="{00000000-0008-0000-0000-000016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3" name="PoljeZBesedilom 1302">
          <a:extLst>
            <a:ext uri="{FF2B5EF4-FFF2-40B4-BE49-F238E27FC236}">
              <a16:creationId xmlns:a16="http://schemas.microsoft.com/office/drawing/2014/main" id="{00000000-0008-0000-0000-000017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4" name="PoljeZBesedilom 2">
          <a:extLst>
            <a:ext uri="{FF2B5EF4-FFF2-40B4-BE49-F238E27FC236}">
              <a16:creationId xmlns:a16="http://schemas.microsoft.com/office/drawing/2014/main" id="{00000000-0008-0000-0000-000018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5" name="PoljeZBesedilom 2">
          <a:extLst>
            <a:ext uri="{FF2B5EF4-FFF2-40B4-BE49-F238E27FC236}">
              <a16:creationId xmlns:a16="http://schemas.microsoft.com/office/drawing/2014/main" id="{00000000-0008-0000-0000-000019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6" name="PoljeZBesedilom 2">
          <a:extLst>
            <a:ext uri="{FF2B5EF4-FFF2-40B4-BE49-F238E27FC236}">
              <a16:creationId xmlns:a16="http://schemas.microsoft.com/office/drawing/2014/main" id="{00000000-0008-0000-0000-00001A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7" name="PoljeZBesedilom 2">
          <a:extLst>
            <a:ext uri="{FF2B5EF4-FFF2-40B4-BE49-F238E27FC236}">
              <a16:creationId xmlns:a16="http://schemas.microsoft.com/office/drawing/2014/main" id="{00000000-0008-0000-0000-00001B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08" name="PoljeZBesedilom 2">
          <a:extLst>
            <a:ext uri="{FF2B5EF4-FFF2-40B4-BE49-F238E27FC236}">
              <a16:creationId xmlns:a16="http://schemas.microsoft.com/office/drawing/2014/main" id="{00000000-0008-0000-0000-00001C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09" name="PoljeZBesedilom 1308">
          <a:extLst>
            <a:ext uri="{FF2B5EF4-FFF2-40B4-BE49-F238E27FC236}">
              <a16:creationId xmlns:a16="http://schemas.microsoft.com/office/drawing/2014/main" id="{00000000-0008-0000-0000-00001D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0" name="PoljeZBesedilom 2">
          <a:extLst>
            <a:ext uri="{FF2B5EF4-FFF2-40B4-BE49-F238E27FC236}">
              <a16:creationId xmlns:a16="http://schemas.microsoft.com/office/drawing/2014/main" id="{00000000-0008-0000-0000-00001E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1" name="PoljeZBesedilom 2">
          <a:extLst>
            <a:ext uri="{FF2B5EF4-FFF2-40B4-BE49-F238E27FC236}">
              <a16:creationId xmlns:a16="http://schemas.microsoft.com/office/drawing/2014/main" id="{00000000-0008-0000-0000-00001F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2" name="PoljeZBesedilom 2">
          <a:extLst>
            <a:ext uri="{FF2B5EF4-FFF2-40B4-BE49-F238E27FC236}">
              <a16:creationId xmlns:a16="http://schemas.microsoft.com/office/drawing/2014/main" id="{00000000-0008-0000-0000-000020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3" name="PoljeZBesedilom 2">
          <a:extLst>
            <a:ext uri="{FF2B5EF4-FFF2-40B4-BE49-F238E27FC236}">
              <a16:creationId xmlns:a16="http://schemas.microsoft.com/office/drawing/2014/main" id="{00000000-0008-0000-0000-000021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4" name="PoljeZBesedilom 2">
          <a:extLst>
            <a:ext uri="{FF2B5EF4-FFF2-40B4-BE49-F238E27FC236}">
              <a16:creationId xmlns:a16="http://schemas.microsoft.com/office/drawing/2014/main" id="{00000000-0008-0000-0000-000022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5" name="PoljeZBesedilom 1314">
          <a:extLst>
            <a:ext uri="{FF2B5EF4-FFF2-40B4-BE49-F238E27FC236}">
              <a16:creationId xmlns:a16="http://schemas.microsoft.com/office/drawing/2014/main" id="{00000000-0008-0000-0000-000023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6" name="PoljeZBesedilom 2">
          <a:extLst>
            <a:ext uri="{FF2B5EF4-FFF2-40B4-BE49-F238E27FC236}">
              <a16:creationId xmlns:a16="http://schemas.microsoft.com/office/drawing/2014/main" id="{00000000-0008-0000-0000-000024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7" name="PoljeZBesedilom 2">
          <a:extLst>
            <a:ext uri="{FF2B5EF4-FFF2-40B4-BE49-F238E27FC236}">
              <a16:creationId xmlns:a16="http://schemas.microsoft.com/office/drawing/2014/main" id="{00000000-0008-0000-0000-000025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8" name="PoljeZBesedilom 2">
          <a:extLst>
            <a:ext uri="{FF2B5EF4-FFF2-40B4-BE49-F238E27FC236}">
              <a16:creationId xmlns:a16="http://schemas.microsoft.com/office/drawing/2014/main" id="{00000000-0008-0000-0000-000026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9" name="PoljeZBesedilom 2">
          <a:extLst>
            <a:ext uri="{FF2B5EF4-FFF2-40B4-BE49-F238E27FC236}">
              <a16:creationId xmlns:a16="http://schemas.microsoft.com/office/drawing/2014/main" id="{00000000-0008-0000-0000-000027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0" name="PoljeZBesedilom 2">
          <a:extLst>
            <a:ext uri="{FF2B5EF4-FFF2-40B4-BE49-F238E27FC236}">
              <a16:creationId xmlns:a16="http://schemas.microsoft.com/office/drawing/2014/main" id="{00000000-0008-0000-0000-000028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1" name="PoljeZBesedilom 1320">
          <a:extLst>
            <a:ext uri="{FF2B5EF4-FFF2-40B4-BE49-F238E27FC236}">
              <a16:creationId xmlns:a16="http://schemas.microsoft.com/office/drawing/2014/main" id="{00000000-0008-0000-0000-000029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2" name="PoljeZBesedilom 2">
          <a:extLst>
            <a:ext uri="{FF2B5EF4-FFF2-40B4-BE49-F238E27FC236}">
              <a16:creationId xmlns:a16="http://schemas.microsoft.com/office/drawing/2014/main" id="{00000000-0008-0000-0000-00002A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3" name="PoljeZBesedilom 2">
          <a:extLst>
            <a:ext uri="{FF2B5EF4-FFF2-40B4-BE49-F238E27FC236}">
              <a16:creationId xmlns:a16="http://schemas.microsoft.com/office/drawing/2014/main" id="{00000000-0008-0000-0000-00002B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4" name="PoljeZBesedilom 2">
          <a:extLst>
            <a:ext uri="{FF2B5EF4-FFF2-40B4-BE49-F238E27FC236}">
              <a16:creationId xmlns:a16="http://schemas.microsoft.com/office/drawing/2014/main" id="{00000000-0008-0000-0000-00002C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5" name="PoljeZBesedilom 2">
          <a:extLst>
            <a:ext uri="{FF2B5EF4-FFF2-40B4-BE49-F238E27FC236}">
              <a16:creationId xmlns:a16="http://schemas.microsoft.com/office/drawing/2014/main" id="{00000000-0008-0000-0000-00002D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6" name="PoljeZBesedilom 2">
          <a:extLst>
            <a:ext uri="{FF2B5EF4-FFF2-40B4-BE49-F238E27FC236}">
              <a16:creationId xmlns:a16="http://schemas.microsoft.com/office/drawing/2014/main" id="{00000000-0008-0000-0000-00002E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7" name="PoljeZBesedilom 1326">
          <a:extLst>
            <a:ext uri="{FF2B5EF4-FFF2-40B4-BE49-F238E27FC236}">
              <a16:creationId xmlns:a16="http://schemas.microsoft.com/office/drawing/2014/main" id="{00000000-0008-0000-0000-00002F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8" name="PoljeZBesedilom 2">
          <a:extLst>
            <a:ext uri="{FF2B5EF4-FFF2-40B4-BE49-F238E27FC236}">
              <a16:creationId xmlns:a16="http://schemas.microsoft.com/office/drawing/2014/main" id="{00000000-0008-0000-0000-000030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9" name="PoljeZBesedilom 2">
          <a:extLst>
            <a:ext uri="{FF2B5EF4-FFF2-40B4-BE49-F238E27FC236}">
              <a16:creationId xmlns:a16="http://schemas.microsoft.com/office/drawing/2014/main" id="{00000000-0008-0000-0000-000031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30" name="PoljeZBesedilom 2">
          <a:extLst>
            <a:ext uri="{FF2B5EF4-FFF2-40B4-BE49-F238E27FC236}">
              <a16:creationId xmlns:a16="http://schemas.microsoft.com/office/drawing/2014/main" id="{00000000-0008-0000-0000-000032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31" name="PoljeZBesedilom 2">
          <a:extLst>
            <a:ext uri="{FF2B5EF4-FFF2-40B4-BE49-F238E27FC236}">
              <a16:creationId xmlns:a16="http://schemas.microsoft.com/office/drawing/2014/main" id="{00000000-0008-0000-0000-000033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2" name="PoljeZBesedilom 2">
          <a:extLst>
            <a:ext uri="{FF2B5EF4-FFF2-40B4-BE49-F238E27FC236}">
              <a16:creationId xmlns:a16="http://schemas.microsoft.com/office/drawing/2014/main" id="{00000000-0008-0000-0000-000034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3" name="PoljeZBesedilom 1332">
          <a:extLst>
            <a:ext uri="{FF2B5EF4-FFF2-40B4-BE49-F238E27FC236}">
              <a16:creationId xmlns:a16="http://schemas.microsoft.com/office/drawing/2014/main" id="{00000000-0008-0000-0000-000035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4" name="PoljeZBesedilom 2">
          <a:extLst>
            <a:ext uri="{FF2B5EF4-FFF2-40B4-BE49-F238E27FC236}">
              <a16:creationId xmlns:a16="http://schemas.microsoft.com/office/drawing/2014/main" id="{00000000-0008-0000-0000-000036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5" name="PoljeZBesedilom 2">
          <a:extLst>
            <a:ext uri="{FF2B5EF4-FFF2-40B4-BE49-F238E27FC236}">
              <a16:creationId xmlns:a16="http://schemas.microsoft.com/office/drawing/2014/main" id="{00000000-0008-0000-0000-000037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6" name="PoljeZBesedilom 2">
          <a:extLst>
            <a:ext uri="{FF2B5EF4-FFF2-40B4-BE49-F238E27FC236}">
              <a16:creationId xmlns:a16="http://schemas.microsoft.com/office/drawing/2014/main" id="{00000000-0008-0000-0000-000038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7" name="PoljeZBesedilom 2">
          <a:extLst>
            <a:ext uri="{FF2B5EF4-FFF2-40B4-BE49-F238E27FC236}">
              <a16:creationId xmlns:a16="http://schemas.microsoft.com/office/drawing/2014/main" id="{00000000-0008-0000-0000-000039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8" name="PoljeZBesedilom 2">
          <a:extLst>
            <a:ext uri="{FF2B5EF4-FFF2-40B4-BE49-F238E27FC236}">
              <a16:creationId xmlns:a16="http://schemas.microsoft.com/office/drawing/2014/main" id="{00000000-0008-0000-0000-00003A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9" name="PoljeZBesedilom 1338">
          <a:extLst>
            <a:ext uri="{FF2B5EF4-FFF2-40B4-BE49-F238E27FC236}">
              <a16:creationId xmlns:a16="http://schemas.microsoft.com/office/drawing/2014/main" id="{00000000-0008-0000-0000-00003B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40" name="PoljeZBesedilom 2">
          <a:extLst>
            <a:ext uri="{FF2B5EF4-FFF2-40B4-BE49-F238E27FC236}">
              <a16:creationId xmlns:a16="http://schemas.microsoft.com/office/drawing/2014/main" id="{00000000-0008-0000-0000-00003C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41" name="PoljeZBesedilom 2">
          <a:extLst>
            <a:ext uri="{FF2B5EF4-FFF2-40B4-BE49-F238E27FC236}">
              <a16:creationId xmlns:a16="http://schemas.microsoft.com/office/drawing/2014/main" id="{00000000-0008-0000-0000-00003D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42" name="PoljeZBesedilom 2">
          <a:extLst>
            <a:ext uri="{FF2B5EF4-FFF2-40B4-BE49-F238E27FC236}">
              <a16:creationId xmlns:a16="http://schemas.microsoft.com/office/drawing/2014/main" id="{00000000-0008-0000-0000-00003E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43" name="PoljeZBesedilom 2">
          <a:extLst>
            <a:ext uri="{FF2B5EF4-FFF2-40B4-BE49-F238E27FC236}">
              <a16:creationId xmlns:a16="http://schemas.microsoft.com/office/drawing/2014/main" id="{00000000-0008-0000-0000-00003F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4" name="PoljeZBesedilom 2">
          <a:extLst>
            <a:ext uri="{FF2B5EF4-FFF2-40B4-BE49-F238E27FC236}">
              <a16:creationId xmlns:a16="http://schemas.microsoft.com/office/drawing/2014/main" id="{00000000-0008-0000-0000-000040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5" name="PoljeZBesedilom 1344">
          <a:extLst>
            <a:ext uri="{FF2B5EF4-FFF2-40B4-BE49-F238E27FC236}">
              <a16:creationId xmlns:a16="http://schemas.microsoft.com/office/drawing/2014/main" id="{00000000-0008-0000-0000-000041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6" name="PoljeZBesedilom 2">
          <a:extLst>
            <a:ext uri="{FF2B5EF4-FFF2-40B4-BE49-F238E27FC236}">
              <a16:creationId xmlns:a16="http://schemas.microsoft.com/office/drawing/2014/main" id="{00000000-0008-0000-0000-000042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7" name="PoljeZBesedilom 2">
          <a:extLst>
            <a:ext uri="{FF2B5EF4-FFF2-40B4-BE49-F238E27FC236}">
              <a16:creationId xmlns:a16="http://schemas.microsoft.com/office/drawing/2014/main" id="{00000000-0008-0000-0000-000043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8" name="PoljeZBesedilom 2">
          <a:extLst>
            <a:ext uri="{FF2B5EF4-FFF2-40B4-BE49-F238E27FC236}">
              <a16:creationId xmlns:a16="http://schemas.microsoft.com/office/drawing/2014/main" id="{00000000-0008-0000-0000-000044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9" name="PoljeZBesedilom 2">
          <a:extLst>
            <a:ext uri="{FF2B5EF4-FFF2-40B4-BE49-F238E27FC236}">
              <a16:creationId xmlns:a16="http://schemas.microsoft.com/office/drawing/2014/main" id="{00000000-0008-0000-0000-000045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0" name="PoljeZBesedilom 2">
          <a:extLst>
            <a:ext uri="{FF2B5EF4-FFF2-40B4-BE49-F238E27FC236}">
              <a16:creationId xmlns:a16="http://schemas.microsoft.com/office/drawing/2014/main" id="{00000000-0008-0000-0000-000046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1" name="PoljeZBesedilom 1350">
          <a:extLst>
            <a:ext uri="{FF2B5EF4-FFF2-40B4-BE49-F238E27FC236}">
              <a16:creationId xmlns:a16="http://schemas.microsoft.com/office/drawing/2014/main" id="{00000000-0008-0000-0000-000047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2" name="PoljeZBesedilom 2">
          <a:extLst>
            <a:ext uri="{FF2B5EF4-FFF2-40B4-BE49-F238E27FC236}">
              <a16:creationId xmlns:a16="http://schemas.microsoft.com/office/drawing/2014/main" id="{00000000-0008-0000-0000-000048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3" name="PoljeZBesedilom 2">
          <a:extLst>
            <a:ext uri="{FF2B5EF4-FFF2-40B4-BE49-F238E27FC236}">
              <a16:creationId xmlns:a16="http://schemas.microsoft.com/office/drawing/2014/main" id="{00000000-0008-0000-0000-000049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4" name="PoljeZBesedilom 2">
          <a:extLst>
            <a:ext uri="{FF2B5EF4-FFF2-40B4-BE49-F238E27FC236}">
              <a16:creationId xmlns:a16="http://schemas.microsoft.com/office/drawing/2014/main" id="{00000000-0008-0000-0000-00004A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5" name="PoljeZBesedilom 2">
          <a:extLst>
            <a:ext uri="{FF2B5EF4-FFF2-40B4-BE49-F238E27FC236}">
              <a16:creationId xmlns:a16="http://schemas.microsoft.com/office/drawing/2014/main" id="{00000000-0008-0000-0000-00004B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6" name="PoljeZBesedilom 2">
          <a:extLst>
            <a:ext uri="{FF2B5EF4-FFF2-40B4-BE49-F238E27FC236}">
              <a16:creationId xmlns:a16="http://schemas.microsoft.com/office/drawing/2014/main" id="{00000000-0008-0000-0000-00004C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7" name="PoljeZBesedilom 1356">
          <a:extLst>
            <a:ext uri="{FF2B5EF4-FFF2-40B4-BE49-F238E27FC236}">
              <a16:creationId xmlns:a16="http://schemas.microsoft.com/office/drawing/2014/main" id="{00000000-0008-0000-0000-00004D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8" name="PoljeZBesedilom 2">
          <a:extLst>
            <a:ext uri="{FF2B5EF4-FFF2-40B4-BE49-F238E27FC236}">
              <a16:creationId xmlns:a16="http://schemas.microsoft.com/office/drawing/2014/main" id="{00000000-0008-0000-0000-00004E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9" name="PoljeZBesedilom 2">
          <a:extLst>
            <a:ext uri="{FF2B5EF4-FFF2-40B4-BE49-F238E27FC236}">
              <a16:creationId xmlns:a16="http://schemas.microsoft.com/office/drawing/2014/main" id="{00000000-0008-0000-0000-00004F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60" name="PoljeZBesedilom 2">
          <a:extLst>
            <a:ext uri="{FF2B5EF4-FFF2-40B4-BE49-F238E27FC236}">
              <a16:creationId xmlns:a16="http://schemas.microsoft.com/office/drawing/2014/main" id="{00000000-0008-0000-0000-000050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61" name="PoljeZBesedilom 2">
          <a:extLst>
            <a:ext uri="{FF2B5EF4-FFF2-40B4-BE49-F238E27FC236}">
              <a16:creationId xmlns:a16="http://schemas.microsoft.com/office/drawing/2014/main" id="{00000000-0008-0000-0000-000051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2" name="PoljeZBesedilom 2">
          <a:extLst>
            <a:ext uri="{FF2B5EF4-FFF2-40B4-BE49-F238E27FC236}">
              <a16:creationId xmlns:a16="http://schemas.microsoft.com/office/drawing/2014/main" id="{00000000-0008-0000-0000-000052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3" name="PoljeZBesedilom 1362">
          <a:extLst>
            <a:ext uri="{FF2B5EF4-FFF2-40B4-BE49-F238E27FC236}">
              <a16:creationId xmlns:a16="http://schemas.microsoft.com/office/drawing/2014/main" id="{00000000-0008-0000-0000-000053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4" name="PoljeZBesedilom 2">
          <a:extLst>
            <a:ext uri="{FF2B5EF4-FFF2-40B4-BE49-F238E27FC236}">
              <a16:creationId xmlns:a16="http://schemas.microsoft.com/office/drawing/2014/main" id="{00000000-0008-0000-0000-000054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5" name="PoljeZBesedilom 2">
          <a:extLst>
            <a:ext uri="{FF2B5EF4-FFF2-40B4-BE49-F238E27FC236}">
              <a16:creationId xmlns:a16="http://schemas.microsoft.com/office/drawing/2014/main" id="{00000000-0008-0000-0000-000055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6" name="PoljeZBesedilom 2">
          <a:extLst>
            <a:ext uri="{FF2B5EF4-FFF2-40B4-BE49-F238E27FC236}">
              <a16:creationId xmlns:a16="http://schemas.microsoft.com/office/drawing/2014/main" id="{00000000-0008-0000-0000-000056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7" name="PoljeZBesedilom 2">
          <a:extLst>
            <a:ext uri="{FF2B5EF4-FFF2-40B4-BE49-F238E27FC236}">
              <a16:creationId xmlns:a16="http://schemas.microsoft.com/office/drawing/2014/main" id="{00000000-0008-0000-0000-000057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68" name="PoljeZBesedilom 2">
          <a:extLst>
            <a:ext uri="{FF2B5EF4-FFF2-40B4-BE49-F238E27FC236}">
              <a16:creationId xmlns:a16="http://schemas.microsoft.com/office/drawing/2014/main" id="{00000000-0008-0000-0000-000058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69" name="PoljeZBesedilom 1368">
          <a:extLst>
            <a:ext uri="{FF2B5EF4-FFF2-40B4-BE49-F238E27FC236}">
              <a16:creationId xmlns:a16="http://schemas.microsoft.com/office/drawing/2014/main" id="{00000000-0008-0000-0000-000059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0" name="PoljeZBesedilom 2">
          <a:extLst>
            <a:ext uri="{FF2B5EF4-FFF2-40B4-BE49-F238E27FC236}">
              <a16:creationId xmlns:a16="http://schemas.microsoft.com/office/drawing/2014/main" id="{00000000-0008-0000-0000-00005A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1" name="PoljeZBesedilom 2">
          <a:extLst>
            <a:ext uri="{FF2B5EF4-FFF2-40B4-BE49-F238E27FC236}">
              <a16:creationId xmlns:a16="http://schemas.microsoft.com/office/drawing/2014/main" id="{00000000-0008-0000-0000-00005B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2" name="PoljeZBesedilom 2">
          <a:extLst>
            <a:ext uri="{FF2B5EF4-FFF2-40B4-BE49-F238E27FC236}">
              <a16:creationId xmlns:a16="http://schemas.microsoft.com/office/drawing/2014/main" id="{00000000-0008-0000-0000-00005C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3" name="PoljeZBesedilom 2">
          <a:extLst>
            <a:ext uri="{FF2B5EF4-FFF2-40B4-BE49-F238E27FC236}">
              <a16:creationId xmlns:a16="http://schemas.microsoft.com/office/drawing/2014/main" id="{00000000-0008-0000-0000-00005D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4" name="PoljeZBesedilom 1373">
          <a:extLst>
            <a:ext uri="{FF2B5EF4-FFF2-40B4-BE49-F238E27FC236}">
              <a16:creationId xmlns:a16="http://schemas.microsoft.com/office/drawing/2014/main" id="{00000000-0008-0000-0000-00005E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5" name="PoljeZBesedilom 2">
          <a:extLst>
            <a:ext uri="{FF2B5EF4-FFF2-40B4-BE49-F238E27FC236}">
              <a16:creationId xmlns:a16="http://schemas.microsoft.com/office/drawing/2014/main" id="{00000000-0008-0000-0000-00005F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6" name="PoljeZBesedilom 2">
          <a:extLst>
            <a:ext uri="{FF2B5EF4-FFF2-40B4-BE49-F238E27FC236}">
              <a16:creationId xmlns:a16="http://schemas.microsoft.com/office/drawing/2014/main" id="{00000000-0008-0000-0000-000060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7" name="PoljeZBesedilom 2">
          <a:extLst>
            <a:ext uri="{FF2B5EF4-FFF2-40B4-BE49-F238E27FC236}">
              <a16:creationId xmlns:a16="http://schemas.microsoft.com/office/drawing/2014/main" id="{00000000-0008-0000-0000-000061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8" name="PoljeZBesedilom 2">
          <a:extLst>
            <a:ext uri="{FF2B5EF4-FFF2-40B4-BE49-F238E27FC236}">
              <a16:creationId xmlns:a16="http://schemas.microsoft.com/office/drawing/2014/main" id="{00000000-0008-0000-0000-000062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9" name="PoljeZBesedilom 2">
          <a:extLst>
            <a:ext uri="{FF2B5EF4-FFF2-40B4-BE49-F238E27FC236}">
              <a16:creationId xmlns:a16="http://schemas.microsoft.com/office/drawing/2014/main" id="{00000000-0008-0000-0000-000063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0" name="PoljeZBesedilom 1379">
          <a:extLst>
            <a:ext uri="{FF2B5EF4-FFF2-40B4-BE49-F238E27FC236}">
              <a16:creationId xmlns:a16="http://schemas.microsoft.com/office/drawing/2014/main" id="{00000000-0008-0000-0000-000064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1" name="PoljeZBesedilom 2">
          <a:extLst>
            <a:ext uri="{FF2B5EF4-FFF2-40B4-BE49-F238E27FC236}">
              <a16:creationId xmlns:a16="http://schemas.microsoft.com/office/drawing/2014/main" id="{00000000-0008-0000-0000-000065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2" name="PoljeZBesedilom 2">
          <a:extLst>
            <a:ext uri="{FF2B5EF4-FFF2-40B4-BE49-F238E27FC236}">
              <a16:creationId xmlns:a16="http://schemas.microsoft.com/office/drawing/2014/main" id="{00000000-0008-0000-0000-000066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3" name="PoljeZBesedilom 2">
          <a:extLst>
            <a:ext uri="{FF2B5EF4-FFF2-40B4-BE49-F238E27FC236}">
              <a16:creationId xmlns:a16="http://schemas.microsoft.com/office/drawing/2014/main" id="{00000000-0008-0000-0000-000067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4" name="PoljeZBesedilom 2">
          <a:extLst>
            <a:ext uri="{FF2B5EF4-FFF2-40B4-BE49-F238E27FC236}">
              <a16:creationId xmlns:a16="http://schemas.microsoft.com/office/drawing/2014/main" id="{00000000-0008-0000-0000-000068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5" name="PoljeZBesedilom 1384">
          <a:extLst>
            <a:ext uri="{FF2B5EF4-FFF2-40B4-BE49-F238E27FC236}">
              <a16:creationId xmlns:a16="http://schemas.microsoft.com/office/drawing/2014/main" id="{00000000-0008-0000-0000-000069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6" name="PoljeZBesedilom 2">
          <a:extLst>
            <a:ext uri="{FF2B5EF4-FFF2-40B4-BE49-F238E27FC236}">
              <a16:creationId xmlns:a16="http://schemas.microsoft.com/office/drawing/2014/main" id="{00000000-0008-0000-0000-00006A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7" name="PoljeZBesedilom 2">
          <a:extLst>
            <a:ext uri="{FF2B5EF4-FFF2-40B4-BE49-F238E27FC236}">
              <a16:creationId xmlns:a16="http://schemas.microsoft.com/office/drawing/2014/main" id="{00000000-0008-0000-0000-00006B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8" name="PoljeZBesedilom 2">
          <a:extLst>
            <a:ext uri="{FF2B5EF4-FFF2-40B4-BE49-F238E27FC236}">
              <a16:creationId xmlns:a16="http://schemas.microsoft.com/office/drawing/2014/main" id="{00000000-0008-0000-0000-00006C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9" name="PoljeZBesedilom 2">
          <a:extLst>
            <a:ext uri="{FF2B5EF4-FFF2-40B4-BE49-F238E27FC236}">
              <a16:creationId xmlns:a16="http://schemas.microsoft.com/office/drawing/2014/main" id="{00000000-0008-0000-0000-00006D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765</xdr:row>
      <xdr:rowOff>0</xdr:rowOff>
    </xdr:from>
    <xdr:ext cx="191101" cy="272341"/>
    <xdr:sp macro="" textlink="">
      <xdr:nvSpPr>
        <xdr:cNvPr id="1390" name="PoljeZBesedilom 2">
          <a:extLst>
            <a:ext uri="{FF2B5EF4-FFF2-40B4-BE49-F238E27FC236}">
              <a16:creationId xmlns:a16="http://schemas.microsoft.com/office/drawing/2014/main" id="{00000000-0008-0000-0000-00006E050000}"/>
            </a:ext>
          </a:extLst>
        </xdr:cNvPr>
        <xdr:cNvSpPr txBox="1"/>
      </xdr:nvSpPr>
      <xdr:spPr>
        <a:xfrm>
          <a:off x="6153150" y="500381912"/>
          <a:ext cx="191101" cy="272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765</xdr:row>
      <xdr:rowOff>0</xdr:rowOff>
    </xdr:from>
    <xdr:ext cx="191101" cy="272341"/>
    <xdr:sp macro="" textlink="">
      <xdr:nvSpPr>
        <xdr:cNvPr id="1391" name="PoljeZBesedilom 1390">
          <a:extLst>
            <a:ext uri="{FF2B5EF4-FFF2-40B4-BE49-F238E27FC236}">
              <a16:creationId xmlns:a16="http://schemas.microsoft.com/office/drawing/2014/main" id="{00000000-0008-0000-0000-00006F050000}"/>
            </a:ext>
          </a:extLst>
        </xdr:cNvPr>
        <xdr:cNvSpPr txBox="1"/>
      </xdr:nvSpPr>
      <xdr:spPr>
        <a:xfrm>
          <a:off x="6153150" y="500381912"/>
          <a:ext cx="191101" cy="272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743</xdr:row>
      <xdr:rowOff>135262</xdr:rowOff>
    </xdr:from>
    <xdr:ext cx="184731" cy="264560"/>
    <xdr:sp macro="" textlink="">
      <xdr:nvSpPr>
        <xdr:cNvPr id="1392" name="PoljeZBesedilom 2">
          <a:extLst>
            <a:ext uri="{FF2B5EF4-FFF2-40B4-BE49-F238E27FC236}">
              <a16:creationId xmlns:a16="http://schemas.microsoft.com/office/drawing/2014/main" id="{00000000-0008-0000-0000-000070050000}"/>
            </a:ext>
          </a:extLst>
        </xdr:cNvPr>
        <xdr:cNvSpPr txBox="1"/>
      </xdr:nvSpPr>
      <xdr:spPr>
        <a:xfrm>
          <a:off x="4870450" y="37103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743</xdr:row>
      <xdr:rowOff>135262</xdr:rowOff>
    </xdr:from>
    <xdr:ext cx="184731" cy="264560"/>
    <xdr:sp macro="" textlink="">
      <xdr:nvSpPr>
        <xdr:cNvPr id="1393" name="PoljeZBesedilom 1392">
          <a:extLst>
            <a:ext uri="{FF2B5EF4-FFF2-40B4-BE49-F238E27FC236}">
              <a16:creationId xmlns:a16="http://schemas.microsoft.com/office/drawing/2014/main" id="{00000000-0008-0000-0000-000071050000}"/>
            </a:ext>
          </a:extLst>
        </xdr:cNvPr>
        <xdr:cNvSpPr txBox="1"/>
      </xdr:nvSpPr>
      <xdr:spPr>
        <a:xfrm>
          <a:off x="4870450" y="37103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zvkds.si/" TargetMode="External"/><Relationship Id="rId21" Type="http://schemas.openxmlformats.org/officeDocument/2006/relationships/hyperlink" Target="http://www.nib.si/infrastruktura/infrastrukturni-center-planta" TargetMode="External"/><Relationship Id="rId42" Type="http://schemas.openxmlformats.org/officeDocument/2006/relationships/hyperlink" Target="http://www.bf.uni-lj.si/index.php?eID=dumpFile&amp;t=f&amp;f=22203&amp;token=279087d539e062f94a90eb5363581ed61624f2ab" TargetMode="External"/><Relationship Id="rId63" Type="http://schemas.openxmlformats.org/officeDocument/2006/relationships/hyperlink" Target="http://www.bf.uni-lj.si/index.php?eID=dumpFile&amp;t=f&amp;f=22254&amp;token=1b7cc0a7d74608c80c7a1b86884ea8a32a3b9878" TargetMode="External"/><Relationship Id="rId84" Type="http://schemas.openxmlformats.org/officeDocument/2006/relationships/hyperlink" Target="http://www.cipkebip.org/" TargetMode="External"/><Relationship Id="rId138" Type="http://schemas.openxmlformats.org/officeDocument/2006/relationships/hyperlink" Target="https://www.ijs.si/ijsw/Znotraj%20hi%C5%A1e" TargetMode="External"/><Relationship Id="rId159" Type="http://schemas.openxmlformats.org/officeDocument/2006/relationships/hyperlink" Target="http://www.ki.si/" TargetMode="External"/><Relationship Id="rId170" Type="http://schemas.openxmlformats.org/officeDocument/2006/relationships/hyperlink" Target="http://www.ki.si/" TargetMode="External"/><Relationship Id="rId191" Type="http://schemas.openxmlformats.org/officeDocument/2006/relationships/hyperlink" Target="https://www.ukc-mb.si/obvestila/oglasi/" TargetMode="External"/><Relationship Id="rId205" Type="http://schemas.openxmlformats.org/officeDocument/2006/relationships/hyperlink" Target="http://www.zrs-kp.si/index.php/research/infra-program/" TargetMode="External"/><Relationship Id="rId226" Type="http://schemas.openxmlformats.org/officeDocument/2006/relationships/hyperlink" Target="https://www.fs.uni-lj.si/raziskovalna_dejavnost/raziskovalna_dejavnost/oprema/2017031618122303/" TargetMode="External"/><Relationship Id="rId107" Type="http://schemas.openxmlformats.org/officeDocument/2006/relationships/hyperlink" Target="http://www.cipkebip.org/" TargetMode="External"/><Relationship Id="rId11" Type="http://schemas.openxmlformats.org/officeDocument/2006/relationships/hyperlink" Target="http://www.nib.si/storitve-in-oprema/raziskovalna-oprema" TargetMode="External"/><Relationship Id="rId32" Type="http://schemas.openxmlformats.org/officeDocument/2006/relationships/hyperlink" Target="http://www3.fgg.uni-lj.si/" TargetMode="External"/><Relationship Id="rId53" Type="http://schemas.openxmlformats.org/officeDocument/2006/relationships/hyperlink" Target="http://www.bf.uni-lj.si/index.php?eID=dumpFile&amp;t=f&amp;f=22233&amp;token=ca1e64444e8cefc90aed676a7bf26de63c8b5cc0" TargetMode="External"/><Relationship Id="rId74" Type="http://schemas.openxmlformats.org/officeDocument/2006/relationships/hyperlink" Target="http://www.cipkebip.org/" TargetMode="External"/><Relationship Id="rId128" Type="http://schemas.openxmlformats.org/officeDocument/2006/relationships/hyperlink" Target="http://www.bf.uni-lj.si/index.php?eID=dumpFile&amp;t=f&amp;f=22226&amp;token=af7337677f21ffddc46a5cecfd5852bf8ec73243" TargetMode="External"/><Relationship Id="rId149" Type="http://schemas.openxmlformats.org/officeDocument/2006/relationships/hyperlink" Target="https://www.ki.si/odseki/d12-odsek-za-sintezno-biologijo-in-imunologijo/oprema/" TargetMode="External"/><Relationship Id="rId5" Type="http://schemas.openxmlformats.org/officeDocument/2006/relationships/hyperlink" Target="http://www.fkbv.um.si/" TargetMode="External"/><Relationship Id="rId95" Type="http://schemas.openxmlformats.org/officeDocument/2006/relationships/hyperlink" Target="http://www.cipkebip.org/" TargetMode="External"/><Relationship Id="rId160" Type="http://schemas.openxmlformats.org/officeDocument/2006/relationships/hyperlink" Target="http://www.ki.sihttps/www.ki.si/odseki/d13-odsek-za-katalizo-in-reakcijsko-inzenirstvo/oprema/" TargetMode="External"/><Relationship Id="rId181" Type="http://schemas.openxmlformats.org/officeDocument/2006/relationships/hyperlink" Target="https://www.ki.si/index.php?id=704" TargetMode="External"/><Relationship Id="rId216" Type="http://schemas.openxmlformats.org/officeDocument/2006/relationships/hyperlink" Target="https://www.fs.uni-lj.si/raziskovalna_dejavnost/raziskovalna_dejavnost/oprema/2016051309323693/" TargetMode="External"/><Relationship Id="rId237" Type="http://schemas.openxmlformats.org/officeDocument/2006/relationships/comments" Target="../comments1.xml"/><Relationship Id="rId22" Type="http://schemas.openxmlformats.org/officeDocument/2006/relationships/hyperlink" Target="http://www.nib.si/infrastruktura/infrastrukturni-center-planta" TargetMode="External"/><Relationship Id="rId43" Type="http://schemas.openxmlformats.org/officeDocument/2006/relationships/hyperlink" Target="http://www.bf.uni-lj.si/index.php?eID=dumpFile&amp;t=f&amp;f=22202&amp;token=8f69bdcf0bc715d3d71b43804f115a4c76754155" TargetMode="External"/><Relationship Id="rId64" Type="http://schemas.openxmlformats.org/officeDocument/2006/relationships/hyperlink" Target="http://www.bf.uni-lj.si/index.php?eID=dumpFile&amp;t=f&amp;f=22257&amp;token=563983441e77a3091a92c2fd23ca13c650704a11" TargetMode="External"/><Relationship Id="rId118" Type="http://schemas.openxmlformats.org/officeDocument/2006/relationships/hyperlink" Target="http://www.zvkds.si/" TargetMode="External"/><Relationship Id="rId139" Type="http://schemas.openxmlformats.org/officeDocument/2006/relationships/hyperlink" Target="https://www.ki.si/odseki/d10-odsek-za-kemijo-materialov/elektronska-mikroskopija-in-katalizatorji/elektronska-mikroskopija/" TargetMode="External"/><Relationship Id="rId85" Type="http://schemas.openxmlformats.org/officeDocument/2006/relationships/hyperlink" Target="http://www.cipkebip.org/" TargetMode="External"/><Relationship Id="rId150" Type="http://schemas.openxmlformats.org/officeDocument/2006/relationships/hyperlink" Target="https://www.ki.si/odseki/d12-odsek-za-sintezno-biologijo-in-imunologijo/oprema/" TargetMode="External"/><Relationship Id="rId171" Type="http://schemas.openxmlformats.org/officeDocument/2006/relationships/hyperlink" Target="http://www.ki.si/" TargetMode="External"/><Relationship Id="rId192" Type="http://schemas.openxmlformats.org/officeDocument/2006/relationships/hyperlink" Target="http://is.zrc-sazu.si/oprema" TargetMode="External"/><Relationship Id="rId206" Type="http://schemas.openxmlformats.org/officeDocument/2006/relationships/hyperlink" Target="http://www.zrs-kp.si/index.php/research/infra-program/" TargetMode="External"/><Relationship Id="rId227" Type="http://schemas.openxmlformats.org/officeDocument/2006/relationships/hyperlink" Target="https://www.fs.uni-lj.si/raziskovalna_dejavnost/raziskovalna_dejavnost/oprema/2017031618055595/" TargetMode="External"/><Relationship Id="rId12" Type="http://schemas.openxmlformats.org/officeDocument/2006/relationships/hyperlink" Target="http://www.nib.si/storitve-in-oprema/raziskovalna-oprema" TargetMode="External"/><Relationship Id="rId33" Type="http://schemas.openxmlformats.org/officeDocument/2006/relationships/hyperlink" Target="http://www.bf.uni-lj.si/index.php?eID=dumpFile&amp;t=f&amp;f=22192&amp;token=da8c4649189bf8bd5a51c285170f045e041d9ef7" TargetMode="External"/><Relationship Id="rId108" Type="http://schemas.openxmlformats.org/officeDocument/2006/relationships/hyperlink" Target="http://www.cipkebip.org/" TargetMode="External"/><Relationship Id="rId129" Type="http://schemas.openxmlformats.org/officeDocument/2006/relationships/hyperlink" Target="http://www.bf.uni-lj.si/index.php?eID=dumpFile&amp;t=f&amp;f=22232&amp;token=86a45a9bd7a45426cd0a17e0c1f390dad247c5e4" TargetMode="External"/><Relationship Id="rId54" Type="http://schemas.openxmlformats.org/officeDocument/2006/relationships/hyperlink" Target="http://www.bf.uni-lj.si/index.php?eID=tx_nawsecuredl&amp;u=0&amp;g=0&amp;t=1552040840&amp;hash=b29dca45b108dea47dfc049b74800ab462ccd739&amp;file=fileadmin/datoteke/znanstveno_in_mednarodno/raziskovalno/Raziskovalna_oprema/Kromatografski_sistem_FPLC_NGC_QuestTM_SLO.pdf" TargetMode="External"/><Relationship Id="rId75" Type="http://schemas.openxmlformats.org/officeDocument/2006/relationships/hyperlink" Target="http://www.cipkebip.org/" TargetMode="External"/><Relationship Id="rId96" Type="http://schemas.openxmlformats.org/officeDocument/2006/relationships/hyperlink" Target="http://www.cipkebip.org/" TargetMode="External"/><Relationship Id="rId140" Type="http://schemas.openxmlformats.org/officeDocument/2006/relationships/hyperlink" Target="http://www.ki.si/" TargetMode="External"/><Relationship Id="rId161" Type="http://schemas.openxmlformats.org/officeDocument/2006/relationships/hyperlink" Target="http://www.ki.si/" TargetMode="External"/><Relationship Id="rId182" Type="http://schemas.openxmlformats.org/officeDocument/2006/relationships/hyperlink" Target="https://www.ki.si/departments/d06-department-of-food-chemistry/equipment/" TargetMode="External"/><Relationship Id="rId217" Type="http://schemas.openxmlformats.org/officeDocument/2006/relationships/hyperlink" Target="https://www.fs.uni-lj.si/raziskovalna_dejavnost/raziskovalna_dejavnost/oprema/2016051310145549/" TargetMode="External"/><Relationship Id="rId6" Type="http://schemas.openxmlformats.org/officeDocument/2006/relationships/hyperlink" Target="http://www.zag.si/si/oprema/d00ff0c247747c10588e35aefb922f50" TargetMode="External"/><Relationship Id="rId23" Type="http://schemas.openxmlformats.org/officeDocument/2006/relationships/hyperlink" Target="http://www.nib.si/infrastruktura/infrastrukturni-center-planta" TargetMode="External"/><Relationship Id="rId119" Type="http://schemas.openxmlformats.org/officeDocument/2006/relationships/hyperlink" Target="https://www.inz.si/sl/Storitve/" TargetMode="External"/><Relationship Id="rId44" Type="http://schemas.openxmlformats.org/officeDocument/2006/relationships/hyperlink" Target="http://www.bf.uni-lj.si/index.php?eID=dumpFile&amp;t=f&amp;f=22199&amp;token=6747f5bbf98564566f3f789e0d4430f09afc43e4" TargetMode="External"/><Relationship Id="rId65" Type="http://schemas.openxmlformats.org/officeDocument/2006/relationships/hyperlink" Target="http://www.bf.uni-lj.si/dekanat/raziskovalno-delo/razpolozljiva-raziskovalna-oprema/p4-0220-dovc/" TargetMode="External"/><Relationship Id="rId86" Type="http://schemas.openxmlformats.org/officeDocument/2006/relationships/hyperlink" Target="http://www.cipkebip.org/" TargetMode="External"/><Relationship Id="rId130" Type="http://schemas.openxmlformats.org/officeDocument/2006/relationships/hyperlink" Target="http://www.ki.si/odseki/l-09/oprema/" TargetMode="External"/><Relationship Id="rId151" Type="http://schemas.openxmlformats.org/officeDocument/2006/relationships/hyperlink" Target="https://www.ki.si/o-institutu/raziskovalna-infrastruktura/" TargetMode="External"/><Relationship Id="rId172" Type="http://schemas.openxmlformats.org/officeDocument/2006/relationships/hyperlink" Target="https://www.ki.si/odseki/d07-odsek-za-polimerno-kemijo-in-tehnologijo/l07equipment/" TargetMode="External"/><Relationship Id="rId193" Type="http://schemas.openxmlformats.org/officeDocument/2006/relationships/hyperlink" Target="http://is.zrc-sazu.si/oprema" TargetMode="External"/><Relationship Id="rId207" Type="http://schemas.openxmlformats.org/officeDocument/2006/relationships/hyperlink" Target="http://www.zrs-kp.si/index.php/research/infra-program/" TargetMode="External"/><Relationship Id="rId228" Type="http://schemas.openxmlformats.org/officeDocument/2006/relationships/hyperlink" Target="https://www.fs.uni-lj.si/raziskovalna_dejavnost/raziskovalna_dejavnost/oprema/2016112913004251/" TargetMode="External"/><Relationship Id="rId13" Type="http://schemas.openxmlformats.org/officeDocument/2006/relationships/hyperlink" Target="http://www.nib.si/storitve-in-oprema/raziskovalna-oprema" TargetMode="External"/><Relationship Id="rId109" Type="http://schemas.openxmlformats.org/officeDocument/2006/relationships/hyperlink" Target="http://www.cipkebip.org/" TargetMode="External"/><Relationship Id="rId34" Type="http://schemas.openxmlformats.org/officeDocument/2006/relationships/hyperlink" Target="http://www.bf.uni-lj.si/index.php?eID=dumpFile&amp;t=f&amp;f=22205&amp;token=faa842a0a0309dca72578c9b4c2c184e1aa03f14" TargetMode="External"/><Relationship Id="rId55" Type="http://schemas.openxmlformats.org/officeDocument/2006/relationships/hyperlink" Target="http://www.bf.uni-lj.si/index.php?eID=dumpFile&amp;t=f&amp;f=22149&amp;token=7caa9f383a2c161fe2cf7dc38dbce50fede59ef9" TargetMode="External"/><Relationship Id="rId76" Type="http://schemas.openxmlformats.org/officeDocument/2006/relationships/hyperlink" Target="http://www.cipkebip.org/" TargetMode="External"/><Relationship Id="rId97" Type="http://schemas.openxmlformats.org/officeDocument/2006/relationships/hyperlink" Target="http://www.cipkebip.org/" TargetMode="External"/><Relationship Id="rId120" Type="http://schemas.openxmlformats.org/officeDocument/2006/relationships/hyperlink" Target="https://www.inz.si/sl/Storitve/" TargetMode="External"/><Relationship Id="rId141" Type="http://schemas.openxmlformats.org/officeDocument/2006/relationships/hyperlink" Target="https://www.ki.si/departments/d04-department-of-analytical-chemistry/equipment/" TargetMode="External"/><Relationship Id="rId7" Type="http://schemas.openxmlformats.org/officeDocument/2006/relationships/hyperlink" Target="http://celica.si/lab.php?id=7" TargetMode="External"/><Relationship Id="rId162" Type="http://schemas.openxmlformats.org/officeDocument/2006/relationships/hyperlink" Target="https://www.ki.si/odseki/d12-odsek-za-sintezno-biologijo-in-imunologijo/oprema/" TargetMode="External"/><Relationship Id="rId183" Type="http://schemas.openxmlformats.org/officeDocument/2006/relationships/hyperlink" Target="https://www.ki.si/odseki/d01-teoreticni-odsek/azmanov-racunski-center/" TargetMode="External"/><Relationship Id="rId218" Type="http://schemas.openxmlformats.org/officeDocument/2006/relationships/hyperlink" Target="https://www.fs.uni-lj.si/raziskovalna_dejavnost/raziskovalna_dejavnost/oprema/2016051310180795/" TargetMode="External"/><Relationship Id="rId24" Type="http://schemas.openxmlformats.org/officeDocument/2006/relationships/hyperlink" Target="http://www.nib.si/infrastruktura/infrastrukturni-center-planta" TargetMode="External"/><Relationship Id="rId45" Type="http://schemas.openxmlformats.org/officeDocument/2006/relationships/hyperlink" Target="http://www.bf.uni-lj.si/index.php?eID=dumpFile&amp;t=f&amp;f=22196&amp;token=678a572ca5edb0c2fdc692a2ece3fbb30bb7dbe6" TargetMode="External"/><Relationship Id="rId66" Type="http://schemas.openxmlformats.org/officeDocument/2006/relationships/hyperlink" Target="http://www.bf.uni-lj.si/index.php?eID=dumpFile&amp;t=f&amp;f=22258&amp;token=84efcd8d63a646fb5e37770a3cd8931d890f6229" TargetMode="External"/><Relationship Id="rId87" Type="http://schemas.openxmlformats.org/officeDocument/2006/relationships/hyperlink" Target="http://www.cipkebip.org/" TargetMode="External"/><Relationship Id="rId110" Type="http://schemas.openxmlformats.org/officeDocument/2006/relationships/hyperlink" Target="http://www.cipkebip.org/" TargetMode="External"/><Relationship Id="rId131" Type="http://schemas.openxmlformats.org/officeDocument/2006/relationships/hyperlink" Target="http://www.fkkt.uni-lj.si/sl/oddelki-in-katedre/oddelek-za-kemijsko-inzenirstvo-in-tehnisko-varnost/katedra-za-poklicno-procesno-in-pozarno-varnost/raziskovalna-oprema/" TargetMode="External"/><Relationship Id="rId152" Type="http://schemas.openxmlformats.org/officeDocument/2006/relationships/hyperlink" Target="https://www.ki.si/o-institutu/raziskovalna-infrastruktura/" TargetMode="External"/><Relationship Id="rId173" Type="http://schemas.openxmlformats.org/officeDocument/2006/relationships/hyperlink" Target="https://www.ki.si/odseki/d07-odsek-za-polimerno-kemijo-in-tehnologijo/l07equipment/" TargetMode="External"/><Relationship Id="rId194" Type="http://schemas.openxmlformats.org/officeDocument/2006/relationships/hyperlink" Target="http://is.zrc-sazu.si/oprema" TargetMode="External"/><Relationship Id="rId208" Type="http://schemas.openxmlformats.org/officeDocument/2006/relationships/hyperlink" Target="http://www.zrs-kp.si/index.php/research/infra-program/" TargetMode="External"/><Relationship Id="rId229" Type="http://schemas.openxmlformats.org/officeDocument/2006/relationships/hyperlink" Target="https://www.fs.uni-lj.si/raziskovalna_dejavnost/raziskovalna_dejavnost/oprema/2016051613571814/" TargetMode="External"/><Relationship Id="rId14" Type="http://schemas.openxmlformats.org/officeDocument/2006/relationships/hyperlink" Target="http://www.nib.si/infrastruktura/infrastrukturni-center-planta" TargetMode="External"/><Relationship Id="rId35" Type="http://schemas.openxmlformats.org/officeDocument/2006/relationships/hyperlink" Target="http://www.bf.uni-lj.si/index.php?eID=dumpFile&amp;t=f&amp;f=22213&amp;token=c5587d3a01cfd79b5c0a77b4de9fb1162b0b437b" TargetMode="External"/><Relationship Id="rId56" Type="http://schemas.openxmlformats.org/officeDocument/2006/relationships/hyperlink" Target="http://www.bf.uni-lj.si/index.php?eID=dumpFile&amp;t=f&amp;f=22150&amp;token=7782ee82b430435b08f10cdbb1cc0cc3e5a8d583" TargetMode="External"/><Relationship Id="rId77" Type="http://schemas.openxmlformats.org/officeDocument/2006/relationships/hyperlink" Target="http://www.cipkebip.org/" TargetMode="External"/><Relationship Id="rId100" Type="http://schemas.openxmlformats.org/officeDocument/2006/relationships/hyperlink" Target="http://www.cipkebip.org/" TargetMode="External"/><Relationship Id="rId8" Type="http://schemas.openxmlformats.org/officeDocument/2006/relationships/hyperlink" Target="http://celica.si/lab.php?id=7" TargetMode="External"/><Relationship Id="rId98" Type="http://schemas.openxmlformats.org/officeDocument/2006/relationships/hyperlink" Target="http://www.cipkebip.org/" TargetMode="External"/><Relationship Id="rId121" Type="http://schemas.openxmlformats.org/officeDocument/2006/relationships/hyperlink" Target="https://www.inz.si/sl/Storitve/" TargetMode="External"/><Relationship Id="rId142" Type="http://schemas.openxmlformats.org/officeDocument/2006/relationships/hyperlink" Target="https://www.ki.si/departments/d04-department-of-analytical-chemistry/equipment/" TargetMode="External"/><Relationship Id="rId163" Type="http://schemas.openxmlformats.org/officeDocument/2006/relationships/hyperlink" Target="https://www.ki.si/odseki/d12-odsek-za-sintezno-biologijo-in-imunologijo/oprema/" TargetMode="External"/><Relationship Id="rId184" Type="http://schemas.openxmlformats.org/officeDocument/2006/relationships/hyperlink" Target="https://www.ki.si/odseki/d01-teoreticni-odsek/azmanov-racunski-center/" TargetMode="External"/><Relationship Id="rId219" Type="http://schemas.openxmlformats.org/officeDocument/2006/relationships/hyperlink" Target="https://www.fs.uni-lj.si/raziskovalna_dejavnost/raziskovalna_dejavnost/oprema/2016051310343418/" TargetMode="External"/><Relationship Id="rId230" Type="http://schemas.openxmlformats.org/officeDocument/2006/relationships/hyperlink" Target="https://www.fs.uni-lj.si/raziskovalna_dejavnost/raziskovalna_dejavnost/oprema/2016051613514191/" TargetMode="External"/><Relationship Id="rId25" Type="http://schemas.openxmlformats.org/officeDocument/2006/relationships/hyperlink" Target="http://www.nib.si/infrastruktura/infrastrukturni-center-planta" TargetMode="External"/><Relationship Id="rId46" Type="http://schemas.openxmlformats.org/officeDocument/2006/relationships/hyperlink" Target="http://www.bf.uni-lj.si/index.php?eID=dumpFile&amp;t=f&amp;f=22193&amp;token=0683bf51a2e1956249985bc784390a3af9479e13" TargetMode="External"/><Relationship Id="rId67" Type="http://schemas.openxmlformats.org/officeDocument/2006/relationships/hyperlink" Target="http://www.bf.uni-lj.si/dekanat/raziskovalno-delo/razpolozljiva-raziskovalna-oprema/p4-0220-dovc/" TargetMode="External"/><Relationship Id="rId88" Type="http://schemas.openxmlformats.org/officeDocument/2006/relationships/hyperlink" Target="http://www.cipkebip.org/" TargetMode="External"/><Relationship Id="rId111" Type="http://schemas.openxmlformats.org/officeDocument/2006/relationships/hyperlink" Target="http://www.cipkebip.org/" TargetMode="External"/><Relationship Id="rId132" Type="http://schemas.openxmlformats.org/officeDocument/2006/relationships/hyperlink" Target="http://www.fkkt.uni-lj.si/sl/raziskovalna-infrastruktura/enota-za-analizo-makromolekul/sistem-za-kromatografijo-bioloskih-makromolekul-sklopljen-z-naprednim-karakterizacijskim-sistemom/" TargetMode="External"/><Relationship Id="rId153" Type="http://schemas.openxmlformats.org/officeDocument/2006/relationships/hyperlink" Target="https://www.ki.si/o-institutu/raziskovalna-infrastruktura/" TargetMode="External"/><Relationship Id="rId174" Type="http://schemas.openxmlformats.org/officeDocument/2006/relationships/hyperlink" Target="https://www.ki.si/odseki/d07-odsek-za-polimerno-kemijo-in-tehnologijo/l07equipment/" TargetMode="External"/><Relationship Id="rId195" Type="http://schemas.openxmlformats.org/officeDocument/2006/relationships/hyperlink" Target="http://is.zrc-sazu.si/oprema" TargetMode="External"/><Relationship Id="rId209" Type="http://schemas.openxmlformats.org/officeDocument/2006/relationships/hyperlink" Target="http://www.ntf.uni-lj.si/ntf/raziskovanje/raziskovalno-delo/raziskovalna-oprema/" TargetMode="External"/><Relationship Id="rId190" Type="http://schemas.openxmlformats.org/officeDocument/2006/relationships/hyperlink" Target="https://www.ukc-mb.si/obvestila/oglasi/" TargetMode="External"/><Relationship Id="rId204" Type="http://schemas.openxmlformats.org/officeDocument/2006/relationships/hyperlink" Target="http://www.zrs-kp.si/index.php/research/infra-program/" TargetMode="External"/><Relationship Id="rId220" Type="http://schemas.openxmlformats.org/officeDocument/2006/relationships/hyperlink" Target="https://www.fs.uni-lj.si/raziskovalna_dejavnost/raziskovalna_dejavnost/oprema/2016051310390393/" TargetMode="External"/><Relationship Id="rId225" Type="http://schemas.openxmlformats.org/officeDocument/2006/relationships/hyperlink" Target="https://www.fs.uni-lj.si/raziskovalna_dejavnost/raziskovalna_dejavnost/oprema/2016051312260770/" TargetMode="External"/><Relationship Id="rId15" Type="http://schemas.openxmlformats.org/officeDocument/2006/relationships/hyperlink" Target="http://www.nib.si/infrastruktura/infrastrukturni-center-planta" TargetMode="External"/><Relationship Id="rId36" Type="http://schemas.openxmlformats.org/officeDocument/2006/relationships/hyperlink" Target="http://www.bf.uni-lj.si/index.php?eID=dumpFile&amp;t=f&amp;f=22209&amp;token=88d7aceb523bd56f6182f30360202583efa88294" TargetMode="External"/><Relationship Id="rId57" Type="http://schemas.openxmlformats.org/officeDocument/2006/relationships/hyperlink" Target="http://www.bf.uni-lj.si/index.php?eID=dumpFile&amp;t=f&amp;f=22146&amp;token=c98c58dc237983f6852441a1a94a676950df1a3a" TargetMode="External"/><Relationship Id="rId106" Type="http://schemas.openxmlformats.org/officeDocument/2006/relationships/hyperlink" Target="http://www.cipkebip.org/" TargetMode="External"/><Relationship Id="rId127" Type="http://schemas.openxmlformats.org/officeDocument/2006/relationships/hyperlink" Target="http://www.bf.uni-lj.si/index.php?eID=dumpFile&amp;t=f&amp;f=22228&amp;token=d2417a3faf7764e983b74749ebd1f3957f8ad44d" TargetMode="External"/><Relationship Id="rId10" Type="http://schemas.openxmlformats.org/officeDocument/2006/relationships/hyperlink" Target="http://www.nib.si/images/stories/datoteke2/Delovanje_centra/arrs-ri-evidenca-opreme-105-nib.pdf" TargetMode="External"/><Relationship Id="rId31" Type="http://schemas.openxmlformats.org/officeDocument/2006/relationships/hyperlink" Target="http://www3.fgg.uni-lj.si/" TargetMode="External"/><Relationship Id="rId52" Type="http://schemas.openxmlformats.org/officeDocument/2006/relationships/hyperlink" Target="http://www.bf.uni-lj.si/index.php?eID=dumpFile&amp;t=f&amp;f=22132&amp;token=41bb9230cd7a705774b6efbb5c9a33786e76d269" TargetMode="External"/><Relationship Id="rId73" Type="http://schemas.openxmlformats.org/officeDocument/2006/relationships/hyperlink" Target="http://www.cipkebip.org/" TargetMode="External"/><Relationship Id="rId78" Type="http://schemas.openxmlformats.org/officeDocument/2006/relationships/hyperlink" Target="http://www.cipkebip.org/" TargetMode="External"/><Relationship Id="rId94" Type="http://schemas.openxmlformats.org/officeDocument/2006/relationships/hyperlink" Target="http://www.cipkebip.org/" TargetMode="External"/><Relationship Id="rId99" Type="http://schemas.openxmlformats.org/officeDocument/2006/relationships/hyperlink" Target="http://www.cipkebip.org/" TargetMode="External"/><Relationship Id="rId101" Type="http://schemas.openxmlformats.org/officeDocument/2006/relationships/hyperlink" Target="http://www.cipkebip.org/" TargetMode="External"/><Relationship Id="rId122" Type="http://schemas.openxmlformats.org/officeDocument/2006/relationships/hyperlink" Target="http://www.fvz.upr.si/sl/node/356" TargetMode="External"/><Relationship Id="rId143" Type="http://schemas.openxmlformats.org/officeDocument/2006/relationships/hyperlink" Target="https://www.ki.si/odseki/d10-odsek-za-kemijo-materialov/elektronska-mikroskopija-in-katalizatorji/elektronska-mikroskopija/" TargetMode="External"/><Relationship Id="rId148" Type="http://schemas.openxmlformats.org/officeDocument/2006/relationships/hyperlink" Target="http://www.cmm.ki.si/vrana/" TargetMode="External"/><Relationship Id="rId164" Type="http://schemas.openxmlformats.org/officeDocument/2006/relationships/hyperlink" Target="https://www.ki.si/odseki/d12-odsek-za-sintezno-biologijo-in-imunologijo/oprema/" TargetMode="External"/><Relationship Id="rId169" Type="http://schemas.openxmlformats.org/officeDocument/2006/relationships/hyperlink" Target="https://www.ki.si/odseki/d12-odsek-za-sintezno-biologijo-in-imunologijo/oprema/" TargetMode="External"/><Relationship Id="rId185" Type="http://schemas.openxmlformats.org/officeDocument/2006/relationships/hyperlink" Target="https://www.ki.si/departments/d06-department-of-food-chemistry/equipment/" TargetMode="External"/><Relationship Id="rId4" Type="http://schemas.openxmlformats.org/officeDocument/2006/relationships/hyperlink" Target="http://www.fkbv.um.si/" TargetMode="External"/><Relationship Id="rId9" Type="http://schemas.openxmlformats.org/officeDocument/2006/relationships/hyperlink" Target="http://www.nib.si/storitve-in-oprema/raziskovalna-oprema" TargetMode="External"/><Relationship Id="rId180" Type="http://schemas.openxmlformats.org/officeDocument/2006/relationships/hyperlink" Target="https://www.ki.si/index.php?id=704" TargetMode="External"/><Relationship Id="rId210" Type="http://schemas.openxmlformats.org/officeDocument/2006/relationships/hyperlink" Target="http://www.ntf.uni-lj.si/ntf/raziskovanje/raziskovalno-delo/raziskovalna-oprema/" TargetMode="External"/><Relationship Id="rId215" Type="http://schemas.openxmlformats.org/officeDocument/2006/relationships/hyperlink" Target="https://www.fs.uni-lj.si/raziskovalna_dejavnost/raziskovalna_dejavnost/oprema/2016050519260135/" TargetMode="External"/><Relationship Id="rId236" Type="http://schemas.openxmlformats.org/officeDocument/2006/relationships/vmlDrawing" Target="../drawings/vmlDrawing1.vml"/><Relationship Id="rId26" Type="http://schemas.openxmlformats.org/officeDocument/2006/relationships/hyperlink" Target="http://www.nib.si/infrastruktura/infrastrukturni-center-planta" TargetMode="External"/><Relationship Id="rId231" Type="http://schemas.openxmlformats.org/officeDocument/2006/relationships/hyperlink" Target="https://www.fs.uni-lj.si/raziskovalna_dejavnost/raziskovalna_dejavnost/oprema/2016051613491067/" TargetMode="External"/><Relationship Id="rId47" Type="http://schemas.openxmlformats.org/officeDocument/2006/relationships/hyperlink" Target="http://www.bf.uni-lj.si/index.php?eID=dumpFile&amp;t=f&amp;f=23533&amp;token=9dc645fb8beb1c14ca9b1bee21d772742d62f46b" TargetMode="External"/><Relationship Id="rId68" Type="http://schemas.openxmlformats.org/officeDocument/2006/relationships/hyperlink" Target="http://www.cipkebip.org/" TargetMode="External"/><Relationship Id="rId89" Type="http://schemas.openxmlformats.org/officeDocument/2006/relationships/hyperlink" Target="http://www.cipkebip.org/" TargetMode="External"/><Relationship Id="rId112" Type="http://schemas.openxmlformats.org/officeDocument/2006/relationships/hyperlink" Target="http://www.cipkebip.org/" TargetMode="External"/><Relationship Id="rId133" Type="http://schemas.openxmlformats.org/officeDocument/2006/relationships/hyperlink" Target="http://www.fkkt.uni-lj.si/sl/raziskovalna-infrastruktura/enota-za-analizo-makromolekul/laserski-sistem-za-karakterizacijo-nanodelcev-v-raztopinah-in-suspenzijah-litesizertm-500/" TargetMode="External"/><Relationship Id="rId154" Type="http://schemas.openxmlformats.org/officeDocument/2006/relationships/hyperlink" Target="https://www.ki.si/o-institutu/raziskovalna-infrastruktura/" TargetMode="External"/><Relationship Id="rId175" Type="http://schemas.openxmlformats.org/officeDocument/2006/relationships/hyperlink" Target="https://www.ki.si/za-gospodarstvo/storitve/kemijska-analiza/termicna-analiza/termicna-karakterizacija-polimerov/" TargetMode="External"/><Relationship Id="rId196" Type="http://schemas.openxmlformats.org/officeDocument/2006/relationships/hyperlink" Target="http://is.zrc-sazu.si/oprema" TargetMode="External"/><Relationship Id="rId200" Type="http://schemas.openxmlformats.org/officeDocument/2006/relationships/hyperlink" Target="http://www.zrs-kp.si/index.php/research/infra-program/" TargetMode="External"/><Relationship Id="rId16" Type="http://schemas.openxmlformats.org/officeDocument/2006/relationships/hyperlink" Target="http://www.nib.si/infrastruktura/infrastrukturni-center-planta" TargetMode="External"/><Relationship Id="rId221" Type="http://schemas.openxmlformats.org/officeDocument/2006/relationships/hyperlink" Target="https://www.fs.uni-lj.si/raziskovalna_dejavnost/raziskovalna_dejavnost/oprema/2016051310413723/" TargetMode="External"/><Relationship Id="rId37" Type="http://schemas.openxmlformats.org/officeDocument/2006/relationships/hyperlink" Target="http://www.bf.uni-lj.si/index.php?eID=dumpFile&amp;t=f&amp;f=22187&amp;token=838b26daad6e4e2e82ba60e8269079cdec9bfea8" TargetMode="External"/><Relationship Id="rId58" Type="http://schemas.openxmlformats.org/officeDocument/2006/relationships/hyperlink" Target="http://www.bf.uni-lj.si/index.php?eID=dumpFile&amp;t=f&amp;f=22141&amp;token=ca33e05741401db250568dd69acf6b78e589d95a" TargetMode="External"/><Relationship Id="rId79" Type="http://schemas.openxmlformats.org/officeDocument/2006/relationships/hyperlink" Target="http://www.cipkebip.org/" TargetMode="External"/><Relationship Id="rId102" Type="http://schemas.openxmlformats.org/officeDocument/2006/relationships/hyperlink" Target="http://www.cipkebip.org/" TargetMode="External"/><Relationship Id="rId123" Type="http://schemas.openxmlformats.org/officeDocument/2006/relationships/hyperlink" Target="http://www.conot.si/index.php/o-centru/nova-oprema.html" TargetMode="External"/><Relationship Id="rId144" Type="http://schemas.openxmlformats.org/officeDocument/2006/relationships/hyperlink" Target="https://www.ki.si/odseki/d10-odsek-za-kemijo-materialov/elektronska-mikroskopija-in-katalizatorji/elektronska-mikroskopija/" TargetMode="External"/><Relationship Id="rId90" Type="http://schemas.openxmlformats.org/officeDocument/2006/relationships/hyperlink" Target="http://www.cipkebip.org/" TargetMode="External"/><Relationship Id="rId165" Type="http://schemas.openxmlformats.org/officeDocument/2006/relationships/hyperlink" Target="https://www.ki.si/odseki/d12-odsek-za-sintezno-biologijo-in-imunologijo/oprema/" TargetMode="External"/><Relationship Id="rId186" Type="http://schemas.openxmlformats.org/officeDocument/2006/relationships/hyperlink" Target="https://www.ki.si/departments/d06-department-of-food-chemistry/equipment/" TargetMode="External"/><Relationship Id="rId211" Type="http://schemas.openxmlformats.org/officeDocument/2006/relationships/hyperlink" Target="http://www.ntf.uni-lj.si/ntf/raziskovanje/raziskovalno-delo/raziskovalna-oprema/" TargetMode="External"/><Relationship Id="rId232" Type="http://schemas.openxmlformats.org/officeDocument/2006/relationships/hyperlink" Target="https://www.fs.uni-lj.si/raziskovalna_dejavnost/raziskovalna_dejavnost/oprema/2018082715234390/" TargetMode="External"/><Relationship Id="rId27" Type="http://schemas.openxmlformats.org/officeDocument/2006/relationships/hyperlink" Target="http://www.ffa.uni-lj.si/raziskave/raziskovalna-oprema/0/arrs" TargetMode="External"/><Relationship Id="rId48" Type="http://schemas.openxmlformats.org/officeDocument/2006/relationships/hyperlink" Target="http://www.bf.uni-lj.si/index.php?eID=dumpFile&amp;t=f&amp;f=23532&amp;token=c785b209d1153f3996f72d6be84d59991b261957" TargetMode="External"/><Relationship Id="rId69" Type="http://schemas.openxmlformats.org/officeDocument/2006/relationships/hyperlink" Target="http://www.cipkebip.org/" TargetMode="External"/><Relationship Id="rId113" Type="http://schemas.openxmlformats.org/officeDocument/2006/relationships/hyperlink" Target="http://www.cipkebip.org/" TargetMode="External"/><Relationship Id="rId134" Type="http://schemas.openxmlformats.org/officeDocument/2006/relationships/hyperlink" Target="http://www.fkkt.uni-lj.si/sl/raziskovalna-infrastruktura/enota-za-analizo-malih-molekul/sklopljen-sistem-za-termicno-analizo/" TargetMode="External"/><Relationship Id="rId80" Type="http://schemas.openxmlformats.org/officeDocument/2006/relationships/hyperlink" Target="http://www.cipkebip.org/" TargetMode="External"/><Relationship Id="rId155" Type="http://schemas.openxmlformats.org/officeDocument/2006/relationships/hyperlink" Target="https://www.ki.si/o-institutu/raziskovalna-infrastruktura/" TargetMode="External"/><Relationship Id="rId176" Type="http://schemas.openxmlformats.org/officeDocument/2006/relationships/hyperlink" Target="https://www.ki.si/odseki/d11-odsek-za-molekularno-biologijo-in-nanobiotehnologijo/podrocja-dejavnosti/" TargetMode="External"/><Relationship Id="rId197" Type="http://schemas.openxmlformats.org/officeDocument/2006/relationships/hyperlink" Target="http://is.zrc-sazu.si/oprema" TargetMode="External"/><Relationship Id="rId201" Type="http://schemas.openxmlformats.org/officeDocument/2006/relationships/hyperlink" Target="http://www.zrs-kp.si/index.php/research/infra-program/" TargetMode="External"/><Relationship Id="rId222" Type="http://schemas.openxmlformats.org/officeDocument/2006/relationships/hyperlink" Target="https://www.fs.uni-lj.si/raziskovalna_dejavnost/raziskovalna_dejavnost/oprema/2016051310590162/" TargetMode="External"/><Relationship Id="rId17" Type="http://schemas.openxmlformats.org/officeDocument/2006/relationships/hyperlink" Target="http://www.nib.si/infrastruktura/infrastrukturni-center-planta" TargetMode="External"/><Relationship Id="rId38" Type="http://schemas.openxmlformats.org/officeDocument/2006/relationships/hyperlink" Target="http://www.bf.uni-lj.si/index.php?eID=dumpFile&amp;t=f&amp;f=22211&amp;token=e9f00be141f2bb2704295b75e586b4f93636f4f5" TargetMode="External"/><Relationship Id="rId59" Type="http://schemas.openxmlformats.org/officeDocument/2006/relationships/hyperlink" Target="http://www.bf.uni-lj.si/index.php?eID=dumpFile&amp;t=f&amp;f=22145&amp;token=cf0fe0aede6f11899d81fe7a10255d66e541aab3" TargetMode="External"/><Relationship Id="rId103" Type="http://schemas.openxmlformats.org/officeDocument/2006/relationships/hyperlink" Target="http://www.cipkebip.org/" TargetMode="External"/><Relationship Id="rId124" Type="http://schemas.openxmlformats.org/officeDocument/2006/relationships/hyperlink" Target="http://www.ffa.uni-lj.si/raziskave/raziskovalna-oprema/0/arrs" TargetMode="External"/><Relationship Id="rId70" Type="http://schemas.openxmlformats.org/officeDocument/2006/relationships/hyperlink" Target="http://www.cipkebip.org/" TargetMode="External"/><Relationship Id="rId91" Type="http://schemas.openxmlformats.org/officeDocument/2006/relationships/hyperlink" Target="http://www.cipkebip.org/" TargetMode="External"/><Relationship Id="rId145" Type="http://schemas.openxmlformats.org/officeDocument/2006/relationships/hyperlink" Target="https://www.ki.si/departments/d09-department-of-inorganic-chemistry-and-technology/equipment/" TargetMode="External"/><Relationship Id="rId166" Type="http://schemas.openxmlformats.org/officeDocument/2006/relationships/hyperlink" Target="https://www.ki.si/odseki/d12-odsek-za-sintezno-biologijo-in-imunologijo/oprema/" TargetMode="External"/><Relationship Id="rId187" Type="http://schemas.openxmlformats.org/officeDocument/2006/relationships/hyperlink" Target="https://www.ki.si/odseki/d04-odsek-za-analizno-kemijo/oprema/" TargetMode="External"/><Relationship Id="rId1" Type="http://schemas.openxmlformats.org/officeDocument/2006/relationships/hyperlink" Target="https://www.imt.si/organizacijske-enote/infrastrukturna-organizacijska-enota" TargetMode="External"/><Relationship Id="rId212" Type="http://schemas.openxmlformats.org/officeDocument/2006/relationships/hyperlink" Target="http://www.ntf.uni-lj.si/ntf/raziskovanje/raziskovalno-delo/raziskovalna-oprema/" TargetMode="External"/><Relationship Id="rId233" Type="http://schemas.openxmlformats.org/officeDocument/2006/relationships/hyperlink" Target="https://www.fs.uni-lj.si/raziskovalna_dejavnost/raziskovalna_dejavnost/oprema/2019021313150909/" TargetMode="External"/><Relationship Id="rId28" Type="http://schemas.openxmlformats.org/officeDocument/2006/relationships/hyperlink" Target="http://www.ffa.uni-lj.si/raziskave/raziskovalna-oprema/0/arrs" TargetMode="External"/><Relationship Id="rId49" Type="http://schemas.openxmlformats.org/officeDocument/2006/relationships/hyperlink" Target="http://www.bf.uni-lj.si/index.php?eID=dumpFile&amp;t=f&amp;f=22286&amp;token=263e352d25e2b95cf6ed9fe25deff0807be89f62" TargetMode="External"/><Relationship Id="rId114" Type="http://schemas.openxmlformats.org/officeDocument/2006/relationships/hyperlink" Target="http://www.fs.um.si/raziskovanje/raziskovalna-oprema/" TargetMode="External"/><Relationship Id="rId60" Type="http://schemas.openxmlformats.org/officeDocument/2006/relationships/hyperlink" Target="http://www.bf.uni-lj.si/index.php?eID=dumpFile&amp;t=f&amp;f=22179&amp;token=0290b82507c15a259e3e2f487fb74313449d0fcb" TargetMode="External"/><Relationship Id="rId81" Type="http://schemas.openxmlformats.org/officeDocument/2006/relationships/hyperlink" Target="http://www.cipkebip.org/" TargetMode="External"/><Relationship Id="rId135" Type="http://schemas.openxmlformats.org/officeDocument/2006/relationships/hyperlink" Target="http://www.fkkt.uni-lj.si/sl/storitve/" TargetMode="External"/><Relationship Id="rId156" Type="http://schemas.openxmlformats.org/officeDocument/2006/relationships/hyperlink" Target="https://www.ki.si/o-institutu/raziskovalna-infrastruktura/" TargetMode="External"/><Relationship Id="rId177" Type="http://schemas.openxmlformats.org/officeDocument/2006/relationships/hyperlink" Target="http://www.ki.si/" TargetMode="External"/><Relationship Id="rId198" Type="http://schemas.openxmlformats.org/officeDocument/2006/relationships/hyperlink" Target="http://is.zrc-sazu.si/oprema" TargetMode="External"/><Relationship Id="rId202" Type="http://schemas.openxmlformats.org/officeDocument/2006/relationships/hyperlink" Target="http://www.zrs-kp.si/index.php/research/infra-program/" TargetMode="External"/><Relationship Id="rId223" Type="http://schemas.openxmlformats.org/officeDocument/2006/relationships/hyperlink" Target="https://www.fs.uni-lj.si/raziskovalna_dejavnost/raziskovalna_dejavnost/oprema/2016051312194154/" TargetMode="External"/><Relationship Id="rId18" Type="http://schemas.openxmlformats.org/officeDocument/2006/relationships/hyperlink" Target="http://www.nib.si/infrastruktura/infrastrukturni-center-planta" TargetMode="External"/><Relationship Id="rId39" Type="http://schemas.openxmlformats.org/officeDocument/2006/relationships/hyperlink" Target="http://www.bf.uni-lj.si/index.php?eID=dumpFile&amp;t=f&amp;f=22190&amp;token=f7ed2d5fdbdba04abb7fd949316b92ef9e883f1a" TargetMode="External"/><Relationship Id="rId50" Type="http://schemas.openxmlformats.org/officeDocument/2006/relationships/hyperlink" Target="http://www.bf.uni-lj.si/index.php?eID=dumpFile&amp;t=f&amp;f=22137&amp;token=6c434c261d13f0d94151db89e31b3445d6370faf" TargetMode="External"/><Relationship Id="rId104" Type="http://schemas.openxmlformats.org/officeDocument/2006/relationships/hyperlink" Target="http://www.cipkebip.org/" TargetMode="External"/><Relationship Id="rId125" Type="http://schemas.openxmlformats.org/officeDocument/2006/relationships/hyperlink" Target="http://www.bf.uni-lj.si/index.php?eID=tx_nawsecuredl&amp;u=0&amp;g=0&amp;t=1553188552&amp;hash=fbe44da1b1be42f3298c0d3c5b9ecc1ed8efc4d0&amp;file=fileadmin/datoteke/znanstveno_in_mednarodno/raziskovalno/Raziskovalna_oprema/Sistem_za_PCR_SLO.pdf" TargetMode="External"/><Relationship Id="rId146" Type="http://schemas.openxmlformats.org/officeDocument/2006/relationships/hyperlink" Target="https://www.ki.si/departments/d09-department-of-inorganic-chemistry-and-technology/equipment/" TargetMode="External"/><Relationship Id="rId167" Type="http://schemas.openxmlformats.org/officeDocument/2006/relationships/hyperlink" Target="https://www.ki.si/odseki/d12-odsek-za-sintezno-biologijo-in-imunologijo/oprema/" TargetMode="External"/><Relationship Id="rId188" Type="http://schemas.openxmlformats.org/officeDocument/2006/relationships/hyperlink" Target="http://www.ki.si/" TargetMode="External"/><Relationship Id="rId71" Type="http://schemas.openxmlformats.org/officeDocument/2006/relationships/hyperlink" Target="http://www.cipkebip.org/" TargetMode="External"/><Relationship Id="rId92" Type="http://schemas.openxmlformats.org/officeDocument/2006/relationships/hyperlink" Target="http://www.cipkebip.org/" TargetMode="External"/><Relationship Id="rId213" Type="http://schemas.openxmlformats.org/officeDocument/2006/relationships/hyperlink" Target="http://hpc.fs.uni-lj.si/sites/default/files/FS_HPC_cenik_24032011.pdf" TargetMode="External"/><Relationship Id="rId234" Type="http://schemas.openxmlformats.org/officeDocument/2006/relationships/printerSettings" Target="../printerSettings/printerSettings1.bin"/><Relationship Id="rId2" Type="http://schemas.openxmlformats.org/officeDocument/2006/relationships/hyperlink" Target="https://www.imt.si/organizacijske-enote/infrastrukturna-organizacijska-enota" TargetMode="External"/><Relationship Id="rId29" Type="http://schemas.openxmlformats.org/officeDocument/2006/relationships/hyperlink" Target="http://www.ffa.uni-lj.si/raziskave/raziskovalna-oprema/0/arrs" TargetMode="External"/><Relationship Id="rId40" Type="http://schemas.openxmlformats.org/officeDocument/2006/relationships/hyperlink" Target="http://www.bf.uni-lj.si/index.php?eID=dumpFile&amp;t=f&amp;f=22191&amp;token=fe209e0ae688144674418b8d58c3c31d378fa4df" TargetMode="External"/><Relationship Id="rId115" Type="http://schemas.openxmlformats.org/officeDocument/2006/relationships/hyperlink" Target="http://www.fs.um.si/raziskovanje/raziskovalna-oprema/" TargetMode="External"/><Relationship Id="rId136" Type="http://schemas.openxmlformats.org/officeDocument/2006/relationships/hyperlink" Target="http://www.fkkt.uni-lj.si/sl/raziskovalna-infrastruktura/enota-za-analizo-organskih-molekul/chnso/" TargetMode="External"/><Relationship Id="rId157" Type="http://schemas.openxmlformats.org/officeDocument/2006/relationships/hyperlink" Target="https://www.ki.si/o-institutu/raziskovalna-infrastruktura/" TargetMode="External"/><Relationship Id="rId178" Type="http://schemas.openxmlformats.org/officeDocument/2006/relationships/hyperlink" Target="http://www.ki.si/" TargetMode="External"/><Relationship Id="rId61" Type="http://schemas.openxmlformats.org/officeDocument/2006/relationships/hyperlink" Target="http://www.bf.uni-lj.si/index.php?eID=dumpFile&amp;t=f&amp;f=22176&amp;token=744f92e22d604594d08d9fb3419ec4d6dbb47db6" TargetMode="External"/><Relationship Id="rId82" Type="http://schemas.openxmlformats.org/officeDocument/2006/relationships/hyperlink" Target="http://www.cipkebip.org/" TargetMode="External"/><Relationship Id="rId199" Type="http://schemas.openxmlformats.org/officeDocument/2006/relationships/hyperlink" Target="http://is.zrc-sazu.si/oprema" TargetMode="External"/><Relationship Id="rId203" Type="http://schemas.openxmlformats.org/officeDocument/2006/relationships/hyperlink" Target="http://www.zrs-kp.si/index.php/research/infra-program/" TargetMode="External"/><Relationship Id="rId19" Type="http://schemas.openxmlformats.org/officeDocument/2006/relationships/hyperlink" Target="http://www.nib.si/infrastruktura/infrastrukturni-center-planta" TargetMode="External"/><Relationship Id="rId224" Type="http://schemas.openxmlformats.org/officeDocument/2006/relationships/hyperlink" Target="https://www.fs.uni-lj.si/raziskovalna_dejavnost/raziskovalna_dejavnost/oprema/2016051312255269/" TargetMode="External"/><Relationship Id="rId30" Type="http://schemas.openxmlformats.org/officeDocument/2006/relationships/hyperlink" Target="http://www.ffa.uni-lj.si/raziskave/raziskovalna-oprema/0/arrs" TargetMode="External"/><Relationship Id="rId105" Type="http://schemas.openxmlformats.org/officeDocument/2006/relationships/hyperlink" Target="http://www.cipkebip.org/" TargetMode="External"/><Relationship Id="rId126" Type="http://schemas.openxmlformats.org/officeDocument/2006/relationships/hyperlink" Target="http://www.bf.uni-lj.si/index.php?eID=tx_nawsecuredl&amp;u=0&amp;g=0&amp;t=1553188552&amp;hash=4166c8397529220929d35f9efcf216199e6a17b2&amp;file=fileadmin/datoteke/znanstveno_in_mednarodno/raziskovalno/Raziskovalna_oprema/MBSAn_SLO.pdf" TargetMode="External"/><Relationship Id="rId147" Type="http://schemas.openxmlformats.org/officeDocument/2006/relationships/hyperlink" Target="http://www.cmm.ki.si/vrana/" TargetMode="External"/><Relationship Id="rId168" Type="http://schemas.openxmlformats.org/officeDocument/2006/relationships/hyperlink" Target="https://www.ki.si/odseki/d12-odsek-za-sintezno-biologijo-in-imunologijo/oprema/" TargetMode="External"/><Relationship Id="rId51" Type="http://schemas.openxmlformats.org/officeDocument/2006/relationships/hyperlink" Target="http://www.bf.uni-lj.si/index.php?eID=dumpFile&amp;t=f&amp;f=22290&amp;token=f9942b1d48339a3682303bb31e5f0e5f89b7a499" TargetMode="External"/><Relationship Id="rId72" Type="http://schemas.openxmlformats.org/officeDocument/2006/relationships/hyperlink" Target="http://www.cipkebip.org/" TargetMode="External"/><Relationship Id="rId93" Type="http://schemas.openxmlformats.org/officeDocument/2006/relationships/hyperlink" Target="http://www.cipkebip.org/" TargetMode="External"/><Relationship Id="rId189" Type="http://schemas.openxmlformats.org/officeDocument/2006/relationships/hyperlink" Target="https://www.ki.si/odseki/d11-odsek-za-molekularno-biologijo-in-nanobiotehnologijo/podrocja-dejavnosti/" TargetMode="External"/><Relationship Id="rId3" Type="http://schemas.openxmlformats.org/officeDocument/2006/relationships/hyperlink" Target="http://www.iam.upr.si/sl/oddelki/ot/raziskovalna-oprema/" TargetMode="External"/><Relationship Id="rId214" Type="http://schemas.openxmlformats.org/officeDocument/2006/relationships/hyperlink" Target="http://hpc.fs.uni-lj.si/sites/default/files/FS_HPC_cenik_24032011.pdf" TargetMode="External"/><Relationship Id="rId235" Type="http://schemas.openxmlformats.org/officeDocument/2006/relationships/drawing" Target="../drawings/drawing1.xml"/><Relationship Id="rId116" Type="http://schemas.openxmlformats.org/officeDocument/2006/relationships/hyperlink" Target="http://www.fs.um.si/raziskovanje/raziskovalna-oprema/" TargetMode="External"/><Relationship Id="rId137" Type="http://schemas.openxmlformats.org/officeDocument/2006/relationships/hyperlink" Target="https://www.ijs.si/ijsw/Znotraj%20hi%C5%A1e" TargetMode="External"/><Relationship Id="rId158" Type="http://schemas.openxmlformats.org/officeDocument/2006/relationships/hyperlink" Target="https://www.ki.si/departments/d06-department-of-food-chemistry/equipment/" TargetMode="External"/><Relationship Id="rId20" Type="http://schemas.openxmlformats.org/officeDocument/2006/relationships/hyperlink" Target="http://www.nib.si/infrastruktura/infrastrukturni-center-planta" TargetMode="External"/><Relationship Id="rId41" Type="http://schemas.openxmlformats.org/officeDocument/2006/relationships/hyperlink" Target="http://www.bf.uni-lj.si/index.php?eID=dumpFile&amp;t=f&amp;f=22208&amp;token=76c8251fb3281ae7317f5cf9d93508a69650c499" TargetMode="External"/><Relationship Id="rId62" Type="http://schemas.openxmlformats.org/officeDocument/2006/relationships/hyperlink" Target="http://www.bf.uni-lj.si/index.php?eID=dumpFile&amp;t=f&amp;f=22215&amp;token=c24cd9666864d8a26a449cc1a29f570a72a604c7" TargetMode="External"/><Relationship Id="rId83" Type="http://schemas.openxmlformats.org/officeDocument/2006/relationships/hyperlink" Target="http://www.cipkebip.org/" TargetMode="External"/><Relationship Id="rId179" Type="http://schemas.openxmlformats.org/officeDocument/2006/relationships/hyperlink" Target="http://www.ki.si/index.php?id=704"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F1052"/>
  <sheetViews>
    <sheetView showGridLines="0" tabSelected="1" zoomScaleNormal="100" zoomScaleSheetLayoutView="75" zoomScalePageLayoutView="110" workbookViewId="0">
      <pane xSplit="7" ySplit="8" topLeftCell="S9" activePane="bottomRight" state="frozen"/>
      <selection pane="topRight" activeCell="H1" sqref="H1"/>
      <selection pane="bottomLeft" activeCell="A9" sqref="A9"/>
      <selection pane="bottomRight" activeCell="X362" sqref="X362"/>
    </sheetView>
  </sheetViews>
  <sheetFormatPr defaultColWidth="9.21875" defaultRowHeight="13.8" x14ac:dyDescent="0.25"/>
  <cols>
    <col min="1" max="1" width="6.44140625" style="33" customWidth="1"/>
    <col min="2" max="2" width="15.33203125" style="32" customWidth="1"/>
    <col min="3" max="3" width="7" style="30" customWidth="1"/>
    <col min="4" max="4" width="12.77734375" style="31" customWidth="1"/>
    <col min="5" max="5" width="14.6640625" style="32" customWidth="1"/>
    <col min="6" max="6" width="9.21875" style="30" customWidth="1"/>
    <col min="7" max="7" width="29.109375" style="32" customWidth="1"/>
    <col min="8" max="8" width="8.21875" style="30" customWidth="1"/>
    <col min="9" max="9" width="26.77734375" style="29" customWidth="1"/>
    <col min="10" max="10" width="12.44140625" style="35" customWidth="1"/>
    <col min="11" max="11" width="14.77734375" style="30" customWidth="1"/>
    <col min="12" max="12" width="30.44140625" style="29" customWidth="1"/>
    <col min="13" max="13" width="32.77734375" style="29" customWidth="1"/>
    <col min="14" max="15" width="28.77734375" style="29" customWidth="1"/>
    <col min="16" max="16" width="13.77734375" style="30" customWidth="1"/>
    <col min="17" max="17" width="15.77734375" style="30" customWidth="1"/>
    <col min="18" max="18" width="12.21875" style="30" customWidth="1"/>
    <col min="19" max="21" width="11.77734375" style="30" customWidth="1"/>
    <col min="22" max="22" width="10.44140625" style="30" customWidth="1"/>
    <col min="23" max="23" width="11.77734375" style="30" customWidth="1"/>
    <col min="24" max="24" width="20.44140625" style="30" customWidth="1"/>
    <col min="25" max="25" width="7.44140625" style="30" customWidth="1"/>
    <col min="26" max="27" width="6.21875" style="30" customWidth="1"/>
    <col min="28" max="28" width="8.44140625" style="30" customWidth="1"/>
    <col min="29" max="29" width="17.44140625" style="30" customWidth="1"/>
    <col min="30" max="30" width="15.21875" style="30" customWidth="1"/>
    <col min="31" max="31" width="11.44140625" style="30" customWidth="1"/>
    <col min="32" max="32" width="17.77734375" style="33" customWidth="1"/>
    <col min="33" max="33" width="12.21875" style="30" customWidth="1"/>
    <col min="34" max="34" width="15.21875" style="29" customWidth="1"/>
    <col min="35" max="35" width="6.44140625" style="33" customWidth="1"/>
    <col min="36" max="36" width="12.21875" style="30" customWidth="1"/>
    <col min="37" max="37" width="14.109375" style="29" customWidth="1"/>
    <col min="38" max="38" width="6" style="33" customWidth="1"/>
    <col min="39" max="39" width="12.44140625" style="30" customWidth="1"/>
    <col min="40" max="40" width="14.77734375" style="29" customWidth="1"/>
    <col min="41" max="41" width="6.44140625" style="33" customWidth="1"/>
    <col min="42" max="42" width="12.44140625" style="30" customWidth="1"/>
    <col min="43" max="43" width="13.44140625" style="29" customWidth="1"/>
    <col min="44" max="44" width="6.21875" style="33" customWidth="1"/>
    <col min="45" max="45" width="13.44140625" style="30" customWidth="1"/>
    <col min="46" max="46" width="11.44140625" style="30" customWidth="1"/>
    <col min="47" max="47" width="5.77734375" style="33" customWidth="1"/>
    <col min="48" max="48" width="15.77734375" style="29" customWidth="1"/>
    <col min="49" max="49" width="11" style="30" customWidth="1"/>
    <col min="50" max="50" width="5.77734375" style="33" customWidth="1"/>
    <col min="51" max="51" width="9.21875" style="132"/>
    <col min="52" max="52" width="9.21875" style="132" bestFit="1" customWidth="1"/>
    <col min="53" max="53" width="10.33203125" style="132" bestFit="1" customWidth="1"/>
    <col min="54" max="55" width="9.21875" style="132"/>
    <col min="56" max="16384" width="9.21875" style="32"/>
  </cols>
  <sheetData>
    <row r="1" spans="1:55" s="121" customFormat="1" ht="21" x14ac:dyDescent="0.25">
      <c r="A1" s="120" t="s">
        <v>619</v>
      </c>
      <c r="C1" s="122"/>
      <c r="D1" s="123"/>
      <c r="E1" s="124"/>
      <c r="F1" s="123"/>
      <c r="G1" s="124"/>
      <c r="H1" s="123"/>
      <c r="I1" s="125"/>
      <c r="J1" s="126"/>
      <c r="K1" s="127"/>
      <c r="L1" s="125"/>
      <c r="M1" s="125"/>
      <c r="N1" s="125"/>
      <c r="O1" s="128"/>
      <c r="P1" s="129"/>
      <c r="Q1" s="130"/>
      <c r="R1" s="130"/>
      <c r="S1" s="130"/>
      <c r="T1" s="130"/>
      <c r="U1" s="127"/>
      <c r="V1" s="130"/>
      <c r="W1" s="130"/>
      <c r="X1" s="127"/>
      <c r="Y1" s="122"/>
      <c r="Z1" s="122"/>
      <c r="AA1" s="122"/>
      <c r="AB1" s="122"/>
      <c r="AC1" s="122"/>
      <c r="AD1" s="122"/>
      <c r="AE1" s="122"/>
      <c r="AF1" s="131"/>
      <c r="AG1" s="127"/>
      <c r="AH1" s="125"/>
      <c r="AI1" s="131"/>
      <c r="AJ1" s="127"/>
      <c r="AK1" s="125"/>
      <c r="AL1" s="131"/>
      <c r="AM1" s="127"/>
      <c r="AN1" s="125"/>
      <c r="AO1" s="131"/>
      <c r="AP1" s="127"/>
      <c r="AQ1" s="125"/>
      <c r="AR1" s="131"/>
      <c r="AS1" s="127"/>
      <c r="AT1" s="127"/>
      <c r="AU1" s="131"/>
      <c r="AV1" s="125"/>
      <c r="AW1" s="127"/>
      <c r="AX1" s="131"/>
      <c r="AY1" s="132"/>
      <c r="AZ1" s="132"/>
      <c r="BA1" s="132"/>
      <c r="BB1" s="132"/>
      <c r="BC1" s="132"/>
    </row>
    <row r="2" spans="1:55" s="121" customFormat="1" x14ac:dyDescent="0.25">
      <c r="A2" s="133"/>
      <c r="C2" s="129"/>
      <c r="D2" s="127"/>
      <c r="E2" s="134"/>
      <c r="F2" s="127"/>
      <c r="G2" s="134"/>
      <c r="H2" s="127"/>
      <c r="I2" s="125"/>
      <c r="J2" s="126"/>
      <c r="K2" s="127"/>
      <c r="L2" s="125"/>
      <c r="M2" s="125"/>
      <c r="N2" s="125"/>
      <c r="O2" s="128"/>
      <c r="P2" s="129"/>
      <c r="Q2" s="130"/>
      <c r="R2" s="130"/>
      <c r="S2" s="130"/>
      <c r="T2" s="130"/>
      <c r="U2" s="127"/>
      <c r="V2" s="130"/>
      <c r="W2" s="130"/>
      <c r="X2" s="127"/>
      <c r="Y2" s="440"/>
      <c r="Z2" s="440"/>
      <c r="AA2" s="440"/>
      <c r="AB2" s="440"/>
      <c r="AC2" s="440"/>
      <c r="AD2" s="440"/>
      <c r="AE2" s="440"/>
      <c r="AF2" s="131"/>
      <c r="AG2" s="127"/>
      <c r="AH2" s="125"/>
      <c r="AI2" s="131"/>
      <c r="AJ2" s="127"/>
      <c r="AK2" s="125"/>
      <c r="AL2" s="131"/>
      <c r="AM2" s="127"/>
      <c r="AN2" s="125"/>
      <c r="AO2" s="131"/>
      <c r="AP2" s="127"/>
      <c r="AQ2" s="125"/>
      <c r="AR2" s="131"/>
      <c r="AS2" s="127"/>
      <c r="AT2" s="127"/>
      <c r="AU2" s="131"/>
      <c r="AV2" s="125"/>
      <c r="AW2" s="127"/>
      <c r="AX2" s="131"/>
      <c r="AY2" s="132"/>
      <c r="AZ2" s="132"/>
      <c r="BA2" s="132"/>
      <c r="BB2" s="132"/>
      <c r="BC2" s="132"/>
    </row>
    <row r="3" spans="1:55" s="121" customFormat="1" x14ac:dyDescent="0.25">
      <c r="A3" s="133"/>
      <c r="C3" s="122"/>
      <c r="D3" s="135"/>
      <c r="E3" s="134"/>
      <c r="F3" s="127"/>
      <c r="G3" s="134"/>
      <c r="H3" s="127"/>
      <c r="I3" s="125"/>
      <c r="J3" s="126"/>
      <c r="K3" s="127"/>
      <c r="L3" s="125"/>
      <c r="M3" s="125"/>
      <c r="N3" s="125"/>
      <c r="O3" s="128"/>
      <c r="P3" s="129"/>
      <c r="Q3" s="130"/>
      <c r="R3" s="130"/>
      <c r="S3" s="130"/>
      <c r="T3" s="130"/>
      <c r="U3" s="127"/>
      <c r="V3" s="130"/>
      <c r="W3" s="130"/>
      <c r="X3" s="127"/>
      <c r="Y3" s="136"/>
      <c r="Z3" s="136"/>
      <c r="AA3" s="136"/>
      <c r="AB3" s="136"/>
      <c r="AC3" s="136"/>
      <c r="AD3" s="136"/>
      <c r="AE3" s="136"/>
      <c r="AF3" s="131"/>
      <c r="AG3" s="127"/>
      <c r="AH3" s="125"/>
      <c r="AI3" s="131"/>
      <c r="AJ3" s="127"/>
      <c r="AK3" s="125"/>
      <c r="AL3" s="131"/>
      <c r="AM3" s="127"/>
      <c r="AN3" s="125"/>
      <c r="AO3" s="131"/>
      <c r="AP3" s="127"/>
      <c r="AQ3" s="125"/>
      <c r="AR3" s="131"/>
      <c r="AS3" s="127"/>
      <c r="AT3" s="127"/>
      <c r="AU3" s="131"/>
      <c r="AV3" s="125"/>
      <c r="AW3" s="127"/>
      <c r="AX3" s="131"/>
      <c r="AY3" s="132"/>
      <c r="AZ3" s="132"/>
      <c r="BA3" s="132"/>
      <c r="BB3" s="132"/>
      <c r="BC3" s="132"/>
    </row>
    <row r="4" spans="1:55" s="121" customFormat="1" ht="14.4" thickBot="1" x14ac:dyDescent="0.3">
      <c r="A4" s="133"/>
      <c r="C4" s="129"/>
      <c r="D4" s="127"/>
      <c r="E4" s="134"/>
      <c r="F4" s="127"/>
      <c r="G4" s="134"/>
      <c r="H4" s="127"/>
      <c r="I4" s="125"/>
      <c r="J4" s="126"/>
      <c r="K4" s="127"/>
      <c r="L4" s="125"/>
      <c r="M4" s="125"/>
      <c r="N4" s="125"/>
      <c r="O4" s="128"/>
      <c r="P4" s="129"/>
      <c r="Q4" s="130"/>
      <c r="R4" s="130"/>
      <c r="S4" s="130"/>
      <c r="T4" s="130"/>
      <c r="U4" s="127"/>
      <c r="V4" s="130"/>
      <c r="W4" s="130"/>
      <c r="X4" s="127"/>
      <c r="Y4" s="136"/>
      <c r="Z4" s="136"/>
      <c r="AA4" s="136"/>
      <c r="AB4" s="136"/>
      <c r="AC4" s="136"/>
      <c r="AD4" s="136"/>
      <c r="AE4" s="136"/>
      <c r="AF4" s="131"/>
      <c r="AG4" s="127"/>
      <c r="AH4" s="125"/>
      <c r="AI4" s="131"/>
      <c r="AJ4" s="127"/>
      <c r="AK4" s="125"/>
      <c r="AL4" s="131"/>
      <c r="AM4" s="127"/>
      <c r="AN4" s="125"/>
      <c r="AO4" s="131"/>
      <c r="AP4" s="127"/>
      <c r="AQ4" s="125"/>
      <c r="AR4" s="131"/>
      <c r="AS4" s="127"/>
      <c r="AT4" s="127"/>
      <c r="AU4" s="131"/>
      <c r="AV4" s="125"/>
      <c r="AW4" s="127"/>
      <c r="AX4" s="131"/>
      <c r="AY4" s="132"/>
      <c r="AZ4" s="132"/>
      <c r="BA4" s="132"/>
      <c r="BB4" s="132"/>
      <c r="BC4" s="132"/>
    </row>
    <row r="5" spans="1:55" ht="18.600000000000001" thickBot="1" x14ac:dyDescent="0.3">
      <c r="C5" s="137"/>
      <c r="D5" s="137"/>
      <c r="E5" s="458" t="s">
        <v>643</v>
      </c>
      <c r="F5" s="459"/>
      <c r="G5" s="459"/>
      <c r="H5" s="459"/>
      <c r="I5" s="459"/>
      <c r="J5" s="459"/>
      <c r="K5" s="459"/>
      <c r="L5" s="460"/>
      <c r="M5" s="460"/>
      <c r="N5" s="460"/>
      <c r="O5" s="461"/>
      <c r="P5" s="137"/>
      <c r="Q5" s="137"/>
      <c r="R5" s="455" t="s">
        <v>459</v>
      </c>
      <c r="S5" s="456"/>
      <c r="T5" s="456"/>
      <c r="U5" s="457"/>
      <c r="V5" s="137"/>
      <c r="W5" s="137"/>
      <c r="X5" s="137"/>
      <c r="Y5" s="138"/>
      <c r="Z5" s="138"/>
      <c r="AA5" s="138"/>
      <c r="AB5" s="138"/>
      <c r="AC5" s="138"/>
      <c r="AD5" s="138"/>
      <c r="AE5" s="138"/>
      <c r="AF5" s="432" t="s">
        <v>8974</v>
      </c>
      <c r="AG5" s="433"/>
      <c r="AH5" s="433"/>
      <c r="AI5" s="433"/>
      <c r="AJ5" s="433"/>
      <c r="AK5" s="433"/>
      <c r="AL5" s="433"/>
      <c r="AM5" s="433"/>
      <c r="AN5" s="433"/>
      <c r="AO5" s="433"/>
      <c r="AP5" s="433"/>
      <c r="AQ5" s="433"/>
      <c r="AR5" s="433"/>
      <c r="AS5" s="433"/>
      <c r="AT5" s="433"/>
      <c r="AU5" s="433"/>
      <c r="AV5" s="433"/>
      <c r="AW5" s="433"/>
      <c r="AX5" s="434"/>
    </row>
    <row r="6" spans="1:55" ht="13.2" customHeight="1" x14ac:dyDescent="0.25">
      <c r="A6" s="462" t="s">
        <v>646</v>
      </c>
      <c r="B6" s="464" t="s">
        <v>647</v>
      </c>
      <c r="C6" s="441" t="s">
        <v>624</v>
      </c>
      <c r="D6" s="441" t="s">
        <v>8504</v>
      </c>
      <c r="E6" s="464" t="s">
        <v>626</v>
      </c>
      <c r="F6" s="441" t="s">
        <v>625</v>
      </c>
      <c r="G6" s="464" t="s">
        <v>627</v>
      </c>
      <c r="H6" s="441" t="s">
        <v>628</v>
      </c>
      <c r="I6" s="453" t="s">
        <v>629</v>
      </c>
      <c r="J6" s="467" t="s">
        <v>630</v>
      </c>
      <c r="K6" s="443" t="s">
        <v>463</v>
      </c>
      <c r="L6" s="453" t="s">
        <v>631</v>
      </c>
      <c r="M6" s="453" t="s">
        <v>632</v>
      </c>
      <c r="N6" s="453" t="s">
        <v>6</v>
      </c>
      <c r="O6" s="453" t="s">
        <v>633</v>
      </c>
      <c r="P6" s="441" t="s">
        <v>0</v>
      </c>
      <c r="Q6" s="443" t="s">
        <v>464</v>
      </c>
      <c r="R6" s="441" t="s">
        <v>1</v>
      </c>
      <c r="S6" s="441" t="s">
        <v>2</v>
      </c>
      <c r="T6" s="441" t="s">
        <v>3</v>
      </c>
      <c r="U6" s="441" t="s">
        <v>460</v>
      </c>
      <c r="V6" s="443" t="s">
        <v>465</v>
      </c>
      <c r="W6" s="443" t="s">
        <v>466</v>
      </c>
      <c r="X6" s="451" t="s">
        <v>461</v>
      </c>
      <c r="Y6" s="447" t="s">
        <v>623</v>
      </c>
      <c r="Z6" s="436"/>
      <c r="AA6" s="448"/>
      <c r="AB6" s="443" t="s">
        <v>636</v>
      </c>
      <c r="AC6" s="445" t="s">
        <v>462</v>
      </c>
      <c r="AD6" s="443" t="s">
        <v>7</v>
      </c>
      <c r="AE6" s="449" t="s">
        <v>451</v>
      </c>
      <c r="AF6" s="438" t="s">
        <v>641</v>
      </c>
      <c r="AG6" s="435" t="s">
        <v>634</v>
      </c>
      <c r="AH6" s="436"/>
      <c r="AI6" s="437"/>
      <c r="AJ6" s="435" t="s">
        <v>638</v>
      </c>
      <c r="AK6" s="436"/>
      <c r="AL6" s="437"/>
      <c r="AM6" s="435" t="s">
        <v>639</v>
      </c>
      <c r="AN6" s="436"/>
      <c r="AO6" s="437"/>
      <c r="AP6" s="435" t="s">
        <v>642</v>
      </c>
      <c r="AQ6" s="436"/>
      <c r="AR6" s="437"/>
      <c r="AS6" s="435" t="s">
        <v>5</v>
      </c>
      <c r="AT6" s="436"/>
      <c r="AU6" s="437"/>
      <c r="AV6" s="435" t="s">
        <v>5</v>
      </c>
      <c r="AW6" s="436"/>
      <c r="AX6" s="437"/>
    </row>
    <row r="7" spans="1:55" ht="51.45" customHeight="1" x14ac:dyDescent="0.25">
      <c r="A7" s="463"/>
      <c r="B7" s="465"/>
      <c r="C7" s="442"/>
      <c r="D7" s="442"/>
      <c r="E7" s="465"/>
      <c r="F7" s="442"/>
      <c r="G7" s="465"/>
      <c r="H7" s="442"/>
      <c r="I7" s="466"/>
      <c r="J7" s="468"/>
      <c r="K7" s="444"/>
      <c r="L7" s="454"/>
      <c r="M7" s="454"/>
      <c r="N7" s="454"/>
      <c r="O7" s="454"/>
      <c r="P7" s="442"/>
      <c r="Q7" s="444"/>
      <c r="R7" s="442"/>
      <c r="S7" s="442"/>
      <c r="T7" s="442"/>
      <c r="U7" s="442"/>
      <c r="V7" s="444"/>
      <c r="W7" s="444"/>
      <c r="X7" s="452"/>
      <c r="Y7" s="139" t="s">
        <v>238</v>
      </c>
      <c r="Z7" s="139" t="s">
        <v>236</v>
      </c>
      <c r="AA7" s="139" t="s">
        <v>234</v>
      </c>
      <c r="AB7" s="444"/>
      <c r="AC7" s="446"/>
      <c r="AD7" s="444"/>
      <c r="AE7" s="450"/>
      <c r="AF7" s="439"/>
      <c r="AG7" s="140" t="s">
        <v>635</v>
      </c>
      <c r="AH7" s="141" t="s">
        <v>4</v>
      </c>
      <c r="AI7" s="142" t="s">
        <v>637</v>
      </c>
      <c r="AJ7" s="140" t="s">
        <v>635</v>
      </c>
      <c r="AK7" s="141" t="s">
        <v>4</v>
      </c>
      <c r="AL7" s="142" t="s">
        <v>637</v>
      </c>
      <c r="AM7" s="140" t="s">
        <v>635</v>
      </c>
      <c r="AN7" s="141" t="s">
        <v>4</v>
      </c>
      <c r="AO7" s="142" t="s">
        <v>637</v>
      </c>
      <c r="AP7" s="140" t="s">
        <v>635</v>
      </c>
      <c r="AQ7" s="141" t="s">
        <v>4</v>
      </c>
      <c r="AR7" s="142" t="s">
        <v>637</v>
      </c>
      <c r="AS7" s="140" t="s">
        <v>640</v>
      </c>
      <c r="AT7" s="141" t="s">
        <v>4</v>
      </c>
      <c r="AU7" s="142" t="s">
        <v>637</v>
      </c>
      <c r="AV7" s="140" t="s">
        <v>640</v>
      </c>
      <c r="AW7" s="141" t="s">
        <v>4</v>
      </c>
      <c r="AX7" s="142" t="s">
        <v>637</v>
      </c>
    </row>
    <row r="8" spans="1:55" s="146" customFormat="1" x14ac:dyDescent="0.25">
      <c r="A8" s="143">
        <v>1</v>
      </c>
      <c r="B8" s="139">
        <v>2</v>
      </c>
      <c r="C8" s="139">
        <v>3</v>
      </c>
      <c r="D8" s="139">
        <v>4</v>
      </c>
      <c r="E8" s="139">
        <v>5</v>
      </c>
      <c r="F8" s="139">
        <v>6</v>
      </c>
      <c r="G8" s="139">
        <v>7</v>
      </c>
      <c r="H8" s="139">
        <v>8</v>
      </c>
      <c r="I8" s="139">
        <v>9</v>
      </c>
      <c r="J8" s="424">
        <v>10</v>
      </c>
      <c r="K8" s="139">
        <v>11</v>
      </c>
      <c r="L8" s="139">
        <v>12</v>
      </c>
      <c r="M8" s="139">
        <v>13</v>
      </c>
      <c r="N8" s="139">
        <v>14</v>
      </c>
      <c r="O8" s="139">
        <v>15</v>
      </c>
      <c r="P8" s="139">
        <v>16</v>
      </c>
      <c r="Q8" s="139">
        <v>17</v>
      </c>
      <c r="R8" s="139">
        <v>18</v>
      </c>
      <c r="S8" s="139">
        <v>19</v>
      </c>
      <c r="T8" s="139">
        <v>20</v>
      </c>
      <c r="U8" s="139">
        <v>21</v>
      </c>
      <c r="V8" s="139">
        <v>22</v>
      </c>
      <c r="W8" s="139">
        <v>23</v>
      </c>
      <c r="X8" s="139">
        <v>24</v>
      </c>
      <c r="Y8" s="139">
        <v>25</v>
      </c>
      <c r="Z8" s="139">
        <v>26</v>
      </c>
      <c r="AA8" s="139">
        <v>27</v>
      </c>
      <c r="AB8" s="139">
        <v>28</v>
      </c>
      <c r="AC8" s="139">
        <v>29</v>
      </c>
      <c r="AD8" s="139">
        <v>30</v>
      </c>
      <c r="AE8" s="144">
        <v>31</v>
      </c>
      <c r="AF8" s="145">
        <v>32</v>
      </c>
      <c r="AG8" s="250">
        <v>33</v>
      </c>
      <c r="AH8" s="139">
        <v>34</v>
      </c>
      <c r="AI8" s="251">
        <v>35</v>
      </c>
      <c r="AJ8" s="250">
        <v>36</v>
      </c>
      <c r="AK8" s="139">
        <v>37</v>
      </c>
      <c r="AL8" s="251">
        <v>38</v>
      </c>
      <c r="AM8" s="250">
        <v>39</v>
      </c>
      <c r="AN8" s="139">
        <v>40</v>
      </c>
      <c r="AO8" s="251">
        <v>41</v>
      </c>
      <c r="AP8" s="250">
        <v>42</v>
      </c>
      <c r="AQ8" s="139">
        <v>43</v>
      </c>
      <c r="AR8" s="251">
        <v>44</v>
      </c>
      <c r="AS8" s="250">
        <v>45</v>
      </c>
      <c r="AT8" s="139">
        <v>46</v>
      </c>
      <c r="AU8" s="251">
        <v>47</v>
      </c>
      <c r="AV8" s="250">
        <v>48</v>
      </c>
      <c r="AW8" s="139">
        <v>49</v>
      </c>
      <c r="AX8" s="142">
        <v>48</v>
      </c>
      <c r="AY8" s="425"/>
      <c r="AZ8" s="425"/>
      <c r="BA8" s="425"/>
      <c r="BB8" s="425"/>
      <c r="BC8" s="425"/>
    </row>
    <row r="9" spans="1:55" s="36" customFormat="1" ht="91.05" customHeight="1" x14ac:dyDescent="0.25">
      <c r="A9" s="252">
        <v>101</v>
      </c>
      <c r="B9" s="253" t="s">
        <v>2429</v>
      </c>
      <c r="C9" s="252" t="s">
        <v>2428</v>
      </c>
      <c r="D9" s="254" t="s">
        <v>2427</v>
      </c>
      <c r="E9" s="255" t="s">
        <v>2418</v>
      </c>
      <c r="F9" s="252">
        <v>8274</v>
      </c>
      <c r="G9" s="255" t="s">
        <v>2444</v>
      </c>
      <c r="H9" s="252">
        <v>2002</v>
      </c>
      <c r="I9" s="256" t="s">
        <v>2443</v>
      </c>
      <c r="J9" s="257">
        <v>322000</v>
      </c>
      <c r="K9" s="252" t="s">
        <v>1902</v>
      </c>
      <c r="L9" s="256" t="s">
        <v>2442</v>
      </c>
      <c r="M9" s="256" t="s">
        <v>2441</v>
      </c>
      <c r="N9" s="256" t="s">
        <v>2440</v>
      </c>
      <c r="O9" s="256" t="s">
        <v>2439</v>
      </c>
      <c r="P9" s="252">
        <v>2454</v>
      </c>
      <c r="Q9" s="252">
        <v>48.2</v>
      </c>
      <c r="R9" s="252"/>
      <c r="S9" s="252">
        <v>16.8</v>
      </c>
      <c r="T9" s="252">
        <v>31.4</v>
      </c>
      <c r="U9" s="252">
        <v>48.2</v>
      </c>
      <c r="V9" s="252">
        <v>100</v>
      </c>
      <c r="W9" s="252">
        <v>100</v>
      </c>
      <c r="X9" s="258" t="s">
        <v>2420</v>
      </c>
      <c r="Y9" s="252">
        <v>3</v>
      </c>
      <c r="Z9" s="252">
        <v>9</v>
      </c>
      <c r="AA9" s="252">
        <v>2</v>
      </c>
      <c r="AB9" s="252">
        <v>44</v>
      </c>
      <c r="AC9" s="252">
        <v>202</v>
      </c>
      <c r="AD9" s="252">
        <v>23.3</v>
      </c>
      <c r="AE9" s="411">
        <v>5</v>
      </c>
      <c r="AF9" s="419">
        <v>100</v>
      </c>
      <c r="AG9" s="385" t="s">
        <v>2419</v>
      </c>
      <c r="AH9" s="256" t="s">
        <v>2438</v>
      </c>
      <c r="AI9" s="364">
        <v>30</v>
      </c>
      <c r="AJ9" s="385" t="s">
        <v>2437</v>
      </c>
      <c r="AK9" s="256" t="s">
        <v>2436</v>
      </c>
      <c r="AL9" s="364">
        <v>30</v>
      </c>
      <c r="AM9" s="385" t="s">
        <v>2435</v>
      </c>
      <c r="AN9" s="256" t="s">
        <v>2434</v>
      </c>
      <c r="AO9" s="364">
        <v>15</v>
      </c>
      <c r="AP9" s="385" t="s">
        <v>2433</v>
      </c>
      <c r="AQ9" s="256" t="s">
        <v>2432</v>
      </c>
      <c r="AR9" s="364">
        <v>15</v>
      </c>
      <c r="AS9" s="385" t="s">
        <v>2431</v>
      </c>
      <c r="AT9" s="45" t="s">
        <v>2430</v>
      </c>
      <c r="AU9" s="66">
        <v>10</v>
      </c>
      <c r="AV9" s="363"/>
      <c r="AW9" s="252"/>
      <c r="AX9" s="364"/>
      <c r="AY9" s="132"/>
      <c r="AZ9" s="132"/>
      <c r="BA9" s="132"/>
      <c r="BB9" s="132"/>
      <c r="BC9" s="132"/>
    </row>
    <row r="10" spans="1:55" ht="64.95" customHeight="1" x14ac:dyDescent="0.25">
      <c r="A10" s="45">
        <v>101</v>
      </c>
      <c r="B10" s="253" t="s">
        <v>2429</v>
      </c>
      <c r="C10" s="45" t="s">
        <v>2428</v>
      </c>
      <c r="D10" s="254" t="s">
        <v>2427</v>
      </c>
      <c r="E10" s="255" t="s">
        <v>2418</v>
      </c>
      <c r="F10" s="252">
        <v>8274</v>
      </c>
      <c r="G10" s="47" t="s">
        <v>2426</v>
      </c>
      <c r="H10" s="45">
        <v>2018</v>
      </c>
      <c r="I10" s="48" t="s">
        <v>2425</v>
      </c>
      <c r="J10" s="257">
        <v>66856</v>
      </c>
      <c r="K10" s="45" t="s">
        <v>793</v>
      </c>
      <c r="L10" s="256" t="s">
        <v>2424</v>
      </c>
      <c r="M10" s="256" t="s">
        <v>2423</v>
      </c>
      <c r="N10" s="48" t="s">
        <v>2422</v>
      </c>
      <c r="O10" s="48" t="s">
        <v>2421</v>
      </c>
      <c r="P10" s="45">
        <v>2978</v>
      </c>
      <c r="Q10" s="252">
        <v>48.2</v>
      </c>
      <c r="R10" s="45"/>
      <c r="S10" s="252">
        <v>16.8</v>
      </c>
      <c r="T10" s="252">
        <v>31.4</v>
      </c>
      <c r="U10" s="252">
        <v>48.2</v>
      </c>
      <c r="V10" s="252">
        <v>100</v>
      </c>
      <c r="W10" s="45">
        <v>20</v>
      </c>
      <c r="X10" s="258" t="s">
        <v>2420</v>
      </c>
      <c r="Y10" s="45">
        <v>3</v>
      </c>
      <c r="Z10" s="45">
        <v>9</v>
      </c>
      <c r="AA10" s="45">
        <v>1</v>
      </c>
      <c r="AB10" s="45">
        <v>44</v>
      </c>
      <c r="AC10" s="45">
        <v>146</v>
      </c>
      <c r="AD10" s="252">
        <v>23.3</v>
      </c>
      <c r="AE10" s="411">
        <v>5</v>
      </c>
      <c r="AF10" s="43">
        <v>100</v>
      </c>
      <c r="AG10" s="385" t="s">
        <v>2419</v>
      </c>
      <c r="AH10" s="48" t="s">
        <v>2418</v>
      </c>
      <c r="AI10" s="66">
        <v>100</v>
      </c>
      <c r="AJ10" s="53"/>
      <c r="AK10" s="48"/>
      <c r="AL10" s="66"/>
      <c r="AM10" s="53"/>
      <c r="AN10" s="48"/>
      <c r="AO10" s="66"/>
      <c r="AP10" s="53"/>
      <c r="AQ10" s="48"/>
      <c r="AR10" s="66"/>
      <c r="AS10" s="53"/>
      <c r="AT10" s="45"/>
      <c r="AU10" s="66"/>
      <c r="AV10" s="107"/>
      <c r="AW10" s="45"/>
      <c r="AX10" s="66"/>
    </row>
    <row r="11" spans="1:55" s="116" customFormat="1" ht="82.8" x14ac:dyDescent="0.25">
      <c r="A11" s="44">
        <v>103</v>
      </c>
      <c r="B11" s="253" t="s">
        <v>8506</v>
      </c>
      <c r="C11" s="45" t="s">
        <v>2445</v>
      </c>
      <c r="D11" s="46" t="s">
        <v>1645</v>
      </c>
      <c r="E11" s="47" t="s">
        <v>2446</v>
      </c>
      <c r="F11" s="45">
        <v>13822</v>
      </c>
      <c r="G11" s="47" t="s">
        <v>2447</v>
      </c>
      <c r="H11" s="45">
        <v>2010</v>
      </c>
      <c r="I11" s="48" t="s">
        <v>2448</v>
      </c>
      <c r="J11" s="49">
        <v>477428</v>
      </c>
      <c r="K11" s="45" t="s">
        <v>677</v>
      </c>
      <c r="L11" s="48" t="s">
        <v>2449</v>
      </c>
      <c r="M11" s="48" t="s">
        <v>2450</v>
      </c>
      <c r="N11" s="48" t="s">
        <v>2451</v>
      </c>
      <c r="O11" s="48" t="s">
        <v>2452</v>
      </c>
      <c r="P11" s="45" t="s">
        <v>2453</v>
      </c>
      <c r="Q11" s="50">
        <v>7.14</v>
      </c>
      <c r="R11" s="50">
        <v>0</v>
      </c>
      <c r="S11" s="50">
        <v>7.67</v>
      </c>
      <c r="T11" s="50">
        <v>3.43</v>
      </c>
      <c r="U11" s="50">
        <f t="shared" ref="U11:U39" si="0">+R11+S11+T11</f>
        <v>11.1</v>
      </c>
      <c r="V11" s="45">
        <v>215</v>
      </c>
      <c r="W11" s="49">
        <v>100</v>
      </c>
      <c r="X11" s="51" t="s">
        <v>2454</v>
      </c>
      <c r="Y11" s="45">
        <v>3</v>
      </c>
      <c r="Z11" s="45">
        <v>1</v>
      </c>
      <c r="AA11" s="45">
        <v>3</v>
      </c>
      <c r="AB11" s="45">
        <v>4</v>
      </c>
      <c r="AC11" s="45">
        <v>159.1</v>
      </c>
      <c r="AD11" s="45">
        <v>34.26</v>
      </c>
      <c r="AE11" s="52">
        <v>5</v>
      </c>
      <c r="AF11" s="420">
        <v>215</v>
      </c>
      <c r="AG11" s="53" t="s">
        <v>2455</v>
      </c>
      <c r="AH11" s="45" t="s">
        <v>2446</v>
      </c>
      <c r="AI11" s="54">
        <v>31</v>
      </c>
      <c r="AJ11" s="53" t="s">
        <v>2456</v>
      </c>
      <c r="AK11" s="45" t="s">
        <v>2457</v>
      </c>
      <c r="AL11" s="54">
        <v>30</v>
      </c>
      <c r="AM11" s="53" t="s">
        <v>2458</v>
      </c>
      <c r="AN11" s="45" t="s">
        <v>2459</v>
      </c>
      <c r="AO11" s="54">
        <v>13</v>
      </c>
      <c r="AP11" s="53" t="s">
        <v>2460</v>
      </c>
      <c r="AQ11" s="45" t="s">
        <v>2461</v>
      </c>
      <c r="AR11" s="54">
        <v>2</v>
      </c>
      <c r="AS11" s="53" t="s">
        <v>2462</v>
      </c>
      <c r="AT11" s="45"/>
      <c r="AU11" s="54">
        <v>16</v>
      </c>
      <c r="AV11" s="53" t="s">
        <v>2463</v>
      </c>
      <c r="AW11" s="45"/>
      <c r="AX11" s="54">
        <v>8</v>
      </c>
      <c r="AY11" s="132"/>
      <c r="AZ11" s="132"/>
      <c r="BA11" s="132"/>
      <c r="BB11" s="132"/>
      <c r="BC11" s="132"/>
    </row>
    <row r="12" spans="1:55" s="116" customFormat="1" ht="124.2" x14ac:dyDescent="0.25">
      <c r="A12" s="44">
        <v>103</v>
      </c>
      <c r="B12" s="253" t="s">
        <v>8506</v>
      </c>
      <c r="C12" s="45" t="s">
        <v>2464</v>
      </c>
      <c r="D12" s="46" t="s">
        <v>2465</v>
      </c>
      <c r="E12" s="47" t="s">
        <v>2466</v>
      </c>
      <c r="F12" s="45" t="s">
        <v>2467</v>
      </c>
      <c r="G12" s="47" t="s">
        <v>2468</v>
      </c>
      <c r="H12" s="45">
        <v>2007</v>
      </c>
      <c r="I12" s="48" t="s">
        <v>2469</v>
      </c>
      <c r="J12" s="49">
        <v>131495</v>
      </c>
      <c r="K12" s="45" t="s">
        <v>655</v>
      </c>
      <c r="L12" s="55" t="s">
        <v>2470</v>
      </c>
      <c r="M12" s="55" t="s">
        <v>2471</v>
      </c>
      <c r="N12" s="55" t="s">
        <v>2472</v>
      </c>
      <c r="O12" s="55" t="s">
        <v>2473</v>
      </c>
      <c r="P12" s="45" t="s">
        <v>2474</v>
      </c>
      <c r="Q12" s="50">
        <v>4.51</v>
      </c>
      <c r="R12" s="50">
        <v>0</v>
      </c>
      <c r="S12" s="50">
        <v>2.11</v>
      </c>
      <c r="T12" s="50">
        <v>3.49</v>
      </c>
      <c r="U12" s="50">
        <f t="shared" si="0"/>
        <v>5.6</v>
      </c>
      <c r="V12" s="45">
        <v>100</v>
      </c>
      <c r="W12" s="49">
        <v>100</v>
      </c>
      <c r="X12" s="51" t="s">
        <v>2454</v>
      </c>
      <c r="Y12" s="45">
        <v>3</v>
      </c>
      <c r="Z12" s="45">
        <v>12</v>
      </c>
      <c r="AA12" s="45">
        <v>1</v>
      </c>
      <c r="AB12" s="45">
        <v>60</v>
      </c>
      <c r="AC12" s="45">
        <v>101</v>
      </c>
      <c r="AD12" s="45">
        <v>34.869999999999997</v>
      </c>
      <c r="AE12" s="52">
        <v>5</v>
      </c>
      <c r="AF12" s="420">
        <v>100</v>
      </c>
      <c r="AG12" s="53" t="s">
        <v>2465</v>
      </c>
      <c r="AH12" s="45" t="s">
        <v>2475</v>
      </c>
      <c r="AI12" s="54">
        <v>100</v>
      </c>
      <c r="AJ12" s="53"/>
      <c r="AK12" s="45"/>
      <c r="AL12" s="54"/>
      <c r="AM12" s="53"/>
      <c r="AN12" s="45"/>
      <c r="AO12" s="54"/>
      <c r="AP12" s="53"/>
      <c r="AQ12" s="45"/>
      <c r="AR12" s="54"/>
      <c r="AS12" s="53"/>
      <c r="AT12" s="45"/>
      <c r="AU12" s="54"/>
      <c r="AV12" s="53"/>
      <c r="AW12" s="45"/>
      <c r="AX12" s="54"/>
      <c r="AY12" s="132"/>
      <c r="AZ12" s="132"/>
      <c r="BA12" s="132"/>
      <c r="BB12" s="132"/>
      <c r="BC12" s="132"/>
    </row>
    <row r="13" spans="1:55" s="116" customFormat="1" ht="82.8" x14ac:dyDescent="0.25">
      <c r="A13" s="44">
        <v>103</v>
      </c>
      <c r="B13" s="253" t="s">
        <v>8506</v>
      </c>
      <c r="C13" s="45" t="s">
        <v>2476</v>
      </c>
      <c r="D13" s="46" t="s">
        <v>2477</v>
      </c>
      <c r="E13" s="47" t="s">
        <v>2478</v>
      </c>
      <c r="F13" s="45">
        <v>14126</v>
      </c>
      <c r="G13" s="47" t="s">
        <v>2479</v>
      </c>
      <c r="H13" s="45">
        <v>2008</v>
      </c>
      <c r="I13" s="48" t="s">
        <v>2480</v>
      </c>
      <c r="J13" s="49">
        <v>54631.89</v>
      </c>
      <c r="K13" s="45" t="s">
        <v>8507</v>
      </c>
      <c r="L13" s="48" t="s">
        <v>2481</v>
      </c>
      <c r="M13" s="48" t="s">
        <v>2482</v>
      </c>
      <c r="N13" s="48" t="s">
        <v>2483</v>
      </c>
      <c r="O13" s="48" t="s">
        <v>2484</v>
      </c>
      <c r="P13" s="45" t="s">
        <v>2485</v>
      </c>
      <c r="Q13" s="50">
        <v>4.76</v>
      </c>
      <c r="R13" s="50">
        <v>0</v>
      </c>
      <c r="S13" s="50">
        <v>0.88</v>
      </c>
      <c r="T13" s="50">
        <v>4.34</v>
      </c>
      <c r="U13" s="50">
        <f t="shared" si="0"/>
        <v>5.22</v>
      </c>
      <c r="V13" s="45">
        <v>100</v>
      </c>
      <c r="W13" s="49">
        <v>100</v>
      </c>
      <c r="X13" s="51" t="s">
        <v>2454</v>
      </c>
      <c r="Y13" s="45">
        <v>1</v>
      </c>
      <c r="Z13" s="45">
        <v>7</v>
      </c>
      <c r="AA13" s="45">
        <v>6</v>
      </c>
      <c r="AB13" s="45">
        <v>60</v>
      </c>
      <c r="AC13" s="45"/>
      <c r="AD13" s="45">
        <v>43.43</v>
      </c>
      <c r="AE13" s="52">
        <v>5</v>
      </c>
      <c r="AF13" s="420">
        <v>100</v>
      </c>
      <c r="AG13" s="53" t="s">
        <v>2477</v>
      </c>
      <c r="AH13" s="45" t="s">
        <v>2478</v>
      </c>
      <c r="AI13" s="54">
        <v>40</v>
      </c>
      <c r="AJ13" s="53" t="s">
        <v>733</v>
      </c>
      <c r="AK13" s="45" t="s">
        <v>2486</v>
      </c>
      <c r="AL13" s="54">
        <v>40</v>
      </c>
      <c r="AM13" s="53" t="s">
        <v>2487</v>
      </c>
      <c r="AN13" s="45"/>
      <c r="AO13" s="54">
        <v>10</v>
      </c>
      <c r="AP13" s="53" t="s">
        <v>1844</v>
      </c>
      <c r="AQ13" s="45"/>
      <c r="AR13" s="54">
        <v>10</v>
      </c>
      <c r="AS13" s="53"/>
      <c r="AT13" s="45"/>
      <c r="AU13" s="54"/>
      <c r="AV13" s="53"/>
      <c r="AW13" s="45"/>
      <c r="AX13" s="54"/>
      <c r="AY13" s="132"/>
      <c r="AZ13" s="132"/>
      <c r="BA13" s="132"/>
      <c r="BB13" s="132"/>
      <c r="BC13" s="132"/>
    </row>
    <row r="14" spans="1:55" s="116" customFormat="1" ht="82.8" x14ac:dyDescent="0.25">
      <c r="A14" s="44">
        <v>103</v>
      </c>
      <c r="B14" s="253" t="s">
        <v>8506</v>
      </c>
      <c r="C14" s="45" t="s">
        <v>2488</v>
      </c>
      <c r="D14" s="46" t="s">
        <v>2458</v>
      </c>
      <c r="E14" s="47" t="s">
        <v>2489</v>
      </c>
      <c r="F14" s="45">
        <v>16374</v>
      </c>
      <c r="G14" s="47" t="s">
        <v>2490</v>
      </c>
      <c r="H14" s="45">
        <v>2000</v>
      </c>
      <c r="I14" s="48" t="s">
        <v>2491</v>
      </c>
      <c r="J14" s="49">
        <v>258517.07</v>
      </c>
      <c r="K14" s="45" t="s">
        <v>1902</v>
      </c>
      <c r="L14" s="48" t="s">
        <v>2492</v>
      </c>
      <c r="M14" s="48" t="s">
        <v>2493</v>
      </c>
      <c r="N14" s="48" t="s">
        <v>2494</v>
      </c>
      <c r="O14" s="48" t="s">
        <v>2495</v>
      </c>
      <c r="P14" s="45" t="s">
        <v>2496</v>
      </c>
      <c r="Q14" s="50">
        <v>4.83</v>
      </c>
      <c r="R14" s="50">
        <v>0</v>
      </c>
      <c r="S14" s="50">
        <v>4.1500000000000004</v>
      </c>
      <c r="T14" s="50">
        <v>2.82</v>
      </c>
      <c r="U14" s="50">
        <f t="shared" si="0"/>
        <v>6.9700000000000006</v>
      </c>
      <c r="V14" s="45">
        <v>20</v>
      </c>
      <c r="W14" s="49">
        <v>100</v>
      </c>
      <c r="X14" s="51" t="s">
        <v>2454</v>
      </c>
      <c r="Y14" s="45">
        <v>3</v>
      </c>
      <c r="Z14" s="45">
        <v>8</v>
      </c>
      <c r="AA14" s="45">
        <v>1</v>
      </c>
      <c r="AB14" s="45">
        <v>60</v>
      </c>
      <c r="AC14" s="45">
        <v>256</v>
      </c>
      <c r="AD14" s="50">
        <v>28.22</v>
      </c>
      <c r="AE14" s="52">
        <v>5</v>
      </c>
      <c r="AF14" s="420">
        <v>20</v>
      </c>
      <c r="AG14" s="53" t="s">
        <v>2458</v>
      </c>
      <c r="AH14" s="45" t="s">
        <v>2459</v>
      </c>
      <c r="AI14" s="54">
        <v>100</v>
      </c>
      <c r="AJ14" s="53"/>
      <c r="AK14" s="45"/>
      <c r="AL14" s="54"/>
      <c r="AM14" s="53"/>
      <c r="AN14" s="45"/>
      <c r="AO14" s="54"/>
      <c r="AP14" s="53"/>
      <c r="AQ14" s="45"/>
      <c r="AR14" s="54"/>
      <c r="AS14" s="53"/>
      <c r="AT14" s="45"/>
      <c r="AU14" s="54"/>
      <c r="AV14" s="53"/>
      <c r="AW14" s="45"/>
      <c r="AX14" s="54"/>
      <c r="AY14" s="132"/>
      <c r="AZ14" s="132"/>
      <c r="BA14" s="132"/>
      <c r="BB14" s="132"/>
      <c r="BC14" s="132"/>
    </row>
    <row r="15" spans="1:55" s="116" customFormat="1" ht="110.4" x14ac:dyDescent="0.25">
      <c r="A15" s="44">
        <v>103</v>
      </c>
      <c r="B15" s="253" t="s">
        <v>8506</v>
      </c>
      <c r="C15" s="45" t="s">
        <v>2464</v>
      </c>
      <c r="D15" s="46" t="s">
        <v>2465</v>
      </c>
      <c r="E15" s="47" t="s">
        <v>2497</v>
      </c>
      <c r="F15" s="45">
        <v>21418</v>
      </c>
      <c r="G15" s="47" t="s">
        <v>2498</v>
      </c>
      <c r="H15" s="45">
        <v>2013</v>
      </c>
      <c r="I15" s="48" t="s">
        <v>2499</v>
      </c>
      <c r="J15" s="49">
        <v>65671.28</v>
      </c>
      <c r="K15" s="45" t="s">
        <v>8507</v>
      </c>
      <c r="L15" s="48" t="s">
        <v>2500</v>
      </c>
      <c r="M15" s="48" t="s">
        <v>2501</v>
      </c>
      <c r="N15" s="48" t="s">
        <v>2502</v>
      </c>
      <c r="O15" s="48" t="s">
        <v>2503</v>
      </c>
      <c r="P15" s="45" t="s">
        <v>2504</v>
      </c>
      <c r="Q15" s="50">
        <v>5.1660235294117651</v>
      </c>
      <c r="R15" s="50">
        <f>13134.24/1700</f>
        <v>7.7260235294117647</v>
      </c>
      <c r="S15" s="50">
        <v>1.06</v>
      </c>
      <c r="T15" s="50">
        <v>2.89</v>
      </c>
      <c r="U15" s="50">
        <f t="shared" si="0"/>
        <v>11.676023529411765</v>
      </c>
      <c r="V15" s="45">
        <v>100</v>
      </c>
      <c r="W15" s="50">
        <v>100</v>
      </c>
      <c r="X15" s="51" t="s">
        <v>2454</v>
      </c>
      <c r="Y15" s="45">
        <v>3</v>
      </c>
      <c r="Z15" s="45">
        <v>12</v>
      </c>
      <c r="AA15" s="45">
        <v>4</v>
      </c>
      <c r="AB15" s="45">
        <v>60</v>
      </c>
      <c r="AC15" s="45"/>
      <c r="AD15" s="45">
        <v>28.91</v>
      </c>
      <c r="AE15" s="52">
        <v>5</v>
      </c>
      <c r="AF15" s="420">
        <v>100</v>
      </c>
      <c r="AG15" s="53" t="s">
        <v>2465</v>
      </c>
      <c r="AH15" s="45" t="s">
        <v>2475</v>
      </c>
      <c r="AI15" s="54">
        <v>100</v>
      </c>
      <c r="AJ15" s="53"/>
      <c r="AK15" s="45"/>
      <c r="AL15" s="54"/>
      <c r="AM15" s="53"/>
      <c r="AN15" s="45"/>
      <c r="AO15" s="54"/>
      <c r="AP15" s="53"/>
      <c r="AQ15" s="45"/>
      <c r="AR15" s="54"/>
      <c r="AS15" s="53"/>
      <c r="AT15" s="45"/>
      <c r="AU15" s="54"/>
      <c r="AV15" s="53"/>
      <c r="AW15" s="45"/>
      <c r="AX15" s="54"/>
      <c r="AY15" s="132"/>
      <c r="AZ15" s="132"/>
      <c r="BA15" s="132"/>
      <c r="BB15" s="132"/>
      <c r="BC15" s="132"/>
    </row>
    <row r="16" spans="1:55" s="116" customFormat="1" ht="151.80000000000001" x14ac:dyDescent="0.25">
      <c r="A16" s="44">
        <v>103</v>
      </c>
      <c r="B16" s="253" t="s">
        <v>8506</v>
      </c>
      <c r="C16" s="45" t="s">
        <v>2464</v>
      </c>
      <c r="D16" s="46" t="s">
        <v>2465</v>
      </c>
      <c r="E16" s="47" t="s">
        <v>2505</v>
      </c>
      <c r="F16" s="45">
        <v>15669</v>
      </c>
      <c r="G16" s="47" t="s">
        <v>2506</v>
      </c>
      <c r="H16" s="45">
        <v>2000</v>
      </c>
      <c r="I16" s="48" t="s">
        <v>2507</v>
      </c>
      <c r="J16" s="49">
        <v>78904.44</v>
      </c>
      <c r="K16" s="45" t="s">
        <v>1902</v>
      </c>
      <c r="L16" s="48" t="s">
        <v>2508</v>
      </c>
      <c r="M16" s="48" t="s">
        <v>2509</v>
      </c>
      <c r="N16" s="48" t="s">
        <v>2510</v>
      </c>
      <c r="O16" s="48" t="s">
        <v>2511</v>
      </c>
      <c r="P16" s="45" t="s">
        <v>2512</v>
      </c>
      <c r="Q16" s="50">
        <v>3.9499999999999993</v>
      </c>
      <c r="R16" s="50">
        <v>0</v>
      </c>
      <c r="S16" s="50">
        <v>1.27</v>
      </c>
      <c r="T16" s="50">
        <v>3.34</v>
      </c>
      <c r="U16" s="50">
        <f t="shared" si="0"/>
        <v>4.6099999999999994</v>
      </c>
      <c r="V16" s="45">
        <v>100</v>
      </c>
      <c r="W16" s="49">
        <v>100</v>
      </c>
      <c r="X16" s="51" t="s">
        <v>2454</v>
      </c>
      <c r="Y16" s="45">
        <v>3</v>
      </c>
      <c r="Z16" s="45">
        <v>12</v>
      </c>
      <c r="AA16" s="45">
        <v>3</v>
      </c>
      <c r="AB16" s="45">
        <v>60</v>
      </c>
      <c r="AC16" s="45">
        <v>13</v>
      </c>
      <c r="AD16" s="45">
        <v>33.4</v>
      </c>
      <c r="AE16" s="52">
        <v>5</v>
      </c>
      <c r="AF16" s="420">
        <v>100</v>
      </c>
      <c r="AG16" s="53" t="s">
        <v>2465</v>
      </c>
      <c r="AH16" s="45" t="s">
        <v>2475</v>
      </c>
      <c r="AI16" s="54">
        <v>100</v>
      </c>
      <c r="AJ16" s="53"/>
      <c r="AK16" s="45"/>
      <c r="AL16" s="54"/>
      <c r="AM16" s="53"/>
      <c r="AN16" s="45"/>
      <c r="AO16" s="54"/>
      <c r="AP16" s="53"/>
      <c r="AQ16" s="45"/>
      <c r="AR16" s="54"/>
      <c r="AS16" s="53"/>
      <c r="AT16" s="45"/>
      <c r="AU16" s="54"/>
      <c r="AV16" s="53"/>
      <c r="AW16" s="45"/>
      <c r="AX16" s="54"/>
      <c r="AY16" s="132"/>
      <c r="AZ16" s="132"/>
      <c r="BA16" s="132"/>
      <c r="BB16" s="132"/>
      <c r="BC16" s="132"/>
    </row>
    <row r="17" spans="1:55" s="116" customFormat="1" ht="96.6" x14ac:dyDescent="0.25">
      <c r="A17" s="44">
        <v>103</v>
      </c>
      <c r="B17" s="253" t="s">
        <v>8506</v>
      </c>
      <c r="C17" s="45" t="s">
        <v>2476</v>
      </c>
      <c r="D17" s="46" t="s">
        <v>2477</v>
      </c>
      <c r="E17" s="47" t="s">
        <v>2478</v>
      </c>
      <c r="F17" s="45">
        <v>14126</v>
      </c>
      <c r="G17" s="47" t="s">
        <v>2513</v>
      </c>
      <c r="H17" s="45">
        <v>2005</v>
      </c>
      <c r="I17" s="48" t="s">
        <v>2514</v>
      </c>
      <c r="J17" s="49">
        <v>123044.02</v>
      </c>
      <c r="K17" s="45" t="s">
        <v>664</v>
      </c>
      <c r="L17" s="48" t="s">
        <v>2481</v>
      </c>
      <c r="M17" s="48" t="s">
        <v>2482</v>
      </c>
      <c r="N17" s="48" t="s">
        <v>2515</v>
      </c>
      <c r="O17" s="48" t="s">
        <v>2516</v>
      </c>
      <c r="P17" s="45" t="s">
        <v>2517</v>
      </c>
      <c r="Q17" s="50">
        <v>5.3000000000000007</v>
      </c>
      <c r="R17" s="50">
        <v>0</v>
      </c>
      <c r="S17" s="50">
        <v>1.98</v>
      </c>
      <c r="T17" s="50">
        <v>4.34</v>
      </c>
      <c r="U17" s="50">
        <f t="shared" si="0"/>
        <v>6.32</v>
      </c>
      <c r="V17" s="45">
        <v>100</v>
      </c>
      <c r="W17" s="49">
        <v>100</v>
      </c>
      <c r="X17" s="51" t="s">
        <v>2454</v>
      </c>
      <c r="Y17" s="45">
        <v>3</v>
      </c>
      <c r="Z17" s="45">
        <v>10</v>
      </c>
      <c r="AA17" s="45">
        <v>6</v>
      </c>
      <c r="AB17" s="45">
        <v>60</v>
      </c>
      <c r="AC17" s="45">
        <v>314</v>
      </c>
      <c r="AD17" s="50">
        <v>43.43</v>
      </c>
      <c r="AE17" s="52">
        <v>5</v>
      </c>
      <c r="AF17" s="420">
        <v>100</v>
      </c>
      <c r="AG17" s="53" t="s">
        <v>2477</v>
      </c>
      <c r="AH17" s="45" t="s">
        <v>2478</v>
      </c>
      <c r="AI17" s="54">
        <v>40</v>
      </c>
      <c r="AJ17" s="53" t="s">
        <v>733</v>
      </c>
      <c r="AK17" s="45" t="s">
        <v>2486</v>
      </c>
      <c r="AL17" s="54">
        <v>10</v>
      </c>
      <c r="AM17" s="53" t="s">
        <v>2518</v>
      </c>
      <c r="AN17" s="45" t="s">
        <v>2478</v>
      </c>
      <c r="AO17" s="54">
        <v>30</v>
      </c>
      <c r="AP17" s="53" t="s">
        <v>2487</v>
      </c>
      <c r="AQ17" s="45"/>
      <c r="AR17" s="54">
        <v>10</v>
      </c>
      <c r="AS17" s="53" t="s">
        <v>1844</v>
      </c>
      <c r="AT17" s="45"/>
      <c r="AU17" s="54">
        <v>10</v>
      </c>
      <c r="AV17" s="53"/>
      <c r="AW17" s="45"/>
      <c r="AX17" s="54"/>
      <c r="AY17" s="132"/>
      <c r="AZ17" s="132"/>
      <c r="BA17" s="132"/>
      <c r="BB17" s="132"/>
      <c r="BC17" s="132"/>
    </row>
    <row r="18" spans="1:55" s="116" customFormat="1" ht="82.8" x14ac:dyDescent="0.25">
      <c r="A18" s="44">
        <v>103</v>
      </c>
      <c r="B18" s="253" t="s">
        <v>8506</v>
      </c>
      <c r="C18" s="45" t="s">
        <v>2476</v>
      </c>
      <c r="D18" s="46" t="s">
        <v>2477</v>
      </c>
      <c r="E18" s="47" t="s">
        <v>2478</v>
      </c>
      <c r="F18" s="45">
        <v>14126</v>
      </c>
      <c r="G18" s="47" t="s">
        <v>2519</v>
      </c>
      <c r="H18" s="45">
        <v>2002</v>
      </c>
      <c r="I18" s="48" t="s">
        <v>2520</v>
      </c>
      <c r="J18" s="49">
        <v>153698.79999999999</v>
      </c>
      <c r="K18" s="45" t="s">
        <v>848</v>
      </c>
      <c r="L18" s="48" t="s">
        <v>2481</v>
      </c>
      <c r="M18" s="48" t="s">
        <v>2482</v>
      </c>
      <c r="N18" s="48" t="s">
        <v>2521</v>
      </c>
      <c r="O18" s="48" t="s">
        <v>2522</v>
      </c>
      <c r="P18" s="45" t="s">
        <v>2523</v>
      </c>
      <c r="Q18" s="50">
        <v>5.53</v>
      </c>
      <c r="R18" s="50">
        <v>0</v>
      </c>
      <c r="S18" s="50">
        <v>2.4700000000000002</v>
      </c>
      <c r="T18" s="50">
        <v>4.34</v>
      </c>
      <c r="U18" s="50">
        <f t="shared" si="0"/>
        <v>6.8100000000000005</v>
      </c>
      <c r="V18" s="45">
        <v>100</v>
      </c>
      <c r="W18" s="49">
        <v>100</v>
      </c>
      <c r="X18" s="51" t="s">
        <v>2454</v>
      </c>
      <c r="Y18" s="45">
        <v>3</v>
      </c>
      <c r="Z18" s="45">
        <v>1</v>
      </c>
      <c r="AA18" s="45">
        <v>2</v>
      </c>
      <c r="AB18" s="45">
        <v>60</v>
      </c>
      <c r="AC18" s="45">
        <v>16</v>
      </c>
      <c r="AD18" s="45">
        <v>43.43</v>
      </c>
      <c r="AE18" s="52">
        <v>5</v>
      </c>
      <c r="AF18" s="420">
        <v>100</v>
      </c>
      <c r="AG18" s="53" t="s">
        <v>2477</v>
      </c>
      <c r="AH18" s="45" t="s">
        <v>2478</v>
      </c>
      <c r="AI18" s="54">
        <v>40</v>
      </c>
      <c r="AJ18" s="53" t="s">
        <v>733</v>
      </c>
      <c r="AK18" s="45" t="s">
        <v>2486</v>
      </c>
      <c r="AL18" s="54">
        <v>40</v>
      </c>
      <c r="AM18" s="53" t="s">
        <v>2487</v>
      </c>
      <c r="AN18" s="45"/>
      <c r="AO18" s="54">
        <v>10</v>
      </c>
      <c r="AP18" s="53" t="s">
        <v>1844</v>
      </c>
      <c r="AQ18" s="45"/>
      <c r="AR18" s="54">
        <v>10</v>
      </c>
      <c r="AS18" s="53"/>
      <c r="AT18" s="45"/>
      <c r="AU18" s="54"/>
      <c r="AV18" s="53"/>
      <c r="AW18" s="45"/>
      <c r="AX18" s="54"/>
      <c r="AY18" s="132"/>
      <c r="AZ18" s="132"/>
      <c r="BA18" s="132"/>
      <c r="BB18" s="132"/>
      <c r="BC18" s="132"/>
    </row>
    <row r="19" spans="1:55" s="116" customFormat="1" ht="82.8" x14ac:dyDescent="0.25">
      <c r="A19" s="44">
        <v>103</v>
      </c>
      <c r="B19" s="253" t="s">
        <v>8506</v>
      </c>
      <c r="C19" s="45" t="s">
        <v>2524</v>
      </c>
      <c r="D19" s="46" t="s">
        <v>2525</v>
      </c>
      <c r="E19" s="47" t="s">
        <v>2526</v>
      </c>
      <c r="F19" s="45">
        <v>14231</v>
      </c>
      <c r="G19" s="47" t="s">
        <v>2527</v>
      </c>
      <c r="H19" s="45">
        <v>2011</v>
      </c>
      <c r="I19" s="48" t="s">
        <v>2527</v>
      </c>
      <c r="J19" s="49">
        <v>135315.84</v>
      </c>
      <c r="K19" s="45" t="s">
        <v>8507</v>
      </c>
      <c r="L19" s="48" t="s">
        <v>2481</v>
      </c>
      <c r="M19" s="48" t="s">
        <v>2528</v>
      </c>
      <c r="N19" s="48" t="s">
        <v>2529</v>
      </c>
      <c r="O19" s="48" t="s">
        <v>2530</v>
      </c>
      <c r="P19" s="45" t="s">
        <v>2531</v>
      </c>
      <c r="Q19" s="50">
        <v>4.53</v>
      </c>
      <c r="R19" s="50">
        <v>0</v>
      </c>
      <c r="S19" s="50">
        <v>2.17</v>
      </c>
      <c r="T19" s="50">
        <v>3.48</v>
      </c>
      <c r="U19" s="50">
        <f t="shared" si="0"/>
        <v>5.65</v>
      </c>
      <c r="V19" s="45">
        <v>100</v>
      </c>
      <c r="W19" s="49">
        <v>96</v>
      </c>
      <c r="X19" s="51" t="s">
        <v>2454</v>
      </c>
      <c r="Y19" s="45">
        <v>3</v>
      </c>
      <c r="Z19" s="45">
        <v>11</v>
      </c>
      <c r="AA19" s="45">
        <v>5</v>
      </c>
      <c r="AB19" s="45">
        <v>4</v>
      </c>
      <c r="AC19" s="45"/>
      <c r="AD19" s="45">
        <v>34.82</v>
      </c>
      <c r="AE19" s="52">
        <v>5</v>
      </c>
      <c r="AF19" s="420">
        <v>100</v>
      </c>
      <c r="AG19" s="53" t="s">
        <v>2525</v>
      </c>
      <c r="AH19" s="45" t="s">
        <v>2532</v>
      </c>
      <c r="AI19" s="54">
        <v>100</v>
      </c>
      <c r="AJ19" s="53"/>
      <c r="AK19" s="45"/>
      <c r="AL19" s="54"/>
      <c r="AM19" s="53"/>
      <c r="AN19" s="45"/>
      <c r="AO19" s="54"/>
      <c r="AP19" s="53"/>
      <c r="AQ19" s="45"/>
      <c r="AR19" s="54"/>
      <c r="AS19" s="53"/>
      <c r="AT19" s="45"/>
      <c r="AU19" s="54"/>
      <c r="AV19" s="53"/>
      <c r="AW19" s="45"/>
      <c r="AX19" s="54"/>
      <c r="AY19" s="132"/>
      <c r="AZ19" s="132"/>
      <c r="BA19" s="132"/>
      <c r="BB19" s="132"/>
      <c r="BC19" s="132"/>
    </row>
    <row r="20" spans="1:55" s="116" customFormat="1" ht="151.80000000000001" x14ac:dyDescent="0.25">
      <c r="A20" s="44">
        <v>103</v>
      </c>
      <c r="B20" s="253" t="s">
        <v>8506</v>
      </c>
      <c r="C20" s="45" t="s">
        <v>2464</v>
      </c>
      <c r="D20" s="46" t="s">
        <v>2465</v>
      </c>
      <c r="E20" s="47" t="s">
        <v>2505</v>
      </c>
      <c r="F20" s="45">
        <v>15669</v>
      </c>
      <c r="G20" s="47" t="s">
        <v>2533</v>
      </c>
      <c r="H20" s="45">
        <v>2014</v>
      </c>
      <c r="I20" s="48" t="s">
        <v>2534</v>
      </c>
      <c r="J20" s="49">
        <v>53667.51</v>
      </c>
      <c r="K20" s="45" t="s">
        <v>8507</v>
      </c>
      <c r="L20" s="48" t="s">
        <v>2508</v>
      </c>
      <c r="M20" s="48" t="s">
        <v>2509</v>
      </c>
      <c r="N20" s="48" t="s">
        <v>2535</v>
      </c>
      <c r="O20" s="48" t="s">
        <v>2536</v>
      </c>
      <c r="P20" s="45" t="s">
        <v>2537</v>
      </c>
      <c r="Q20" s="50">
        <v>7.2038352941176473</v>
      </c>
      <c r="R20" s="50">
        <f>10733.52/1700</f>
        <v>6.3138352941176477</v>
      </c>
      <c r="S20" s="50">
        <v>0.86</v>
      </c>
      <c r="T20" s="50">
        <v>3.34</v>
      </c>
      <c r="U20" s="50">
        <f t="shared" si="0"/>
        <v>10.513835294117648</v>
      </c>
      <c r="V20" s="45">
        <v>100</v>
      </c>
      <c r="W20" s="49">
        <v>97</v>
      </c>
      <c r="X20" s="51" t="s">
        <v>2454</v>
      </c>
      <c r="Y20" s="45">
        <v>3</v>
      </c>
      <c r="Z20" s="45">
        <v>12</v>
      </c>
      <c r="AA20" s="45">
        <v>3</v>
      </c>
      <c r="AB20" s="45">
        <v>60</v>
      </c>
      <c r="AC20" s="45">
        <v>316</v>
      </c>
      <c r="AD20" s="45">
        <v>33.4</v>
      </c>
      <c r="AE20" s="52">
        <v>5</v>
      </c>
      <c r="AF20" s="420">
        <v>100</v>
      </c>
      <c r="AG20" s="53" t="s">
        <v>2465</v>
      </c>
      <c r="AH20" s="45" t="s">
        <v>2475</v>
      </c>
      <c r="AI20" s="54">
        <v>100</v>
      </c>
      <c r="AJ20" s="53"/>
      <c r="AK20" s="45"/>
      <c r="AL20" s="54"/>
      <c r="AM20" s="53"/>
      <c r="AN20" s="45"/>
      <c r="AO20" s="54"/>
      <c r="AP20" s="53"/>
      <c r="AQ20" s="45"/>
      <c r="AR20" s="54"/>
      <c r="AS20" s="53"/>
      <c r="AT20" s="45"/>
      <c r="AU20" s="54"/>
      <c r="AV20" s="53"/>
      <c r="AW20" s="45"/>
      <c r="AX20" s="54"/>
      <c r="AY20" s="132"/>
      <c r="AZ20" s="132"/>
      <c r="BA20" s="132"/>
      <c r="BB20" s="132"/>
      <c r="BC20" s="132"/>
    </row>
    <row r="21" spans="1:55" s="116" customFormat="1" ht="151.80000000000001" x14ac:dyDescent="0.25">
      <c r="A21" s="44">
        <v>103</v>
      </c>
      <c r="B21" s="253" t="s">
        <v>8506</v>
      </c>
      <c r="C21" s="45" t="s">
        <v>2464</v>
      </c>
      <c r="D21" s="46" t="s">
        <v>2465</v>
      </c>
      <c r="E21" s="47" t="s">
        <v>2505</v>
      </c>
      <c r="F21" s="45">
        <v>15669</v>
      </c>
      <c r="G21" s="47" t="s">
        <v>2538</v>
      </c>
      <c r="H21" s="45">
        <v>2004</v>
      </c>
      <c r="I21" s="48" t="s">
        <v>2539</v>
      </c>
      <c r="J21" s="49">
        <v>85342.22</v>
      </c>
      <c r="K21" s="45" t="s">
        <v>664</v>
      </c>
      <c r="L21" s="48" t="s">
        <v>2508</v>
      </c>
      <c r="M21" s="48" t="s">
        <v>2509</v>
      </c>
      <c r="N21" s="48" t="s">
        <v>2535</v>
      </c>
      <c r="O21" s="48" t="s">
        <v>2536</v>
      </c>
      <c r="P21" s="45" t="s">
        <v>2540</v>
      </c>
      <c r="Q21" s="50">
        <v>4</v>
      </c>
      <c r="R21" s="50">
        <v>0</v>
      </c>
      <c r="S21" s="50">
        <v>1.37</v>
      </c>
      <c r="T21" s="50">
        <v>3.34</v>
      </c>
      <c r="U21" s="50">
        <f t="shared" si="0"/>
        <v>4.71</v>
      </c>
      <c r="V21" s="45">
        <v>100</v>
      </c>
      <c r="W21" s="49">
        <v>100</v>
      </c>
      <c r="X21" s="51" t="s">
        <v>2454</v>
      </c>
      <c r="Y21" s="45">
        <v>3</v>
      </c>
      <c r="Z21" s="45">
        <v>12</v>
      </c>
      <c r="AA21" s="45">
        <v>3</v>
      </c>
      <c r="AB21" s="45">
        <v>60</v>
      </c>
      <c r="AC21" s="45">
        <v>316</v>
      </c>
      <c r="AD21" s="45">
        <v>33.4</v>
      </c>
      <c r="AE21" s="52">
        <v>5</v>
      </c>
      <c r="AF21" s="420">
        <v>100</v>
      </c>
      <c r="AG21" s="53" t="s">
        <v>2465</v>
      </c>
      <c r="AH21" s="45" t="s">
        <v>2475</v>
      </c>
      <c r="AI21" s="54">
        <v>100</v>
      </c>
      <c r="AJ21" s="53"/>
      <c r="AK21" s="45"/>
      <c r="AL21" s="54"/>
      <c r="AM21" s="53"/>
      <c r="AN21" s="45"/>
      <c r="AO21" s="54"/>
      <c r="AP21" s="53" t="s">
        <v>1088</v>
      </c>
      <c r="AQ21" s="45"/>
      <c r="AR21" s="54"/>
      <c r="AS21" s="53"/>
      <c r="AT21" s="45"/>
      <c r="AU21" s="54"/>
      <c r="AV21" s="53"/>
      <c r="AW21" s="45"/>
      <c r="AX21" s="54"/>
      <c r="AY21" s="132"/>
      <c r="AZ21" s="132"/>
      <c r="BA21" s="132"/>
      <c r="BB21" s="132"/>
      <c r="BC21" s="132"/>
    </row>
    <row r="22" spans="1:55" s="116" customFormat="1" ht="110.4" x14ac:dyDescent="0.25">
      <c r="A22" s="44">
        <v>103</v>
      </c>
      <c r="B22" s="253" t="s">
        <v>8506</v>
      </c>
      <c r="C22" s="56" t="s">
        <v>2541</v>
      </c>
      <c r="D22" s="46" t="s">
        <v>2542</v>
      </c>
      <c r="E22" s="47" t="s">
        <v>2543</v>
      </c>
      <c r="F22" s="45" t="s">
        <v>2544</v>
      </c>
      <c r="G22" s="47" t="s">
        <v>2545</v>
      </c>
      <c r="H22" s="45">
        <v>2013</v>
      </c>
      <c r="I22" s="48" t="s">
        <v>2546</v>
      </c>
      <c r="J22" s="49">
        <v>167133.49</v>
      </c>
      <c r="K22" s="45" t="s">
        <v>8507</v>
      </c>
      <c r="L22" s="48" t="s">
        <v>2547</v>
      </c>
      <c r="M22" s="48" t="s">
        <v>2548</v>
      </c>
      <c r="N22" s="48" t="s">
        <v>2549</v>
      </c>
      <c r="O22" s="48" t="s">
        <v>2550</v>
      </c>
      <c r="P22" s="45" t="s">
        <v>2551</v>
      </c>
      <c r="Q22" s="50">
        <v>4.1127764705882379</v>
      </c>
      <c r="R22" s="50">
        <f>33426.72/1700</f>
        <v>19.662776470588238</v>
      </c>
      <c r="S22" s="50">
        <v>2.69</v>
      </c>
      <c r="T22" s="50">
        <v>2.81</v>
      </c>
      <c r="U22" s="50">
        <f t="shared" si="0"/>
        <v>25.162776470588238</v>
      </c>
      <c r="V22" s="45">
        <v>100</v>
      </c>
      <c r="W22" s="49">
        <v>100</v>
      </c>
      <c r="X22" s="51" t="s">
        <v>2454</v>
      </c>
      <c r="Y22" s="45">
        <v>5</v>
      </c>
      <c r="Z22" s="45">
        <v>1</v>
      </c>
      <c r="AA22" s="45">
        <v>2</v>
      </c>
      <c r="AB22" s="45">
        <v>34</v>
      </c>
      <c r="AC22" s="45"/>
      <c r="AD22" s="45">
        <v>28.08</v>
      </c>
      <c r="AE22" s="52">
        <v>5</v>
      </c>
      <c r="AF22" s="420">
        <v>100</v>
      </c>
      <c r="AG22" s="53" t="s">
        <v>2487</v>
      </c>
      <c r="AH22" s="45" t="s">
        <v>2552</v>
      </c>
      <c r="AI22" s="54">
        <v>40</v>
      </c>
      <c r="AJ22" s="53" t="s">
        <v>2553</v>
      </c>
      <c r="AK22" s="45" t="s">
        <v>2554</v>
      </c>
      <c r="AL22" s="54">
        <v>20</v>
      </c>
      <c r="AM22" s="53" t="s">
        <v>1880</v>
      </c>
      <c r="AN22" s="45" t="s">
        <v>2543</v>
      </c>
      <c r="AO22" s="54">
        <v>40</v>
      </c>
      <c r="AP22" s="53"/>
      <c r="AQ22" s="45"/>
      <c r="AR22" s="54"/>
      <c r="AS22" s="53"/>
      <c r="AT22" s="45"/>
      <c r="AU22" s="54"/>
      <c r="AV22" s="53"/>
      <c r="AW22" s="45"/>
      <c r="AX22" s="54"/>
      <c r="AY22" s="132"/>
      <c r="AZ22" s="132"/>
      <c r="BA22" s="132"/>
      <c r="BB22" s="132"/>
      <c r="BC22" s="132"/>
    </row>
    <row r="23" spans="1:55" s="116" customFormat="1" ht="82.8" x14ac:dyDescent="0.25">
      <c r="A23" s="44">
        <v>103</v>
      </c>
      <c r="B23" s="253" t="s">
        <v>8506</v>
      </c>
      <c r="C23" s="45" t="s">
        <v>2488</v>
      </c>
      <c r="D23" s="46" t="s">
        <v>2460</v>
      </c>
      <c r="E23" s="47" t="s">
        <v>2555</v>
      </c>
      <c r="F23" s="45">
        <v>16256</v>
      </c>
      <c r="G23" s="47" t="s">
        <v>2556</v>
      </c>
      <c r="H23" s="45">
        <v>2011</v>
      </c>
      <c r="I23" s="48" t="s">
        <v>2557</v>
      </c>
      <c r="J23" s="49">
        <v>60582.77</v>
      </c>
      <c r="K23" s="45" t="s">
        <v>8507</v>
      </c>
      <c r="L23" s="48" t="s">
        <v>2481</v>
      </c>
      <c r="M23" s="48" t="s">
        <v>2482</v>
      </c>
      <c r="N23" s="48" t="s">
        <v>2558</v>
      </c>
      <c r="O23" s="48" t="s">
        <v>2559</v>
      </c>
      <c r="P23" s="45" t="s">
        <v>2560</v>
      </c>
      <c r="Q23" s="50">
        <v>3.34</v>
      </c>
      <c r="R23" s="50">
        <v>0</v>
      </c>
      <c r="S23" s="50">
        <v>0.97</v>
      </c>
      <c r="T23" s="50">
        <v>2.87</v>
      </c>
      <c r="U23" s="50">
        <f t="shared" si="0"/>
        <v>3.84</v>
      </c>
      <c r="V23" s="45">
        <v>100</v>
      </c>
      <c r="W23" s="49">
        <v>100</v>
      </c>
      <c r="X23" s="51" t="s">
        <v>2454</v>
      </c>
      <c r="Y23" s="45">
        <v>3</v>
      </c>
      <c r="Z23" s="45">
        <v>2</v>
      </c>
      <c r="AA23" s="45">
        <v>3</v>
      </c>
      <c r="AB23" s="45">
        <v>44</v>
      </c>
      <c r="AC23" s="45"/>
      <c r="AD23" s="45">
        <v>28.68</v>
      </c>
      <c r="AE23" s="52">
        <v>5</v>
      </c>
      <c r="AF23" s="420">
        <v>100</v>
      </c>
      <c r="AG23" s="53" t="s">
        <v>2460</v>
      </c>
      <c r="AH23" s="45" t="s">
        <v>2461</v>
      </c>
      <c r="AI23" s="54">
        <v>50</v>
      </c>
      <c r="AJ23" s="53" t="s">
        <v>2561</v>
      </c>
      <c r="AK23" s="45" t="s">
        <v>2562</v>
      </c>
      <c r="AL23" s="54">
        <v>5</v>
      </c>
      <c r="AM23" s="53" t="s">
        <v>2487</v>
      </c>
      <c r="AN23" s="45" t="s">
        <v>2563</v>
      </c>
      <c r="AO23" s="54">
        <v>35</v>
      </c>
      <c r="AP23" s="53" t="s">
        <v>1880</v>
      </c>
      <c r="AQ23" s="45" t="s">
        <v>2461</v>
      </c>
      <c r="AR23" s="54">
        <v>10</v>
      </c>
      <c r="AS23" s="53"/>
      <c r="AT23" s="45"/>
      <c r="AU23" s="54"/>
      <c r="AV23" s="53"/>
      <c r="AW23" s="45"/>
      <c r="AX23" s="54"/>
      <c r="AY23" s="132"/>
      <c r="AZ23" s="132"/>
      <c r="BA23" s="132"/>
      <c r="BB23" s="132"/>
      <c r="BC23" s="132"/>
    </row>
    <row r="24" spans="1:55" s="116" customFormat="1" ht="82.8" x14ac:dyDescent="0.25">
      <c r="A24" s="44">
        <v>103</v>
      </c>
      <c r="B24" s="253" t="s">
        <v>8506</v>
      </c>
      <c r="C24" s="45" t="s">
        <v>2445</v>
      </c>
      <c r="D24" s="46" t="s">
        <v>2564</v>
      </c>
      <c r="E24" s="47" t="s">
        <v>2457</v>
      </c>
      <c r="F24" s="45" t="s">
        <v>2565</v>
      </c>
      <c r="G24" s="47" t="s">
        <v>2566</v>
      </c>
      <c r="H24" s="45">
        <v>2003</v>
      </c>
      <c r="I24" s="48" t="s">
        <v>2567</v>
      </c>
      <c r="J24" s="49">
        <v>51948.46</v>
      </c>
      <c r="K24" s="45" t="s">
        <v>848</v>
      </c>
      <c r="L24" s="48" t="s">
        <v>2568</v>
      </c>
      <c r="M24" s="48" t="s">
        <v>2569</v>
      </c>
      <c r="N24" s="48" t="s">
        <v>2570</v>
      </c>
      <c r="O24" s="48" t="s">
        <v>2571</v>
      </c>
      <c r="P24" s="45" t="s">
        <v>2572</v>
      </c>
      <c r="Q24" s="50">
        <v>4.5600000000000005</v>
      </c>
      <c r="R24" s="50">
        <v>0</v>
      </c>
      <c r="S24" s="50">
        <v>0.83</v>
      </c>
      <c r="T24" s="50">
        <v>4.16</v>
      </c>
      <c r="U24" s="50">
        <f t="shared" si="0"/>
        <v>4.99</v>
      </c>
      <c r="V24" s="45">
        <v>100</v>
      </c>
      <c r="W24" s="49">
        <v>100</v>
      </c>
      <c r="X24" s="51" t="s">
        <v>2454</v>
      </c>
      <c r="Y24" s="45">
        <v>3</v>
      </c>
      <c r="Z24" s="45">
        <v>11</v>
      </c>
      <c r="AA24" s="45">
        <v>4</v>
      </c>
      <c r="AB24" s="45">
        <v>4</v>
      </c>
      <c r="AC24" s="45">
        <v>72</v>
      </c>
      <c r="AD24" s="45">
        <v>41.55</v>
      </c>
      <c r="AE24" s="52">
        <v>5</v>
      </c>
      <c r="AF24" s="420">
        <v>100</v>
      </c>
      <c r="AG24" s="53" t="s">
        <v>2564</v>
      </c>
      <c r="AH24" s="45" t="s">
        <v>2457</v>
      </c>
      <c r="AI24" s="54">
        <v>16</v>
      </c>
      <c r="AJ24" s="53" t="s">
        <v>2458</v>
      </c>
      <c r="AK24" s="45" t="s">
        <v>2459</v>
      </c>
      <c r="AL24" s="54">
        <v>41</v>
      </c>
      <c r="AM24" s="53" t="s">
        <v>2455</v>
      </c>
      <c r="AN24" s="45" t="s">
        <v>2446</v>
      </c>
      <c r="AO24" s="54">
        <v>10</v>
      </c>
      <c r="AP24" s="53" t="s">
        <v>2573</v>
      </c>
      <c r="AQ24" s="45" t="s">
        <v>2461</v>
      </c>
      <c r="AR24" s="54">
        <v>18</v>
      </c>
      <c r="AS24" s="53" t="s">
        <v>1844</v>
      </c>
      <c r="AT24" s="45"/>
      <c r="AU24" s="54">
        <v>11</v>
      </c>
      <c r="AV24" s="53" t="s">
        <v>2574</v>
      </c>
      <c r="AW24" s="45"/>
      <c r="AX24" s="54">
        <v>4</v>
      </c>
      <c r="AY24" s="132"/>
      <c r="AZ24" s="132"/>
      <c r="BA24" s="132"/>
      <c r="BB24" s="132"/>
      <c r="BC24" s="132"/>
    </row>
    <row r="25" spans="1:55" s="116" customFormat="1" ht="82.8" x14ac:dyDescent="0.25">
      <c r="A25" s="44">
        <v>103</v>
      </c>
      <c r="B25" s="253" t="s">
        <v>8506</v>
      </c>
      <c r="C25" s="45" t="s">
        <v>2524</v>
      </c>
      <c r="D25" s="46" t="s">
        <v>2525</v>
      </c>
      <c r="E25" s="47" t="s">
        <v>2575</v>
      </c>
      <c r="F25" s="45">
        <v>13530</v>
      </c>
      <c r="G25" s="47" t="s">
        <v>2576</v>
      </c>
      <c r="H25" s="45">
        <v>2007</v>
      </c>
      <c r="I25" s="48" t="s">
        <v>2577</v>
      </c>
      <c r="J25" s="49">
        <v>86603.38</v>
      </c>
      <c r="K25" s="45" t="s">
        <v>8507</v>
      </c>
      <c r="L25" s="48" t="s">
        <v>2481</v>
      </c>
      <c r="M25" s="48" t="s">
        <v>2482</v>
      </c>
      <c r="N25" s="48" t="s">
        <v>2578</v>
      </c>
      <c r="O25" s="48" t="s">
        <v>2579</v>
      </c>
      <c r="P25" s="45" t="s">
        <v>2580</v>
      </c>
      <c r="Q25" s="50">
        <v>4.32</v>
      </c>
      <c r="R25" s="50">
        <v>0</v>
      </c>
      <c r="S25" s="50">
        <v>1.39</v>
      </c>
      <c r="T25" s="50">
        <v>3.65</v>
      </c>
      <c r="U25" s="50">
        <f t="shared" si="0"/>
        <v>5.04</v>
      </c>
      <c r="V25" s="45">
        <v>100</v>
      </c>
      <c r="W25" s="49">
        <v>100</v>
      </c>
      <c r="X25" s="51" t="s">
        <v>2454</v>
      </c>
      <c r="Y25" s="45"/>
      <c r="Z25" s="45"/>
      <c r="AA25" s="45"/>
      <c r="AB25" s="45">
        <v>4</v>
      </c>
      <c r="AC25" s="45"/>
      <c r="AD25" s="45">
        <v>36.49</v>
      </c>
      <c r="AE25" s="52">
        <v>5</v>
      </c>
      <c r="AF25" s="420">
        <v>100</v>
      </c>
      <c r="AG25" s="53" t="s">
        <v>2525</v>
      </c>
      <c r="AH25" s="45" t="s">
        <v>2575</v>
      </c>
      <c r="AI25" s="54">
        <v>100</v>
      </c>
      <c r="AJ25" s="53"/>
      <c r="AK25" s="45"/>
      <c r="AL25" s="54"/>
      <c r="AM25" s="53"/>
      <c r="AN25" s="45"/>
      <c r="AO25" s="54"/>
      <c r="AP25" s="53"/>
      <c r="AQ25" s="45"/>
      <c r="AR25" s="54"/>
      <c r="AS25" s="53"/>
      <c r="AT25" s="45"/>
      <c r="AU25" s="54"/>
      <c r="AV25" s="53"/>
      <c r="AW25" s="45"/>
      <c r="AX25" s="54"/>
      <c r="AY25" s="132"/>
      <c r="AZ25" s="132"/>
      <c r="BA25" s="132"/>
      <c r="BB25" s="132"/>
      <c r="BC25" s="132"/>
    </row>
    <row r="26" spans="1:55" s="116" customFormat="1" ht="82.8" x14ac:dyDescent="0.25">
      <c r="A26" s="44">
        <v>103</v>
      </c>
      <c r="B26" s="253" t="s">
        <v>8506</v>
      </c>
      <c r="C26" s="45" t="s">
        <v>2581</v>
      </c>
      <c r="D26" s="46" t="s">
        <v>2477</v>
      </c>
      <c r="E26" s="47" t="s">
        <v>2478</v>
      </c>
      <c r="F26" s="45">
        <v>14126</v>
      </c>
      <c r="G26" s="47" t="s">
        <v>351</v>
      </c>
      <c r="H26" s="45">
        <v>2008</v>
      </c>
      <c r="I26" s="48" t="s">
        <v>2582</v>
      </c>
      <c r="J26" s="49">
        <v>73571.88</v>
      </c>
      <c r="K26" s="45" t="s">
        <v>8507</v>
      </c>
      <c r="L26" s="48" t="s">
        <v>2481</v>
      </c>
      <c r="M26" s="48" t="s">
        <v>2583</v>
      </c>
      <c r="N26" s="48" t="s">
        <v>2584</v>
      </c>
      <c r="O26" s="48" t="s">
        <v>2585</v>
      </c>
      <c r="P26" s="45" t="s">
        <v>2586</v>
      </c>
      <c r="Q26" s="50">
        <v>4.9099999999999993</v>
      </c>
      <c r="R26" s="50">
        <v>0</v>
      </c>
      <c r="S26" s="50">
        <v>1.18</v>
      </c>
      <c r="T26" s="50">
        <v>4.34</v>
      </c>
      <c r="U26" s="50">
        <f t="shared" si="0"/>
        <v>5.52</v>
      </c>
      <c r="V26" s="45">
        <v>100</v>
      </c>
      <c r="W26" s="49">
        <v>98</v>
      </c>
      <c r="X26" s="51" t="s">
        <v>2454</v>
      </c>
      <c r="Y26" s="45"/>
      <c r="Z26" s="45"/>
      <c r="AA26" s="45"/>
      <c r="AB26" s="45">
        <v>60</v>
      </c>
      <c r="AC26" s="45"/>
      <c r="AD26" s="45">
        <v>43.43</v>
      </c>
      <c r="AE26" s="52">
        <v>5</v>
      </c>
      <c r="AF26" s="420">
        <v>100</v>
      </c>
      <c r="AG26" s="53" t="s">
        <v>2477</v>
      </c>
      <c r="AH26" s="45" t="s">
        <v>2478</v>
      </c>
      <c r="AI26" s="54">
        <v>13</v>
      </c>
      <c r="AJ26" s="53" t="s">
        <v>2518</v>
      </c>
      <c r="AK26" s="45" t="s">
        <v>2478</v>
      </c>
      <c r="AL26" s="54">
        <v>39</v>
      </c>
      <c r="AM26" s="53" t="s">
        <v>1844</v>
      </c>
      <c r="AN26" s="45"/>
      <c r="AO26" s="54">
        <v>38</v>
      </c>
      <c r="AP26" s="53"/>
      <c r="AQ26" s="45"/>
      <c r="AR26" s="54"/>
      <c r="AS26" s="53"/>
      <c r="AT26" s="45"/>
      <c r="AU26" s="54"/>
      <c r="AV26" s="53"/>
      <c r="AW26" s="45"/>
      <c r="AX26" s="54"/>
      <c r="AY26" s="132"/>
      <c r="AZ26" s="132"/>
      <c r="BA26" s="132"/>
      <c r="BB26" s="132"/>
      <c r="BC26" s="132"/>
    </row>
    <row r="27" spans="1:55" s="116" customFormat="1" ht="82.8" x14ac:dyDescent="0.25">
      <c r="A27" s="44">
        <v>103</v>
      </c>
      <c r="B27" s="253" t="s">
        <v>8506</v>
      </c>
      <c r="C27" s="45" t="s">
        <v>2587</v>
      </c>
      <c r="D27" s="46" t="s">
        <v>2588</v>
      </c>
      <c r="E27" s="47" t="s">
        <v>2589</v>
      </c>
      <c r="F27" s="45">
        <v>15639</v>
      </c>
      <c r="G27" s="47" t="s">
        <v>2590</v>
      </c>
      <c r="H27" s="45">
        <v>2010</v>
      </c>
      <c r="I27" s="48" t="s">
        <v>2591</v>
      </c>
      <c r="J27" s="49">
        <v>61587.06</v>
      </c>
      <c r="K27" s="45" t="s">
        <v>8507</v>
      </c>
      <c r="L27" s="48" t="s">
        <v>2592</v>
      </c>
      <c r="M27" s="48" t="s">
        <v>2593</v>
      </c>
      <c r="N27" s="48" t="s">
        <v>2594</v>
      </c>
      <c r="O27" s="48" t="s">
        <v>2595</v>
      </c>
      <c r="P27" s="45" t="s">
        <v>2596</v>
      </c>
      <c r="Q27" s="50">
        <v>3.08</v>
      </c>
      <c r="R27" s="50">
        <v>0</v>
      </c>
      <c r="S27" s="50">
        <v>0.99</v>
      </c>
      <c r="T27" s="50">
        <v>2.6</v>
      </c>
      <c r="U27" s="50">
        <f t="shared" si="0"/>
        <v>3.59</v>
      </c>
      <c r="V27" s="45">
        <v>70</v>
      </c>
      <c r="W27" s="49">
        <v>100</v>
      </c>
      <c r="X27" s="51" t="s">
        <v>2454</v>
      </c>
      <c r="Y27" s="45">
        <v>1</v>
      </c>
      <c r="Z27" s="45">
        <v>8</v>
      </c>
      <c r="AA27" s="45">
        <v>1</v>
      </c>
      <c r="AB27" s="45">
        <v>66</v>
      </c>
      <c r="AC27" s="45"/>
      <c r="AD27" s="45">
        <v>26.01</v>
      </c>
      <c r="AE27" s="52">
        <v>5</v>
      </c>
      <c r="AF27" s="420">
        <v>70</v>
      </c>
      <c r="AG27" s="53"/>
      <c r="AH27" s="45" t="s">
        <v>2597</v>
      </c>
      <c r="AI27" s="54">
        <v>84</v>
      </c>
      <c r="AJ27" s="53" t="s">
        <v>2598</v>
      </c>
      <c r="AK27" s="45" t="s">
        <v>2599</v>
      </c>
      <c r="AL27" s="54">
        <v>1</v>
      </c>
      <c r="AM27" s="53" t="s">
        <v>2487</v>
      </c>
      <c r="AN27" s="45" t="s">
        <v>2563</v>
      </c>
      <c r="AO27" s="54">
        <v>15</v>
      </c>
      <c r="AP27" s="53"/>
      <c r="AQ27" s="45"/>
      <c r="AR27" s="54"/>
      <c r="AS27" s="53"/>
      <c r="AT27" s="45"/>
      <c r="AU27" s="54"/>
      <c r="AV27" s="53"/>
      <c r="AW27" s="45"/>
      <c r="AX27" s="54"/>
      <c r="AY27" s="132"/>
      <c r="AZ27" s="132"/>
      <c r="BA27" s="132"/>
      <c r="BB27" s="132"/>
      <c r="BC27" s="132"/>
    </row>
    <row r="28" spans="1:55" s="116" customFormat="1" ht="82.8" x14ac:dyDescent="0.25">
      <c r="A28" s="44">
        <v>103</v>
      </c>
      <c r="B28" s="253" t="s">
        <v>8506</v>
      </c>
      <c r="C28" s="45" t="s">
        <v>2524</v>
      </c>
      <c r="D28" s="46" t="s">
        <v>2525</v>
      </c>
      <c r="E28" s="47" t="s">
        <v>2526</v>
      </c>
      <c r="F28" s="45">
        <v>14231</v>
      </c>
      <c r="G28" s="47" t="s">
        <v>2600</v>
      </c>
      <c r="H28" s="45">
        <v>2002</v>
      </c>
      <c r="I28" s="48" t="s">
        <v>2601</v>
      </c>
      <c r="J28" s="49">
        <v>200030</v>
      </c>
      <c r="K28" s="45" t="s">
        <v>848</v>
      </c>
      <c r="L28" s="48" t="s">
        <v>2481</v>
      </c>
      <c r="M28" s="48" t="s">
        <v>2482</v>
      </c>
      <c r="N28" s="48" t="s">
        <v>2602</v>
      </c>
      <c r="O28" s="48" t="s">
        <v>2603</v>
      </c>
      <c r="P28" s="45" t="s">
        <v>2604</v>
      </c>
      <c r="Q28" s="50">
        <v>5.0299999999999994</v>
      </c>
      <c r="R28" s="50">
        <v>0</v>
      </c>
      <c r="S28" s="50">
        <v>3.21</v>
      </c>
      <c r="T28" s="50">
        <v>3.48</v>
      </c>
      <c r="U28" s="50">
        <f t="shared" si="0"/>
        <v>6.6899999999999995</v>
      </c>
      <c r="V28" s="45">
        <v>100</v>
      </c>
      <c r="W28" s="49">
        <v>100</v>
      </c>
      <c r="X28" s="51" t="s">
        <v>2454</v>
      </c>
      <c r="Y28" s="45"/>
      <c r="Z28" s="45"/>
      <c r="AA28" s="45"/>
      <c r="AB28" s="45">
        <v>4</v>
      </c>
      <c r="AC28" s="45"/>
      <c r="AD28" s="45">
        <v>34.82</v>
      </c>
      <c r="AE28" s="52">
        <v>5</v>
      </c>
      <c r="AF28" s="420">
        <v>100</v>
      </c>
      <c r="AG28" s="53" t="s">
        <v>2525</v>
      </c>
      <c r="AH28" s="45" t="s">
        <v>2532</v>
      </c>
      <c r="AI28" s="54">
        <v>100</v>
      </c>
      <c r="AJ28" s="53"/>
      <c r="AK28" s="45"/>
      <c r="AL28" s="54"/>
      <c r="AM28" s="53"/>
      <c r="AN28" s="45"/>
      <c r="AO28" s="54"/>
      <c r="AP28" s="53"/>
      <c r="AQ28" s="45"/>
      <c r="AR28" s="54"/>
      <c r="AS28" s="53"/>
      <c r="AT28" s="45"/>
      <c r="AU28" s="54"/>
      <c r="AV28" s="53"/>
      <c r="AW28" s="45"/>
      <c r="AX28" s="54"/>
      <c r="AY28" s="132"/>
      <c r="AZ28" s="132"/>
      <c r="BA28" s="132"/>
      <c r="BB28" s="132"/>
      <c r="BC28" s="132"/>
    </row>
    <row r="29" spans="1:55" s="116" customFormat="1" ht="82.8" x14ac:dyDescent="0.25">
      <c r="A29" s="44">
        <v>103</v>
      </c>
      <c r="B29" s="253" t="s">
        <v>8506</v>
      </c>
      <c r="C29" s="45" t="s">
        <v>2445</v>
      </c>
      <c r="D29" s="46" t="s">
        <v>1645</v>
      </c>
      <c r="E29" s="47" t="s">
        <v>2446</v>
      </c>
      <c r="F29" s="45" t="s">
        <v>2605</v>
      </c>
      <c r="G29" s="47" t="s">
        <v>2606</v>
      </c>
      <c r="H29" s="45">
        <v>2010</v>
      </c>
      <c r="I29" s="48" t="s">
        <v>2607</v>
      </c>
      <c r="J29" s="49">
        <v>236342.83</v>
      </c>
      <c r="K29" s="45" t="s">
        <v>8507</v>
      </c>
      <c r="L29" s="48" t="s">
        <v>2608</v>
      </c>
      <c r="M29" s="48" t="s">
        <v>2609</v>
      </c>
      <c r="N29" s="48" t="s">
        <v>2610</v>
      </c>
      <c r="O29" s="48" t="s">
        <v>2611</v>
      </c>
      <c r="P29" s="45" t="s">
        <v>2612</v>
      </c>
      <c r="Q29" s="50">
        <v>5.2700000000000005</v>
      </c>
      <c r="R29" s="50">
        <v>0</v>
      </c>
      <c r="S29" s="50">
        <v>3.8</v>
      </c>
      <c r="T29" s="50">
        <v>3.43</v>
      </c>
      <c r="U29" s="50">
        <f t="shared" si="0"/>
        <v>7.23</v>
      </c>
      <c r="V29" s="45">
        <v>100</v>
      </c>
      <c r="W29" s="49">
        <v>100</v>
      </c>
      <c r="X29" s="51" t="s">
        <v>2454</v>
      </c>
      <c r="Y29" s="45">
        <v>3</v>
      </c>
      <c r="Z29" s="45">
        <v>2</v>
      </c>
      <c r="AA29" s="45">
        <v>3</v>
      </c>
      <c r="AB29" s="45">
        <v>4</v>
      </c>
      <c r="AC29" s="45"/>
      <c r="AD29" s="45">
        <v>34.26</v>
      </c>
      <c r="AE29" s="52">
        <v>5</v>
      </c>
      <c r="AF29" s="420">
        <v>100</v>
      </c>
      <c r="AG29" s="53" t="s">
        <v>2455</v>
      </c>
      <c r="AH29" s="45" t="s">
        <v>2446</v>
      </c>
      <c r="AI29" s="54">
        <v>25</v>
      </c>
      <c r="AJ29" s="53" t="s">
        <v>2456</v>
      </c>
      <c r="AK29" s="45" t="s">
        <v>2457</v>
      </c>
      <c r="AL29" s="54">
        <v>50</v>
      </c>
      <c r="AM29" s="53" t="s">
        <v>2458</v>
      </c>
      <c r="AN29" s="45" t="s">
        <v>2459</v>
      </c>
      <c r="AO29" s="54">
        <v>9</v>
      </c>
      <c r="AP29" s="53" t="s">
        <v>2613</v>
      </c>
      <c r="AQ29" s="45"/>
      <c r="AR29" s="54">
        <v>3</v>
      </c>
      <c r="AS29" s="53" t="s">
        <v>2614</v>
      </c>
      <c r="AT29" s="45"/>
      <c r="AU29" s="54">
        <v>13</v>
      </c>
      <c r="AV29" s="53"/>
      <c r="AW29" s="45"/>
      <c r="AX29" s="54"/>
      <c r="AY29" s="132"/>
      <c r="AZ29" s="132"/>
      <c r="BA29" s="132"/>
      <c r="BB29" s="132"/>
      <c r="BC29" s="132"/>
    </row>
    <row r="30" spans="1:55" s="116" customFormat="1" ht="82.8" x14ac:dyDescent="0.25">
      <c r="A30" s="44">
        <v>103</v>
      </c>
      <c r="B30" s="253" t="s">
        <v>8506</v>
      </c>
      <c r="C30" s="45" t="s">
        <v>2524</v>
      </c>
      <c r="D30" s="46" t="s">
        <v>2525</v>
      </c>
      <c r="E30" s="47" t="s">
        <v>2526</v>
      </c>
      <c r="F30" s="45">
        <v>14231</v>
      </c>
      <c r="G30" s="47" t="s">
        <v>2615</v>
      </c>
      <c r="H30" s="45">
        <v>2006</v>
      </c>
      <c r="I30" s="48" t="s">
        <v>2616</v>
      </c>
      <c r="J30" s="49">
        <v>410002</v>
      </c>
      <c r="K30" s="45" t="s">
        <v>664</v>
      </c>
      <c r="L30" s="48" t="s">
        <v>2481</v>
      </c>
      <c r="M30" s="48" t="s">
        <v>2482</v>
      </c>
      <c r="N30" s="48" t="s">
        <v>2617</v>
      </c>
      <c r="O30" s="48" t="s">
        <v>2618</v>
      </c>
      <c r="P30" s="45" t="s">
        <v>2619</v>
      </c>
      <c r="Q30" s="50">
        <v>6.66</v>
      </c>
      <c r="R30" s="50">
        <v>0</v>
      </c>
      <c r="S30" s="50">
        <v>6.59</v>
      </c>
      <c r="T30" s="50">
        <v>3.48</v>
      </c>
      <c r="U30" s="50">
        <f t="shared" si="0"/>
        <v>10.07</v>
      </c>
      <c r="V30" s="45">
        <v>100</v>
      </c>
      <c r="W30" s="49">
        <v>100</v>
      </c>
      <c r="X30" s="51" t="s">
        <v>2454</v>
      </c>
      <c r="Y30" s="45"/>
      <c r="Z30" s="45"/>
      <c r="AA30" s="45"/>
      <c r="AB30" s="45">
        <v>4</v>
      </c>
      <c r="AC30" s="45">
        <v>319</v>
      </c>
      <c r="AD30" s="45">
        <v>34.82</v>
      </c>
      <c r="AE30" s="52">
        <v>5</v>
      </c>
      <c r="AF30" s="420">
        <v>100</v>
      </c>
      <c r="AG30" s="53" t="s">
        <v>2525</v>
      </c>
      <c r="AH30" s="45" t="s">
        <v>2620</v>
      </c>
      <c r="AI30" s="54">
        <v>100</v>
      </c>
      <c r="AJ30" s="53"/>
      <c r="AK30" s="45"/>
      <c r="AL30" s="54"/>
      <c r="AM30" s="53"/>
      <c r="AN30" s="45"/>
      <c r="AO30" s="54"/>
      <c r="AP30" s="53"/>
      <c r="AQ30" s="45"/>
      <c r="AR30" s="54"/>
      <c r="AS30" s="53"/>
      <c r="AT30" s="45"/>
      <c r="AU30" s="54"/>
      <c r="AV30" s="53"/>
      <c r="AW30" s="45"/>
      <c r="AX30" s="54"/>
      <c r="AY30" s="132"/>
      <c r="AZ30" s="132"/>
      <c r="BA30" s="132"/>
      <c r="BB30" s="132"/>
      <c r="BC30" s="132"/>
    </row>
    <row r="31" spans="1:55" s="116" customFormat="1" ht="207" x14ac:dyDescent="0.25">
      <c r="A31" s="44">
        <v>103</v>
      </c>
      <c r="B31" s="253" t="s">
        <v>8506</v>
      </c>
      <c r="C31" s="45" t="s">
        <v>2488</v>
      </c>
      <c r="D31" s="46" t="s">
        <v>2458</v>
      </c>
      <c r="E31" s="47" t="s">
        <v>2459</v>
      </c>
      <c r="F31" s="57">
        <v>8790</v>
      </c>
      <c r="G31" s="47" t="s">
        <v>2621</v>
      </c>
      <c r="H31" s="45">
        <v>2005</v>
      </c>
      <c r="I31" s="48" t="s">
        <v>2622</v>
      </c>
      <c r="J31" s="49">
        <v>296384</v>
      </c>
      <c r="K31" s="45" t="s">
        <v>664</v>
      </c>
      <c r="L31" s="48" t="s">
        <v>2623</v>
      </c>
      <c r="M31" s="48" t="s">
        <v>2624</v>
      </c>
      <c r="N31" s="48" t="s">
        <v>2625</v>
      </c>
      <c r="O31" s="48" t="s">
        <v>2626</v>
      </c>
      <c r="P31" s="45" t="s">
        <v>2627</v>
      </c>
      <c r="Q31" s="50">
        <v>6.3299999999999992</v>
      </c>
      <c r="R31" s="50">
        <v>0</v>
      </c>
      <c r="S31" s="50">
        <v>4.76</v>
      </c>
      <c r="T31" s="50">
        <v>4.03</v>
      </c>
      <c r="U31" s="50">
        <f t="shared" si="0"/>
        <v>8.7899999999999991</v>
      </c>
      <c r="V31" s="45">
        <v>100</v>
      </c>
      <c r="W31" s="49">
        <v>100</v>
      </c>
      <c r="X31" s="51" t="s">
        <v>2454</v>
      </c>
      <c r="Y31" s="45">
        <v>3</v>
      </c>
      <c r="Z31" s="45">
        <v>8</v>
      </c>
      <c r="AA31" s="45">
        <v>1</v>
      </c>
      <c r="AB31" s="45">
        <v>60</v>
      </c>
      <c r="AC31" s="45">
        <v>313</v>
      </c>
      <c r="AD31" s="45">
        <v>40.28</v>
      </c>
      <c r="AE31" s="52">
        <v>5</v>
      </c>
      <c r="AF31" s="420">
        <v>100</v>
      </c>
      <c r="AG31" s="53" t="s">
        <v>2458</v>
      </c>
      <c r="AH31" s="45" t="s">
        <v>2459</v>
      </c>
      <c r="AI31" s="54">
        <v>60</v>
      </c>
      <c r="AJ31" s="53" t="s">
        <v>2460</v>
      </c>
      <c r="AK31" s="45" t="s">
        <v>2628</v>
      </c>
      <c r="AL31" s="54">
        <v>30</v>
      </c>
      <c r="AM31" s="53" t="s">
        <v>1844</v>
      </c>
      <c r="AN31" s="45"/>
      <c r="AO31" s="54">
        <v>10</v>
      </c>
      <c r="AP31" s="53"/>
      <c r="AQ31" s="45"/>
      <c r="AR31" s="54"/>
      <c r="AS31" s="53"/>
      <c r="AT31" s="45"/>
      <c r="AU31" s="54"/>
      <c r="AV31" s="53"/>
      <c r="AW31" s="45"/>
      <c r="AX31" s="54"/>
      <c r="AY31" s="132"/>
      <c r="AZ31" s="132"/>
      <c r="BA31" s="132"/>
      <c r="BB31" s="132"/>
      <c r="BC31" s="132"/>
    </row>
    <row r="32" spans="1:55" s="116" customFormat="1" ht="82.8" x14ac:dyDescent="0.25">
      <c r="A32" s="44">
        <v>103</v>
      </c>
      <c r="B32" s="253" t="s">
        <v>8506</v>
      </c>
      <c r="C32" s="45" t="s">
        <v>2629</v>
      </c>
      <c r="D32" s="46" t="s">
        <v>2458</v>
      </c>
      <c r="E32" s="47" t="s">
        <v>2630</v>
      </c>
      <c r="F32" s="64">
        <v>14115</v>
      </c>
      <c r="G32" s="47" t="s">
        <v>2631</v>
      </c>
      <c r="H32" s="45">
        <v>2010</v>
      </c>
      <c r="I32" s="48" t="s">
        <v>2632</v>
      </c>
      <c r="J32" s="49">
        <v>595000</v>
      </c>
      <c r="K32" s="45" t="s">
        <v>677</v>
      </c>
      <c r="L32" s="48" t="s">
        <v>2633</v>
      </c>
      <c r="M32" s="48" t="s">
        <v>2634</v>
      </c>
      <c r="N32" s="48" t="s">
        <v>2635</v>
      </c>
      <c r="O32" s="48" t="s">
        <v>2636</v>
      </c>
      <c r="P32" s="45" t="s">
        <v>2637</v>
      </c>
      <c r="Q32" s="50">
        <v>8.18</v>
      </c>
      <c r="R32" s="50">
        <v>0</v>
      </c>
      <c r="S32" s="50">
        <v>9.56</v>
      </c>
      <c r="T32" s="50">
        <v>3.56</v>
      </c>
      <c r="U32" s="50">
        <f t="shared" si="0"/>
        <v>13.120000000000001</v>
      </c>
      <c r="V32" s="45">
        <v>122</v>
      </c>
      <c r="W32" s="49">
        <v>100</v>
      </c>
      <c r="X32" s="51" t="s">
        <v>2638</v>
      </c>
      <c r="Y32" s="45">
        <v>3</v>
      </c>
      <c r="Z32" s="45">
        <v>5</v>
      </c>
      <c r="AA32" s="45">
        <v>1</v>
      </c>
      <c r="AB32" s="45">
        <v>4</v>
      </c>
      <c r="AC32" s="45">
        <v>119</v>
      </c>
      <c r="AD32" s="45">
        <v>35.61</v>
      </c>
      <c r="AE32" s="52">
        <v>5</v>
      </c>
      <c r="AF32" s="420">
        <v>108</v>
      </c>
      <c r="AG32" s="53" t="s">
        <v>2477</v>
      </c>
      <c r="AH32" s="45" t="s">
        <v>2478</v>
      </c>
      <c r="AI32" s="54">
        <v>9</v>
      </c>
      <c r="AJ32" s="53" t="s">
        <v>2458</v>
      </c>
      <c r="AK32" s="45" t="s">
        <v>2459</v>
      </c>
      <c r="AL32" s="54">
        <v>46</v>
      </c>
      <c r="AM32" s="53" t="s">
        <v>2460</v>
      </c>
      <c r="AN32" s="45" t="s">
        <v>2461</v>
      </c>
      <c r="AO32" s="54">
        <v>10</v>
      </c>
      <c r="AP32" s="53"/>
      <c r="AQ32" s="45"/>
      <c r="AR32" s="54"/>
      <c r="AS32" s="53" t="s">
        <v>2598</v>
      </c>
      <c r="AT32" s="45" t="s">
        <v>2639</v>
      </c>
      <c r="AU32" s="54">
        <v>43</v>
      </c>
      <c r="AV32" s="53"/>
      <c r="AW32" s="45"/>
      <c r="AX32" s="54"/>
      <c r="AY32" s="132"/>
      <c r="AZ32" s="132"/>
      <c r="BA32" s="132"/>
      <c r="BB32" s="132"/>
      <c r="BC32" s="132"/>
    </row>
    <row r="33" spans="1:55" s="116" customFormat="1" ht="96.6" x14ac:dyDescent="0.25">
      <c r="A33" s="44">
        <v>103</v>
      </c>
      <c r="B33" s="253" t="s">
        <v>8506</v>
      </c>
      <c r="C33" s="45" t="s">
        <v>2476</v>
      </c>
      <c r="D33" s="46" t="s">
        <v>2477</v>
      </c>
      <c r="E33" s="47" t="s">
        <v>2640</v>
      </c>
      <c r="F33" s="45">
        <v>34349</v>
      </c>
      <c r="G33" s="47" t="s">
        <v>2641</v>
      </c>
      <c r="H33" s="45">
        <v>2016</v>
      </c>
      <c r="I33" s="48" t="s">
        <v>2642</v>
      </c>
      <c r="J33" s="49">
        <v>139142.16</v>
      </c>
      <c r="K33" s="45" t="s">
        <v>694</v>
      </c>
      <c r="L33" s="48" t="s">
        <v>2643</v>
      </c>
      <c r="M33" s="48" t="s">
        <v>2644</v>
      </c>
      <c r="N33" s="48" t="s">
        <v>2645</v>
      </c>
      <c r="O33" s="48" t="s">
        <v>2646</v>
      </c>
      <c r="P33" s="56" t="s">
        <v>2647</v>
      </c>
      <c r="Q33" s="50">
        <v>4.2896941176470609</v>
      </c>
      <c r="R33" s="50">
        <f>27828.48/1700</f>
        <v>16.369694117647057</v>
      </c>
      <c r="S33" s="50">
        <v>2.2400000000000002</v>
      </c>
      <c r="T33" s="50">
        <v>2.62</v>
      </c>
      <c r="U33" s="50">
        <f t="shared" si="0"/>
        <v>21.22969411764706</v>
      </c>
      <c r="V33" s="45">
        <v>100</v>
      </c>
      <c r="W33" s="49">
        <v>53</v>
      </c>
      <c r="X33" s="51" t="s">
        <v>2454</v>
      </c>
      <c r="Y33" s="45">
        <v>3</v>
      </c>
      <c r="Z33" s="45">
        <v>11</v>
      </c>
      <c r="AA33" s="45">
        <v>6</v>
      </c>
      <c r="AB33" s="45">
        <v>44</v>
      </c>
      <c r="AC33" s="45">
        <v>72</v>
      </c>
      <c r="AD33" s="45">
        <v>26.16</v>
      </c>
      <c r="AE33" s="52">
        <v>5</v>
      </c>
      <c r="AF33" s="420">
        <v>100</v>
      </c>
      <c r="AG33" s="53" t="s">
        <v>2477</v>
      </c>
      <c r="AH33" s="45" t="s">
        <v>2478</v>
      </c>
      <c r="AI33" s="54">
        <v>80</v>
      </c>
      <c r="AJ33" s="53" t="s">
        <v>2525</v>
      </c>
      <c r="AK33" s="45" t="s">
        <v>2648</v>
      </c>
      <c r="AL33" s="54">
        <v>20</v>
      </c>
      <c r="AM33" s="53"/>
      <c r="AN33" s="45"/>
      <c r="AO33" s="54"/>
      <c r="AP33" s="53"/>
      <c r="AQ33" s="45"/>
      <c r="AR33" s="54"/>
      <c r="AS33" s="53"/>
      <c r="AT33" s="45"/>
      <c r="AU33" s="54"/>
      <c r="AV33" s="53"/>
      <c r="AW33" s="45"/>
      <c r="AX33" s="54"/>
      <c r="AY33" s="132"/>
      <c r="AZ33" s="132"/>
      <c r="BA33" s="132"/>
      <c r="BB33" s="132"/>
      <c r="BC33" s="132"/>
    </row>
    <row r="34" spans="1:55" s="116" customFormat="1" ht="151.80000000000001" x14ac:dyDescent="0.25">
      <c r="A34" s="44">
        <v>103</v>
      </c>
      <c r="B34" s="253" t="s">
        <v>8506</v>
      </c>
      <c r="C34" s="45" t="s">
        <v>2464</v>
      </c>
      <c r="D34" s="46" t="s">
        <v>2465</v>
      </c>
      <c r="E34" s="47" t="s">
        <v>2649</v>
      </c>
      <c r="F34" s="45">
        <v>15669</v>
      </c>
      <c r="G34" s="47" t="s">
        <v>2650</v>
      </c>
      <c r="H34" s="45">
        <v>2016</v>
      </c>
      <c r="I34" s="48" t="s">
        <v>2651</v>
      </c>
      <c r="J34" s="49">
        <v>97743.84</v>
      </c>
      <c r="K34" s="45" t="s">
        <v>694</v>
      </c>
      <c r="L34" s="48" t="s">
        <v>2508</v>
      </c>
      <c r="M34" s="48" t="s">
        <v>2509</v>
      </c>
      <c r="N34" s="48" t="s">
        <v>2652</v>
      </c>
      <c r="O34" s="48" t="s">
        <v>2653</v>
      </c>
      <c r="P34" s="56" t="s">
        <v>2654</v>
      </c>
      <c r="Q34" s="50">
        <v>9.4893176470588241</v>
      </c>
      <c r="R34" s="50">
        <f>19548.84/1700</f>
        <v>11.499317647058824</v>
      </c>
      <c r="S34" s="50">
        <v>1.57</v>
      </c>
      <c r="T34" s="50">
        <v>3.34</v>
      </c>
      <c r="U34" s="50">
        <f t="shared" si="0"/>
        <v>16.409317647058824</v>
      </c>
      <c r="V34" s="45">
        <v>100</v>
      </c>
      <c r="W34" s="49">
        <v>52</v>
      </c>
      <c r="X34" s="51" t="s">
        <v>2454</v>
      </c>
      <c r="Y34" s="45">
        <v>3</v>
      </c>
      <c r="Z34" s="45">
        <v>12</v>
      </c>
      <c r="AA34" s="45">
        <v>3</v>
      </c>
      <c r="AB34" s="45">
        <v>60</v>
      </c>
      <c r="AC34" s="45"/>
      <c r="AD34" s="45">
        <v>33.4</v>
      </c>
      <c r="AE34" s="52">
        <v>5</v>
      </c>
      <c r="AF34" s="420">
        <v>100</v>
      </c>
      <c r="AG34" s="53" t="s">
        <v>2465</v>
      </c>
      <c r="AH34" s="45" t="s">
        <v>2475</v>
      </c>
      <c r="AI34" s="54">
        <v>100</v>
      </c>
      <c r="AJ34" s="53"/>
      <c r="AK34" s="45"/>
      <c r="AL34" s="54"/>
      <c r="AM34" s="53"/>
      <c r="AN34" s="45"/>
      <c r="AO34" s="54"/>
      <c r="AP34" s="53"/>
      <c r="AQ34" s="45"/>
      <c r="AR34" s="54"/>
      <c r="AS34" s="53"/>
      <c r="AT34" s="45"/>
      <c r="AU34" s="54"/>
      <c r="AV34" s="53"/>
      <c r="AW34" s="45"/>
      <c r="AX34" s="54"/>
      <c r="AY34" s="132"/>
      <c r="AZ34" s="132"/>
      <c r="BA34" s="132"/>
      <c r="BB34" s="132"/>
      <c r="BC34" s="132"/>
    </row>
    <row r="35" spans="1:55" s="116" customFormat="1" ht="96.6" x14ac:dyDescent="0.25">
      <c r="A35" s="44">
        <v>103</v>
      </c>
      <c r="B35" s="253" t="s">
        <v>8506</v>
      </c>
      <c r="C35" s="56" t="s">
        <v>2587</v>
      </c>
      <c r="D35" s="46" t="s">
        <v>2455</v>
      </c>
      <c r="E35" s="47" t="s">
        <v>2655</v>
      </c>
      <c r="F35" s="45">
        <v>15640</v>
      </c>
      <c r="G35" s="47" t="s">
        <v>2656</v>
      </c>
      <c r="H35" s="45">
        <v>2016</v>
      </c>
      <c r="I35" s="48" t="s">
        <v>2657</v>
      </c>
      <c r="J35" s="49">
        <v>161871.13</v>
      </c>
      <c r="K35" s="45" t="s">
        <v>694</v>
      </c>
      <c r="L35" s="48" t="s">
        <v>2592</v>
      </c>
      <c r="M35" s="48" t="s">
        <v>2593</v>
      </c>
      <c r="N35" s="58" t="s">
        <v>2658</v>
      </c>
      <c r="O35" s="58" t="s">
        <v>2659</v>
      </c>
      <c r="P35" s="56" t="s">
        <v>2660</v>
      </c>
      <c r="Q35" s="50">
        <v>13.793576470588238</v>
      </c>
      <c r="R35" s="50">
        <f>32374.08/1700</f>
        <v>19.043576470588235</v>
      </c>
      <c r="S35" s="50">
        <v>2.6</v>
      </c>
      <c r="T35" s="50">
        <v>2.67</v>
      </c>
      <c r="U35" s="50">
        <f t="shared" si="0"/>
        <v>24.313576470588238</v>
      </c>
      <c r="V35" s="45">
        <v>100</v>
      </c>
      <c r="W35" s="49">
        <v>48</v>
      </c>
      <c r="X35" s="51" t="s">
        <v>2454</v>
      </c>
      <c r="Y35" s="45">
        <v>3</v>
      </c>
      <c r="Z35" s="45">
        <v>4</v>
      </c>
      <c r="AA35" s="45">
        <v>1</v>
      </c>
      <c r="AB35" s="45">
        <v>4</v>
      </c>
      <c r="AC35" s="45"/>
      <c r="AD35" s="45">
        <v>26.69</v>
      </c>
      <c r="AE35" s="52">
        <v>5</v>
      </c>
      <c r="AF35" s="420">
        <v>100</v>
      </c>
      <c r="AG35" s="53" t="s">
        <v>2661</v>
      </c>
      <c r="AH35" s="45" t="s">
        <v>2597</v>
      </c>
      <c r="AI35" s="54">
        <v>30</v>
      </c>
      <c r="AJ35" s="53" t="s">
        <v>2662</v>
      </c>
      <c r="AK35" s="45" t="s">
        <v>2597</v>
      </c>
      <c r="AL35" s="54">
        <v>35</v>
      </c>
      <c r="AM35" s="53" t="s">
        <v>2663</v>
      </c>
      <c r="AN35" s="45" t="s">
        <v>2597</v>
      </c>
      <c r="AO35" s="54">
        <v>20</v>
      </c>
      <c r="AP35" s="53" t="s">
        <v>2487</v>
      </c>
      <c r="AQ35" s="45" t="s">
        <v>2664</v>
      </c>
      <c r="AR35" s="54">
        <v>15</v>
      </c>
      <c r="AS35" s="53"/>
      <c r="AT35" s="45"/>
      <c r="AU35" s="54"/>
      <c r="AV35" s="53"/>
      <c r="AW35" s="45"/>
      <c r="AX35" s="54"/>
      <c r="AY35" s="132"/>
      <c r="AZ35" s="132"/>
      <c r="BA35" s="132"/>
      <c r="BB35" s="132"/>
      <c r="BC35" s="132"/>
    </row>
    <row r="36" spans="1:55" s="116" customFormat="1" ht="82.8" x14ac:dyDescent="0.25">
      <c r="A36" s="44">
        <v>103</v>
      </c>
      <c r="B36" s="253" t="s">
        <v>8506</v>
      </c>
      <c r="C36" s="45" t="s">
        <v>2445</v>
      </c>
      <c r="D36" s="46" t="s">
        <v>2564</v>
      </c>
      <c r="E36" s="47" t="s">
        <v>2457</v>
      </c>
      <c r="F36" s="45" t="s">
        <v>2565</v>
      </c>
      <c r="G36" s="47" t="s">
        <v>8508</v>
      </c>
      <c r="H36" s="45">
        <v>2016</v>
      </c>
      <c r="I36" s="48" t="s">
        <v>8509</v>
      </c>
      <c r="J36" s="49">
        <v>46024.31</v>
      </c>
      <c r="K36" s="45" t="s">
        <v>694</v>
      </c>
      <c r="L36" s="48" t="s">
        <v>8510</v>
      </c>
      <c r="M36" s="48" t="s">
        <v>2569</v>
      </c>
      <c r="N36" s="48" t="s">
        <v>8511</v>
      </c>
      <c r="O36" s="48" t="s">
        <v>2571</v>
      </c>
      <c r="P36" s="56" t="s">
        <v>8512</v>
      </c>
      <c r="Q36" s="50">
        <v>5.67</v>
      </c>
      <c r="R36" s="50">
        <v>5.41</v>
      </c>
      <c r="S36" s="50">
        <v>0.74</v>
      </c>
      <c r="T36" s="50">
        <v>4.16</v>
      </c>
      <c r="U36" s="50">
        <f t="shared" si="0"/>
        <v>10.31</v>
      </c>
      <c r="V36" s="45">
        <v>58</v>
      </c>
      <c r="W36" s="49">
        <v>52</v>
      </c>
      <c r="X36" s="51" t="s">
        <v>8513</v>
      </c>
      <c r="Y36" s="45">
        <v>3</v>
      </c>
      <c r="Z36" s="45">
        <v>11</v>
      </c>
      <c r="AA36" s="45">
        <v>4</v>
      </c>
      <c r="AB36" s="45">
        <v>4</v>
      </c>
      <c r="AC36" s="45">
        <v>52</v>
      </c>
      <c r="AD36" s="45">
        <v>41.55</v>
      </c>
      <c r="AE36" s="52">
        <v>5</v>
      </c>
      <c r="AF36" s="420">
        <v>100</v>
      </c>
      <c r="AG36" s="53" t="s">
        <v>2564</v>
      </c>
      <c r="AH36" s="45" t="s">
        <v>2457</v>
      </c>
      <c r="AI36" s="54">
        <v>8</v>
      </c>
      <c r="AJ36" s="53" t="s">
        <v>2458</v>
      </c>
      <c r="AK36" s="45" t="s">
        <v>2459</v>
      </c>
      <c r="AL36" s="54">
        <v>62</v>
      </c>
      <c r="AM36" s="53" t="s">
        <v>2455</v>
      </c>
      <c r="AN36" s="45" t="s">
        <v>2446</v>
      </c>
      <c r="AO36" s="54">
        <v>1</v>
      </c>
      <c r="AP36" s="53" t="s">
        <v>2573</v>
      </c>
      <c r="AQ36" s="45" t="s">
        <v>2461</v>
      </c>
      <c r="AR36" s="54">
        <v>2</v>
      </c>
      <c r="AS36" s="53" t="s">
        <v>1844</v>
      </c>
      <c r="AT36" s="45"/>
      <c r="AU36" s="54">
        <v>27</v>
      </c>
      <c r="AV36" s="53" t="s">
        <v>2574</v>
      </c>
      <c r="AW36" s="45"/>
      <c r="AX36" s="54">
        <v>0</v>
      </c>
      <c r="AY36" s="132"/>
      <c r="AZ36" s="132"/>
      <c r="BA36" s="132"/>
      <c r="BB36" s="132"/>
      <c r="BC36" s="132"/>
    </row>
    <row r="37" spans="1:55" s="116" customFormat="1" ht="151.80000000000001" x14ac:dyDescent="0.25">
      <c r="A37" s="44">
        <v>103</v>
      </c>
      <c r="B37" s="253" t="s">
        <v>8506</v>
      </c>
      <c r="C37" s="59">
        <v>5</v>
      </c>
      <c r="D37" s="46" t="s">
        <v>2455</v>
      </c>
      <c r="E37" s="47" t="s">
        <v>2665</v>
      </c>
      <c r="F37" s="45">
        <v>23575</v>
      </c>
      <c r="G37" s="47" t="s">
        <v>2666</v>
      </c>
      <c r="H37" s="45">
        <v>2018</v>
      </c>
      <c r="I37" s="48" t="s">
        <v>2667</v>
      </c>
      <c r="J37" s="49">
        <v>175199.9</v>
      </c>
      <c r="K37" s="45" t="s">
        <v>793</v>
      </c>
      <c r="L37" s="48" t="s">
        <v>2508</v>
      </c>
      <c r="M37" s="48" t="s">
        <v>2509</v>
      </c>
      <c r="N37" s="48" t="s">
        <v>2668</v>
      </c>
      <c r="O37" s="48" t="s">
        <v>2669</v>
      </c>
      <c r="P37" s="56" t="s">
        <v>2670</v>
      </c>
      <c r="Q37" s="50">
        <v>15.00175294117647</v>
      </c>
      <c r="R37" s="50">
        <f>175199.9/(5*1700)</f>
        <v>20.611752941176469</v>
      </c>
      <c r="S37" s="50">
        <v>2.82</v>
      </c>
      <c r="T37" s="50">
        <v>2.4700000000000002</v>
      </c>
      <c r="U37" s="50">
        <f t="shared" si="0"/>
        <v>25.901752941176468</v>
      </c>
      <c r="V37" s="45">
        <v>100</v>
      </c>
      <c r="W37" s="49">
        <v>0</v>
      </c>
      <c r="X37" s="51" t="s">
        <v>2671</v>
      </c>
      <c r="Y37" s="45">
        <v>3</v>
      </c>
      <c r="Z37" s="45">
        <v>12</v>
      </c>
      <c r="AA37" s="45">
        <v>1</v>
      </c>
      <c r="AB37" s="45"/>
      <c r="AC37" s="45">
        <v>39</v>
      </c>
      <c r="AD37" s="45">
        <v>24.65</v>
      </c>
      <c r="AE37" s="52">
        <v>5</v>
      </c>
      <c r="AF37" s="420">
        <v>100</v>
      </c>
      <c r="AG37" s="53" t="s">
        <v>2672</v>
      </c>
      <c r="AH37" s="45" t="s">
        <v>2673</v>
      </c>
      <c r="AI37" s="54">
        <v>60</v>
      </c>
      <c r="AJ37" s="53" t="s">
        <v>2674</v>
      </c>
      <c r="AK37" s="45" t="s">
        <v>2675</v>
      </c>
      <c r="AL37" s="54">
        <v>25</v>
      </c>
      <c r="AM37" s="53" t="s">
        <v>2487</v>
      </c>
      <c r="AN37" s="45" t="s">
        <v>2676</v>
      </c>
      <c r="AO37" s="54">
        <v>15</v>
      </c>
      <c r="AP37" s="53"/>
      <c r="AQ37" s="45"/>
      <c r="AR37" s="54"/>
      <c r="AS37" s="53"/>
      <c r="AT37" s="45"/>
      <c r="AU37" s="54"/>
      <c r="AV37" s="53"/>
      <c r="AW37" s="45"/>
      <c r="AX37" s="54"/>
      <c r="AY37" s="132"/>
      <c r="AZ37" s="132"/>
      <c r="BA37" s="132"/>
      <c r="BB37" s="132"/>
      <c r="BC37" s="132"/>
    </row>
    <row r="38" spans="1:55" s="116" customFormat="1" ht="124.2" x14ac:dyDescent="0.25">
      <c r="A38" s="44">
        <v>103</v>
      </c>
      <c r="B38" s="253" t="s">
        <v>8506</v>
      </c>
      <c r="C38" s="45" t="s">
        <v>2464</v>
      </c>
      <c r="D38" s="46" t="s">
        <v>2465</v>
      </c>
      <c r="E38" s="47" t="s">
        <v>2497</v>
      </c>
      <c r="F38" s="45">
        <v>21418</v>
      </c>
      <c r="G38" s="47" t="s">
        <v>8479</v>
      </c>
      <c r="H38" s="45">
        <v>2018</v>
      </c>
      <c r="I38" s="48" t="s">
        <v>8480</v>
      </c>
      <c r="J38" s="49">
        <v>71187.58</v>
      </c>
      <c r="K38" s="45" t="s">
        <v>2677</v>
      </c>
      <c r="L38" s="48" t="s">
        <v>2500</v>
      </c>
      <c r="M38" s="48" t="s">
        <v>2501</v>
      </c>
      <c r="N38" s="48" t="s">
        <v>2678</v>
      </c>
      <c r="O38" s="48" t="s">
        <v>2679</v>
      </c>
      <c r="P38" s="56" t="s">
        <v>2680</v>
      </c>
      <c r="Q38" s="50">
        <v>7.625009411764708</v>
      </c>
      <c r="R38" s="50">
        <f>71187.58/(5*1700)</f>
        <v>8.3750094117647063</v>
      </c>
      <c r="S38" s="50">
        <v>1.1399999999999999</v>
      </c>
      <c r="T38" s="50">
        <v>2.89</v>
      </c>
      <c r="U38" s="50">
        <f t="shared" si="0"/>
        <v>12.405009411764707</v>
      </c>
      <c r="V38" s="45">
        <v>100</v>
      </c>
      <c r="W38" s="50">
        <v>7</v>
      </c>
      <c r="X38" s="51" t="s">
        <v>2681</v>
      </c>
      <c r="Y38" s="45">
        <v>3</v>
      </c>
      <c r="Z38" s="45">
        <v>12</v>
      </c>
      <c r="AA38" s="45">
        <v>2</v>
      </c>
      <c r="AB38" s="45">
        <v>60</v>
      </c>
      <c r="AC38" s="45">
        <v>28</v>
      </c>
      <c r="AD38" s="45">
        <v>28.91</v>
      </c>
      <c r="AE38" s="52">
        <v>5</v>
      </c>
      <c r="AF38" s="420">
        <v>100</v>
      </c>
      <c r="AG38" s="53" t="s">
        <v>2465</v>
      </c>
      <c r="AH38" s="45" t="s">
        <v>2475</v>
      </c>
      <c r="AI38" s="54">
        <v>100</v>
      </c>
      <c r="AJ38" s="53"/>
      <c r="AK38" s="45"/>
      <c r="AL38" s="54"/>
      <c r="AM38" s="53"/>
      <c r="AN38" s="45"/>
      <c r="AO38" s="54"/>
      <c r="AP38" s="53"/>
      <c r="AQ38" s="45"/>
      <c r="AR38" s="54"/>
      <c r="AS38" s="53"/>
      <c r="AT38" s="45"/>
      <c r="AU38" s="54"/>
      <c r="AV38" s="53"/>
      <c r="AW38" s="45"/>
      <c r="AX38" s="54"/>
      <c r="AY38" s="132"/>
      <c r="AZ38" s="132"/>
      <c r="BA38" s="132"/>
      <c r="BB38" s="132"/>
      <c r="BC38" s="132"/>
    </row>
    <row r="39" spans="1:55" s="116" customFormat="1" ht="110.4" x14ac:dyDescent="0.25">
      <c r="A39" s="44">
        <v>103</v>
      </c>
      <c r="B39" s="253" t="s">
        <v>8506</v>
      </c>
      <c r="C39" s="59">
        <v>8</v>
      </c>
      <c r="D39" s="46" t="s">
        <v>2460</v>
      </c>
      <c r="E39" s="47" t="s">
        <v>2555</v>
      </c>
      <c r="F39" s="45">
        <v>16256</v>
      </c>
      <c r="G39" s="60" t="s">
        <v>2682</v>
      </c>
      <c r="H39" s="45">
        <v>2018</v>
      </c>
      <c r="I39" s="58" t="s">
        <v>2683</v>
      </c>
      <c r="J39" s="49">
        <v>297834.08</v>
      </c>
      <c r="K39" s="45" t="s">
        <v>793</v>
      </c>
      <c r="L39" s="48" t="s">
        <v>2481</v>
      </c>
      <c r="M39" s="48" t="s">
        <v>2482</v>
      </c>
      <c r="N39" s="58" t="s">
        <v>2684</v>
      </c>
      <c r="O39" s="58" t="s">
        <v>2685</v>
      </c>
      <c r="P39" s="61">
        <v>15928</v>
      </c>
      <c r="Q39" s="50">
        <v>26.929303529411765</v>
      </c>
      <c r="R39" s="50">
        <f>297834.08/(5*1700)</f>
        <v>35.039303529411768</v>
      </c>
      <c r="S39" s="50">
        <v>4.79</v>
      </c>
      <c r="T39" s="50">
        <v>2.87</v>
      </c>
      <c r="U39" s="50">
        <f t="shared" si="0"/>
        <v>42.699303529411765</v>
      </c>
      <c r="V39" s="45" t="s">
        <v>2686</v>
      </c>
      <c r="W39" s="50">
        <v>0</v>
      </c>
      <c r="X39" s="51" t="s">
        <v>2687</v>
      </c>
      <c r="Y39" s="45">
        <v>3</v>
      </c>
      <c r="Z39" s="45">
        <v>2</v>
      </c>
      <c r="AA39" s="45">
        <v>3</v>
      </c>
      <c r="AB39" s="45">
        <v>44</v>
      </c>
      <c r="AC39" s="45">
        <v>101</v>
      </c>
      <c r="AD39" s="45">
        <v>28.68</v>
      </c>
      <c r="AE39" s="52">
        <v>5</v>
      </c>
      <c r="AF39" s="420">
        <v>100</v>
      </c>
      <c r="AG39" s="53"/>
      <c r="AH39" s="45" t="s">
        <v>2688</v>
      </c>
      <c r="AI39" s="54">
        <v>80</v>
      </c>
      <c r="AJ39" s="53" t="s">
        <v>2689</v>
      </c>
      <c r="AK39" s="45" t="s">
        <v>2690</v>
      </c>
      <c r="AL39" s="54">
        <v>10</v>
      </c>
      <c r="AM39" s="53" t="s">
        <v>2691</v>
      </c>
      <c r="AN39" s="45"/>
      <c r="AO39" s="54">
        <v>10</v>
      </c>
      <c r="AP39" s="53"/>
      <c r="AQ39" s="45"/>
      <c r="AR39" s="54"/>
      <c r="AS39" s="53"/>
      <c r="AT39" s="45"/>
      <c r="AU39" s="54"/>
      <c r="AV39" s="53"/>
      <c r="AW39" s="45"/>
      <c r="AX39" s="54"/>
      <c r="AY39" s="132"/>
      <c r="AZ39" s="132"/>
      <c r="BA39" s="132"/>
      <c r="BB39" s="132"/>
      <c r="BC39" s="132"/>
    </row>
    <row r="40" spans="1:55" s="108" customFormat="1" ht="70.05" customHeight="1" x14ac:dyDescent="0.3">
      <c r="A40" s="89">
        <v>104</v>
      </c>
      <c r="B40" s="58" t="s">
        <v>650</v>
      </c>
      <c r="C40" s="89">
        <v>6</v>
      </c>
      <c r="D40" s="89" t="s">
        <v>773</v>
      </c>
      <c r="E40" s="89" t="s">
        <v>1113</v>
      </c>
      <c r="F40" s="89">
        <v>29488</v>
      </c>
      <c r="G40" s="89" t="s">
        <v>785</v>
      </c>
      <c r="H40" s="89">
        <v>2014</v>
      </c>
      <c r="I40" s="89" t="s">
        <v>786</v>
      </c>
      <c r="J40" s="147">
        <v>56108</v>
      </c>
      <c r="K40" s="89" t="s">
        <v>8481</v>
      </c>
      <c r="L40" s="109" t="s">
        <v>777</v>
      </c>
      <c r="M40" s="89" t="s">
        <v>778</v>
      </c>
      <c r="N40" s="89" t="s">
        <v>787</v>
      </c>
      <c r="O40" s="89" t="s">
        <v>788</v>
      </c>
      <c r="P40" s="89" t="s">
        <v>988</v>
      </c>
      <c r="Q40" s="148">
        <v>49.08</v>
      </c>
      <c r="R40" s="148">
        <v>6.6</v>
      </c>
      <c r="S40" s="148">
        <v>1</v>
      </c>
      <c r="T40" s="148">
        <v>41.48</v>
      </c>
      <c r="U40" s="149">
        <f t="shared" ref="U40:U71" si="1">SUM(R40:T40)</f>
        <v>49.08</v>
      </c>
      <c r="V40" s="150">
        <v>22.58</v>
      </c>
      <c r="W40" s="81">
        <v>35</v>
      </c>
      <c r="X40" s="151" t="s">
        <v>1029</v>
      </c>
      <c r="Y40" s="152">
        <v>3</v>
      </c>
      <c r="Z40" s="152">
        <v>11</v>
      </c>
      <c r="AA40" s="152">
        <v>5</v>
      </c>
      <c r="AB40" s="152">
        <v>4</v>
      </c>
      <c r="AC40" s="152"/>
      <c r="AD40" s="153"/>
      <c r="AE40" s="154">
        <v>5</v>
      </c>
      <c r="AF40" s="155">
        <v>71</v>
      </c>
      <c r="AG40" s="156" t="s">
        <v>773</v>
      </c>
      <c r="AH40" s="89" t="s">
        <v>1057</v>
      </c>
      <c r="AI40" s="157">
        <v>71</v>
      </c>
      <c r="AJ40" s="156"/>
      <c r="AK40" s="89"/>
      <c r="AL40" s="157"/>
      <c r="AM40" s="156"/>
      <c r="AN40" s="89"/>
      <c r="AO40" s="157"/>
      <c r="AP40" s="156"/>
      <c r="AQ40" s="89"/>
      <c r="AR40" s="157"/>
      <c r="AS40" s="156"/>
      <c r="AT40" s="89"/>
      <c r="AU40" s="157"/>
      <c r="AV40" s="158"/>
      <c r="AW40" s="152"/>
      <c r="AX40" s="159"/>
      <c r="AY40" s="132"/>
      <c r="AZ40" s="132"/>
      <c r="BA40" s="132"/>
      <c r="BB40" s="132"/>
      <c r="BC40" s="132"/>
    </row>
    <row r="41" spans="1:55" s="108" customFormat="1" ht="70.05" customHeight="1" x14ac:dyDescent="0.3">
      <c r="A41" s="89">
        <v>104</v>
      </c>
      <c r="B41" s="58" t="s">
        <v>650</v>
      </c>
      <c r="C41" s="89">
        <v>6</v>
      </c>
      <c r="D41" s="89" t="s">
        <v>773</v>
      </c>
      <c r="E41" s="89" t="s">
        <v>1113</v>
      </c>
      <c r="F41" s="89">
        <v>29488</v>
      </c>
      <c r="G41" s="118" t="s">
        <v>789</v>
      </c>
      <c r="H41" s="89">
        <v>2017</v>
      </c>
      <c r="I41" s="118" t="s">
        <v>790</v>
      </c>
      <c r="J41" s="147">
        <v>144436</v>
      </c>
      <c r="K41" s="89" t="s">
        <v>694</v>
      </c>
      <c r="L41" s="109" t="s">
        <v>777</v>
      </c>
      <c r="M41" s="89" t="s">
        <v>778</v>
      </c>
      <c r="N41" s="89" t="s">
        <v>787</v>
      </c>
      <c r="O41" s="89" t="s">
        <v>788</v>
      </c>
      <c r="P41" s="89" t="s">
        <v>989</v>
      </c>
      <c r="Q41" s="148">
        <v>58.589999999999996</v>
      </c>
      <c r="R41" s="148">
        <v>16.989999999999998</v>
      </c>
      <c r="S41" s="148">
        <v>2</v>
      </c>
      <c r="T41" s="148">
        <v>41.01</v>
      </c>
      <c r="U41" s="149">
        <f t="shared" si="1"/>
        <v>60</v>
      </c>
      <c r="V41" s="150">
        <v>31.75</v>
      </c>
      <c r="W41" s="81">
        <v>0</v>
      </c>
      <c r="X41" s="151" t="s">
        <v>1029</v>
      </c>
      <c r="Y41" s="152">
        <v>3</v>
      </c>
      <c r="Z41" s="152">
        <v>11</v>
      </c>
      <c r="AA41" s="152">
        <v>5</v>
      </c>
      <c r="AB41" s="152">
        <v>4</v>
      </c>
      <c r="AC41" s="152" t="s">
        <v>1042</v>
      </c>
      <c r="AD41" s="153"/>
      <c r="AE41" s="154">
        <v>5</v>
      </c>
      <c r="AF41" s="155">
        <v>19</v>
      </c>
      <c r="AG41" s="156" t="s">
        <v>773</v>
      </c>
      <c r="AH41" s="89" t="s">
        <v>1058</v>
      </c>
      <c r="AI41" s="157">
        <v>19</v>
      </c>
      <c r="AJ41" s="156"/>
      <c r="AK41" s="89"/>
      <c r="AL41" s="157"/>
      <c r="AM41" s="156"/>
      <c r="AN41" s="89"/>
      <c r="AO41" s="157"/>
      <c r="AP41" s="156"/>
      <c r="AQ41" s="89"/>
      <c r="AR41" s="157"/>
      <c r="AS41" s="156"/>
      <c r="AT41" s="89"/>
      <c r="AU41" s="157"/>
      <c r="AV41" s="158"/>
      <c r="AW41" s="152"/>
      <c r="AX41" s="159"/>
      <c r="AY41" s="132"/>
      <c r="AZ41" s="132"/>
      <c r="BA41" s="132"/>
      <c r="BB41" s="132"/>
      <c r="BC41" s="132"/>
    </row>
    <row r="42" spans="1:55" s="108" customFormat="1" ht="70.05" customHeight="1" x14ac:dyDescent="0.3">
      <c r="A42" s="83">
        <v>104</v>
      </c>
      <c r="B42" s="58" t="s">
        <v>650</v>
      </c>
      <c r="C42" s="83">
        <v>10</v>
      </c>
      <c r="D42" s="83" t="s">
        <v>651</v>
      </c>
      <c r="E42" s="58" t="s">
        <v>652</v>
      </c>
      <c r="F42" s="58">
        <v>11517</v>
      </c>
      <c r="G42" s="58" t="s">
        <v>653</v>
      </c>
      <c r="H42" s="58">
        <v>2008</v>
      </c>
      <c r="I42" s="86" t="s">
        <v>654</v>
      </c>
      <c r="J42" s="160">
        <v>234038</v>
      </c>
      <c r="K42" s="161" t="s">
        <v>655</v>
      </c>
      <c r="L42" s="86" t="s">
        <v>656</v>
      </c>
      <c r="M42" s="58" t="s">
        <v>657</v>
      </c>
      <c r="N42" s="58" t="s">
        <v>658</v>
      </c>
      <c r="O42" s="58" t="s">
        <v>659</v>
      </c>
      <c r="P42" s="58" t="s">
        <v>970</v>
      </c>
      <c r="Q42" s="162">
        <f t="shared" ref="Q42:Q49" si="2">U42</f>
        <v>12.705882352941176</v>
      </c>
      <c r="R42" s="162">
        <v>0</v>
      </c>
      <c r="S42" s="162">
        <v>0</v>
      </c>
      <c r="T42" s="162">
        <v>12.705882352941176</v>
      </c>
      <c r="U42" s="163">
        <f t="shared" si="1"/>
        <v>12.705882352941176</v>
      </c>
      <c r="V42" s="150">
        <v>100</v>
      </c>
      <c r="W42" s="81">
        <v>100</v>
      </c>
      <c r="X42" s="151" t="s">
        <v>1020</v>
      </c>
      <c r="Y42" s="88">
        <v>3</v>
      </c>
      <c r="Z42" s="88">
        <v>6</v>
      </c>
      <c r="AA42" s="88">
        <v>1</v>
      </c>
      <c r="AB42" s="88">
        <v>4</v>
      </c>
      <c r="AC42" s="88">
        <v>87</v>
      </c>
      <c r="AD42" s="164">
        <v>0</v>
      </c>
      <c r="AE42" s="165">
        <v>5</v>
      </c>
      <c r="AF42" s="166">
        <v>100</v>
      </c>
      <c r="AG42" s="167" t="s">
        <v>651</v>
      </c>
      <c r="AH42" s="58" t="s">
        <v>1054</v>
      </c>
      <c r="AI42" s="168">
        <v>70</v>
      </c>
      <c r="AJ42" s="110" t="s">
        <v>1076</v>
      </c>
      <c r="AK42" s="58" t="s">
        <v>1077</v>
      </c>
      <c r="AL42" s="168">
        <v>10</v>
      </c>
      <c r="AM42" s="110" t="s">
        <v>1076</v>
      </c>
      <c r="AN42" s="58" t="s">
        <v>1094</v>
      </c>
      <c r="AO42" s="168">
        <v>10</v>
      </c>
      <c r="AP42" s="110" t="s">
        <v>1076</v>
      </c>
      <c r="AQ42" s="58"/>
      <c r="AR42" s="168"/>
      <c r="AS42" s="110"/>
      <c r="AT42" s="58"/>
      <c r="AU42" s="168"/>
      <c r="AV42" s="169" t="s">
        <v>1107</v>
      </c>
      <c r="AW42" s="88" t="s">
        <v>1108</v>
      </c>
      <c r="AX42" s="170">
        <v>10</v>
      </c>
      <c r="AY42" s="132"/>
      <c r="AZ42" s="132"/>
      <c r="BA42" s="132"/>
      <c r="BB42" s="132"/>
      <c r="BC42" s="132"/>
    </row>
    <row r="43" spans="1:55" s="108" customFormat="1" ht="70.05" customHeight="1" x14ac:dyDescent="0.3">
      <c r="A43" s="58">
        <v>104</v>
      </c>
      <c r="B43" s="58" t="s">
        <v>650</v>
      </c>
      <c r="C43" s="58">
        <v>12</v>
      </c>
      <c r="D43" s="58" t="s">
        <v>660</v>
      </c>
      <c r="E43" s="58" t="s">
        <v>661</v>
      </c>
      <c r="F43" s="58">
        <v>14360</v>
      </c>
      <c r="G43" s="58" t="s">
        <v>662</v>
      </c>
      <c r="H43" s="58">
        <v>2004</v>
      </c>
      <c r="I43" s="58" t="s">
        <v>663</v>
      </c>
      <c r="J43" s="160">
        <v>33812</v>
      </c>
      <c r="K43" s="58" t="s">
        <v>664</v>
      </c>
      <c r="L43" s="58" t="s">
        <v>665</v>
      </c>
      <c r="M43" s="58" t="s">
        <v>666</v>
      </c>
      <c r="N43" s="58" t="s">
        <v>667</v>
      </c>
      <c r="O43" s="58" t="s">
        <v>668</v>
      </c>
      <c r="P43" s="58" t="s">
        <v>971</v>
      </c>
      <c r="Q43" s="148">
        <f t="shared" si="2"/>
        <v>18.461764705882352</v>
      </c>
      <c r="R43" s="148">
        <v>0</v>
      </c>
      <c r="S43" s="148">
        <v>0</v>
      </c>
      <c r="T43" s="148">
        <v>18.461764705882352</v>
      </c>
      <c r="U43" s="163">
        <f t="shared" si="1"/>
        <v>18.461764705882352</v>
      </c>
      <c r="V43" s="150">
        <v>68.33</v>
      </c>
      <c r="W43" s="81">
        <v>100</v>
      </c>
      <c r="X43" s="151" t="s">
        <v>1021</v>
      </c>
      <c r="Y43" s="88">
        <v>3</v>
      </c>
      <c r="Z43" s="88">
        <v>1</v>
      </c>
      <c r="AA43" s="88">
        <v>7</v>
      </c>
      <c r="AB43" s="88">
        <v>4</v>
      </c>
      <c r="AC43" s="88">
        <v>99</v>
      </c>
      <c r="AD43" s="164"/>
      <c r="AE43" s="165">
        <v>5</v>
      </c>
      <c r="AF43" s="171">
        <v>100</v>
      </c>
      <c r="AG43" s="110" t="s">
        <v>1044</v>
      </c>
      <c r="AH43" s="58" t="s">
        <v>1051</v>
      </c>
      <c r="AI43" s="168">
        <v>25</v>
      </c>
      <c r="AJ43" s="110" t="s">
        <v>1078</v>
      </c>
      <c r="AK43" s="58" t="s">
        <v>1079</v>
      </c>
      <c r="AL43" s="168">
        <v>25</v>
      </c>
      <c r="AM43" s="110" t="s">
        <v>660</v>
      </c>
      <c r="AN43" s="58" t="s">
        <v>1051</v>
      </c>
      <c r="AO43" s="168">
        <v>25</v>
      </c>
      <c r="AP43" s="110" t="s">
        <v>1099</v>
      </c>
      <c r="AQ43" s="58" t="s">
        <v>1100</v>
      </c>
      <c r="AR43" s="168">
        <v>25</v>
      </c>
      <c r="AS43" s="110"/>
      <c r="AT43" s="58"/>
      <c r="AU43" s="168"/>
      <c r="AV43" s="169"/>
      <c r="AW43" s="88"/>
      <c r="AX43" s="170"/>
      <c r="AY43" s="132"/>
      <c r="AZ43" s="132"/>
      <c r="BA43" s="132"/>
      <c r="BB43" s="132"/>
      <c r="BC43" s="132"/>
    </row>
    <row r="44" spans="1:55" s="108" customFormat="1" ht="108" customHeight="1" x14ac:dyDescent="0.3">
      <c r="A44" s="58">
        <v>104</v>
      </c>
      <c r="B44" s="58" t="s">
        <v>650</v>
      </c>
      <c r="C44" s="58">
        <v>12</v>
      </c>
      <c r="D44" s="58" t="s">
        <v>660</v>
      </c>
      <c r="E44" s="58" t="s">
        <v>661</v>
      </c>
      <c r="F44" s="58">
        <v>14360</v>
      </c>
      <c r="G44" s="58" t="s">
        <v>669</v>
      </c>
      <c r="H44" s="58">
        <v>2006</v>
      </c>
      <c r="I44" s="58" t="s">
        <v>670</v>
      </c>
      <c r="J44" s="160">
        <v>189202</v>
      </c>
      <c r="K44" s="58" t="s">
        <v>664</v>
      </c>
      <c r="L44" s="58" t="s">
        <v>671</v>
      </c>
      <c r="M44" s="83" t="s">
        <v>672</v>
      </c>
      <c r="N44" s="58" t="s">
        <v>673</v>
      </c>
      <c r="O44" s="58" t="s">
        <v>674</v>
      </c>
      <c r="P44" s="58" t="s">
        <v>972</v>
      </c>
      <c r="Q44" s="148">
        <f t="shared" si="2"/>
        <v>15.909411764705883</v>
      </c>
      <c r="R44" s="148">
        <v>1.1399999999999999</v>
      </c>
      <c r="S44" s="148">
        <v>0</v>
      </c>
      <c r="T44" s="148">
        <v>14.769411764705882</v>
      </c>
      <c r="U44" s="163">
        <f t="shared" si="1"/>
        <v>15.909411764705883</v>
      </c>
      <c r="V44" s="150">
        <v>100</v>
      </c>
      <c r="W44" s="81">
        <v>100</v>
      </c>
      <c r="X44" s="151" t="s">
        <v>1021</v>
      </c>
      <c r="Y44" s="88">
        <v>3</v>
      </c>
      <c r="Z44" s="88">
        <v>4</v>
      </c>
      <c r="AA44" s="88">
        <v>7</v>
      </c>
      <c r="AB44" s="88">
        <v>4</v>
      </c>
      <c r="AC44" s="88">
        <v>101</v>
      </c>
      <c r="AD44" s="164">
        <v>0</v>
      </c>
      <c r="AE44" s="165">
        <v>5</v>
      </c>
      <c r="AF44" s="171">
        <v>100</v>
      </c>
      <c r="AG44" s="110" t="s">
        <v>1044</v>
      </c>
      <c r="AH44" s="58" t="s">
        <v>1051</v>
      </c>
      <c r="AI44" s="168">
        <v>20</v>
      </c>
      <c r="AJ44" s="110" t="s">
        <v>1078</v>
      </c>
      <c r="AK44" s="58" t="s">
        <v>1079</v>
      </c>
      <c r="AL44" s="168">
        <v>20</v>
      </c>
      <c r="AM44" s="110" t="s">
        <v>660</v>
      </c>
      <c r="AN44" s="58" t="s">
        <v>1051</v>
      </c>
      <c r="AO44" s="168">
        <v>40</v>
      </c>
      <c r="AP44" s="110" t="s">
        <v>1099</v>
      </c>
      <c r="AQ44" s="58" t="s">
        <v>1100</v>
      </c>
      <c r="AR44" s="168">
        <v>20</v>
      </c>
      <c r="AS44" s="110"/>
      <c r="AT44" s="58"/>
      <c r="AU44" s="168"/>
      <c r="AV44" s="169"/>
      <c r="AW44" s="88"/>
      <c r="AX44" s="170"/>
      <c r="AY44" s="132"/>
      <c r="AZ44" s="132"/>
      <c r="BA44" s="132"/>
      <c r="BB44" s="132"/>
      <c r="BC44" s="132"/>
    </row>
    <row r="45" spans="1:55" s="108" customFormat="1" ht="70.05" customHeight="1" x14ac:dyDescent="0.3">
      <c r="A45" s="58">
        <v>104</v>
      </c>
      <c r="B45" s="58" t="s">
        <v>650</v>
      </c>
      <c r="C45" s="58">
        <v>12</v>
      </c>
      <c r="D45" s="58" t="s">
        <v>660</v>
      </c>
      <c r="E45" s="58" t="s">
        <v>661</v>
      </c>
      <c r="F45" s="58">
        <v>14360</v>
      </c>
      <c r="G45" s="58" t="s">
        <v>675</v>
      </c>
      <c r="H45" s="58">
        <v>2009</v>
      </c>
      <c r="I45" s="58" t="s">
        <v>676</v>
      </c>
      <c r="J45" s="160">
        <f>6476+16468+17246</f>
        <v>40190</v>
      </c>
      <c r="K45" s="58" t="s">
        <v>677</v>
      </c>
      <c r="L45" s="58" t="s">
        <v>678</v>
      </c>
      <c r="M45" s="83" t="s">
        <v>679</v>
      </c>
      <c r="N45" s="58" t="s">
        <v>680</v>
      </c>
      <c r="O45" s="58" t="s">
        <v>681</v>
      </c>
      <c r="P45" s="58" t="s">
        <v>973</v>
      </c>
      <c r="Q45" s="148">
        <f t="shared" si="2"/>
        <v>0</v>
      </c>
      <c r="R45" s="148">
        <v>0</v>
      </c>
      <c r="S45" s="148">
        <v>0</v>
      </c>
      <c r="T45" s="148"/>
      <c r="U45" s="163">
        <f t="shared" si="1"/>
        <v>0</v>
      </c>
      <c r="V45" s="150">
        <v>100</v>
      </c>
      <c r="W45" s="81">
        <v>100</v>
      </c>
      <c r="X45" s="151" t="s">
        <v>1021</v>
      </c>
      <c r="Y45" s="88">
        <v>2</v>
      </c>
      <c r="Z45" s="88">
        <v>1</v>
      </c>
      <c r="AA45" s="88">
        <v>3</v>
      </c>
      <c r="AB45" s="88">
        <v>5</v>
      </c>
      <c r="AC45" s="88">
        <v>98</v>
      </c>
      <c r="AD45" s="164"/>
      <c r="AE45" s="165">
        <v>5</v>
      </c>
      <c r="AF45" s="171">
        <v>100</v>
      </c>
      <c r="AG45" s="110" t="s">
        <v>1044</v>
      </c>
      <c r="AH45" s="58" t="s">
        <v>1051</v>
      </c>
      <c r="AI45" s="168">
        <v>20</v>
      </c>
      <c r="AJ45" s="110" t="s">
        <v>1078</v>
      </c>
      <c r="AK45" s="58" t="s">
        <v>1079</v>
      </c>
      <c r="AL45" s="168">
        <v>20</v>
      </c>
      <c r="AM45" s="110" t="s">
        <v>660</v>
      </c>
      <c r="AN45" s="58" t="s">
        <v>1051</v>
      </c>
      <c r="AO45" s="168">
        <v>40</v>
      </c>
      <c r="AP45" s="110" t="s">
        <v>1099</v>
      </c>
      <c r="AQ45" s="58" t="s">
        <v>1100</v>
      </c>
      <c r="AR45" s="168">
        <v>20</v>
      </c>
      <c r="AS45" s="110"/>
      <c r="AT45" s="58"/>
      <c r="AU45" s="168"/>
      <c r="AV45" s="169"/>
      <c r="AW45" s="88"/>
      <c r="AX45" s="170"/>
      <c r="AY45" s="132"/>
      <c r="AZ45" s="132"/>
      <c r="BA45" s="132"/>
      <c r="BB45" s="132"/>
      <c r="BC45" s="132"/>
    </row>
    <row r="46" spans="1:55" s="108" customFormat="1" ht="70.05" customHeight="1" x14ac:dyDescent="0.3">
      <c r="A46" s="58">
        <v>104</v>
      </c>
      <c r="B46" s="58" t="s">
        <v>650</v>
      </c>
      <c r="C46" s="58">
        <v>11</v>
      </c>
      <c r="D46" s="58" t="s">
        <v>682</v>
      </c>
      <c r="E46" s="58" t="s">
        <v>683</v>
      </c>
      <c r="F46" s="58">
        <v>18325</v>
      </c>
      <c r="G46" s="58" t="s">
        <v>684</v>
      </c>
      <c r="H46" s="58">
        <v>2007</v>
      </c>
      <c r="I46" s="58" t="s">
        <v>685</v>
      </c>
      <c r="J46" s="160">
        <v>52862</v>
      </c>
      <c r="K46" s="58" t="s">
        <v>8481</v>
      </c>
      <c r="L46" s="58" t="s">
        <v>686</v>
      </c>
      <c r="M46" s="58" t="s">
        <v>687</v>
      </c>
      <c r="N46" s="58" t="s">
        <v>688</v>
      </c>
      <c r="O46" s="58" t="s">
        <v>689</v>
      </c>
      <c r="P46" s="58" t="s">
        <v>974</v>
      </c>
      <c r="Q46" s="148">
        <f t="shared" si="2"/>
        <v>10</v>
      </c>
      <c r="R46" s="148">
        <v>0</v>
      </c>
      <c r="S46" s="148">
        <v>0</v>
      </c>
      <c r="T46" s="148">
        <v>10</v>
      </c>
      <c r="U46" s="149">
        <f t="shared" si="1"/>
        <v>10</v>
      </c>
      <c r="V46" s="150">
        <v>100</v>
      </c>
      <c r="W46" s="81">
        <v>100</v>
      </c>
      <c r="X46" s="151" t="s">
        <v>1023</v>
      </c>
      <c r="Y46" s="88">
        <v>2</v>
      </c>
      <c r="Z46" s="88">
        <v>1</v>
      </c>
      <c r="AA46" s="88">
        <v>3</v>
      </c>
      <c r="AB46" s="88">
        <v>8</v>
      </c>
      <c r="AC46" s="88" t="s">
        <v>1041</v>
      </c>
      <c r="AD46" s="164"/>
      <c r="AE46" s="165">
        <v>5</v>
      </c>
      <c r="AF46" s="166">
        <v>100</v>
      </c>
      <c r="AG46" s="110" t="s">
        <v>682</v>
      </c>
      <c r="AH46" s="58" t="s">
        <v>1052</v>
      </c>
      <c r="AI46" s="168">
        <v>50</v>
      </c>
      <c r="AJ46" s="110" t="s">
        <v>1046</v>
      </c>
      <c r="AK46" s="58" t="s">
        <v>1052</v>
      </c>
      <c r="AL46" s="168">
        <v>50</v>
      </c>
      <c r="AM46" s="110"/>
      <c r="AN46" s="58"/>
      <c r="AO46" s="168"/>
      <c r="AP46" s="110"/>
      <c r="AQ46" s="58"/>
      <c r="AR46" s="168"/>
      <c r="AS46" s="110"/>
      <c r="AT46" s="58"/>
      <c r="AU46" s="168"/>
      <c r="AV46" s="169"/>
      <c r="AW46" s="88"/>
      <c r="AX46" s="170"/>
      <c r="AY46" s="132"/>
      <c r="AZ46" s="132"/>
      <c r="BA46" s="132"/>
      <c r="BB46" s="132"/>
      <c r="BC46" s="132"/>
    </row>
    <row r="47" spans="1:55" s="108" customFormat="1" ht="70.05" customHeight="1" x14ac:dyDescent="0.3">
      <c r="A47" s="58">
        <v>104</v>
      </c>
      <c r="B47" s="58" t="s">
        <v>650</v>
      </c>
      <c r="C47" s="58">
        <v>10</v>
      </c>
      <c r="D47" s="58" t="s">
        <v>699</v>
      </c>
      <c r="E47" s="58" t="s">
        <v>700</v>
      </c>
      <c r="F47" s="172" t="s">
        <v>701</v>
      </c>
      <c r="G47" s="58" t="s">
        <v>702</v>
      </c>
      <c r="H47" s="58">
        <v>2013</v>
      </c>
      <c r="I47" s="88" t="s">
        <v>703</v>
      </c>
      <c r="J47" s="160">
        <v>410607</v>
      </c>
      <c r="K47" s="58" t="s">
        <v>8481</v>
      </c>
      <c r="L47" s="88" t="s">
        <v>704</v>
      </c>
      <c r="M47" s="88" t="s">
        <v>705</v>
      </c>
      <c r="N47" s="88" t="s">
        <v>706</v>
      </c>
      <c r="O47" s="88" t="s">
        <v>707</v>
      </c>
      <c r="P47" s="58" t="s">
        <v>976</v>
      </c>
      <c r="Q47" s="162">
        <f t="shared" si="2"/>
        <v>271.23</v>
      </c>
      <c r="R47" s="162">
        <v>36.229999999999997</v>
      </c>
      <c r="S47" s="162">
        <v>200</v>
      </c>
      <c r="T47" s="162">
        <v>35</v>
      </c>
      <c r="U47" s="163">
        <f t="shared" si="1"/>
        <v>271.23</v>
      </c>
      <c r="V47" s="150">
        <v>89.42</v>
      </c>
      <c r="W47" s="81">
        <v>0</v>
      </c>
      <c r="X47" s="151" t="s">
        <v>1020</v>
      </c>
      <c r="Y47" s="88">
        <v>3</v>
      </c>
      <c r="Z47" s="88">
        <v>5</v>
      </c>
      <c r="AA47" s="88">
        <v>2</v>
      </c>
      <c r="AB47" s="88">
        <v>44</v>
      </c>
      <c r="AC47" s="88"/>
      <c r="AD47" s="164">
        <v>45</v>
      </c>
      <c r="AE47" s="165">
        <v>5</v>
      </c>
      <c r="AF47" s="173">
        <v>100</v>
      </c>
      <c r="AG47" s="110" t="s">
        <v>8878</v>
      </c>
      <c r="AH47" s="58" t="s">
        <v>8879</v>
      </c>
      <c r="AI47" s="168">
        <v>55</v>
      </c>
      <c r="AJ47" s="174" t="s">
        <v>1080</v>
      </c>
      <c r="AK47" s="58" t="s">
        <v>1081</v>
      </c>
      <c r="AL47" s="168">
        <v>18</v>
      </c>
      <c r="AM47" s="174" t="s">
        <v>5628</v>
      </c>
      <c r="AN47" s="58" t="s">
        <v>8880</v>
      </c>
      <c r="AO47" s="168">
        <v>12</v>
      </c>
      <c r="AP47" s="174" t="s">
        <v>5162</v>
      </c>
      <c r="AQ47" s="58" t="s">
        <v>8881</v>
      </c>
      <c r="AR47" s="168">
        <v>10</v>
      </c>
      <c r="AS47" s="110" t="s">
        <v>8882</v>
      </c>
      <c r="AT47" s="58" t="s">
        <v>5921</v>
      </c>
      <c r="AU47" s="170">
        <v>5</v>
      </c>
      <c r="AV47" s="110"/>
      <c r="AW47" s="58"/>
      <c r="AX47" s="170"/>
      <c r="AY47" s="132"/>
      <c r="AZ47" s="132"/>
      <c r="BA47" s="132"/>
      <c r="BB47" s="132"/>
      <c r="BC47" s="132"/>
    </row>
    <row r="48" spans="1:55" s="108" customFormat="1" ht="70.05" customHeight="1" x14ac:dyDescent="0.3">
      <c r="A48" s="58">
        <v>104</v>
      </c>
      <c r="B48" s="58" t="s">
        <v>650</v>
      </c>
      <c r="C48" s="58">
        <v>10</v>
      </c>
      <c r="D48" s="58" t="s">
        <v>708</v>
      </c>
      <c r="E48" s="58" t="s">
        <v>700</v>
      </c>
      <c r="F48" s="172" t="s">
        <v>701</v>
      </c>
      <c r="G48" s="58" t="s">
        <v>709</v>
      </c>
      <c r="H48" s="58">
        <v>2016</v>
      </c>
      <c r="I48" s="88" t="s">
        <v>710</v>
      </c>
      <c r="J48" s="160">
        <v>82670</v>
      </c>
      <c r="K48" s="111" t="s">
        <v>711</v>
      </c>
      <c r="L48" s="88" t="s">
        <v>712</v>
      </c>
      <c r="M48" s="88" t="s">
        <v>713</v>
      </c>
      <c r="N48" s="88" t="s">
        <v>714</v>
      </c>
      <c r="O48" s="88" t="s">
        <v>715</v>
      </c>
      <c r="P48" s="58" t="s">
        <v>977</v>
      </c>
      <c r="Q48" s="162">
        <f t="shared" si="2"/>
        <v>9.73</v>
      </c>
      <c r="R48" s="162">
        <v>9.73</v>
      </c>
      <c r="S48" s="162">
        <v>0</v>
      </c>
      <c r="T48" s="162"/>
      <c r="U48" s="163">
        <f t="shared" si="1"/>
        <v>9.73</v>
      </c>
      <c r="V48" s="150">
        <v>3.5</v>
      </c>
      <c r="W48" s="81">
        <v>45</v>
      </c>
      <c r="X48" s="151" t="s">
        <v>1020</v>
      </c>
      <c r="Y48" s="88">
        <v>3</v>
      </c>
      <c r="Z48" s="88">
        <v>5</v>
      </c>
      <c r="AA48" s="88">
        <v>2</v>
      </c>
      <c r="AB48" s="88"/>
      <c r="AC48" s="88"/>
      <c r="AD48" s="164">
        <v>25</v>
      </c>
      <c r="AE48" s="165">
        <v>5</v>
      </c>
      <c r="AF48" s="173">
        <f>+AI48</f>
        <v>10</v>
      </c>
      <c r="AG48" s="110" t="s">
        <v>8878</v>
      </c>
      <c r="AH48" s="58"/>
      <c r="AI48" s="168">
        <v>10</v>
      </c>
      <c r="AJ48" s="174"/>
      <c r="AK48" s="58"/>
      <c r="AL48" s="168"/>
      <c r="AM48" s="174"/>
      <c r="AN48" s="58"/>
      <c r="AO48" s="168"/>
      <c r="AP48" s="110"/>
      <c r="AQ48" s="58"/>
      <c r="AR48" s="168"/>
      <c r="AS48" s="175"/>
      <c r="AT48" s="176"/>
      <c r="AU48" s="170"/>
      <c r="AV48" s="110"/>
      <c r="AW48" s="58"/>
      <c r="AX48" s="170"/>
      <c r="AY48" s="132"/>
      <c r="AZ48" s="132"/>
      <c r="BA48" s="132"/>
      <c r="BB48" s="132"/>
      <c r="BC48" s="132"/>
    </row>
    <row r="49" spans="1:55" s="108" customFormat="1" ht="70.05" customHeight="1" x14ac:dyDescent="0.3">
      <c r="A49" s="58">
        <v>104</v>
      </c>
      <c r="B49" s="58" t="s">
        <v>650</v>
      </c>
      <c r="C49" s="58">
        <v>13</v>
      </c>
      <c r="D49" s="58" t="s">
        <v>716</v>
      </c>
      <c r="E49" s="58" t="s">
        <v>717</v>
      </c>
      <c r="F49" s="58">
        <v>6259</v>
      </c>
      <c r="G49" s="58" t="s">
        <v>718</v>
      </c>
      <c r="H49" s="58">
        <v>2011</v>
      </c>
      <c r="I49" s="58" t="s">
        <v>719</v>
      </c>
      <c r="J49" s="160">
        <v>81234</v>
      </c>
      <c r="K49" s="58" t="s">
        <v>8481</v>
      </c>
      <c r="L49" s="86" t="s">
        <v>720</v>
      </c>
      <c r="M49" s="58" t="s">
        <v>721</v>
      </c>
      <c r="N49" s="58" t="s">
        <v>722</v>
      </c>
      <c r="O49" s="58" t="s">
        <v>723</v>
      </c>
      <c r="P49" s="58" t="s">
        <v>978</v>
      </c>
      <c r="Q49" s="148">
        <f t="shared" si="2"/>
        <v>20</v>
      </c>
      <c r="R49" s="148">
        <v>0</v>
      </c>
      <c r="S49" s="148">
        <v>0</v>
      </c>
      <c r="T49" s="148">
        <v>20</v>
      </c>
      <c r="U49" s="163">
        <f t="shared" si="1"/>
        <v>20</v>
      </c>
      <c r="V49" s="150">
        <v>90.92</v>
      </c>
      <c r="W49" s="81">
        <v>33</v>
      </c>
      <c r="X49" s="151" t="s">
        <v>8883</v>
      </c>
      <c r="Y49" s="88">
        <v>1</v>
      </c>
      <c r="Z49" s="88">
        <v>7</v>
      </c>
      <c r="AA49" s="88"/>
      <c r="AB49" s="88">
        <v>59</v>
      </c>
      <c r="AC49" s="88" t="s">
        <v>1041</v>
      </c>
      <c r="AD49" s="164">
        <v>0</v>
      </c>
      <c r="AE49" s="165">
        <v>5</v>
      </c>
      <c r="AF49" s="166">
        <v>50</v>
      </c>
      <c r="AG49" s="110" t="s">
        <v>716</v>
      </c>
      <c r="AH49" s="58" t="s">
        <v>717</v>
      </c>
      <c r="AI49" s="168">
        <v>50</v>
      </c>
      <c r="AJ49" s="110"/>
      <c r="AK49" s="58"/>
      <c r="AL49" s="168"/>
      <c r="AM49" s="110"/>
      <c r="AN49" s="58"/>
      <c r="AO49" s="168"/>
      <c r="AP49" s="110"/>
      <c r="AQ49" s="58"/>
      <c r="AR49" s="168"/>
      <c r="AS49" s="110"/>
      <c r="AT49" s="58"/>
      <c r="AU49" s="168"/>
      <c r="AV49" s="169"/>
      <c r="AW49" s="88"/>
      <c r="AX49" s="170"/>
      <c r="AY49" s="132"/>
      <c r="AZ49" s="132"/>
      <c r="BA49" s="132"/>
      <c r="BB49" s="132"/>
      <c r="BC49" s="132"/>
    </row>
    <row r="50" spans="1:55" s="108" customFormat="1" ht="70.05" customHeight="1" x14ac:dyDescent="0.3">
      <c r="A50" s="58">
        <v>104</v>
      </c>
      <c r="B50" s="58" t="s">
        <v>650</v>
      </c>
      <c r="C50" s="58">
        <v>2</v>
      </c>
      <c r="D50" s="58" t="s">
        <v>651</v>
      </c>
      <c r="E50" s="58" t="s">
        <v>7538</v>
      </c>
      <c r="F50" s="58" t="s">
        <v>7539</v>
      </c>
      <c r="G50" s="58" t="s">
        <v>8884</v>
      </c>
      <c r="H50" s="58">
        <v>2019</v>
      </c>
      <c r="I50" s="58"/>
      <c r="J50" s="160">
        <v>481626</v>
      </c>
      <c r="K50" s="58" t="s">
        <v>8481</v>
      </c>
      <c r="L50" s="86"/>
      <c r="M50" s="58"/>
      <c r="N50" s="58"/>
      <c r="O50" s="58"/>
      <c r="P50" s="58" t="s">
        <v>8885</v>
      </c>
      <c r="Q50" s="148"/>
      <c r="R50" s="148">
        <v>0</v>
      </c>
      <c r="S50" s="148"/>
      <c r="T50" s="148"/>
      <c r="U50" s="163">
        <f t="shared" si="1"/>
        <v>0</v>
      </c>
      <c r="V50" s="150">
        <v>0</v>
      </c>
      <c r="W50" s="81">
        <v>98</v>
      </c>
      <c r="X50" s="151"/>
      <c r="Y50" s="88">
        <v>3</v>
      </c>
      <c r="Z50" s="88">
        <v>1</v>
      </c>
      <c r="AA50" s="88">
        <v>2</v>
      </c>
      <c r="AB50" s="88"/>
      <c r="AC50" s="88" t="s">
        <v>8886</v>
      </c>
      <c r="AD50" s="164"/>
      <c r="AE50" s="165">
        <v>5</v>
      </c>
      <c r="AF50" s="166">
        <v>80</v>
      </c>
      <c r="AG50" s="110" t="s">
        <v>651</v>
      </c>
      <c r="AH50" s="58" t="s">
        <v>8887</v>
      </c>
      <c r="AI50" s="168">
        <v>60</v>
      </c>
      <c r="AJ50" s="110" t="s">
        <v>8888</v>
      </c>
      <c r="AK50" s="58" t="s">
        <v>8889</v>
      </c>
      <c r="AL50" s="168">
        <v>10</v>
      </c>
      <c r="AM50" s="110" t="s">
        <v>8890</v>
      </c>
      <c r="AN50" s="58" t="s">
        <v>8889</v>
      </c>
      <c r="AO50" s="168">
        <v>10</v>
      </c>
      <c r="AP50" s="110"/>
      <c r="AQ50" s="58"/>
      <c r="AR50" s="168"/>
      <c r="AS50" s="110"/>
      <c r="AT50" s="58"/>
      <c r="AU50" s="168"/>
      <c r="AV50" s="169"/>
      <c r="AW50" s="88"/>
      <c r="AX50" s="170"/>
      <c r="AY50" s="132"/>
      <c r="AZ50" s="132"/>
      <c r="BA50" s="132"/>
      <c r="BB50" s="132"/>
      <c r="BC50" s="132"/>
    </row>
    <row r="51" spans="1:55" s="108" customFormat="1" ht="70.05" customHeight="1" x14ac:dyDescent="0.3">
      <c r="A51" s="58">
        <v>104</v>
      </c>
      <c r="B51" s="58" t="s">
        <v>650</v>
      </c>
      <c r="C51" s="58">
        <v>10</v>
      </c>
      <c r="D51" s="58" t="s">
        <v>651</v>
      </c>
      <c r="E51" s="58" t="s">
        <v>761</v>
      </c>
      <c r="F51" s="58">
        <v>27920</v>
      </c>
      <c r="G51" s="58" t="s">
        <v>762</v>
      </c>
      <c r="H51" s="58">
        <v>2008</v>
      </c>
      <c r="I51" s="58" t="s">
        <v>763</v>
      </c>
      <c r="J51" s="160">
        <v>85458</v>
      </c>
      <c r="K51" s="58" t="s">
        <v>8481</v>
      </c>
      <c r="L51" s="58" t="s">
        <v>656</v>
      </c>
      <c r="M51" s="58" t="s">
        <v>657</v>
      </c>
      <c r="N51" s="58" t="s">
        <v>764</v>
      </c>
      <c r="O51" s="58" t="s">
        <v>765</v>
      </c>
      <c r="P51" s="58" t="s">
        <v>984</v>
      </c>
      <c r="Q51" s="148">
        <f>U51</f>
        <v>7.88</v>
      </c>
      <c r="R51" s="148">
        <v>0</v>
      </c>
      <c r="S51" s="148">
        <v>1.88</v>
      </c>
      <c r="T51" s="148">
        <v>6</v>
      </c>
      <c r="U51" s="163">
        <f t="shared" si="1"/>
        <v>7.88</v>
      </c>
      <c r="V51" s="150">
        <v>93.17</v>
      </c>
      <c r="W51" s="81">
        <v>100</v>
      </c>
      <c r="X51" s="151" t="s">
        <v>1022</v>
      </c>
      <c r="Y51" s="88">
        <v>1</v>
      </c>
      <c r="Z51" s="88">
        <v>1</v>
      </c>
      <c r="AA51" s="88">
        <v>7</v>
      </c>
      <c r="AB51" s="88">
        <v>60</v>
      </c>
      <c r="AC51" s="88"/>
      <c r="AD51" s="164"/>
      <c r="AE51" s="165">
        <v>5</v>
      </c>
      <c r="AF51" s="166">
        <f>+AI51+AL51+AO51+AR51+AU51+AX51</f>
        <v>18</v>
      </c>
      <c r="AG51" s="110" t="s">
        <v>651</v>
      </c>
      <c r="AH51" s="58" t="s">
        <v>1055</v>
      </c>
      <c r="AI51" s="168">
        <v>8</v>
      </c>
      <c r="AJ51" s="110" t="s">
        <v>824</v>
      </c>
      <c r="AK51" s="58" t="s">
        <v>1083</v>
      </c>
      <c r="AL51" s="168">
        <v>2</v>
      </c>
      <c r="AM51" s="110" t="s">
        <v>1095</v>
      </c>
      <c r="AN51" s="58"/>
      <c r="AO51" s="168">
        <v>4</v>
      </c>
      <c r="AP51" s="110" t="s">
        <v>716</v>
      </c>
      <c r="AQ51" s="58" t="s">
        <v>1104</v>
      </c>
      <c r="AR51" s="168">
        <v>2</v>
      </c>
      <c r="AS51" s="110" t="s">
        <v>929</v>
      </c>
      <c r="AT51" s="58" t="s">
        <v>1111</v>
      </c>
      <c r="AU51" s="168">
        <v>1</v>
      </c>
      <c r="AV51" s="169" t="s">
        <v>754</v>
      </c>
      <c r="AW51" s="88" t="s">
        <v>1112</v>
      </c>
      <c r="AX51" s="170">
        <v>1</v>
      </c>
      <c r="AY51" s="132"/>
      <c r="AZ51" s="132"/>
      <c r="BA51" s="132"/>
      <c r="BB51" s="132"/>
      <c r="BC51" s="132"/>
    </row>
    <row r="52" spans="1:55" s="179" customFormat="1" ht="70.05" customHeight="1" x14ac:dyDescent="0.3">
      <c r="A52" s="58">
        <v>104</v>
      </c>
      <c r="B52" s="58" t="s">
        <v>650</v>
      </c>
      <c r="C52" s="58">
        <v>11</v>
      </c>
      <c r="D52" s="58" t="s">
        <v>682</v>
      </c>
      <c r="E52" s="58" t="s">
        <v>766</v>
      </c>
      <c r="F52" s="58">
        <v>35382</v>
      </c>
      <c r="G52" s="58" t="s">
        <v>767</v>
      </c>
      <c r="H52" s="58">
        <v>2007</v>
      </c>
      <c r="I52" s="86" t="s">
        <v>768</v>
      </c>
      <c r="J52" s="160">
        <v>39332</v>
      </c>
      <c r="K52" s="161" t="s">
        <v>655</v>
      </c>
      <c r="L52" s="86" t="s">
        <v>769</v>
      </c>
      <c r="M52" s="58" t="s">
        <v>770</v>
      </c>
      <c r="N52" s="58" t="s">
        <v>771</v>
      </c>
      <c r="O52" s="58" t="s">
        <v>772</v>
      </c>
      <c r="P52" s="58" t="s">
        <v>985</v>
      </c>
      <c r="Q52" s="177">
        <f>U52</f>
        <v>14.7694117647059</v>
      </c>
      <c r="R52" s="177">
        <v>0</v>
      </c>
      <c r="S52" s="177">
        <v>0</v>
      </c>
      <c r="T52" s="177">
        <v>14.7694117647059</v>
      </c>
      <c r="U52" s="178">
        <f t="shared" si="1"/>
        <v>14.7694117647059</v>
      </c>
      <c r="V52" s="150">
        <v>19.579999999999998</v>
      </c>
      <c r="W52" s="81">
        <v>100</v>
      </c>
      <c r="X52" s="151" t="s">
        <v>1027</v>
      </c>
      <c r="Y52" s="88">
        <v>4</v>
      </c>
      <c r="Z52" s="88">
        <v>6</v>
      </c>
      <c r="AA52" s="88">
        <v>2</v>
      </c>
      <c r="AB52" s="88">
        <v>35</v>
      </c>
      <c r="AC52" s="88">
        <v>80</v>
      </c>
      <c r="AD52" s="164">
        <v>0</v>
      </c>
      <c r="AE52" s="165">
        <v>5</v>
      </c>
      <c r="AF52" s="189">
        <v>13</v>
      </c>
      <c r="AG52" s="400" t="s">
        <v>660</v>
      </c>
      <c r="AH52" s="259" t="s">
        <v>1051</v>
      </c>
      <c r="AI52" s="401">
        <v>13</v>
      </c>
      <c r="AJ52" s="400" t="s">
        <v>682</v>
      </c>
      <c r="AK52" s="259" t="s">
        <v>1084</v>
      </c>
      <c r="AL52" s="401">
        <v>0</v>
      </c>
      <c r="AM52" s="400" t="s">
        <v>815</v>
      </c>
      <c r="AN52" s="259" t="s">
        <v>1096</v>
      </c>
      <c r="AO52" s="401">
        <v>0</v>
      </c>
      <c r="AP52" s="110"/>
      <c r="AQ52" s="58"/>
      <c r="AR52" s="168"/>
      <c r="AS52" s="110"/>
      <c r="AT52" s="58"/>
      <c r="AU52" s="168"/>
      <c r="AV52" s="169"/>
      <c r="AW52" s="176"/>
      <c r="AX52" s="170"/>
      <c r="AY52" s="132"/>
      <c r="AZ52" s="132"/>
      <c r="BA52" s="132"/>
      <c r="BB52" s="132"/>
      <c r="BC52" s="132"/>
    </row>
    <row r="53" spans="1:55" s="108" customFormat="1" ht="70.05" customHeight="1" x14ac:dyDescent="0.3">
      <c r="A53" s="113">
        <v>104</v>
      </c>
      <c r="B53" s="58" t="s">
        <v>650</v>
      </c>
      <c r="C53" s="113">
        <v>3</v>
      </c>
      <c r="D53" s="113" t="s">
        <v>773</v>
      </c>
      <c r="E53" s="89" t="s">
        <v>774</v>
      </c>
      <c r="F53" s="89">
        <v>24445</v>
      </c>
      <c r="G53" s="89" t="s">
        <v>775</v>
      </c>
      <c r="H53" s="89">
        <v>2008</v>
      </c>
      <c r="I53" s="109" t="s">
        <v>776</v>
      </c>
      <c r="J53" s="147">
        <v>421612</v>
      </c>
      <c r="K53" s="180" t="s">
        <v>655</v>
      </c>
      <c r="L53" s="109" t="s">
        <v>777</v>
      </c>
      <c r="M53" s="89" t="s">
        <v>778</v>
      </c>
      <c r="N53" s="89" t="s">
        <v>779</v>
      </c>
      <c r="O53" s="89" t="s">
        <v>780</v>
      </c>
      <c r="P53" s="89" t="s">
        <v>986</v>
      </c>
      <c r="Q53" s="148">
        <v>41.82</v>
      </c>
      <c r="R53" s="148">
        <v>0</v>
      </c>
      <c r="S53" s="148">
        <v>5.25</v>
      </c>
      <c r="T53" s="148">
        <v>36.57</v>
      </c>
      <c r="U53" s="149">
        <f t="shared" si="1"/>
        <v>41.82</v>
      </c>
      <c r="V53" s="150">
        <v>35.78</v>
      </c>
      <c r="W53" s="81">
        <v>0</v>
      </c>
      <c r="X53" s="151" t="s">
        <v>1028</v>
      </c>
      <c r="Y53" s="152">
        <v>3</v>
      </c>
      <c r="Z53" s="152">
        <v>11</v>
      </c>
      <c r="AA53" s="152">
        <v>5</v>
      </c>
      <c r="AB53" s="152">
        <v>4</v>
      </c>
      <c r="AC53" s="152">
        <v>85</v>
      </c>
      <c r="AD53" s="153"/>
      <c r="AE53" s="154">
        <v>5</v>
      </c>
      <c r="AF53" s="155">
        <v>0</v>
      </c>
      <c r="AG53" s="156" t="s">
        <v>929</v>
      </c>
      <c r="AH53" s="89" t="s">
        <v>1056</v>
      </c>
      <c r="AI53" s="157">
        <v>0</v>
      </c>
      <c r="AJ53" s="156"/>
      <c r="AK53" s="89"/>
      <c r="AL53" s="157"/>
      <c r="AM53" s="156"/>
      <c r="AN53" s="89"/>
      <c r="AO53" s="157"/>
      <c r="AP53" s="156"/>
      <c r="AQ53" s="89"/>
      <c r="AR53" s="157"/>
      <c r="AS53" s="156"/>
      <c r="AT53" s="89"/>
      <c r="AU53" s="157"/>
      <c r="AV53" s="158"/>
      <c r="AW53" s="152"/>
      <c r="AX53" s="159"/>
      <c r="AY53" s="132"/>
      <c r="AZ53" s="132"/>
      <c r="BA53" s="132"/>
      <c r="BB53" s="132"/>
      <c r="BC53" s="132"/>
    </row>
    <row r="54" spans="1:55" s="108" customFormat="1" ht="70.05" customHeight="1" x14ac:dyDescent="0.3">
      <c r="A54" s="89">
        <v>104</v>
      </c>
      <c r="B54" s="58" t="s">
        <v>650</v>
      </c>
      <c r="C54" s="89">
        <v>6</v>
      </c>
      <c r="D54" s="113" t="s">
        <v>773</v>
      </c>
      <c r="E54" s="89" t="s">
        <v>774</v>
      </c>
      <c r="F54" s="89">
        <v>24445</v>
      </c>
      <c r="G54" s="89" t="s">
        <v>781</v>
      </c>
      <c r="H54" s="89">
        <v>2011</v>
      </c>
      <c r="I54" s="89" t="s">
        <v>782</v>
      </c>
      <c r="J54" s="147">
        <v>209339</v>
      </c>
      <c r="K54" s="89" t="s">
        <v>677</v>
      </c>
      <c r="L54" s="109" t="s">
        <v>777</v>
      </c>
      <c r="M54" s="89" t="s">
        <v>778</v>
      </c>
      <c r="N54" s="89" t="s">
        <v>783</v>
      </c>
      <c r="O54" s="89" t="s">
        <v>784</v>
      </c>
      <c r="P54" s="89" t="s">
        <v>987</v>
      </c>
      <c r="Q54" s="148">
        <v>51.49</v>
      </c>
      <c r="R54" s="148">
        <v>0</v>
      </c>
      <c r="S54" s="148">
        <v>2.75</v>
      </c>
      <c r="T54" s="148">
        <v>48.61</v>
      </c>
      <c r="U54" s="149">
        <f t="shared" si="1"/>
        <v>51.36</v>
      </c>
      <c r="V54" s="150">
        <v>38.67</v>
      </c>
      <c r="W54" s="81">
        <v>100</v>
      </c>
      <c r="X54" s="151" t="s">
        <v>1029</v>
      </c>
      <c r="Y54" s="152">
        <v>3</v>
      </c>
      <c r="Z54" s="152">
        <v>11</v>
      </c>
      <c r="AA54" s="152">
        <v>5</v>
      </c>
      <c r="AB54" s="152">
        <v>4</v>
      </c>
      <c r="AC54" s="152">
        <v>95</v>
      </c>
      <c r="AD54" s="153"/>
      <c r="AE54" s="154">
        <v>5</v>
      </c>
      <c r="AF54" s="155">
        <v>0</v>
      </c>
      <c r="AG54" s="156" t="s">
        <v>773</v>
      </c>
      <c r="AH54" s="89" t="s">
        <v>1057</v>
      </c>
      <c r="AI54" s="157">
        <v>0</v>
      </c>
      <c r="AJ54" s="156"/>
      <c r="AK54" s="89"/>
      <c r="AL54" s="157"/>
      <c r="AM54" s="156"/>
      <c r="AN54" s="89"/>
      <c r="AO54" s="157"/>
      <c r="AP54" s="156"/>
      <c r="AQ54" s="89"/>
      <c r="AR54" s="157"/>
      <c r="AS54" s="156"/>
      <c r="AT54" s="89"/>
      <c r="AU54" s="157"/>
      <c r="AV54" s="158"/>
      <c r="AW54" s="152"/>
      <c r="AX54" s="159"/>
      <c r="AY54" s="132"/>
      <c r="AZ54" s="132"/>
      <c r="BA54" s="132"/>
      <c r="BB54" s="132"/>
      <c r="BC54" s="132"/>
    </row>
    <row r="55" spans="1:55" s="108" customFormat="1" ht="70.05" customHeight="1" x14ac:dyDescent="0.3">
      <c r="A55" s="58">
        <v>104</v>
      </c>
      <c r="B55" s="58" t="s">
        <v>650</v>
      </c>
      <c r="C55" s="58">
        <v>13</v>
      </c>
      <c r="D55" s="58" t="s">
        <v>794</v>
      </c>
      <c r="E55" s="58" t="s">
        <v>795</v>
      </c>
      <c r="F55" s="88">
        <v>25446</v>
      </c>
      <c r="G55" s="58" t="s">
        <v>796</v>
      </c>
      <c r="H55" s="58">
        <v>2013</v>
      </c>
      <c r="I55" s="58" t="s">
        <v>797</v>
      </c>
      <c r="J55" s="160">
        <v>215027</v>
      </c>
      <c r="K55" s="58" t="s">
        <v>8481</v>
      </c>
      <c r="L55" s="58" t="s">
        <v>798</v>
      </c>
      <c r="M55" s="58" t="s">
        <v>799</v>
      </c>
      <c r="N55" s="58" t="s">
        <v>800</v>
      </c>
      <c r="O55" s="58" t="s">
        <v>801</v>
      </c>
      <c r="P55" s="58" t="s">
        <v>991</v>
      </c>
      <c r="Q55" s="148">
        <f t="shared" ref="Q55:Q64" si="3">U55</f>
        <v>18</v>
      </c>
      <c r="R55" s="148">
        <v>0</v>
      </c>
      <c r="S55" s="148">
        <v>3</v>
      </c>
      <c r="T55" s="148">
        <v>15</v>
      </c>
      <c r="U55" s="163">
        <f t="shared" si="1"/>
        <v>18</v>
      </c>
      <c r="V55" s="150">
        <v>100</v>
      </c>
      <c r="W55" s="81">
        <v>42</v>
      </c>
      <c r="X55" s="151" t="s">
        <v>1030</v>
      </c>
      <c r="Y55" s="88">
        <v>3</v>
      </c>
      <c r="Z55" s="88">
        <v>12</v>
      </c>
      <c r="AA55" s="88">
        <v>5</v>
      </c>
      <c r="AB55" s="88">
        <v>44</v>
      </c>
      <c r="AC55" s="88"/>
      <c r="AD55" s="164">
        <v>15</v>
      </c>
      <c r="AE55" s="165">
        <v>5</v>
      </c>
      <c r="AF55" s="166">
        <v>100</v>
      </c>
      <c r="AG55" s="110" t="s">
        <v>794</v>
      </c>
      <c r="AH55" s="58" t="s">
        <v>1060</v>
      </c>
      <c r="AI55" s="168">
        <v>100</v>
      </c>
      <c r="AJ55" s="110"/>
      <c r="AK55" s="58"/>
      <c r="AL55" s="168"/>
      <c r="AM55" s="110"/>
      <c r="AN55" s="58"/>
      <c r="AO55" s="168"/>
      <c r="AP55" s="110"/>
      <c r="AQ55" s="58"/>
      <c r="AR55" s="168"/>
      <c r="AS55" s="110"/>
      <c r="AT55" s="58"/>
      <c r="AU55" s="168"/>
      <c r="AV55" s="169"/>
      <c r="AW55" s="88"/>
      <c r="AX55" s="170"/>
      <c r="AY55" s="132"/>
      <c r="AZ55" s="132"/>
      <c r="BA55" s="132"/>
      <c r="BB55" s="132"/>
      <c r="BC55" s="132"/>
    </row>
    <row r="56" spans="1:55" s="108" customFormat="1" ht="70.05" customHeight="1" x14ac:dyDescent="0.3">
      <c r="A56" s="88">
        <v>104</v>
      </c>
      <c r="B56" s="58" t="s">
        <v>650</v>
      </c>
      <c r="C56" s="88">
        <v>13</v>
      </c>
      <c r="D56" s="88" t="s">
        <v>716</v>
      </c>
      <c r="E56" s="58" t="s">
        <v>795</v>
      </c>
      <c r="F56" s="88">
        <v>25446</v>
      </c>
      <c r="G56" s="88" t="s">
        <v>802</v>
      </c>
      <c r="H56" s="88">
        <v>2016</v>
      </c>
      <c r="I56" s="88" t="s">
        <v>802</v>
      </c>
      <c r="J56" s="160">
        <v>69763</v>
      </c>
      <c r="K56" s="58" t="s">
        <v>8481</v>
      </c>
      <c r="L56" s="58" t="s">
        <v>798</v>
      </c>
      <c r="M56" s="58" t="s">
        <v>799</v>
      </c>
      <c r="N56" s="88" t="s">
        <v>803</v>
      </c>
      <c r="O56" s="88" t="s">
        <v>804</v>
      </c>
      <c r="P56" s="88" t="s">
        <v>992</v>
      </c>
      <c r="Q56" s="148">
        <f t="shared" si="3"/>
        <v>26.21</v>
      </c>
      <c r="R56" s="148">
        <v>8.2100000000000009</v>
      </c>
      <c r="S56" s="164">
        <v>3</v>
      </c>
      <c r="T56" s="164">
        <v>15</v>
      </c>
      <c r="U56" s="163">
        <f t="shared" si="1"/>
        <v>26.21</v>
      </c>
      <c r="V56" s="150">
        <v>100</v>
      </c>
      <c r="W56" s="81">
        <v>53</v>
      </c>
      <c r="X56" s="151" t="s">
        <v>1030</v>
      </c>
      <c r="Y56" s="88">
        <v>3</v>
      </c>
      <c r="Z56" s="88">
        <v>11</v>
      </c>
      <c r="AA56" s="88">
        <v>5</v>
      </c>
      <c r="AB56" s="181">
        <v>66</v>
      </c>
      <c r="AC56" s="88"/>
      <c r="AD56" s="164">
        <v>15</v>
      </c>
      <c r="AE56" s="165">
        <v>5</v>
      </c>
      <c r="AF56" s="166">
        <v>100</v>
      </c>
      <c r="AG56" s="110" t="s">
        <v>794</v>
      </c>
      <c r="AH56" s="58" t="s">
        <v>1061</v>
      </c>
      <c r="AI56" s="168">
        <v>100</v>
      </c>
      <c r="AJ56" s="182"/>
      <c r="AK56" s="183"/>
      <c r="AL56" s="184"/>
      <c r="AM56" s="182"/>
      <c r="AN56" s="183"/>
      <c r="AO56" s="184"/>
      <c r="AP56" s="182"/>
      <c r="AQ56" s="183"/>
      <c r="AR56" s="184"/>
      <c r="AS56" s="182"/>
      <c r="AT56" s="183"/>
      <c r="AU56" s="184"/>
      <c r="AV56" s="182"/>
      <c r="AW56" s="183"/>
      <c r="AX56" s="184"/>
      <c r="AY56" s="132"/>
      <c r="AZ56" s="132"/>
      <c r="BA56" s="132"/>
      <c r="BB56" s="132"/>
      <c r="BC56" s="132"/>
    </row>
    <row r="57" spans="1:55" s="108" customFormat="1" ht="70.05" customHeight="1" x14ac:dyDescent="0.3">
      <c r="A57" s="88">
        <v>104</v>
      </c>
      <c r="B57" s="58" t="s">
        <v>650</v>
      </c>
      <c r="C57" s="88">
        <v>13</v>
      </c>
      <c r="D57" s="88" t="s">
        <v>805</v>
      </c>
      <c r="E57" s="58" t="s">
        <v>795</v>
      </c>
      <c r="F57" s="88">
        <v>25446</v>
      </c>
      <c r="G57" s="60" t="s">
        <v>806</v>
      </c>
      <c r="H57" s="88">
        <v>2016</v>
      </c>
      <c r="I57" s="88" t="s">
        <v>807</v>
      </c>
      <c r="J57" s="160">
        <v>61345</v>
      </c>
      <c r="K57" s="58" t="s">
        <v>8481</v>
      </c>
      <c r="L57" s="58" t="s">
        <v>798</v>
      </c>
      <c r="M57" s="58" t="s">
        <v>799</v>
      </c>
      <c r="N57" s="88" t="s">
        <v>808</v>
      </c>
      <c r="O57" s="88" t="s">
        <v>809</v>
      </c>
      <c r="P57" s="88" t="s">
        <v>993</v>
      </c>
      <c r="Q57" s="164">
        <f t="shared" si="3"/>
        <v>7.22</v>
      </c>
      <c r="R57" s="148">
        <v>7.22</v>
      </c>
      <c r="S57" s="164">
        <v>0</v>
      </c>
      <c r="T57" s="164"/>
      <c r="U57" s="163">
        <f t="shared" si="1"/>
        <v>7.22</v>
      </c>
      <c r="V57" s="150">
        <v>100</v>
      </c>
      <c r="W57" s="81">
        <v>0</v>
      </c>
      <c r="X57" s="151" t="s">
        <v>1030</v>
      </c>
      <c r="Y57" s="88">
        <v>1</v>
      </c>
      <c r="Z57" s="88">
        <v>7</v>
      </c>
      <c r="AA57" s="88">
        <v>6</v>
      </c>
      <c r="AB57" s="181">
        <v>44</v>
      </c>
      <c r="AC57" s="88"/>
      <c r="AD57" s="164">
        <v>15</v>
      </c>
      <c r="AE57" s="165">
        <v>5</v>
      </c>
      <c r="AF57" s="166">
        <v>100</v>
      </c>
      <c r="AG57" s="110" t="s">
        <v>794</v>
      </c>
      <c r="AH57" s="58" t="s">
        <v>1062</v>
      </c>
      <c r="AI57" s="168">
        <v>100</v>
      </c>
      <c r="AJ57" s="182"/>
      <c r="AK57" s="183"/>
      <c r="AL57" s="184"/>
      <c r="AM57" s="182"/>
      <c r="AN57" s="183"/>
      <c r="AO57" s="184"/>
      <c r="AP57" s="182"/>
      <c r="AQ57" s="183"/>
      <c r="AR57" s="184"/>
      <c r="AS57" s="182"/>
      <c r="AT57" s="183"/>
      <c r="AU57" s="184"/>
      <c r="AV57" s="182"/>
      <c r="AW57" s="183"/>
      <c r="AX57" s="184"/>
      <c r="AY57" s="132"/>
      <c r="AZ57" s="132"/>
      <c r="BA57" s="132"/>
      <c r="BB57" s="132"/>
      <c r="BC57" s="132"/>
    </row>
    <row r="58" spans="1:55" s="108" customFormat="1" ht="70.05" customHeight="1" x14ac:dyDescent="0.3">
      <c r="A58" s="88">
        <v>104</v>
      </c>
      <c r="B58" s="58" t="s">
        <v>650</v>
      </c>
      <c r="C58" s="88">
        <v>13</v>
      </c>
      <c r="D58" s="88" t="s">
        <v>810</v>
      </c>
      <c r="E58" s="58" t="s">
        <v>795</v>
      </c>
      <c r="F58" s="88">
        <v>25446</v>
      </c>
      <c r="G58" s="58" t="s">
        <v>811</v>
      </c>
      <c r="H58" s="185">
        <v>2016</v>
      </c>
      <c r="I58" s="88" t="s">
        <v>812</v>
      </c>
      <c r="J58" s="160">
        <f>47389+11873</f>
        <v>59262</v>
      </c>
      <c r="K58" s="58" t="s">
        <v>8481</v>
      </c>
      <c r="L58" s="58" t="s">
        <v>798</v>
      </c>
      <c r="M58" s="58" t="s">
        <v>799</v>
      </c>
      <c r="N58" s="111" t="s">
        <v>813</v>
      </c>
      <c r="O58" s="88" t="s">
        <v>814</v>
      </c>
      <c r="P58" s="88" t="s">
        <v>8891</v>
      </c>
      <c r="Q58" s="164">
        <f t="shared" si="3"/>
        <v>5.58</v>
      </c>
      <c r="R58" s="148">
        <v>5.58</v>
      </c>
      <c r="S58" s="164">
        <v>0</v>
      </c>
      <c r="T58" s="164"/>
      <c r="U58" s="163">
        <f t="shared" si="1"/>
        <v>5.58</v>
      </c>
      <c r="V58" s="150">
        <v>100</v>
      </c>
      <c r="W58" s="81">
        <v>30</v>
      </c>
      <c r="X58" s="151" t="s">
        <v>1030</v>
      </c>
      <c r="Y58" s="88">
        <v>3</v>
      </c>
      <c r="Z58" s="88">
        <v>11</v>
      </c>
      <c r="AA58" s="88">
        <v>5</v>
      </c>
      <c r="AB58" s="181">
        <v>66</v>
      </c>
      <c r="AC58" s="88"/>
      <c r="AD58" s="164">
        <v>15</v>
      </c>
      <c r="AE58" s="165">
        <v>5</v>
      </c>
      <c r="AF58" s="166">
        <v>100</v>
      </c>
      <c r="AG58" s="110" t="s">
        <v>794</v>
      </c>
      <c r="AH58" s="58" t="s">
        <v>1063</v>
      </c>
      <c r="AI58" s="168">
        <v>100</v>
      </c>
      <c r="AJ58" s="182"/>
      <c r="AK58" s="183"/>
      <c r="AL58" s="184"/>
      <c r="AM58" s="182"/>
      <c r="AN58" s="183"/>
      <c r="AO58" s="184"/>
      <c r="AP58" s="182"/>
      <c r="AQ58" s="183"/>
      <c r="AR58" s="184"/>
      <c r="AS58" s="182"/>
      <c r="AT58" s="183"/>
      <c r="AU58" s="184"/>
      <c r="AV58" s="182"/>
      <c r="AW58" s="183"/>
      <c r="AX58" s="184"/>
      <c r="AY58" s="132"/>
      <c r="AZ58" s="132"/>
      <c r="BA58" s="132"/>
      <c r="BB58" s="132"/>
      <c r="BC58" s="132"/>
    </row>
    <row r="59" spans="1:55" s="108" customFormat="1" ht="70.05" customHeight="1" x14ac:dyDescent="0.3">
      <c r="A59" s="58">
        <v>104</v>
      </c>
      <c r="B59" s="58" t="s">
        <v>650</v>
      </c>
      <c r="C59" s="58">
        <v>14</v>
      </c>
      <c r="D59" s="58" t="s">
        <v>815</v>
      </c>
      <c r="E59" s="58" t="s">
        <v>816</v>
      </c>
      <c r="F59" s="58">
        <v>8611</v>
      </c>
      <c r="G59" s="58" t="s">
        <v>817</v>
      </c>
      <c r="H59" s="58">
        <v>2011</v>
      </c>
      <c r="I59" s="58" t="s">
        <v>818</v>
      </c>
      <c r="J59" s="160">
        <v>70988</v>
      </c>
      <c r="K59" s="58" t="s">
        <v>8971</v>
      </c>
      <c r="L59" s="58" t="s">
        <v>819</v>
      </c>
      <c r="M59" s="58" t="s">
        <v>820</v>
      </c>
      <c r="N59" s="58" t="s">
        <v>821</v>
      </c>
      <c r="O59" s="58" t="s">
        <v>822</v>
      </c>
      <c r="P59" s="58" t="s">
        <v>994</v>
      </c>
      <c r="Q59" s="164">
        <f t="shared" si="3"/>
        <v>6.2</v>
      </c>
      <c r="R59" s="186">
        <v>0</v>
      </c>
      <c r="S59" s="186">
        <v>4.7</v>
      </c>
      <c r="T59" s="186">
        <v>1.5</v>
      </c>
      <c r="U59" s="187">
        <f t="shared" si="1"/>
        <v>6.2</v>
      </c>
      <c r="V59" s="188">
        <v>90</v>
      </c>
      <c r="W59" s="81">
        <v>28</v>
      </c>
      <c r="X59" s="151" t="s">
        <v>1031</v>
      </c>
      <c r="Y59" s="88">
        <v>6</v>
      </c>
      <c r="Z59" s="88">
        <v>1</v>
      </c>
      <c r="AA59" s="88">
        <v>4</v>
      </c>
      <c r="AB59" s="88">
        <v>14</v>
      </c>
      <c r="AC59" s="88"/>
      <c r="AD59" s="164"/>
      <c r="AE59" s="165">
        <v>2</v>
      </c>
      <c r="AF59" s="189">
        <v>90</v>
      </c>
      <c r="AG59" s="110" t="s">
        <v>1047</v>
      </c>
      <c r="AH59" s="58" t="s">
        <v>1064</v>
      </c>
      <c r="AI59" s="168">
        <v>45</v>
      </c>
      <c r="AJ59" s="110" t="s">
        <v>1085</v>
      </c>
      <c r="AK59" s="161" t="s">
        <v>1086</v>
      </c>
      <c r="AL59" s="168">
        <v>45</v>
      </c>
      <c r="AM59" s="110"/>
      <c r="AN59" s="58"/>
      <c r="AO59" s="168"/>
      <c r="AP59" s="110"/>
      <c r="AQ59" s="58"/>
      <c r="AR59" s="168"/>
      <c r="AS59" s="110"/>
      <c r="AT59" s="58"/>
      <c r="AU59" s="168"/>
      <c r="AV59" s="169"/>
      <c r="AW59" s="88"/>
      <c r="AX59" s="170"/>
      <c r="AY59" s="132"/>
      <c r="AZ59" s="132"/>
      <c r="BA59" s="132"/>
      <c r="BB59" s="132"/>
      <c r="BC59" s="132"/>
    </row>
    <row r="60" spans="1:55" s="108" customFormat="1" ht="70.05" customHeight="1" x14ac:dyDescent="0.3">
      <c r="A60" s="58">
        <v>104</v>
      </c>
      <c r="B60" s="58" t="s">
        <v>650</v>
      </c>
      <c r="C60" s="58">
        <v>9</v>
      </c>
      <c r="D60" s="58" t="s">
        <v>824</v>
      </c>
      <c r="E60" s="58" t="s">
        <v>825</v>
      </c>
      <c r="F60" s="58">
        <v>15790</v>
      </c>
      <c r="G60" s="58" t="s">
        <v>826</v>
      </c>
      <c r="H60" s="58">
        <v>2012</v>
      </c>
      <c r="I60" s="58" t="s">
        <v>827</v>
      </c>
      <c r="J60" s="160">
        <v>133284</v>
      </c>
      <c r="K60" s="58" t="s">
        <v>8481</v>
      </c>
      <c r="L60" s="109" t="s">
        <v>828</v>
      </c>
      <c r="M60" s="89" t="s">
        <v>829</v>
      </c>
      <c r="N60" s="58" t="s">
        <v>830</v>
      </c>
      <c r="O60" s="58" t="s">
        <v>831</v>
      </c>
      <c r="P60" s="58" t="s">
        <v>995</v>
      </c>
      <c r="Q60" s="162">
        <f t="shared" si="3"/>
        <v>2.1235294117647059</v>
      </c>
      <c r="R60" s="162">
        <v>0</v>
      </c>
      <c r="S60" s="162">
        <v>0.58823529411764708</v>
      </c>
      <c r="T60" s="162">
        <v>1.5352941176470587</v>
      </c>
      <c r="U60" s="163">
        <f t="shared" si="1"/>
        <v>2.1235294117647059</v>
      </c>
      <c r="V60" s="150">
        <v>80</v>
      </c>
      <c r="W60" s="81">
        <v>100</v>
      </c>
      <c r="X60" s="151" t="s">
        <v>1032</v>
      </c>
      <c r="Y60" s="88">
        <v>3</v>
      </c>
      <c r="Z60" s="88">
        <v>12</v>
      </c>
      <c r="AA60" s="88">
        <v>3</v>
      </c>
      <c r="AB60" s="88">
        <v>4</v>
      </c>
      <c r="AC60" s="88" t="s">
        <v>1041</v>
      </c>
      <c r="AD60" s="164">
        <v>0</v>
      </c>
      <c r="AE60" s="165">
        <v>5</v>
      </c>
      <c r="AF60" s="166">
        <v>80</v>
      </c>
      <c r="AG60" s="110" t="s">
        <v>824</v>
      </c>
      <c r="AH60" s="58" t="s">
        <v>1065</v>
      </c>
      <c r="AI60" s="168">
        <v>80</v>
      </c>
      <c r="AJ60" s="110"/>
      <c r="AK60" s="58"/>
      <c r="AL60" s="168"/>
      <c r="AM60" s="110"/>
      <c r="AN60" s="58"/>
      <c r="AO60" s="168"/>
      <c r="AP60" s="110"/>
      <c r="AQ60" s="58"/>
      <c r="AR60" s="168"/>
      <c r="AS60" s="110"/>
      <c r="AT60" s="58"/>
      <c r="AU60" s="168"/>
      <c r="AV60" s="169"/>
      <c r="AW60" s="88"/>
      <c r="AX60" s="170"/>
      <c r="AY60" s="132"/>
      <c r="AZ60" s="132"/>
      <c r="BA60" s="132"/>
      <c r="BB60" s="132"/>
      <c r="BC60" s="132"/>
    </row>
    <row r="61" spans="1:55" s="108" customFormat="1" ht="70.05" customHeight="1" x14ac:dyDescent="0.3">
      <c r="A61" s="58">
        <v>104</v>
      </c>
      <c r="B61" s="58" t="s">
        <v>650</v>
      </c>
      <c r="C61" s="58">
        <v>9</v>
      </c>
      <c r="D61" s="58" t="s">
        <v>824</v>
      </c>
      <c r="E61" s="58" t="s">
        <v>825</v>
      </c>
      <c r="F61" s="58">
        <v>15790</v>
      </c>
      <c r="G61" s="58" t="s">
        <v>832</v>
      </c>
      <c r="H61" s="58">
        <v>2012</v>
      </c>
      <c r="I61" s="86" t="s">
        <v>833</v>
      </c>
      <c r="J61" s="160">
        <v>54437</v>
      </c>
      <c r="K61" s="58" t="s">
        <v>8481</v>
      </c>
      <c r="L61" s="109" t="s">
        <v>828</v>
      </c>
      <c r="M61" s="89" t="s">
        <v>829</v>
      </c>
      <c r="N61" s="58" t="s">
        <v>834</v>
      </c>
      <c r="O61" s="58" t="s">
        <v>835</v>
      </c>
      <c r="P61" s="58" t="s">
        <v>996</v>
      </c>
      <c r="Q61" s="162">
        <f t="shared" si="3"/>
        <v>9.7705882352941167</v>
      </c>
      <c r="R61" s="162">
        <v>0</v>
      </c>
      <c r="S61" s="162">
        <v>8.235294117647058</v>
      </c>
      <c r="T61" s="162">
        <v>1.5352941176470587</v>
      </c>
      <c r="U61" s="163">
        <f t="shared" si="1"/>
        <v>9.7705882352941167</v>
      </c>
      <c r="V61" s="150">
        <v>80</v>
      </c>
      <c r="W61" s="81">
        <v>83</v>
      </c>
      <c r="X61" s="151" t="s">
        <v>1032</v>
      </c>
      <c r="Y61" s="88">
        <v>3</v>
      </c>
      <c r="Z61" s="88">
        <v>12</v>
      </c>
      <c r="AA61" s="88">
        <v>3</v>
      </c>
      <c r="AB61" s="88">
        <v>4</v>
      </c>
      <c r="AC61" s="88" t="s">
        <v>1041</v>
      </c>
      <c r="AD61" s="164">
        <v>0</v>
      </c>
      <c r="AE61" s="165">
        <v>5</v>
      </c>
      <c r="AF61" s="166">
        <v>80</v>
      </c>
      <c r="AG61" s="110" t="s">
        <v>824</v>
      </c>
      <c r="AH61" s="58" t="s">
        <v>1066</v>
      </c>
      <c r="AI61" s="168">
        <v>80</v>
      </c>
      <c r="AJ61" s="110"/>
      <c r="AK61" s="58"/>
      <c r="AL61" s="168"/>
      <c r="AM61" s="110"/>
      <c r="AN61" s="58"/>
      <c r="AO61" s="168"/>
      <c r="AP61" s="110"/>
      <c r="AQ61" s="58"/>
      <c r="AR61" s="168"/>
      <c r="AS61" s="110"/>
      <c r="AT61" s="58"/>
      <c r="AU61" s="168"/>
      <c r="AV61" s="169"/>
      <c r="AW61" s="88"/>
      <c r="AX61" s="170"/>
      <c r="AY61" s="132"/>
      <c r="AZ61" s="132"/>
      <c r="BA61" s="132"/>
      <c r="BB61" s="132"/>
      <c r="BC61" s="132"/>
    </row>
    <row r="62" spans="1:55" s="108" customFormat="1" ht="70.05" customHeight="1" x14ac:dyDescent="0.3">
      <c r="A62" s="58">
        <v>104</v>
      </c>
      <c r="B62" s="58" t="s">
        <v>650</v>
      </c>
      <c r="C62" s="58">
        <v>3</v>
      </c>
      <c r="D62" s="58" t="s">
        <v>836</v>
      </c>
      <c r="E62" s="58" t="s">
        <v>837</v>
      </c>
      <c r="F62" s="172" t="s">
        <v>838</v>
      </c>
      <c r="G62" s="58" t="s">
        <v>839</v>
      </c>
      <c r="H62" s="58">
        <v>2014</v>
      </c>
      <c r="I62" s="58" t="s">
        <v>840</v>
      </c>
      <c r="J62" s="160">
        <v>132743</v>
      </c>
      <c r="K62" s="58" t="s">
        <v>8481</v>
      </c>
      <c r="L62" s="58" t="s">
        <v>841</v>
      </c>
      <c r="M62" s="58" t="s">
        <v>842</v>
      </c>
      <c r="N62" s="58" t="s">
        <v>843</v>
      </c>
      <c r="O62" s="58" t="s">
        <v>844</v>
      </c>
      <c r="P62" s="58" t="s">
        <v>997</v>
      </c>
      <c r="Q62" s="186">
        <f t="shared" si="3"/>
        <v>8.44</v>
      </c>
      <c r="R62" s="186">
        <v>8.44</v>
      </c>
      <c r="S62" s="186"/>
      <c r="T62" s="186"/>
      <c r="U62" s="187">
        <f t="shared" si="1"/>
        <v>8.44</v>
      </c>
      <c r="V62" s="188">
        <v>83</v>
      </c>
      <c r="W62" s="81">
        <v>33</v>
      </c>
      <c r="X62" s="151" t="s">
        <v>1031</v>
      </c>
      <c r="Y62" s="88">
        <v>6</v>
      </c>
      <c r="Z62" s="88">
        <v>1</v>
      </c>
      <c r="AA62" s="88">
        <v>4</v>
      </c>
      <c r="AB62" s="88">
        <v>14</v>
      </c>
      <c r="AC62" s="88"/>
      <c r="AD62" s="164"/>
      <c r="AE62" s="165">
        <v>2</v>
      </c>
      <c r="AF62" s="189">
        <v>91</v>
      </c>
      <c r="AG62" s="110" t="s">
        <v>836</v>
      </c>
      <c r="AH62" s="58" t="s">
        <v>1067</v>
      </c>
      <c r="AI62" s="168">
        <v>76</v>
      </c>
      <c r="AJ62" s="110" t="s">
        <v>1047</v>
      </c>
      <c r="AK62" s="58" t="s">
        <v>1087</v>
      </c>
      <c r="AL62" s="168">
        <v>5</v>
      </c>
      <c r="AM62" s="110" t="s">
        <v>815</v>
      </c>
      <c r="AN62" s="58" t="s">
        <v>1097</v>
      </c>
      <c r="AO62" s="168">
        <v>5</v>
      </c>
      <c r="AP62" s="110" t="s">
        <v>682</v>
      </c>
      <c r="AQ62" s="58" t="s">
        <v>1105</v>
      </c>
      <c r="AR62" s="168">
        <v>5</v>
      </c>
      <c r="AS62" s="110"/>
      <c r="AT62" s="58"/>
      <c r="AU62" s="168"/>
      <c r="AV62" s="169"/>
      <c r="AW62" s="88"/>
      <c r="AX62" s="170"/>
      <c r="AY62" s="132"/>
      <c r="AZ62" s="132"/>
      <c r="BA62" s="132"/>
      <c r="BB62" s="132"/>
      <c r="BC62" s="132"/>
    </row>
    <row r="63" spans="1:55" s="108" customFormat="1" ht="70.05" customHeight="1" x14ac:dyDescent="0.3">
      <c r="A63" s="58">
        <v>104</v>
      </c>
      <c r="B63" s="58" t="s">
        <v>650</v>
      </c>
      <c r="C63" s="58">
        <v>3</v>
      </c>
      <c r="D63" s="58" t="s">
        <v>836</v>
      </c>
      <c r="E63" s="58" t="s">
        <v>837</v>
      </c>
      <c r="F63" s="58">
        <v>13627</v>
      </c>
      <c r="G63" s="58" t="s">
        <v>8892</v>
      </c>
      <c r="H63" s="58">
        <v>2016</v>
      </c>
      <c r="I63" s="58" t="s">
        <v>845</v>
      </c>
      <c r="J63" s="160">
        <v>117439</v>
      </c>
      <c r="K63" s="190" t="s">
        <v>694</v>
      </c>
      <c r="L63" s="58" t="s">
        <v>841</v>
      </c>
      <c r="M63" s="58" t="s">
        <v>842</v>
      </c>
      <c r="N63" s="58" t="s">
        <v>843</v>
      </c>
      <c r="O63" s="58" t="s">
        <v>844</v>
      </c>
      <c r="P63" s="58" t="s">
        <v>998</v>
      </c>
      <c r="Q63" s="186">
        <f t="shared" si="3"/>
        <v>12.53</v>
      </c>
      <c r="R63" s="186">
        <v>12.53</v>
      </c>
      <c r="S63" s="186"/>
      <c r="T63" s="186"/>
      <c r="U63" s="187">
        <f t="shared" si="1"/>
        <v>12.53</v>
      </c>
      <c r="V63" s="188">
        <v>91</v>
      </c>
      <c r="W63" s="81">
        <v>78</v>
      </c>
      <c r="X63" s="151" t="s">
        <v>1031</v>
      </c>
      <c r="Y63" s="88">
        <v>6</v>
      </c>
      <c r="Z63" s="88">
        <v>1</v>
      </c>
      <c r="AA63" s="88">
        <v>4</v>
      </c>
      <c r="AB63" s="88">
        <v>14</v>
      </c>
      <c r="AC63" s="88"/>
      <c r="AD63" s="164"/>
      <c r="AE63" s="165">
        <v>2.8571428571428599</v>
      </c>
      <c r="AF63" s="189">
        <v>96</v>
      </c>
      <c r="AG63" s="110" t="s">
        <v>836</v>
      </c>
      <c r="AH63" s="58" t="s">
        <v>1067</v>
      </c>
      <c r="AI63" s="168">
        <v>8</v>
      </c>
      <c r="AJ63" s="110" t="s">
        <v>1047</v>
      </c>
      <c r="AK63" s="58" t="s">
        <v>1087</v>
      </c>
      <c r="AL63" s="168">
        <v>18</v>
      </c>
      <c r="AM63" s="110" t="s">
        <v>815</v>
      </c>
      <c r="AN63" s="58" t="s">
        <v>1097</v>
      </c>
      <c r="AO63" s="168">
        <v>40</v>
      </c>
      <c r="AP63" s="110" t="s">
        <v>716</v>
      </c>
      <c r="AQ63" s="58" t="s">
        <v>1106</v>
      </c>
      <c r="AR63" s="168">
        <v>30</v>
      </c>
      <c r="AS63" s="110"/>
      <c r="AT63" s="58"/>
      <c r="AU63" s="168"/>
      <c r="AV63" s="169"/>
      <c r="AW63" s="88"/>
      <c r="AX63" s="170"/>
      <c r="AY63" s="132"/>
      <c r="AZ63" s="132"/>
      <c r="BA63" s="132"/>
      <c r="BB63" s="132"/>
      <c r="BC63" s="132"/>
    </row>
    <row r="64" spans="1:55" s="108" customFormat="1" ht="70.05" customHeight="1" x14ac:dyDescent="0.3">
      <c r="A64" s="83">
        <v>104</v>
      </c>
      <c r="B64" s="58" t="s">
        <v>650</v>
      </c>
      <c r="C64" s="83">
        <v>12</v>
      </c>
      <c r="D64" s="83" t="s">
        <v>660</v>
      </c>
      <c r="E64" s="58" t="s">
        <v>741</v>
      </c>
      <c r="F64" s="58">
        <v>23939</v>
      </c>
      <c r="G64" s="58" t="s">
        <v>742</v>
      </c>
      <c r="H64" s="58">
        <v>2010</v>
      </c>
      <c r="I64" s="86" t="s">
        <v>743</v>
      </c>
      <c r="J64" s="160">
        <v>35452</v>
      </c>
      <c r="K64" s="161" t="s">
        <v>677</v>
      </c>
      <c r="L64" s="86" t="s">
        <v>744</v>
      </c>
      <c r="M64" s="58" t="s">
        <v>745</v>
      </c>
      <c r="N64" s="58" t="s">
        <v>746</v>
      </c>
      <c r="O64" s="58" t="s">
        <v>747</v>
      </c>
      <c r="P64" s="58" t="s">
        <v>981</v>
      </c>
      <c r="Q64" s="148">
        <f t="shared" si="3"/>
        <v>0</v>
      </c>
      <c r="R64" s="148">
        <v>0</v>
      </c>
      <c r="S64" s="148"/>
      <c r="T64" s="148"/>
      <c r="U64" s="163">
        <f t="shared" si="1"/>
        <v>0</v>
      </c>
      <c r="V64" s="150">
        <v>63.33</v>
      </c>
      <c r="W64" s="81">
        <v>78</v>
      </c>
      <c r="X64" s="151" t="s">
        <v>1021</v>
      </c>
      <c r="Y64" s="88">
        <v>2</v>
      </c>
      <c r="Z64" s="88">
        <v>2</v>
      </c>
      <c r="AA64" s="88">
        <v>2</v>
      </c>
      <c r="AB64" s="88">
        <v>11</v>
      </c>
      <c r="AC64" s="88">
        <v>98</v>
      </c>
      <c r="AD64" s="164"/>
      <c r="AE64" s="165">
        <v>5</v>
      </c>
      <c r="AF64" s="191">
        <v>100</v>
      </c>
      <c r="AG64" s="156" t="s">
        <v>660</v>
      </c>
      <c r="AH64" s="89" t="s">
        <v>1051</v>
      </c>
      <c r="AI64" s="157">
        <v>40</v>
      </c>
      <c r="AJ64" s="156" t="s">
        <v>1044</v>
      </c>
      <c r="AK64" s="89" t="s">
        <v>1051</v>
      </c>
      <c r="AL64" s="157">
        <v>10</v>
      </c>
      <c r="AM64" s="110" t="s">
        <v>1078</v>
      </c>
      <c r="AN64" s="58" t="s">
        <v>1079</v>
      </c>
      <c r="AO64" s="168">
        <v>10</v>
      </c>
      <c r="AP64" s="110" t="s">
        <v>1099</v>
      </c>
      <c r="AQ64" s="58" t="s">
        <v>1100</v>
      </c>
      <c r="AR64" s="168">
        <v>10</v>
      </c>
      <c r="AS64" s="156" t="s">
        <v>1109</v>
      </c>
      <c r="AT64" s="89" t="s">
        <v>1051</v>
      </c>
      <c r="AU64" s="157">
        <v>20</v>
      </c>
      <c r="AV64" s="169" t="s">
        <v>8893</v>
      </c>
      <c r="AW64" s="88" t="s">
        <v>8894</v>
      </c>
      <c r="AX64" s="170">
        <v>10</v>
      </c>
      <c r="AY64" s="132"/>
      <c r="AZ64" s="132"/>
      <c r="BA64" s="132"/>
      <c r="BB64" s="132"/>
      <c r="BC64" s="132"/>
    </row>
    <row r="65" spans="1:55" s="108" customFormat="1" ht="70.05" customHeight="1" x14ac:dyDescent="0.3">
      <c r="A65" s="58">
        <v>104</v>
      </c>
      <c r="B65" s="58" t="s">
        <v>650</v>
      </c>
      <c r="C65" s="58">
        <v>12</v>
      </c>
      <c r="D65" s="58" t="s">
        <v>660</v>
      </c>
      <c r="E65" s="58" t="s">
        <v>741</v>
      </c>
      <c r="F65" s="58">
        <v>23939</v>
      </c>
      <c r="G65" s="58" t="s">
        <v>846</v>
      </c>
      <c r="H65" s="58">
        <v>2002</v>
      </c>
      <c r="I65" s="58" t="s">
        <v>847</v>
      </c>
      <c r="J65" s="160">
        <v>55063</v>
      </c>
      <c r="K65" s="58" t="s">
        <v>848</v>
      </c>
      <c r="L65" s="58" t="s">
        <v>849</v>
      </c>
      <c r="M65" s="58" t="s">
        <v>850</v>
      </c>
      <c r="N65" s="58" t="s">
        <v>851</v>
      </c>
      <c r="O65" s="58" t="s">
        <v>852</v>
      </c>
      <c r="P65" s="58" t="s">
        <v>999</v>
      </c>
      <c r="Q65" s="148">
        <v>20.209317647058825</v>
      </c>
      <c r="R65" s="148">
        <v>0</v>
      </c>
      <c r="S65" s="148">
        <v>1.7647058823529411</v>
      </c>
      <c r="T65" s="148">
        <v>18.444611764705883</v>
      </c>
      <c r="U65" s="163">
        <f t="shared" si="1"/>
        <v>20.209317647058825</v>
      </c>
      <c r="V65" s="150">
        <v>60</v>
      </c>
      <c r="W65" s="81">
        <v>63</v>
      </c>
      <c r="X65" s="151" t="s">
        <v>1021</v>
      </c>
      <c r="Y65" s="88">
        <v>3</v>
      </c>
      <c r="Z65" s="88">
        <v>11</v>
      </c>
      <c r="AA65" s="88">
        <v>5</v>
      </c>
      <c r="AB65" s="88">
        <v>4</v>
      </c>
      <c r="AC65" s="88">
        <v>175</v>
      </c>
      <c r="AD65" s="164">
        <v>30</v>
      </c>
      <c r="AE65" s="165">
        <v>5</v>
      </c>
      <c r="AF65" s="191">
        <v>70</v>
      </c>
      <c r="AG65" s="110" t="s">
        <v>660</v>
      </c>
      <c r="AH65" s="58" t="s">
        <v>1051</v>
      </c>
      <c r="AI65" s="168">
        <v>50</v>
      </c>
      <c r="AJ65" s="110" t="s">
        <v>1078</v>
      </c>
      <c r="AK65" s="58" t="s">
        <v>1079</v>
      </c>
      <c r="AL65" s="168">
        <v>10</v>
      </c>
      <c r="AM65" s="110" t="s">
        <v>8895</v>
      </c>
      <c r="AN65" s="58" t="s">
        <v>1079</v>
      </c>
      <c r="AO65" s="168">
        <v>10</v>
      </c>
      <c r="AP65" s="110"/>
      <c r="AQ65" s="58"/>
      <c r="AR65" s="168"/>
      <c r="AS65" s="110"/>
      <c r="AT65" s="58"/>
      <c r="AU65" s="168"/>
      <c r="AV65" s="169"/>
      <c r="AW65" s="88"/>
      <c r="AX65" s="170"/>
      <c r="AY65" s="132"/>
      <c r="AZ65" s="132"/>
      <c r="BA65" s="132"/>
      <c r="BB65" s="132"/>
      <c r="BC65" s="132"/>
    </row>
    <row r="66" spans="1:55" s="108" customFormat="1" ht="70.05" customHeight="1" x14ac:dyDescent="0.3">
      <c r="A66" s="58">
        <v>104</v>
      </c>
      <c r="B66" s="58" t="s">
        <v>650</v>
      </c>
      <c r="C66" s="58">
        <v>12</v>
      </c>
      <c r="D66" s="58" t="s">
        <v>660</v>
      </c>
      <c r="E66" s="58" t="s">
        <v>741</v>
      </c>
      <c r="F66" s="58">
        <v>23939</v>
      </c>
      <c r="G66" s="60" t="s">
        <v>853</v>
      </c>
      <c r="H66" s="58">
        <v>2017</v>
      </c>
      <c r="I66" s="58" t="s">
        <v>854</v>
      </c>
      <c r="J66" s="160">
        <v>35543</v>
      </c>
      <c r="K66" s="58" t="s">
        <v>8971</v>
      </c>
      <c r="L66" s="58" t="s">
        <v>855</v>
      </c>
      <c r="M66" s="58" t="s">
        <v>850</v>
      </c>
      <c r="N66" s="58" t="s">
        <v>851</v>
      </c>
      <c r="O66" s="58" t="s">
        <v>856</v>
      </c>
      <c r="P66" s="58" t="s">
        <v>1000</v>
      </c>
      <c r="Q66" s="148">
        <v>24.039317647058823</v>
      </c>
      <c r="R66" s="148">
        <v>4.18</v>
      </c>
      <c r="S66" s="148">
        <v>1.7647058823529411</v>
      </c>
      <c r="T66" s="148">
        <v>18.444611764705883</v>
      </c>
      <c r="U66" s="163">
        <f t="shared" si="1"/>
        <v>24.389317647058824</v>
      </c>
      <c r="V66" s="150">
        <v>100</v>
      </c>
      <c r="W66" s="81">
        <v>63</v>
      </c>
      <c r="X66" s="151" t="s">
        <v>1021</v>
      </c>
      <c r="Y66" s="88">
        <v>3</v>
      </c>
      <c r="Z66" s="88">
        <v>11</v>
      </c>
      <c r="AA66" s="88">
        <v>5</v>
      </c>
      <c r="AB66" s="88">
        <v>4</v>
      </c>
      <c r="AC66" s="88"/>
      <c r="AD66" s="164"/>
      <c r="AE66" s="165">
        <v>5</v>
      </c>
      <c r="AF66" s="171">
        <v>100</v>
      </c>
      <c r="AG66" s="110" t="s">
        <v>660</v>
      </c>
      <c r="AH66" s="58" t="s">
        <v>1051</v>
      </c>
      <c r="AI66" s="168">
        <v>40</v>
      </c>
      <c r="AJ66" s="156" t="s">
        <v>8896</v>
      </c>
      <c r="AK66" s="58" t="s">
        <v>1051</v>
      </c>
      <c r="AL66" s="168">
        <v>40</v>
      </c>
      <c r="AM66" s="110" t="s">
        <v>1098</v>
      </c>
      <c r="AN66" s="58" t="s">
        <v>1051</v>
      </c>
      <c r="AO66" s="168">
        <v>10</v>
      </c>
      <c r="AP66" s="110" t="s">
        <v>8893</v>
      </c>
      <c r="AQ66" s="58" t="s">
        <v>8894</v>
      </c>
      <c r="AR66" s="168">
        <v>10</v>
      </c>
      <c r="AS66" s="110"/>
      <c r="AT66" s="58"/>
      <c r="AU66" s="168"/>
      <c r="AV66" s="169"/>
      <c r="AW66" s="88"/>
      <c r="AX66" s="170"/>
      <c r="AY66" s="132"/>
      <c r="AZ66" s="132"/>
      <c r="BA66" s="132"/>
      <c r="BB66" s="132"/>
      <c r="BC66" s="132"/>
    </row>
    <row r="67" spans="1:55" s="108" customFormat="1" ht="70.05" customHeight="1" x14ac:dyDescent="0.3">
      <c r="A67" s="83">
        <v>104</v>
      </c>
      <c r="B67" s="58" t="s">
        <v>650</v>
      </c>
      <c r="C67" s="83">
        <v>12</v>
      </c>
      <c r="D67" s="83" t="s">
        <v>660</v>
      </c>
      <c r="E67" s="58" t="s">
        <v>741</v>
      </c>
      <c r="F67" s="58">
        <v>23939</v>
      </c>
      <c r="G67" s="58" t="s">
        <v>857</v>
      </c>
      <c r="H67" s="58">
        <v>2010</v>
      </c>
      <c r="I67" s="86" t="s">
        <v>858</v>
      </c>
      <c r="J67" s="160">
        <v>95216</v>
      </c>
      <c r="K67" s="161" t="s">
        <v>677</v>
      </c>
      <c r="L67" s="86" t="s">
        <v>859</v>
      </c>
      <c r="M67" s="86" t="s">
        <v>860</v>
      </c>
      <c r="N67" s="86" t="s">
        <v>861</v>
      </c>
      <c r="O67" s="86" t="s">
        <v>862</v>
      </c>
      <c r="P67" s="58" t="s">
        <v>1001</v>
      </c>
      <c r="Q67" s="148">
        <v>27.819155724975296</v>
      </c>
      <c r="R67" s="148">
        <v>0</v>
      </c>
      <c r="S67" s="148">
        <v>7.0591557249752928</v>
      </c>
      <c r="T67" s="148">
        <v>20.76</v>
      </c>
      <c r="U67" s="163">
        <f t="shared" si="1"/>
        <v>27.819155724975296</v>
      </c>
      <c r="V67" s="150">
        <v>100</v>
      </c>
      <c r="W67" s="81">
        <v>100</v>
      </c>
      <c r="X67" s="151" t="s">
        <v>1021</v>
      </c>
      <c r="Y67" s="88">
        <v>2</v>
      </c>
      <c r="Z67" s="88">
        <v>1</v>
      </c>
      <c r="AA67" s="88">
        <v>3</v>
      </c>
      <c r="AB67" s="88">
        <v>5</v>
      </c>
      <c r="AC67" s="88">
        <v>98</v>
      </c>
      <c r="AD67" s="164">
        <v>0</v>
      </c>
      <c r="AE67" s="165">
        <v>5</v>
      </c>
      <c r="AF67" s="192">
        <v>100</v>
      </c>
      <c r="AG67" s="110" t="s">
        <v>660</v>
      </c>
      <c r="AH67" s="58" t="s">
        <v>1051</v>
      </c>
      <c r="AI67" s="168">
        <v>50</v>
      </c>
      <c r="AJ67" s="110" t="s">
        <v>1078</v>
      </c>
      <c r="AK67" s="58" t="s">
        <v>1079</v>
      </c>
      <c r="AL67" s="168">
        <v>10</v>
      </c>
      <c r="AM67" s="110" t="s">
        <v>1099</v>
      </c>
      <c r="AN67" s="58" t="s">
        <v>1100</v>
      </c>
      <c r="AO67" s="168">
        <v>10</v>
      </c>
      <c r="AP67" s="156" t="s">
        <v>1101</v>
      </c>
      <c r="AQ67" s="58" t="s">
        <v>1100</v>
      </c>
      <c r="AR67" s="168">
        <v>10</v>
      </c>
      <c r="AS67" s="110" t="s">
        <v>8897</v>
      </c>
      <c r="AT67" s="58" t="s">
        <v>8898</v>
      </c>
      <c r="AU67" s="168">
        <v>10</v>
      </c>
      <c r="AV67" s="169" t="s">
        <v>8899</v>
      </c>
      <c r="AW67" s="88" t="s">
        <v>8900</v>
      </c>
      <c r="AX67" s="170">
        <v>10</v>
      </c>
      <c r="AY67" s="132"/>
      <c r="AZ67" s="132"/>
      <c r="BA67" s="132"/>
      <c r="BB67" s="132"/>
      <c r="BC67" s="132"/>
    </row>
    <row r="68" spans="1:55" s="108" customFormat="1" ht="70.05" customHeight="1" x14ac:dyDescent="0.3">
      <c r="A68" s="58">
        <v>104</v>
      </c>
      <c r="B68" s="58" t="s">
        <v>650</v>
      </c>
      <c r="C68" s="58">
        <v>12</v>
      </c>
      <c r="D68" s="58" t="s">
        <v>660</v>
      </c>
      <c r="E68" s="58" t="s">
        <v>741</v>
      </c>
      <c r="F68" s="58">
        <v>23939</v>
      </c>
      <c r="G68" s="60" t="s">
        <v>853</v>
      </c>
      <c r="H68" s="58">
        <v>2017</v>
      </c>
      <c r="I68" s="58" t="s">
        <v>854</v>
      </c>
      <c r="J68" s="160">
        <f>22886+6040</f>
        <v>28926</v>
      </c>
      <c r="K68" s="58" t="s">
        <v>8971</v>
      </c>
      <c r="L68" s="58" t="s">
        <v>855</v>
      </c>
      <c r="M68" s="58" t="s">
        <v>850</v>
      </c>
      <c r="N68" s="58" t="s">
        <v>851</v>
      </c>
      <c r="O68" s="58" t="s">
        <v>856</v>
      </c>
      <c r="P68" s="58" t="s">
        <v>8901</v>
      </c>
      <c r="Q68" s="148">
        <v>24.039317647058823</v>
      </c>
      <c r="R68" s="148">
        <v>3.28</v>
      </c>
      <c r="S68" s="148">
        <v>1.7647058823529411</v>
      </c>
      <c r="T68" s="148">
        <v>18.444611764705883</v>
      </c>
      <c r="U68" s="163">
        <f t="shared" si="1"/>
        <v>23.489317647058826</v>
      </c>
      <c r="V68" s="150">
        <v>80</v>
      </c>
      <c r="W68" s="81">
        <v>100</v>
      </c>
      <c r="X68" s="151" t="s">
        <v>1021</v>
      </c>
      <c r="Y68" s="88">
        <v>3</v>
      </c>
      <c r="Z68" s="88">
        <v>11</v>
      </c>
      <c r="AA68" s="88">
        <v>5</v>
      </c>
      <c r="AB68" s="88">
        <v>4</v>
      </c>
      <c r="AC68" s="88"/>
      <c r="AD68" s="164"/>
      <c r="AE68" s="165">
        <v>5</v>
      </c>
      <c r="AF68" s="171">
        <v>100</v>
      </c>
      <c r="AG68" s="110" t="s">
        <v>660</v>
      </c>
      <c r="AH68" s="58" t="s">
        <v>1051</v>
      </c>
      <c r="AI68" s="168">
        <v>40</v>
      </c>
      <c r="AJ68" s="156" t="s">
        <v>8896</v>
      </c>
      <c r="AK68" s="58" t="s">
        <v>1051</v>
      </c>
      <c r="AL68" s="168">
        <v>40</v>
      </c>
      <c r="AM68" s="110" t="s">
        <v>1098</v>
      </c>
      <c r="AN68" s="58" t="s">
        <v>1051</v>
      </c>
      <c r="AO68" s="168">
        <v>10</v>
      </c>
      <c r="AP68" s="110" t="s">
        <v>8893</v>
      </c>
      <c r="AQ68" s="58" t="s">
        <v>8894</v>
      </c>
      <c r="AR68" s="168">
        <v>10</v>
      </c>
      <c r="AS68" s="110"/>
      <c r="AT68" s="58"/>
      <c r="AU68" s="168"/>
      <c r="AV68" s="169"/>
      <c r="AW68" s="88"/>
      <c r="AX68" s="170"/>
      <c r="AY68" s="132"/>
      <c r="AZ68" s="132"/>
      <c r="BA68" s="132"/>
      <c r="BB68" s="132"/>
      <c r="BC68" s="132"/>
    </row>
    <row r="69" spans="1:55" s="108" customFormat="1" ht="70.05" customHeight="1" x14ac:dyDescent="0.3">
      <c r="A69" s="83">
        <v>104</v>
      </c>
      <c r="B69" s="58" t="s">
        <v>650</v>
      </c>
      <c r="C69" s="83">
        <v>12</v>
      </c>
      <c r="D69" s="83" t="s">
        <v>660</v>
      </c>
      <c r="E69" s="58" t="s">
        <v>741</v>
      </c>
      <c r="F69" s="58">
        <v>23939</v>
      </c>
      <c r="G69" s="58" t="s">
        <v>923</v>
      </c>
      <c r="H69" s="58">
        <v>2010</v>
      </c>
      <c r="I69" s="86" t="s">
        <v>924</v>
      </c>
      <c r="J69" s="160">
        <v>8152</v>
      </c>
      <c r="K69" s="161" t="s">
        <v>677</v>
      </c>
      <c r="L69" s="86" t="s">
        <v>925</v>
      </c>
      <c r="M69" s="58" t="s">
        <v>926</v>
      </c>
      <c r="N69" s="58" t="s">
        <v>927</v>
      </c>
      <c r="O69" s="58" t="s">
        <v>928</v>
      </c>
      <c r="P69" s="58" t="s">
        <v>1012</v>
      </c>
      <c r="Q69" s="148">
        <f>U69</f>
        <v>3.5295778624876433</v>
      </c>
      <c r="R69" s="148">
        <v>0</v>
      </c>
      <c r="S69" s="148">
        <v>1.7647889312438232</v>
      </c>
      <c r="T69" s="148">
        <v>1.7647889312438201</v>
      </c>
      <c r="U69" s="163">
        <f t="shared" si="1"/>
        <v>3.5295778624876433</v>
      </c>
      <c r="V69" s="150">
        <v>43.33</v>
      </c>
      <c r="W69" s="81">
        <v>0</v>
      </c>
      <c r="X69" s="151" t="s">
        <v>1021</v>
      </c>
      <c r="Y69" s="88">
        <v>2</v>
      </c>
      <c r="Z69" s="88">
        <v>1</v>
      </c>
      <c r="AA69" s="88">
        <v>3</v>
      </c>
      <c r="AB69" s="88">
        <v>11</v>
      </c>
      <c r="AC69" s="88">
        <v>98</v>
      </c>
      <c r="AD69" s="164">
        <v>0</v>
      </c>
      <c r="AE69" s="165">
        <v>5</v>
      </c>
      <c r="AF69" s="171">
        <v>80</v>
      </c>
      <c r="AG69" s="156" t="s">
        <v>660</v>
      </c>
      <c r="AH69" s="89" t="s">
        <v>1051</v>
      </c>
      <c r="AI69" s="168">
        <v>30</v>
      </c>
      <c r="AJ69" s="110" t="s">
        <v>1078</v>
      </c>
      <c r="AK69" s="58" t="s">
        <v>1079</v>
      </c>
      <c r="AL69" s="168">
        <v>10</v>
      </c>
      <c r="AM69" s="110" t="s">
        <v>1101</v>
      </c>
      <c r="AN69" s="58" t="s">
        <v>1100</v>
      </c>
      <c r="AO69" s="168">
        <v>10</v>
      </c>
      <c r="AP69" s="110" t="s">
        <v>1099</v>
      </c>
      <c r="AQ69" s="58" t="s">
        <v>1100</v>
      </c>
      <c r="AR69" s="168">
        <v>10</v>
      </c>
      <c r="AS69" s="156" t="s">
        <v>1044</v>
      </c>
      <c r="AT69" s="89" t="s">
        <v>1051</v>
      </c>
      <c r="AU69" s="157">
        <v>10</v>
      </c>
      <c r="AV69" s="156" t="s">
        <v>1109</v>
      </c>
      <c r="AW69" s="89" t="s">
        <v>1051</v>
      </c>
      <c r="AX69" s="157">
        <v>10</v>
      </c>
      <c r="AY69" s="132"/>
      <c r="AZ69" s="132"/>
      <c r="BA69" s="132"/>
      <c r="BB69" s="132"/>
      <c r="BC69" s="132"/>
    </row>
    <row r="70" spans="1:55" s="108" customFormat="1" ht="70.05" customHeight="1" x14ac:dyDescent="0.3">
      <c r="A70" s="58">
        <v>104</v>
      </c>
      <c r="B70" s="58" t="s">
        <v>650</v>
      </c>
      <c r="C70" s="58">
        <v>10</v>
      </c>
      <c r="D70" s="60" t="s">
        <v>863</v>
      </c>
      <c r="E70" s="58" t="s">
        <v>864</v>
      </c>
      <c r="F70" s="58">
        <v>28561</v>
      </c>
      <c r="G70" s="60" t="s">
        <v>865</v>
      </c>
      <c r="H70" s="58">
        <v>2017</v>
      </c>
      <c r="I70" s="58" t="s">
        <v>866</v>
      </c>
      <c r="J70" s="160">
        <v>43484</v>
      </c>
      <c r="K70" s="58" t="s">
        <v>8971</v>
      </c>
      <c r="L70" s="58" t="s">
        <v>867</v>
      </c>
      <c r="M70" s="58" t="s">
        <v>868</v>
      </c>
      <c r="N70" s="58" t="s">
        <v>869</v>
      </c>
      <c r="O70" s="58" t="s">
        <v>870</v>
      </c>
      <c r="P70" s="58" t="s">
        <v>1002</v>
      </c>
      <c r="Q70" s="162">
        <f>U70</f>
        <v>5.1100000000000003</v>
      </c>
      <c r="R70" s="162">
        <v>5.1100000000000003</v>
      </c>
      <c r="S70" s="162">
        <v>0</v>
      </c>
      <c r="T70" s="162">
        <v>0</v>
      </c>
      <c r="U70" s="163">
        <f t="shared" si="1"/>
        <v>5.1100000000000003</v>
      </c>
      <c r="V70" s="150">
        <v>100</v>
      </c>
      <c r="W70" s="81">
        <v>100</v>
      </c>
      <c r="X70" s="151" t="s">
        <v>1022</v>
      </c>
      <c r="Y70" s="88">
        <v>4</v>
      </c>
      <c r="Z70" s="88">
        <v>2</v>
      </c>
      <c r="AA70" s="88">
        <v>3</v>
      </c>
      <c r="AB70" s="88">
        <v>31</v>
      </c>
      <c r="AC70" s="88"/>
      <c r="AD70" s="164"/>
      <c r="AE70" s="165">
        <v>5</v>
      </c>
      <c r="AF70" s="193">
        <v>100</v>
      </c>
      <c r="AG70" s="174" t="s">
        <v>863</v>
      </c>
      <c r="AH70" s="58"/>
      <c r="AI70" s="168">
        <v>100</v>
      </c>
      <c r="AJ70" s="110"/>
      <c r="AK70" s="161"/>
      <c r="AL70" s="168"/>
      <c r="AM70" s="110"/>
      <c r="AN70" s="58"/>
      <c r="AO70" s="168"/>
      <c r="AP70" s="110"/>
      <c r="AQ70" s="58"/>
      <c r="AR70" s="168"/>
      <c r="AS70" s="110"/>
      <c r="AT70" s="58"/>
      <c r="AU70" s="168"/>
      <c r="AV70" s="169"/>
      <c r="AW70" s="88"/>
      <c r="AX70" s="170"/>
      <c r="AY70" s="132"/>
      <c r="AZ70" s="132"/>
      <c r="BA70" s="132"/>
      <c r="BB70" s="132"/>
      <c r="BC70" s="132"/>
    </row>
    <row r="71" spans="1:55" s="108" customFormat="1" ht="70.05" customHeight="1" x14ac:dyDescent="0.3">
      <c r="A71" s="89">
        <v>104</v>
      </c>
      <c r="B71" s="58" t="s">
        <v>650</v>
      </c>
      <c r="C71" s="89">
        <v>6</v>
      </c>
      <c r="D71" s="89" t="s">
        <v>773</v>
      </c>
      <c r="E71" s="89" t="s">
        <v>8902</v>
      </c>
      <c r="F71" s="89">
        <v>34548</v>
      </c>
      <c r="G71" s="118" t="s">
        <v>791</v>
      </c>
      <c r="H71" s="89">
        <v>2018</v>
      </c>
      <c r="I71" s="118" t="s">
        <v>792</v>
      </c>
      <c r="J71" s="147">
        <v>131575</v>
      </c>
      <c r="K71" s="89" t="s">
        <v>793</v>
      </c>
      <c r="L71" s="109" t="s">
        <v>777</v>
      </c>
      <c r="M71" s="89" t="s">
        <v>778</v>
      </c>
      <c r="N71" s="89" t="s">
        <v>787</v>
      </c>
      <c r="O71" s="89" t="s">
        <v>788</v>
      </c>
      <c r="P71" s="89" t="s">
        <v>990</v>
      </c>
      <c r="Q71" s="148">
        <v>51.31</v>
      </c>
      <c r="R71" s="148">
        <v>3.87</v>
      </c>
      <c r="S71" s="148">
        <v>2.7</v>
      </c>
      <c r="T71" s="148">
        <v>48.61</v>
      </c>
      <c r="U71" s="149">
        <f t="shared" si="1"/>
        <v>55.18</v>
      </c>
      <c r="V71" s="150">
        <v>44</v>
      </c>
      <c r="W71" s="81">
        <v>0</v>
      </c>
      <c r="X71" s="151" t="s">
        <v>1029</v>
      </c>
      <c r="Y71" s="152">
        <v>3</v>
      </c>
      <c r="Z71" s="152">
        <v>11</v>
      </c>
      <c r="AA71" s="152">
        <v>5</v>
      </c>
      <c r="AB71" s="152">
        <v>4</v>
      </c>
      <c r="AC71" s="152" t="s">
        <v>1043</v>
      </c>
      <c r="AD71" s="153"/>
      <c r="AE71" s="154">
        <v>5</v>
      </c>
      <c r="AF71" s="155">
        <v>52</v>
      </c>
      <c r="AG71" s="156" t="s">
        <v>773</v>
      </c>
      <c r="AH71" s="89" t="s">
        <v>1059</v>
      </c>
      <c r="AI71" s="157">
        <v>52</v>
      </c>
      <c r="AJ71" s="156"/>
      <c r="AK71" s="89"/>
      <c r="AL71" s="157"/>
      <c r="AM71" s="156"/>
      <c r="AN71" s="89"/>
      <c r="AO71" s="157"/>
      <c r="AP71" s="156"/>
      <c r="AQ71" s="89"/>
      <c r="AR71" s="157"/>
      <c r="AS71" s="156"/>
      <c r="AT71" s="89"/>
      <c r="AU71" s="157"/>
      <c r="AV71" s="158"/>
      <c r="AW71" s="152"/>
      <c r="AX71" s="159"/>
      <c r="AY71" s="132"/>
      <c r="AZ71" s="132"/>
      <c r="BA71" s="132"/>
      <c r="BB71" s="132"/>
      <c r="BC71" s="132"/>
    </row>
    <row r="72" spans="1:55" s="108" customFormat="1" ht="70.05" customHeight="1" x14ac:dyDescent="0.3">
      <c r="A72" s="89">
        <v>104</v>
      </c>
      <c r="B72" s="58" t="s">
        <v>650</v>
      </c>
      <c r="C72" s="89">
        <v>11</v>
      </c>
      <c r="D72" s="89" t="s">
        <v>682</v>
      </c>
      <c r="E72" s="89" t="s">
        <v>1114</v>
      </c>
      <c r="F72" s="89">
        <v>35544</v>
      </c>
      <c r="G72" s="89" t="s">
        <v>908</v>
      </c>
      <c r="H72" s="89">
        <v>2005</v>
      </c>
      <c r="I72" s="89" t="s">
        <v>909</v>
      </c>
      <c r="J72" s="147">
        <v>85052</v>
      </c>
      <c r="K72" s="89" t="s">
        <v>664</v>
      </c>
      <c r="L72" s="89" t="s">
        <v>910</v>
      </c>
      <c r="M72" s="89" t="s">
        <v>911</v>
      </c>
      <c r="N72" s="89" t="s">
        <v>912</v>
      </c>
      <c r="O72" s="89" t="s">
        <v>913</v>
      </c>
      <c r="P72" s="89" t="s">
        <v>1010</v>
      </c>
      <c r="Q72" s="148">
        <v>7.7664705882352942</v>
      </c>
      <c r="R72" s="148">
        <v>0</v>
      </c>
      <c r="S72" s="148">
        <v>2.9411764705882355</v>
      </c>
      <c r="T72" s="148">
        <v>4.8252941176470587</v>
      </c>
      <c r="U72" s="149">
        <f t="shared" ref="U72:U98" si="4">SUM(R72:T72)</f>
        <v>7.7664705882352942</v>
      </c>
      <c r="V72" s="150">
        <v>5.83</v>
      </c>
      <c r="W72" s="81">
        <v>100</v>
      </c>
      <c r="X72" s="151" t="s">
        <v>1036</v>
      </c>
      <c r="Y72" s="152">
        <v>3</v>
      </c>
      <c r="Z72" s="152">
        <v>12</v>
      </c>
      <c r="AA72" s="152">
        <v>3</v>
      </c>
      <c r="AB72" s="152">
        <v>4</v>
      </c>
      <c r="AC72" s="152">
        <v>92</v>
      </c>
      <c r="AD72" s="153">
        <v>0</v>
      </c>
      <c r="AE72" s="154">
        <v>5</v>
      </c>
      <c r="AF72" s="191">
        <v>0</v>
      </c>
      <c r="AG72" s="156"/>
      <c r="AH72" s="89"/>
      <c r="AI72" s="157"/>
      <c r="AJ72" s="194"/>
      <c r="AK72" s="195"/>
      <c r="AL72" s="196"/>
      <c r="AM72" s="156"/>
      <c r="AN72" s="89"/>
      <c r="AO72" s="157"/>
      <c r="AP72" s="156"/>
      <c r="AQ72" s="89"/>
      <c r="AR72" s="157"/>
      <c r="AS72" s="156"/>
      <c r="AT72" s="89"/>
      <c r="AU72" s="157"/>
      <c r="AV72" s="158"/>
      <c r="AW72" s="152"/>
      <c r="AX72" s="159"/>
      <c r="AY72" s="132"/>
      <c r="AZ72" s="132"/>
      <c r="BA72" s="132"/>
      <c r="BB72" s="132"/>
      <c r="BC72" s="132"/>
    </row>
    <row r="73" spans="1:55" s="108" customFormat="1" ht="70.05" customHeight="1" x14ac:dyDescent="0.3">
      <c r="A73" s="58">
        <v>104</v>
      </c>
      <c r="B73" s="58" t="s">
        <v>650</v>
      </c>
      <c r="C73" s="58">
        <v>13</v>
      </c>
      <c r="D73" s="58" t="s">
        <v>733</v>
      </c>
      <c r="E73" s="58" t="s">
        <v>871</v>
      </c>
      <c r="F73" s="58">
        <v>11874</v>
      </c>
      <c r="G73" s="58" t="s">
        <v>872</v>
      </c>
      <c r="H73" s="58">
        <v>2003</v>
      </c>
      <c r="I73" s="83" t="s">
        <v>873</v>
      </c>
      <c r="J73" s="160">
        <v>109084</v>
      </c>
      <c r="K73" s="58" t="s">
        <v>848</v>
      </c>
      <c r="L73" s="58" t="s">
        <v>874</v>
      </c>
      <c r="M73" s="58" t="s">
        <v>875</v>
      </c>
      <c r="N73" s="83" t="s">
        <v>876</v>
      </c>
      <c r="O73" s="58" t="s">
        <v>877</v>
      </c>
      <c r="P73" s="58" t="s">
        <v>1003</v>
      </c>
      <c r="Q73" s="148">
        <f t="shared" ref="Q73:Q79" si="5">U73</f>
        <v>7.2809294117647063</v>
      </c>
      <c r="R73" s="148">
        <v>0</v>
      </c>
      <c r="S73" s="148">
        <v>0.70588235294117652</v>
      </c>
      <c r="T73" s="148">
        <v>6.5750470588235297</v>
      </c>
      <c r="U73" s="163">
        <f t="shared" si="4"/>
        <v>7.2809294117647063</v>
      </c>
      <c r="V73" s="150">
        <v>100</v>
      </c>
      <c r="W73" s="81">
        <v>0</v>
      </c>
      <c r="X73" s="151" t="s">
        <v>1033</v>
      </c>
      <c r="Y73" s="88">
        <v>3</v>
      </c>
      <c r="Z73" s="88">
        <v>11</v>
      </c>
      <c r="AA73" s="88">
        <v>4</v>
      </c>
      <c r="AB73" s="88">
        <v>4</v>
      </c>
      <c r="AC73" s="88">
        <v>174</v>
      </c>
      <c r="AD73" s="164"/>
      <c r="AE73" s="165">
        <v>5</v>
      </c>
      <c r="AF73" s="171">
        <v>100</v>
      </c>
      <c r="AG73" s="110" t="s">
        <v>716</v>
      </c>
      <c r="AH73" s="58" t="s">
        <v>1068</v>
      </c>
      <c r="AI73" s="168">
        <v>100</v>
      </c>
      <c r="AJ73" s="197"/>
      <c r="AK73" s="58"/>
      <c r="AL73" s="168"/>
      <c r="AM73" s="197"/>
      <c r="AN73" s="58"/>
      <c r="AO73" s="168"/>
      <c r="AP73" s="110"/>
      <c r="AQ73" s="58"/>
      <c r="AR73" s="168"/>
      <c r="AS73" s="110"/>
      <c r="AT73" s="58"/>
      <c r="AU73" s="168"/>
      <c r="AV73" s="169"/>
      <c r="AW73" s="88"/>
      <c r="AX73" s="170"/>
      <c r="AY73" s="132"/>
      <c r="AZ73" s="132"/>
      <c r="BA73" s="132"/>
      <c r="BB73" s="132"/>
      <c r="BC73" s="132"/>
    </row>
    <row r="74" spans="1:55" s="108" customFormat="1" ht="70.05" customHeight="1" x14ac:dyDescent="0.3">
      <c r="A74" s="83">
        <v>104</v>
      </c>
      <c r="B74" s="58" t="s">
        <v>650</v>
      </c>
      <c r="C74" s="83">
        <v>13</v>
      </c>
      <c r="D74" s="83" t="s">
        <v>733</v>
      </c>
      <c r="E74" s="58" t="s">
        <v>871</v>
      </c>
      <c r="F74" s="58">
        <v>11874</v>
      </c>
      <c r="G74" s="58" t="s">
        <v>878</v>
      </c>
      <c r="H74" s="58">
        <v>2007</v>
      </c>
      <c r="I74" s="172" t="s">
        <v>879</v>
      </c>
      <c r="J74" s="160">
        <v>94741</v>
      </c>
      <c r="K74" s="161" t="s">
        <v>655</v>
      </c>
      <c r="L74" s="86" t="s">
        <v>880</v>
      </c>
      <c r="M74" s="58" t="s">
        <v>875</v>
      </c>
      <c r="N74" s="58" t="s">
        <v>881</v>
      </c>
      <c r="O74" s="58" t="s">
        <v>882</v>
      </c>
      <c r="P74" s="58" t="s">
        <v>1004</v>
      </c>
      <c r="Q74" s="148">
        <f t="shared" si="5"/>
        <v>4.9347058823529419</v>
      </c>
      <c r="R74" s="148">
        <v>0.17</v>
      </c>
      <c r="S74" s="148">
        <v>0.35294117647058826</v>
      </c>
      <c r="T74" s="148">
        <v>4.4117647058823533</v>
      </c>
      <c r="U74" s="163">
        <f t="shared" si="4"/>
        <v>4.9347058823529419</v>
      </c>
      <c r="V74" s="150">
        <v>100</v>
      </c>
      <c r="W74" s="81">
        <v>100</v>
      </c>
      <c r="X74" s="151" t="s">
        <v>1033</v>
      </c>
      <c r="Y74" s="88">
        <v>3</v>
      </c>
      <c r="Z74" s="88">
        <v>7</v>
      </c>
      <c r="AA74" s="88">
        <v>2</v>
      </c>
      <c r="AB74" s="88">
        <v>4</v>
      </c>
      <c r="AC74" s="88">
        <v>81</v>
      </c>
      <c r="AD74" s="164"/>
      <c r="AE74" s="165">
        <v>5</v>
      </c>
      <c r="AF74" s="171">
        <v>100</v>
      </c>
      <c r="AG74" s="110" t="s">
        <v>716</v>
      </c>
      <c r="AH74" s="58" t="s">
        <v>1068</v>
      </c>
      <c r="AI74" s="168">
        <v>100</v>
      </c>
      <c r="AJ74" s="197"/>
      <c r="AK74" s="58"/>
      <c r="AL74" s="168"/>
      <c r="AM74" s="197"/>
      <c r="AN74" s="58"/>
      <c r="AO74" s="168"/>
      <c r="AP74" s="197"/>
      <c r="AQ74" s="58"/>
      <c r="AR74" s="168"/>
      <c r="AS74" s="110"/>
      <c r="AT74" s="58"/>
      <c r="AU74" s="168"/>
      <c r="AV74" s="169"/>
      <c r="AW74" s="88"/>
      <c r="AX74" s="170"/>
      <c r="AY74" s="132"/>
      <c r="AZ74" s="132"/>
      <c r="BA74" s="132"/>
      <c r="BB74" s="132"/>
      <c r="BC74" s="132"/>
    </row>
    <row r="75" spans="1:55" s="108" customFormat="1" ht="70.05" customHeight="1" x14ac:dyDescent="0.3">
      <c r="A75" s="83">
        <v>104</v>
      </c>
      <c r="B75" s="58" t="s">
        <v>650</v>
      </c>
      <c r="C75" s="83">
        <v>13</v>
      </c>
      <c r="D75" s="58" t="s">
        <v>733</v>
      </c>
      <c r="E75" s="58" t="s">
        <v>871</v>
      </c>
      <c r="F75" s="172" t="s">
        <v>883</v>
      </c>
      <c r="G75" s="58" t="s">
        <v>884</v>
      </c>
      <c r="H75" s="58">
        <v>2010</v>
      </c>
      <c r="I75" s="58" t="s">
        <v>885</v>
      </c>
      <c r="J75" s="160">
        <v>102630</v>
      </c>
      <c r="K75" s="198" t="s">
        <v>677</v>
      </c>
      <c r="L75" s="86" t="s">
        <v>886</v>
      </c>
      <c r="M75" s="58" t="s">
        <v>887</v>
      </c>
      <c r="N75" s="58" t="s">
        <v>888</v>
      </c>
      <c r="O75" s="58" t="s">
        <v>889</v>
      </c>
      <c r="P75" s="58" t="s">
        <v>1005</v>
      </c>
      <c r="Q75" s="148">
        <f t="shared" si="5"/>
        <v>10.678823529411765</v>
      </c>
      <c r="R75" s="148">
        <v>0</v>
      </c>
      <c r="S75" s="148">
        <v>2.9411764705882355</v>
      </c>
      <c r="T75" s="148">
        <v>7.7376470588235291</v>
      </c>
      <c r="U75" s="163">
        <f t="shared" si="4"/>
        <v>10.678823529411765</v>
      </c>
      <c r="V75" s="150">
        <v>100</v>
      </c>
      <c r="W75" s="81">
        <v>100</v>
      </c>
      <c r="X75" s="151" t="s">
        <v>1033</v>
      </c>
      <c r="Y75" s="88">
        <v>1</v>
      </c>
      <c r="Z75" s="88">
        <v>7</v>
      </c>
      <c r="AA75" s="88">
        <v>6</v>
      </c>
      <c r="AB75" s="88">
        <v>4</v>
      </c>
      <c r="AC75" s="88">
        <v>99</v>
      </c>
      <c r="AD75" s="164">
        <v>0</v>
      </c>
      <c r="AE75" s="165">
        <v>5</v>
      </c>
      <c r="AF75" s="171">
        <v>100</v>
      </c>
      <c r="AG75" s="110" t="s">
        <v>733</v>
      </c>
      <c r="AH75" s="58" t="s">
        <v>1070</v>
      </c>
      <c r="AI75" s="168">
        <v>100</v>
      </c>
      <c r="AJ75" s="110"/>
      <c r="AK75" s="58"/>
      <c r="AL75" s="168"/>
      <c r="AM75" s="110"/>
      <c r="AN75" s="58"/>
      <c r="AO75" s="168"/>
      <c r="AP75" s="110"/>
      <c r="AQ75" s="58"/>
      <c r="AR75" s="168"/>
      <c r="AS75" s="110"/>
      <c r="AT75" s="58"/>
      <c r="AU75" s="168"/>
      <c r="AV75" s="169"/>
      <c r="AW75" s="88"/>
      <c r="AX75" s="170"/>
      <c r="AY75" s="132"/>
      <c r="AZ75" s="132"/>
      <c r="BA75" s="132"/>
      <c r="BB75" s="132"/>
      <c r="BC75" s="132"/>
    </row>
    <row r="76" spans="1:55" s="108" customFormat="1" ht="70.05" customHeight="1" x14ac:dyDescent="0.3">
      <c r="A76" s="58">
        <v>104</v>
      </c>
      <c r="B76" s="58" t="s">
        <v>650</v>
      </c>
      <c r="C76" s="58">
        <v>5</v>
      </c>
      <c r="D76" s="58" t="s">
        <v>733</v>
      </c>
      <c r="E76" s="58" t="s">
        <v>871</v>
      </c>
      <c r="F76" s="58">
        <v>11874</v>
      </c>
      <c r="G76" s="60" t="s">
        <v>890</v>
      </c>
      <c r="H76" s="58">
        <v>2015</v>
      </c>
      <c r="I76" s="83" t="s">
        <v>891</v>
      </c>
      <c r="J76" s="160">
        <v>99625</v>
      </c>
      <c r="K76" s="111" t="s">
        <v>711</v>
      </c>
      <c r="L76" s="58" t="s">
        <v>874</v>
      </c>
      <c r="M76" s="58" t="s">
        <v>875</v>
      </c>
      <c r="N76" s="83" t="s">
        <v>876</v>
      </c>
      <c r="O76" s="58" t="s">
        <v>877</v>
      </c>
      <c r="P76" s="58" t="s">
        <v>1006</v>
      </c>
      <c r="Q76" s="148">
        <f t="shared" si="5"/>
        <v>19.009999999999998</v>
      </c>
      <c r="R76" s="148">
        <v>11.72</v>
      </c>
      <c r="S76" s="148">
        <v>0.71</v>
      </c>
      <c r="T76" s="148">
        <v>6.58</v>
      </c>
      <c r="U76" s="163">
        <f t="shared" si="4"/>
        <v>19.009999999999998</v>
      </c>
      <c r="V76" s="150">
        <v>100</v>
      </c>
      <c r="W76" s="81">
        <v>93</v>
      </c>
      <c r="X76" s="151" t="s">
        <v>1033</v>
      </c>
      <c r="Y76" s="88">
        <v>3</v>
      </c>
      <c r="Z76" s="88">
        <v>11</v>
      </c>
      <c r="AA76" s="88">
        <v>4</v>
      </c>
      <c r="AB76" s="88">
        <v>4</v>
      </c>
      <c r="AC76" s="88"/>
      <c r="AD76" s="164"/>
      <c r="AE76" s="165">
        <v>5</v>
      </c>
      <c r="AF76" s="171">
        <v>100</v>
      </c>
      <c r="AG76" s="110" t="s">
        <v>733</v>
      </c>
      <c r="AH76" s="58" t="s">
        <v>1069</v>
      </c>
      <c r="AI76" s="168">
        <v>100</v>
      </c>
      <c r="AJ76" s="197"/>
      <c r="AK76" s="58"/>
      <c r="AL76" s="168"/>
      <c r="AM76" s="197"/>
      <c r="AN76" s="58"/>
      <c r="AO76" s="168"/>
      <c r="AP76" s="110"/>
      <c r="AQ76" s="58"/>
      <c r="AR76" s="168"/>
      <c r="AS76" s="110"/>
      <c r="AT76" s="58"/>
      <c r="AU76" s="168"/>
      <c r="AV76" s="169"/>
      <c r="AW76" s="88"/>
      <c r="AX76" s="170"/>
      <c r="AY76" s="132"/>
      <c r="AZ76" s="132"/>
      <c r="BA76" s="132"/>
      <c r="BB76" s="132"/>
      <c r="BC76" s="132"/>
    </row>
    <row r="77" spans="1:55" s="108" customFormat="1" ht="70.05" customHeight="1" x14ac:dyDescent="0.3">
      <c r="A77" s="58">
        <v>104</v>
      </c>
      <c r="B77" s="58" t="s">
        <v>650</v>
      </c>
      <c r="C77" s="58">
        <v>5</v>
      </c>
      <c r="D77" s="58" t="s">
        <v>733</v>
      </c>
      <c r="E77" s="58" t="s">
        <v>871</v>
      </c>
      <c r="F77" s="58">
        <v>11874</v>
      </c>
      <c r="G77" s="60" t="s">
        <v>892</v>
      </c>
      <c r="H77" s="88">
        <v>2015</v>
      </c>
      <c r="I77" s="58" t="s">
        <v>893</v>
      </c>
      <c r="J77" s="160">
        <v>48667</v>
      </c>
      <c r="K77" s="88" t="s">
        <v>694</v>
      </c>
      <c r="L77" s="58" t="s">
        <v>874</v>
      </c>
      <c r="M77" s="58" t="s">
        <v>875</v>
      </c>
      <c r="N77" s="58" t="s">
        <v>894</v>
      </c>
      <c r="O77" s="58" t="s">
        <v>895</v>
      </c>
      <c r="P77" s="58" t="s">
        <v>1007</v>
      </c>
      <c r="Q77" s="148">
        <f t="shared" si="5"/>
        <v>12.86</v>
      </c>
      <c r="R77" s="148">
        <v>5.73</v>
      </c>
      <c r="S77" s="149">
        <v>0.55000000000000004</v>
      </c>
      <c r="T77" s="149">
        <v>6.58</v>
      </c>
      <c r="U77" s="163">
        <f t="shared" si="4"/>
        <v>12.86</v>
      </c>
      <c r="V77" s="150">
        <v>100</v>
      </c>
      <c r="W77" s="81">
        <v>100</v>
      </c>
      <c r="X77" s="151" t="s">
        <v>1033</v>
      </c>
      <c r="Y77" s="88">
        <v>3</v>
      </c>
      <c r="Z77" s="88">
        <v>2</v>
      </c>
      <c r="AA77" s="88">
        <v>3</v>
      </c>
      <c r="AB77" s="88">
        <v>4</v>
      </c>
      <c r="AC77" s="88"/>
      <c r="AD77" s="164"/>
      <c r="AE77" s="165">
        <v>5</v>
      </c>
      <c r="AF77" s="171">
        <v>100</v>
      </c>
      <c r="AG77" s="169" t="s">
        <v>733</v>
      </c>
      <c r="AH77" s="88" t="s">
        <v>1069</v>
      </c>
      <c r="AI77" s="170">
        <v>100</v>
      </c>
      <c r="AJ77" s="182"/>
      <c r="AK77" s="183"/>
      <c r="AL77" s="184"/>
      <c r="AM77" s="182"/>
      <c r="AN77" s="183"/>
      <c r="AO77" s="184"/>
      <c r="AP77" s="182"/>
      <c r="AQ77" s="183"/>
      <c r="AR77" s="184"/>
      <c r="AS77" s="182"/>
      <c r="AT77" s="183"/>
      <c r="AU77" s="184"/>
      <c r="AV77" s="182"/>
      <c r="AW77" s="183"/>
      <c r="AX77" s="184"/>
      <c r="AY77" s="132"/>
      <c r="AZ77" s="132"/>
      <c r="BA77" s="132"/>
      <c r="BB77" s="132"/>
      <c r="BC77" s="132"/>
    </row>
    <row r="78" spans="1:55" s="199" customFormat="1" ht="129" customHeight="1" x14ac:dyDescent="0.3">
      <c r="A78" s="58">
        <v>104</v>
      </c>
      <c r="B78" s="58" t="s">
        <v>650</v>
      </c>
      <c r="C78" s="58">
        <v>5</v>
      </c>
      <c r="D78" s="58" t="s">
        <v>733</v>
      </c>
      <c r="E78" s="58" t="s">
        <v>871</v>
      </c>
      <c r="F78" s="58">
        <v>11874</v>
      </c>
      <c r="G78" s="58" t="s">
        <v>896</v>
      </c>
      <c r="H78" s="88">
        <v>2016</v>
      </c>
      <c r="I78" s="58" t="s">
        <v>897</v>
      </c>
      <c r="J78" s="160">
        <v>59799</v>
      </c>
      <c r="K78" s="111" t="s">
        <v>711</v>
      </c>
      <c r="L78" s="58" t="s">
        <v>874</v>
      </c>
      <c r="M78" s="58" t="s">
        <v>875</v>
      </c>
      <c r="N78" s="58" t="s">
        <v>898</v>
      </c>
      <c r="O78" s="58" t="s">
        <v>899</v>
      </c>
      <c r="P78" s="58" t="s">
        <v>1008</v>
      </c>
      <c r="Q78" s="148">
        <f t="shared" si="5"/>
        <v>19.78</v>
      </c>
      <c r="R78" s="148">
        <v>7.04</v>
      </c>
      <c r="S78" s="149">
        <v>5</v>
      </c>
      <c r="T78" s="149">
        <v>7.74</v>
      </c>
      <c r="U78" s="163">
        <f t="shared" si="4"/>
        <v>19.78</v>
      </c>
      <c r="V78" s="150">
        <v>100</v>
      </c>
      <c r="W78" s="81">
        <v>17</v>
      </c>
      <c r="X78" s="151" t="s">
        <v>1033</v>
      </c>
      <c r="Y78" s="88">
        <v>3</v>
      </c>
      <c r="Z78" s="88">
        <v>11</v>
      </c>
      <c r="AA78" s="88">
        <v>5</v>
      </c>
      <c r="AB78" s="88">
        <v>4</v>
      </c>
      <c r="AC78" s="88"/>
      <c r="AD78" s="164"/>
      <c r="AE78" s="165"/>
      <c r="AF78" s="171">
        <v>100</v>
      </c>
      <c r="AG78" s="169" t="s">
        <v>733</v>
      </c>
      <c r="AH78" s="88" t="s">
        <v>1070</v>
      </c>
      <c r="AI78" s="170">
        <v>100</v>
      </c>
      <c r="AJ78" s="169" t="s">
        <v>1088</v>
      </c>
      <c r="AK78" s="88" t="s">
        <v>1088</v>
      </c>
      <c r="AL78" s="184"/>
      <c r="AM78" s="182"/>
      <c r="AN78" s="183"/>
      <c r="AO78" s="184"/>
      <c r="AP78" s="182"/>
      <c r="AQ78" s="183"/>
      <c r="AR78" s="184"/>
      <c r="AS78" s="182"/>
      <c r="AT78" s="183"/>
      <c r="AU78" s="184"/>
      <c r="AV78" s="182"/>
      <c r="AW78" s="183"/>
      <c r="AX78" s="184"/>
      <c r="AY78" s="132"/>
      <c r="AZ78" s="132"/>
      <c r="BA78" s="132"/>
      <c r="BB78" s="132"/>
      <c r="BC78" s="132"/>
    </row>
    <row r="79" spans="1:55" s="199" customFormat="1" ht="128.25" customHeight="1" x14ac:dyDescent="0.3">
      <c r="A79" s="58">
        <v>104</v>
      </c>
      <c r="B79" s="58" t="s">
        <v>650</v>
      </c>
      <c r="C79" s="58">
        <v>5</v>
      </c>
      <c r="D79" s="58" t="s">
        <v>733</v>
      </c>
      <c r="E79" s="58" t="s">
        <v>871</v>
      </c>
      <c r="F79" s="58">
        <v>11874</v>
      </c>
      <c r="G79" s="60" t="s">
        <v>900</v>
      </c>
      <c r="H79" s="88">
        <v>2017</v>
      </c>
      <c r="I79" s="58" t="s">
        <v>901</v>
      </c>
      <c r="J79" s="160">
        <v>20583</v>
      </c>
      <c r="K79" s="111" t="s">
        <v>711</v>
      </c>
      <c r="L79" s="58" t="s">
        <v>874</v>
      </c>
      <c r="M79" s="58" t="s">
        <v>875</v>
      </c>
      <c r="N79" s="200" t="s">
        <v>902</v>
      </c>
      <c r="O79" s="58" t="s">
        <v>903</v>
      </c>
      <c r="P79" s="58" t="s">
        <v>1009</v>
      </c>
      <c r="Q79" s="148">
        <f t="shared" si="5"/>
        <v>14.79</v>
      </c>
      <c r="R79" s="148">
        <v>6.05</v>
      </c>
      <c r="S79" s="149">
        <v>1</v>
      </c>
      <c r="T79" s="149">
        <v>7.74</v>
      </c>
      <c r="U79" s="163">
        <f t="shared" si="4"/>
        <v>14.79</v>
      </c>
      <c r="V79" s="150">
        <v>100</v>
      </c>
      <c r="W79" s="81">
        <v>0.03</v>
      </c>
      <c r="X79" s="151" t="s">
        <v>1033</v>
      </c>
      <c r="Y79" s="88">
        <v>3</v>
      </c>
      <c r="Z79" s="88">
        <v>7</v>
      </c>
      <c r="AA79" s="88">
        <v>1</v>
      </c>
      <c r="AB79" s="88">
        <v>4</v>
      </c>
      <c r="AC79" s="88"/>
      <c r="AD79" s="164"/>
      <c r="AE79" s="165">
        <v>2</v>
      </c>
      <c r="AF79" s="171">
        <v>100</v>
      </c>
      <c r="AG79" s="169" t="s">
        <v>733</v>
      </c>
      <c r="AH79" s="88" t="s">
        <v>1070</v>
      </c>
      <c r="AI79" s="170">
        <v>100</v>
      </c>
      <c r="AJ79" s="182"/>
      <c r="AK79" s="183"/>
      <c r="AL79" s="184"/>
      <c r="AM79" s="182"/>
      <c r="AN79" s="183"/>
      <c r="AO79" s="184"/>
      <c r="AP79" s="182"/>
      <c r="AQ79" s="183"/>
      <c r="AR79" s="184"/>
      <c r="AS79" s="182"/>
      <c r="AT79" s="183"/>
      <c r="AU79" s="184"/>
      <c r="AV79" s="182"/>
      <c r="AW79" s="183"/>
      <c r="AX79" s="184"/>
      <c r="AY79" s="132"/>
      <c r="AZ79" s="132"/>
      <c r="BA79" s="132"/>
      <c r="BB79" s="132"/>
      <c r="BC79" s="132"/>
    </row>
    <row r="80" spans="1:55" s="199" customFormat="1" ht="165" customHeight="1" x14ac:dyDescent="0.3">
      <c r="A80" s="58">
        <v>104</v>
      </c>
      <c r="B80" s="58" t="s">
        <v>650</v>
      </c>
      <c r="C80" s="58">
        <v>11</v>
      </c>
      <c r="D80" s="58" t="s">
        <v>724</v>
      </c>
      <c r="E80" s="58" t="s">
        <v>725</v>
      </c>
      <c r="F80" s="172" t="s">
        <v>726</v>
      </c>
      <c r="G80" s="58" t="s">
        <v>727</v>
      </c>
      <c r="H80" s="58">
        <v>2014</v>
      </c>
      <c r="I80" s="58" t="s">
        <v>728</v>
      </c>
      <c r="J80" s="160">
        <v>118334</v>
      </c>
      <c r="K80" s="58" t="s">
        <v>8481</v>
      </c>
      <c r="L80" s="58" t="s">
        <v>729</v>
      </c>
      <c r="M80" s="58" t="s">
        <v>730</v>
      </c>
      <c r="N80" s="58" t="s">
        <v>731</v>
      </c>
      <c r="O80" s="58" t="s">
        <v>732</v>
      </c>
      <c r="P80" s="58" t="s">
        <v>979</v>
      </c>
      <c r="Q80" s="148">
        <v>29.92</v>
      </c>
      <c r="R80" s="148">
        <v>13.92</v>
      </c>
      <c r="S80" s="148">
        <v>16</v>
      </c>
      <c r="T80" s="148">
        <v>0</v>
      </c>
      <c r="U80" s="149">
        <f t="shared" si="4"/>
        <v>29.92</v>
      </c>
      <c r="V80" s="150">
        <v>3.42</v>
      </c>
      <c r="W80" s="81">
        <v>32</v>
      </c>
      <c r="X80" s="151" t="s">
        <v>1024</v>
      </c>
      <c r="Y80" s="88">
        <v>3</v>
      </c>
      <c r="Z80" s="88">
        <v>1</v>
      </c>
      <c r="AA80" s="88">
        <v>7</v>
      </c>
      <c r="AB80" s="88">
        <v>9</v>
      </c>
      <c r="AC80" s="88"/>
      <c r="AD80" s="164"/>
      <c r="AE80" s="165">
        <v>5</v>
      </c>
      <c r="AF80" s="171">
        <v>0</v>
      </c>
      <c r="AG80" s="110" t="s">
        <v>1045</v>
      </c>
      <c r="AH80" s="58"/>
      <c r="AI80" s="168">
        <v>0</v>
      </c>
      <c r="AJ80" s="110"/>
      <c r="AK80" s="58"/>
      <c r="AL80" s="168"/>
      <c r="AM80" s="110"/>
      <c r="AN80" s="58"/>
      <c r="AO80" s="168"/>
      <c r="AP80" s="110"/>
      <c r="AQ80" s="58"/>
      <c r="AR80" s="168"/>
      <c r="AS80" s="110"/>
      <c r="AT80" s="58"/>
      <c r="AU80" s="168"/>
      <c r="AV80" s="169"/>
      <c r="AW80" s="88"/>
      <c r="AX80" s="170"/>
      <c r="AY80" s="132"/>
      <c r="AZ80" s="132"/>
      <c r="BA80" s="132"/>
      <c r="BB80" s="132"/>
      <c r="BC80" s="132"/>
    </row>
    <row r="81" spans="1:55" s="108" customFormat="1" ht="70.05" customHeight="1" x14ac:dyDescent="0.3">
      <c r="A81" s="58">
        <v>104</v>
      </c>
      <c r="B81" s="58" t="s">
        <v>650</v>
      </c>
      <c r="C81" s="58">
        <v>15</v>
      </c>
      <c r="D81" s="58" t="s">
        <v>904</v>
      </c>
      <c r="E81" s="58" t="s">
        <v>905</v>
      </c>
      <c r="F81" s="58">
        <v>10082</v>
      </c>
      <c r="G81" s="58" t="s">
        <v>8903</v>
      </c>
      <c r="H81" s="88" t="s">
        <v>8904</v>
      </c>
      <c r="I81" s="58" t="s">
        <v>8905</v>
      </c>
      <c r="J81" s="160">
        <v>2025464</v>
      </c>
      <c r="K81" s="58" t="s">
        <v>8906</v>
      </c>
      <c r="L81" s="58" t="s">
        <v>8907</v>
      </c>
      <c r="M81" s="58" t="s">
        <v>8908</v>
      </c>
      <c r="N81" s="58" t="s">
        <v>8909</v>
      </c>
      <c r="O81" s="58" t="s">
        <v>8910</v>
      </c>
      <c r="P81" s="58" t="s">
        <v>8911</v>
      </c>
      <c r="Q81" s="162">
        <f>U81</f>
        <v>48.88</v>
      </c>
      <c r="R81" s="162">
        <v>0</v>
      </c>
      <c r="S81" s="162">
        <v>5.88</v>
      </c>
      <c r="T81" s="162">
        <v>43</v>
      </c>
      <c r="U81" s="201">
        <f t="shared" si="4"/>
        <v>48.88</v>
      </c>
      <c r="V81" s="150" t="s">
        <v>1034</v>
      </c>
      <c r="W81" s="81">
        <v>46</v>
      </c>
      <c r="X81" s="151" t="s">
        <v>1035</v>
      </c>
      <c r="Y81" s="88">
        <v>3</v>
      </c>
      <c r="Z81" s="88">
        <v>1</v>
      </c>
      <c r="AA81" s="88">
        <v>3</v>
      </c>
      <c r="AB81" s="88">
        <v>60</v>
      </c>
      <c r="AC81" s="88">
        <v>97</v>
      </c>
      <c r="AD81" s="164"/>
      <c r="AE81" s="165">
        <v>5</v>
      </c>
      <c r="AF81" s="171" t="s">
        <v>1048</v>
      </c>
      <c r="AG81" s="110" t="s">
        <v>1034</v>
      </c>
      <c r="AH81" s="58"/>
      <c r="AI81" s="168"/>
      <c r="AJ81" s="110" t="s">
        <v>1034</v>
      </c>
      <c r="AK81" s="58"/>
      <c r="AL81" s="168"/>
      <c r="AM81" s="110" t="s">
        <v>1034</v>
      </c>
      <c r="AN81" s="58"/>
      <c r="AO81" s="168"/>
      <c r="AP81" s="110" t="s">
        <v>1034</v>
      </c>
      <c r="AQ81" s="58"/>
      <c r="AR81" s="168"/>
      <c r="AS81" s="110"/>
      <c r="AT81" s="58"/>
      <c r="AU81" s="168"/>
      <c r="AV81" s="169"/>
      <c r="AW81" s="88"/>
      <c r="AX81" s="170"/>
      <c r="AY81" s="132"/>
      <c r="AZ81" s="132"/>
      <c r="BA81" s="132"/>
      <c r="BB81" s="132"/>
      <c r="BC81" s="132"/>
    </row>
    <row r="82" spans="1:55" s="108" customFormat="1" ht="70.05" customHeight="1" x14ac:dyDescent="0.3">
      <c r="A82" s="202">
        <v>104</v>
      </c>
      <c r="B82" s="58" t="s">
        <v>650</v>
      </c>
      <c r="C82" s="202">
        <v>15</v>
      </c>
      <c r="D82" s="202" t="s">
        <v>904</v>
      </c>
      <c r="E82" s="58" t="s">
        <v>905</v>
      </c>
      <c r="F82" s="202">
        <v>10082</v>
      </c>
      <c r="G82" s="58" t="s">
        <v>8912</v>
      </c>
      <c r="H82" s="58" t="s">
        <v>8913</v>
      </c>
      <c r="I82" s="58" t="s">
        <v>8914</v>
      </c>
      <c r="J82" s="160">
        <v>1348879.28</v>
      </c>
      <c r="K82" s="58" t="s">
        <v>906</v>
      </c>
      <c r="L82" s="58" t="s">
        <v>8907</v>
      </c>
      <c r="M82" s="58" t="s">
        <v>8908</v>
      </c>
      <c r="N82" s="58" t="s">
        <v>8915</v>
      </c>
      <c r="O82" s="58" t="s">
        <v>8916</v>
      </c>
      <c r="P82" s="58" t="s">
        <v>8917</v>
      </c>
      <c r="Q82" s="162">
        <f>U82</f>
        <v>47.84</v>
      </c>
      <c r="R82" s="162">
        <v>1.9</v>
      </c>
      <c r="S82" s="162">
        <v>2.94</v>
      </c>
      <c r="T82" s="162">
        <v>43</v>
      </c>
      <c r="U82" s="201">
        <f t="shared" si="4"/>
        <v>47.84</v>
      </c>
      <c r="V82" s="150" t="s">
        <v>1034</v>
      </c>
      <c r="W82" s="81">
        <v>35</v>
      </c>
      <c r="X82" s="151" t="s">
        <v>1035</v>
      </c>
      <c r="Y82" s="88">
        <v>3</v>
      </c>
      <c r="Z82" s="88">
        <v>1</v>
      </c>
      <c r="AA82" s="88">
        <v>3</v>
      </c>
      <c r="AB82" s="88">
        <v>60</v>
      </c>
      <c r="AC82" s="88"/>
      <c r="AD82" s="164">
        <v>0</v>
      </c>
      <c r="AE82" s="165">
        <v>5</v>
      </c>
      <c r="AF82" s="171" t="s">
        <v>1048</v>
      </c>
      <c r="AG82" s="110" t="s">
        <v>1034</v>
      </c>
      <c r="AH82" s="58"/>
      <c r="AI82" s="168"/>
      <c r="AJ82" s="110" t="s">
        <v>1034</v>
      </c>
      <c r="AK82" s="58"/>
      <c r="AL82" s="168"/>
      <c r="AM82" s="110" t="s">
        <v>1034</v>
      </c>
      <c r="AN82" s="58"/>
      <c r="AO82" s="168"/>
      <c r="AP82" s="110" t="s">
        <v>1034</v>
      </c>
      <c r="AQ82" s="58"/>
      <c r="AR82" s="168"/>
      <c r="AS82" s="110"/>
      <c r="AT82" s="58"/>
      <c r="AU82" s="168"/>
      <c r="AV82" s="169"/>
      <c r="AW82" s="88"/>
      <c r="AX82" s="170"/>
      <c r="AY82" s="132"/>
      <c r="AZ82" s="132"/>
      <c r="BA82" s="132"/>
      <c r="BB82" s="132"/>
      <c r="BC82" s="132"/>
    </row>
    <row r="83" spans="1:55" s="108" customFormat="1" ht="70.05" customHeight="1" x14ac:dyDescent="0.3">
      <c r="A83" s="202">
        <v>104</v>
      </c>
      <c r="B83" s="58" t="s">
        <v>650</v>
      </c>
      <c r="C83" s="202">
        <v>15</v>
      </c>
      <c r="D83" s="202" t="s">
        <v>904</v>
      </c>
      <c r="E83" s="58" t="s">
        <v>905</v>
      </c>
      <c r="F83" s="202" t="s">
        <v>907</v>
      </c>
      <c r="G83" s="58" t="s">
        <v>8918</v>
      </c>
      <c r="H83" s="58">
        <v>2006</v>
      </c>
      <c r="I83" s="58" t="s">
        <v>8919</v>
      </c>
      <c r="J83" s="160">
        <v>227623.25000000003</v>
      </c>
      <c r="K83" s="58" t="s">
        <v>906</v>
      </c>
      <c r="L83" s="58" t="s">
        <v>8907</v>
      </c>
      <c r="M83" s="58" t="s">
        <v>8908</v>
      </c>
      <c r="N83" s="58" t="s">
        <v>8920</v>
      </c>
      <c r="O83" s="58" t="s">
        <v>8921</v>
      </c>
      <c r="P83" s="58" t="s">
        <v>8922</v>
      </c>
      <c r="Q83" s="162">
        <f>U83</f>
        <v>45.94</v>
      </c>
      <c r="R83" s="162">
        <v>0</v>
      </c>
      <c r="S83" s="162">
        <v>2.94</v>
      </c>
      <c r="T83" s="162">
        <v>43</v>
      </c>
      <c r="U83" s="201">
        <f t="shared" si="4"/>
        <v>45.94</v>
      </c>
      <c r="V83" s="150" t="s">
        <v>1034</v>
      </c>
      <c r="W83" s="81">
        <v>100</v>
      </c>
      <c r="X83" s="151" t="s">
        <v>1035</v>
      </c>
      <c r="Y83" s="88">
        <v>3</v>
      </c>
      <c r="Z83" s="88">
        <v>1</v>
      </c>
      <c r="AA83" s="88">
        <v>3</v>
      </c>
      <c r="AB83" s="88">
        <v>60</v>
      </c>
      <c r="AC83" s="88"/>
      <c r="AD83" s="164">
        <v>0</v>
      </c>
      <c r="AE83" s="165">
        <v>5</v>
      </c>
      <c r="AF83" s="171" t="s">
        <v>1048</v>
      </c>
      <c r="AG83" s="110" t="s">
        <v>1034</v>
      </c>
      <c r="AH83" s="76"/>
      <c r="AI83" s="168"/>
      <c r="AJ83" s="110" t="s">
        <v>1034</v>
      </c>
      <c r="AK83" s="58"/>
      <c r="AL83" s="168"/>
      <c r="AM83" s="110" t="s">
        <v>1034</v>
      </c>
      <c r="AN83" s="58"/>
      <c r="AO83" s="168"/>
      <c r="AP83" s="110" t="s">
        <v>1034</v>
      </c>
      <c r="AQ83" s="58"/>
      <c r="AR83" s="168"/>
      <c r="AS83" s="110"/>
      <c r="AT83" s="58"/>
      <c r="AU83" s="168"/>
      <c r="AV83" s="169"/>
      <c r="AW83" s="88"/>
      <c r="AX83" s="170"/>
      <c r="AY83" s="132"/>
      <c r="AZ83" s="132"/>
      <c r="BA83" s="132"/>
      <c r="BB83" s="132"/>
      <c r="BC83" s="132"/>
    </row>
    <row r="84" spans="1:55" s="203" customFormat="1" ht="89.4" customHeight="1" x14ac:dyDescent="0.3">
      <c r="A84" s="58">
        <v>104</v>
      </c>
      <c r="B84" s="58" t="s">
        <v>650</v>
      </c>
      <c r="C84" s="58">
        <v>10</v>
      </c>
      <c r="D84" s="58"/>
      <c r="E84" s="58" t="s">
        <v>914</v>
      </c>
      <c r="F84" s="58">
        <v>19037</v>
      </c>
      <c r="G84" s="58" t="s">
        <v>915</v>
      </c>
      <c r="H84" s="58">
        <v>2016</v>
      </c>
      <c r="I84" s="58" t="s">
        <v>916</v>
      </c>
      <c r="J84" s="160">
        <v>76127</v>
      </c>
      <c r="K84" s="58" t="s">
        <v>8971</v>
      </c>
      <c r="L84" s="58" t="s">
        <v>917</v>
      </c>
      <c r="M84" s="58" t="s">
        <v>918</v>
      </c>
      <c r="N84" s="58" t="s">
        <v>919</v>
      </c>
      <c r="O84" s="58" t="s">
        <v>920</v>
      </c>
      <c r="P84" s="58" t="s">
        <v>8923</v>
      </c>
      <c r="Q84" s="162">
        <f>U84</f>
        <v>0</v>
      </c>
      <c r="R84" s="162">
        <v>0</v>
      </c>
      <c r="S84" s="162">
        <v>0</v>
      </c>
      <c r="T84" s="162">
        <v>0</v>
      </c>
      <c r="U84" s="163">
        <f t="shared" si="4"/>
        <v>0</v>
      </c>
      <c r="V84" s="150">
        <v>100</v>
      </c>
      <c r="W84" s="81">
        <v>100</v>
      </c>
      <c r="X84" s="151" t="s">
        <v>1037</v>
      </c>
      <c r="Y84" s="88">
        <v>6</v>
      </c>
      <c r="Z84" s="88">
        <v>1</v>
      </c>
      <c r="AA84" s="88">
        <v>4</v>
      </c>
      <c r="AB84" s="88"/>
      <c r="AC84" s="88"/>
      <c r="AD84" s="164"/>
      <c r="AE84" s="165">
        <v>2</v>
      </c>
      <c r="AF84" s="155">
        <v>100</v>
      </c>
      <c r="AG84" s="174"/>
      <c r="AH84" s="58" t="s">
        <v>1071</v>
      </c>
      <c r="AI84" s="168">
        <v>100</v>
      </c>
      <c r="AJ84" s="110"/>
      <c r="AK84" s="58"/>
      <c r="AL84" s="168"/>
      <c r="AM84" s="110"/>
      <c r="AN84" s="58"/>
      <c r="AO84" s="168"/>
      <c r="AP84" s="110"/>
      <c r="AQ84" s="58"/>
      <c r="AR84" s="168"/>
      <c r="AS84" s="110"/>
      <c r="AT84" s="58"/>
      <c r="AU84" s="168"/>
      <c r="AV84" s="169"/>
      <c r="AW84" s="88"/>
      <c r="AX84" s="170"/>
      <c r="AY84" s="132"/>
      <c r="AZ84" s="132"/>
      <c r="BA84" s="132"/>
      <c r="BB84" s="132"/>
      <c r="BC84" s="132"/>
    </row>
    <row r="85" spans="1:55" s="108" customFormat="1" ht="70.05" customHeight="1" x14ac:dyDescent="0.3">
      <c r="A85" s="58">
        <v>104</v>
      </c>
      <c r="B85" s="58" t="s">
        <v>650</v>
      </c>
      <c r="C85" s="58">
        <v>10</v>
      </c>
      <c r="D85" s="58"/>
      <c r="E85" s="58" t="s">
        <v>914</v>
      </c>
      <c r="F85" s="58">
        <v>19037</v>
      </c>
      <c r="G85" s="58" t="s">
        <v>921</v>
      </c>
      <c r="H85" s="58">
        <v>2017</v>
      </c>
      <c r="I85" s="58" t="s">
        <v>922</v>
      </c>
      <c r="J85" s="160">
        <v>33708.33</v>
      </c>
      <c r="K85" s="58" t="s">
        <v>8971</v>
      </c>
      <c r="L85" s="58" t="s">
        <v>917</v>
      </c>
      <c r="M85" s="58" t="s">
        <v>918</v>
      </c>
      <c r="N85" s="58" t="s">
        <v>919</v>
      </c>
      <c r="O85" s="58" t="s">
        <v>920</v>
      </c>
      <c r="P85" s="58" t="s">
        <v>1011</v>
      </c>
      <c r="Q85" s="162">
        <f>U85</f>
        <v>9.91</v>
      </c>
      <c r="R85" s="162">
        <v>9.91</v>
      </c>
      <c r="S85" s="162">
        <v>0</v>
      </c>
      <c r="T85" s="162">
        <v>0</v>
      </c>
      <c r="U85" s="163">
        <f t="shared" si="4"/>
        <v>9.91</v>
      </c>
      <c r="V85" s="150">
        <v>100</v>
      </c>
      <c r="W85" s="81">
        <v>100</v>
      </c>
      <c r="X85" s="151" t="s">
        <v>1037</v>
      </c>
      <c r="Y85" s="88">
        <v>6</v>
      </c>
      <c r="Z85" s="88">
        <v>1</v>
      </c>
      <c r="AA85" s="88">
        <v>4</v>
      </c>
      <c r="AB85" s="88"/>
      <c r="AC85" s="88"/>
      <c r="AD85" s="164"/>
      <c r="AE85" s="165">
        <v>5</v>
      </c>
      <c r="AF85" s="155">
        <v>100</v>
      </c>
      <c r="AG85" s="174"/>
      <c r="AH85" s="58" t="s">
        <v>1071</v>
      </c>
      <c r="AI85" s="168">
        <v>100</v>
      </c>
      <c r="AJ85" s="110"/>
      <c r="AK85" s="58"/>
      <c r="AL85" s="168"/>
      <c r="AM85" s="110"/>
      <c r="AN85" s="58"/>
      <c r="AO85" s="168"/>
      <c r="AP85" s="110"/>
      <c r="AQ85" s="58"/>
      <c r="AR85" s="168"/>
      <c r="AS85" s="110"/>
      <c r="AT85" s="58"/>
      <c r="AU85" s="168"/>
      <c r="AV85" s="169"/>
      <c r="AW85" s="88"/>
      <c r="AX85" s="170"/>
      <c r="AY85" s="132"/>
      <c r="AZ85" s="132"/>
      <c r="BA85" s="132"/>
      <c r="BB85" s="132"/>
      <c r="BC85" s="132"/>
    </row>
    <row r="86" spans="1:55" s="108" customFormat="1" ht="70.05" customHeight="1" x14ac:dyDescent="0.3">
      <c r="A86" s="58">
        <v>104</v>
      </c>
      <c r="B86" s="58" t="s">
        <v>650</v>
      </c>
      <c r="C86" s="58">
        <v>7</v>
      </c>
      <c r="D86" s="58" t="s">
        <v>754</v>
      </c>
      <c r="E86" s="58" t="s">
        <v>1116</v>
      </c>
      <c r="F86" s="172" t="s">
        <v>1117</v>
      </c>
      <c r="G86" s="58" t="s">
        <v>755</v>
      </c>
      <c r="H86" s="58">
        <v>2013</v>
      </c>
      <c r="I86" s="58" t="s">
        <v>756</v>
      </c>
      <c r="J86" s="160">
        <v>57732</v>
      </c>
      <c r="K86" s="58" t="s">
        <v>8481</v>
      </c>
      <c r="L86" s="58" t="s">
        <v>757</v>
      </c>
      <c r="M86" s="58" t="s">
        <v>758</v>
      </c>
      <c r="N86" s="58" t="s">
        <v>759</v>
      </c>
      <c r="O86" s="204" t="s">
        <v>760</v>
      </c>
      <c r="P86" s="58" t="s">
        <v>983</v>
      </c>
      <c r="Q86" s="148">
        <v>22.11</v>
      </c>
      <c r="R86" s="148">
        <v>0</v>
      </c>
      <c r="S86" s="148">
        <v>1.18</v>
      </c>
      <c r="T86" s="148">
        <v>14.14</v>
      </c>
      <c r="U86" s="149">
        <f t="shared" si="4"/>
        <v>15.32</v>
      </c>
      <c r="V86" s="150">
        <v>58.75</v>
      </c>
      <c r="W86" s="81">
        <v>71</v>
      </c>
      <c r="X86" s="151" t="s">
        <v>1026</v>
      </c>
      <c r="Y86" s="88">
        <v>3</v>
      </c>
      <c r="Z86" s="88">
        <v>12</v>
      </c>
      <c r="AA86" s="88">
        <v>3</v>
      </c>
      <c r="AB86" s="88"/>
      <c r="AC86" s="88"/>
      <c r="AD86" s="164"/>
      <c r="AE86" s="165">
        <v>5</v>
      </c>
      <c r="AF86" s="171">
        <v>34</v>
      </c>
      <c r="AG86" s="110" t="s">
        <v>754</v>
      </c>
      <c r="AH86" s="58" t="s">
        <v>1054</v>
      </c>
      <c r="AI86" s="168">
        <v>10</v>
      </c>
      <c r="AJ86" s="110" t="s">
        <v>1082</v>
      </c>
      <c r="AK86" s="58" t="s">
        <v>1054</v>
      </c>
      <c r="AL86" s="168">
        <v>5</v>
      </c>
      <c r="AM86" s="110"/>
      <c r="AN86" s="58"/>
      <c r="AO86" s="168"/>
      <c r="AP86" s="110"/>
      <c r="AQ86" s="58"/>
      <c r="AR86" s="168"/>
      <c r="AS86" s="110" t="s">
        <v>1107</v>
      </c>
      <c r="AT86" s="58" t="s">
        <v>1110</v>
      </c>
      <c r="AU86" s="168">
        <v>19</v>
      </c>
      <c r="AV86" s="169"/>
      <c r="AW86" s="88"/>
      <c r="AX86" s="170"/>
      <c r="AY86" s="132"/>
      <c r="AZ86" s="132"/>
      <c r="BA86" s="132"/>
      <c r="BB86" s="132"/>
      <c r="BC86" s="132"/>
    </row>
    <row r="87" spans="1:55" s="108" customFormat="1" ht="70.05" customHeight="1" x14ac:dyDescent="0.3">
      <c r="A87" s="58">
        <v>104</v>
      </c>
      <c r="B87" s="58" t="s">
        <v>650</v>
      </c>
      <c r="C87" s="58">
        <v>7</v>
      </c>
      <c r="D87" s="58" t="s">
        <v>1047</v>
      </c>
      <c r="E87" s="58" t="s">
        <v>8924</v>
      </c>
      <c r="F87" s="172" t="s">
        <v>8925</v>
      </c>
      <c r="G87" s="58" t="s">
        <v>8926</v>
      </c>
      <c r="H87" s="58">
        <v>2019</v>
      </c>
      <c r="I87" s="58" t="s">
        <v>8927</v>
      </c>
      <c r="J87" s="160">
        <v>135377</v>
      </c>
      <c r="K87" s="58" t="s">
        <v>8928</v>
      </c>
      <c r="L87" s="58" t="s">
        <v>8929</v>
      </c>
      <c r="M87" s="58" t="s">
        <v>8930</v>
      </c>
      <c r="N87" s="58" t="s">
        <v>8931</v>
      </c>
      <c r="O87" s="204" t="s">
        <v>8932</v>
      </c>
      <c r="P87" s="58" t="s">
        <v>8933</v>
      </c>
      <c r="Q87" s="148">
        <v>9.6</v>
      </c>
      <c r="R87" s="148">
        <v>0</v>
      </c>
      <c r="S87" s="148">
        <v>7</v>
      </c>
      <c r="T87" s="148">
        <v>2.6</v>
      </c>
      <c r="U87" s="149">
        <f t="shared" si="4"/>
        <v>9.6</v>
      </c>
      <c r="V87" s="150">
        <v>0</v>
      </c>
      <c r="W87" s="81">
        <v>4</v>
      </c>
      <c r="X87" s="151" t="s">
        <v>1031</v>
      </c>
      <c r="Y87" s="88">
        <v>6</v>
      </c>
      <c r="Z87" s="88">
        <v>1</v>
      </c>
      <c r="AA87" s="88">
        <v>4</v>
      </c>
      <c r="AB87" s="88">
        <v>14</v>
      </c>
      <c r="AC87" s="88">
        <v>72</v>
      </c>
      <c r="AD87" s="164"/>
      <c r="AE87" s="165">
        <v>2</v>
      </c>
      <c r="AF87" s="171">
        <v>95</v>
      </c>
      <c r="AG87" s="110" t="s">
        <v>1047</v>
      </c>
      <c r="AH87" s="58" t="s">
        <v>8934</v>
      </c>
      <c r="AI87" s="168">
        <v>15</v>
      </c>
      <c r="AJ87" s="110" t="s">
        <v>836</v>
      </c>
      <c r="AK87" s="58" t="s">
        <v>8935</v>
      </c>
      <c r="AL87" s="168">
        <v>25</v>
      </c>
      <c r="AM87" s="110" t="s">
        <v>815</v>
      </c>
      <c r="AN87" s="58" t="s">
        <v>8936</v>
      </c>
      <c r="AO87" s="168">
        <v>20</v>
      </c>
      <c r="AP87" s="110" t="s">
        <v>716</v>
      </c>
      <c r="AQ87" s="58" t="s">
        <v>8937</v>
      </c>
      <c r="AR87" s="168">
        <v>20</v>
      </c>
      <c r="AS87" s="110" t="s">
        <v>8938</v>
      </c>
      <c r="AT87" s="58" t="s">
        <v>8939</v>
      </c>
      <c r="AU87" s="168">
        <v>10</v>
      </c>
      <c r="AV87" s="169" t="s">
        <v>660</v>
      </c>
      <c r="AW87" s="88" t="s">
        <v>8940</v>
      </c>
      <c r="AX87" s="170">
        <v>5</v>
      </c>
      <c r="AY87" s="132"/>
      <c r="AZ87" s="132"/>
      <c r="BA87" s="132"/>
      <c r="BB87" s="132"/>
      <c r="BC87" s="132"/>
    </row>
    <row r="88" spans="1:55" s="108" customFormat="1" ht="70.05" customHeight="1" x14ac:dyDescent="0.3">
      <c r="A88" s="58">
        <v>104</v>
      </c>
      <c r="B88" s="58" t="s">
        <v>650</v>
      </c>
      <c r="C88" s="58">
        <v>11</v>
      </c>
      <c r="D88" s="58" t="s">
        <v>690</v>
      </c>
      <c r="E88" s="58" t="s">
        <v>691</v>
      </c>
      <c r="F88" s="58">
        <v>38479</v>
      </c>
      <c r="G88" s="58" t="s">
        <v>692</v>
      </c>
      <c r="H88" s="58">
        <v>2016</v>
      </c>
      <c r="I88" s="58" t="s">
        <v>693</v>
      </c>
      <c r="J88" s="160">
        <v>90201</v>
      </c>
      <c r="K88" s="58" t="s">
        <v>694</v>
      </c>
      <c r="L88" s="58" t="s">
        <v>695</v>
      </c>
      <c r="M88" s="111" t="s">
        <v>696</v>
      </c>
      <c r="N88" s="58" t="s">
        <v>697</v>
      </c>
      <c r="O88" s="58" t="s">
        <v>698</v>
      </c>
      <c r="P88" s="58" t="s">
        <v>975</v>
      </c>
      <c r="Q88" s="148">
        <f>U88</f>
        <v>10.61</v>
      </c>
      <c r="R88" s="148">
        <v>10.61</v>
      </c>
      <c r="S88" s="148">
        <v>0</v>
      </c>
      <c r="T88" s="148">
        <v>0</v>
      </c>
      <c r="U88" s="149">
        <f t="shared" si="4"/>
        <v>10.61</v>
      </c>
      <c r="V88" s="150">
        <v>11.67</v>
      </c>
      <c r="W88" s="81">
        <v>40</v>
      </c>
      <c r="X88" s="151" t="s">
        <v>1023</v>
      </c>
      <c r="Y88" s="88">
        <v>4</v>
      </c>
      <c r="Z88" s="88">
        <v>5</v>
      </c>
      <c r="AA88" s="88">
        <v>2</v>
      </c>
      <c r="AB88" s="88"/>
      <c r="AC88" s="88"/>
      <c r="AD88" s="164"/>
      <c r="AE88" s="165">
        <v>5</v>
      </c>
      <c r="AF88" s="166">
        <v>50</v>
      </c>
      <c r="AG88" s="110" t="s">
        <v>690</v>
      </c>
      <c r="AH88" s="58" t="s">
        <v>1053</v>
      </c>
      <c r="AI88" s="168">
        <v>100</v>
      </c>
      <c r="AJ88" s="110"/>
      <c r="AK88" s="58"/>
      <c r="AL88" s="168"/>
      <c r="AM88" s="110"/>
      <c r="AN88" s="58"/>
      <c r="AO88" s="168"/>
      <c r="AP88" s="110"/>
      <c r="AQ88" s="58"/>
      <c r="AR88" s="168"/>
      <c r="AS88" s="110"/>
      <c r="AT88" s="58"/>
      <c r="AU88" s="168"/>
      <c r="AV88" s="169"/>
      <c r="AW88" s="88"/>
      <c r="AX88" s="170"/>
      <c r="AY88" s="132"/>
      <c r="AZ88" s="132"/>
      <c r="BA88" s="132"/>
      <c r="BB88" s="132"/>
      <c r="BC88" s="132"/>
    </row>
    <row r="89" spans="1:55" s="108" customFormat="1" ht="70.05" customHeight="1" x14ac:dyDescent="0.3">
      <c r="A89" s="58">
        <v>104</v>
      </c>
      <c r="B89" s="58" t="s">
        <v>650</v>
      </c>
      <c r="C89" s="58">
        <v>4</v>
      </c>
      <c r="D89" s="58" t="s">
        <v>929</v>
      </c>
      <c r="E89" s="58" t="s">
        <v>930</v>
      </c>
      <c r="F89" s="205">
        <v>23492</v>
      </c>
      <c r="G89" s="58" t="s">
        <v>931</v>
      </c>
      <c r="H89" s="58">
        <v>2006</v>
      </c>
      <c r="I89" s="58" t="s">
        <v>932</v>
      </c>
      <c r="J89" s="160">
        <f>46946+155196</f>
        <v>202142</v>
      </c>
      <c r="K89" s="58" t="s">
        <v>664</v>
      </c>
      <c r="L89" s="58" t="s">
        <v>933</v>
      </c>
      <c r="M89" s="58" t="s">
        <v>934</v>
      </c>
      <c r="N89" s="83" t="s">
        <v>935</v>
      </c>
      <c r="O89" s="83" t="s">
        <v>936</v>
      </c>
      <c r="P89" s="58" t="s">
        <v>1013</v>
      </c>
      <c r="Q89" s="162">
        <f>U89</f>
        <v>40.177647058823524</v>
      </c>
      <c r="R89" s="162">
        <v>0</v>
      </c>
      <c r="S89" s="162">
        <v>15</v>
      </c>
      <c r="T89" s="162">
        <v>25.177647058823528</v>
      </c>
      <c r="U89" s="163">
        <f t="shared" si="4"/>
        <v>40.177647058823524</v>
      </c>
      <c r="V89" s="150">
        <v>70</v>
      </c>
      <c r="W89" s="81">
        <v>33</v>
      </c>
      <c r="X89" s="151" t="s">
        <v>1038</v>
      </c>
      <c r="Y89" s="88">
        <v>3</v>
      </c>
      <c r="Z89" s="88">
        <v>2</v>
      </c>
      <c r="AA89" s="88">
        <v>3</v>
      </c>
      <c r="AB89" s="88">
        <v>4</v>
      </c>
      <c r="AC89" s="88">
        <v>90</v>
      </c>
      <c r="AD89" s="164"/>
      <c r="AE89" s="165">
        <v>5</v>
      </c>
      <c r="AF89" s="166">
        <v>70</v>
      </c>
      <c r="AG89" s="110" t="s">
        <v>1049</v>
      </c>
      <c r="AH89" s="58" t="s">
        <v>1072</v>
      </c>
      <c r="AI89" s="168">
        <v>40</v>
      </c>
      <c r="AJ89" s="110" t="s">
        <v>1089</v>
      </c>
      <c r="AK89" s="58" t="s">
        <v>1090</v>
      </c>
      <c r="AL89" s="168">
        <v>15</v>
      </c>
      <c r="AM89" s="110" t="s">
        <v>1102</v>
      </c>
      <c r="AN89" s="58" t="s">
        <v>1103</v>
      </c>
      <c r="AO89" s="168">
        <v>15</v>
      </c>
      <c r="AP89" s="110"/>
      <c r="AQ89" s="58"/>
      <c r="AR89" s="168"/>
      <c r="AS89" s="110"/>
      <c r="AT89" s="58"/>
      <c r="AU89" s="168"/>
      <c r="AV89" s="169"/>
      <c r="AW89" s="88"/>
      <c r="AX89" s="170"/>
      <c r="AY89" s="132"/>
      <c r="AZ89" s="132"/>
      <c r="BA89" s="132"/>
      <c r="BB89" s="132"/>
      <c r="BC89" s="132"/>
    </row>
    <row r="90" spans="1:55" s="108" customFormat="1" ht="70.05" customHeight="1" x14ac:dyDescent="0.3">
      <c r="A90" s="58">
        <v>104</v>
      </c>
      <c r="B90" s="58" t="s">
        <v>650</v>
      </c>
      <c r="C90" s="58">
        <v>4</v>
      </c>
      <c r="D90" s="58" t="s">
        <v>929</v>
      </c>
      <c r="E90" s="58" t="s">
        <v>930</v>
      </c>
      <c r="F90" s="172" t="s">
        <v>937</v>
      </c>
      <c r="G90" s="58" t="s">
        <v>938</v>
      </c>
      <c r="H90" s="58">
        <v>2014</v>
      </c>
      <c r="I90" s="58" t="s">
        <v>939</v>
      </c>
      <c r="J90" s="160">
        <v>282365</v>
      </c>
      <c r="K90" s="58" t="s">
        <v>8481</v>
      </c>
      <c r="L90" s="58" t="s">
        <v>940</v>
      </c>
      <c r="M90" s="58" t="s">
        <v>941</v>
      </c>
      <c r="N90" s="58" t="s">
        <v>942</v>
      </c>
      <c r="O90" s="58" t="s">
        <v>943</v>
      </c>
      <c r="P90" s="58" t="s">
        <v>1014</v>
      </c>
      <c r="Q90" s="162">
        <f>U90</f>
        <v>110.32</v>
      </c>
      <c r="R90" s="162">
        <v>33.22</v>
      </c>
      <c r="S90" s="162">
        <v>28</v>
      </c>
      <c r="T90" s="162">
        <v>49.1</v>
      </c>
      <c r="U90" s="163">
        <f t="shared" si="4"/>
        <v>110.32</v>
      </c>
      <c r="V90" s="150">
        <v>100</v>
      </c>
      <c r="W90" s="81">
        <v>100</v>
      </c>
      <c r="X90" s="151" t="s">
        <v>1038</v>
      </c>
      <c r="Y90" s="88">
        <v>3</v>
      </c>
      <c r="Z90" s="88">
        <v>2</v>
      </c>
      <c r="AA90" s="88">
        <v>3</v>
      </c>
      <c r="AB90" s="88">
        <v>4</v>
      </c>
      <c r="AC90" s="88"/>
      <c r="AD90" s="164"/>
      <c r="AE90" s="165">
        <v>5</v>
      </c>
      <c r="AF90" s="166">
        <v>100</v>
      </c>
      <c r="AG90" s="110" t="s">
        <v>929</v>
      </c>
      <c r="AH90" s="58" t="s">
        <v>1073</v>
      </c>
      <c r="AI90" s="168">
        <v>100</v>
      </c>
      <c r="AJ90" s="110"/>
      <c r="AK90" s="58"/>
      <c r="AL90" s="168"/>
      <c r="AM90" s="110"/>
      <c r="AN90" s="58"/>
      <c r="AO90" s="168"/>
      <c r="AP90" s="110"/>
      <c r="AQ90" s="58"/>
      <c r="AR90" s="168"/>
      <c r="AS90" s="110"/>
      <c r="AT90" s="58"/>
      <c r="AU90" s="168"/>
      <c r="AV90" s="169"/>
      <c r="AW90" s="88"/>
      <c r="AX90" s="170"/>
      <c r="AY90" s="132"/>
      <c r="AZ90" s="132"/>
      <c r="BA90" s="132"/>
      <c r="BB90" s="132"/>
      <c r="BC90" s="132"/>
    </row>
    <row r="91" spans="1:55" s="108" customFormat="1" ht="70.05" customHeight="1" x14ac:dyDescent="0.3">
      <c r="A91" s="58">
        <v>104</v>
      </c>
      <c r="B91" s="58" t="s">
        <v>650</v>
      </c>
      <c r="C91" s="58">
        <v>13</v>
      </c>
      <c r="D91" s="58" t="s">
        <v>733</v>
      </c>
      <c r="E91" s="58" t="s">
        <v>734</v>
      </c>
      <c r="F91" s="58">
        <v>38473</v>
      </c>
      <c r="G91" s="60" t="s">
        <v>735</v>
      </c>
      <c r="H91" s="58">
        <v>2015</v>
      </c>
      <c r="I91" s="83" t="s">
        <v>736</v>
      </c>
      <c r="J91" s="160">
        <v>22255</v>
      </c>
      <c r="K91" s="58" t="s">
        <v>711</v>
      </c>
      <c r="L91" s="58" t="s">
        <v>737</v>
      </c>
      <c r="M91" s="58" t="s">
        <v>738</v>
      </c>
      <c r="N91" s="83" t="s">
        <v>739</v>
      </c>
      <c r="O91" s="58" t="s">
        <v>740</v>
      </c>
      <c r="P91" s="64" t="s">
        <v>980</v>
      </c>
      <c r="Q91" s="148">
        <v>27.62</v>
      </c>
      <c r="R91" s="148">
        <v>2.62</v>
      </c>
      <c r="S91" s="148">
        <v>25</v>
      </c>
      <c r="T91" s="148">
        <v>0</v>
      </c>
      <c r="U91" s="149">
        <f t="shared" si="4"/>
        <v>27.62</v>
      </c>
      <c r="V91" s="150">
        <v>34.5</v>
      </c>
      <c r="W91" s="81">
        <v>35</v>
      </c>
      <c r="X91" s="151" t="s">
        <v>1025</v>
      </c>
      <c r="Y91" s="88">
        <v>3</v>
      </c>
      <c r="Z91" s="88">
        <v>12</v>
      </c>
      <c r="AA91" s="88">
        <v>1</v>
      </c>
      <c r="AB91" s="88">
        <v>4</v>
      </c>
      <c r="AC91" s="88"/>
      <c r="AD91" s="164"/>
      <c r="AE91" s="165">
        <v>5</v>
      </c>
      <c r="AF91" s="171">
        <v>0</v>
      </c>
      <c r="AG91" s="110" t="s">
        <v>1045</v>
      </c>
      <c r="AH91" s="58"/>
      <c r="AI91" s="168">
        <v>0</v>
      </c>
      <c r="AJ91" s="197"/>
      <c r="AK91" s="58"/>
      <c r="AL91" s="168"/>
      <c r="AM91" s="197"/>
      <c r="AN91" s="58"/>
      <c r="AO91" s="168"/>
      <c r="AP91" s="110"/>
      <c r="AQ91" s="58"/>
      <c r="AR91" s="168"/>
      <c r="AS91" s="110"/>
      <c r="AT91" s="58"/>
      <c r="AU91" s="168"/>
      <c r="AV91" s="169"/>
      <c r="AW91" s="88"/>
      <c r="AX91" s="170"/>
      <c r="AY91" s="132"/>
      <c r="AZ91" s="132"/>
      <c r="BA91" s="132"/>
      <c r="BB91" s="132"/>
      <c r="BC91" s="132"/>
    </row>
    <row r="92" spans="1:55" s="108" customFormat="1" ht="70.05" customHeight="1" x14ac:dyDescent="0.3">
      <c r="A92" s="89">
        <v>104</v>
      </c>
      <c r="B92" s="58" t="s">
        <v>650</v>
      </c>
      <c r="C92" s="89">
        <v>11</v>
      </c>
      <c r="D92" s="89" t="s">
        <v>682</v>
      </c>
      <c r="E92" s="89" t="s">
        <v>1115</v>
      </c>
      <c r="F92" s="89">
        <v>21684</v>
      </c>
      <c r="G92" s="89" t="s">
        <v>748</v>
      </c>
      <c r="H92" s="89">
        <v>2012</v>
      </c>
      <c r="I92" s="89" t="s">
        <v>749</v>
      </c>
      <c r="J92" s="147">
        <v>127116</v>
      </c>
      <c r="K92" s="89" t="s">
        <v>8481</v>
      </c>
      <c r="L92" s="89" t="s">
        <v>750</v>
      </c>
      <c r="M92" s="89" t="s">
        <v>751</v>
      </c>
      <c r="N92" s="89" t="s">
        <v>752</v>
      </c>
      <c r="O92" s="89" t="s">
        <v>753</v>
      </c>
      <c r="P92" s="89" t="s">
        <v>982</v>
      </c>
      <c r="Q92" s="148">
        <v>18.98</v>
      </c>
      <c r="R92" s="148">
        <v>0</v>
      </c>
      <c r="S92" s="148">
        <v>11.76</v>
      </c>
      <c r="T92" s="148">
        <v>6</v>
      </c>
      <c r="U92" s="163">
        <f t="shared" si="4"/>
        <v>17.759999999999998</v>
      </c>
      <c r="V92" s="150">
        <v>40</v>
      </c>
      <c r="W92" s="81">
        <v>3</v>
      </c>
      <c r="X92" s="206" t="s">
        <v>8941</v>
      </c>
      <c r="Y92" s="152">
        <v>4</v>
      </c>
      <c r="Z92" s="152">
        <v>6</v>
      </c>
      <c r="AA92" s="152">
        <v>3</v>
      </c>
      <c r="AB92" s="152">
        <v>4</v>
      </c>
      <c r="AC92" s="152" t="s">
        <v>1041</v>
      </c>
      <c r="AD92" s="153">
        <v>0</v>
      </c>
      <c r="AE92" s="154">
        <v>5</v>
      </c>
      <c r="AF92" s="155">
        <f>+AI92</f>
        <v>0</v>
      </c>
      <c r="AG92" s="156"/>
      <c r="AH92" s="89"/>
      <c r="AI92" s="157">
        <v>0</v>
      </c>
      <c r="AJ92" s="156"/>
      <c r="AK92" s="89"/>
      <c r="AL92" s="157"/>
      <c r="AM92" s="156"/>
      <c r="AN92" s="89"/>
      <c r="AO92" s="157"/>
      <c r="AP92" s="156"/>
      <c r="AQ92" s="89"/>
      <c r="AR92" s="157"/>
      <c r="AS92" s="156"/>
      <c r="AT92" s="89"/>
      <c r="AU92" s="157"/>
      <c r="AV92" s="158"/>
      <c r="AW92" s="152"/>
      <c r="AX92" s="159"/>
      <c r="AY92" s="132"/>
      <c r="AZ92" s="132"/>
      <c r="BA92" s="132"/>
      <c r="BB92" s="132"/>
      <c r="BC92" s="132"/>
    </row>
    <row r="93" spans="1:55" s="108" customFormat="1" ht="70.05" customHeight="1" x14ac:dyDescent="0.3">
      <c r="A93" s="83">
        <v>104</v>
      </c>
      <c r="B93" s="58" t="s">
        <v>650</v>
      </c>
      <c r="C93" s="83">
        <v>9</v>
      </c>
      <c r="D93" s="83" t="s">
        <v>824</v>
      </c>
      <c r="E93" s="89" t="s">
        <v>944</v>
      </c>
      <c r="F93" s="89">
        <v>14120</v>
      </c>
      <c r="G93" s="58" t="s">
        <v>945</v>
      </c>
      <c r="H93" s="58">
        <v>2008</v>
      </c>
      <c r="I93" s="86" t="s">
        <v>946</v>
      </c>
      <c r="J93" s="160">
        <v>322741</v>
      </c>
      <c r="K93" s="161" t="s">
        <v>655</v>
      </c>
      <c r="L93" s="86" t="s">
        <v>947</v>
      </c>
      <c r="M93" s="58" t="s">
        <v>948</v>
      </c>
      <c r="N93" s="58" t="s">
        <v>949</v>
      </c>
      <c r="O93" s="58" t="s">
        <v>950</v>
      </c>
      <c r="P93" s="58" t="s">
        <v>1015</v>
      </c>
      <c r="Q93" s="162">
        <f>U93</f>
        <v>49.370000000000005</v>
      </c>
      <c r="R93" s="162">
        <v>2.76</v>
      </c>
      <c r="S93" s="162">
        <v>6.33</v>
      </c>
      <c r="T93" s="162">
        <v>40.28</v>
      </c>
      <c r="U93" s="163">
        <f t="shared" si="4"/>
        <v>49.370000000000005</v>
      </c>
      <c r="V93" s="150">
        <v>95</v>
      </c>
      <c r="W93" s="81">
        <v>78</v>
      </c>
      <c r="X93" s="151" t="s">
        <v>1039</v>
      </c>
      <c r="Y93" s="88">
        <v>3</v>
      </c>
      <c r="Z93" s="88">
        <v>8</v>
      </c>
      <c r="AA93" s="88">
        <v>1</v>
      </c>
      <c r="AB93" s="88">
        <v>4</v>
      </c>
      <c r="AC93" s="88">
        <v>82</v>
      </c>
      <c r="AD93" s="164">
        <v>0</v>
      </c>
      <c r="AE93" s="165">
        <v>5</v>
      </c>
      <c r="AF93" s="166">
        <v>80</v>
      </c>
      <c r="AG93" s="110" t="s">
        <v>824</v>
      </c>
      <c r="AH93" s="58" t="s">
        <v>1074</v>
      </c>
      <c r="AI93" s="168">
        <v>40</v>
      </c>
      <c r="AJ93" s="110" t="s">
        <v>651</v>
      </c>
      <c r="AK93" s="58" t="s">
        <v>1091</v>
      </c>
      <c r="AL93" s="168">
        <v>40</v>
      </c>
      <c r="AM93" s="110"/>
      <c r="AN93" s="58"/>
      <c r="AO93" s="168"/>
      <c r="AP93" s="110"/>
      <c r="AQ93" s="58"/>
      <c r="AR93" s="168"/>
      <c r="AS93" s="110"/>
      <c r="AT93" s="58"/>
      <c r="AU93" s="168"/>
      <c r="AV93" s="169"/>
      <c r="AW93" s="88"/>
      <c r="AX93" s="170"/>
      <c r="AY93" s="132"/>
      <c r="AZ93" s="132"/>
      <c r="BA93" s="132"/>
      <c r="BB93" s="132"/>
      <c r="BC93" s="132"/>
    </row>
    <row r="94" spans="1:55" s="108" customFormat="1" ht="70.05" customHeight="1" x14ac:dyDescent="0.3">
      <c r="A94" s="113">
        <v>104</v>
      </c>
      <c r="B94" s="58" t="s">
        <v>650</v>
      </c>
      <c r="C94" s="113">
        <v>9</v>
      </c>
      <c r="D94" s="113" t="s">
        <v>824</v>
      </c>
      <c r="E94" s="89" t="s">
        <v>944</v>
      </c>
      <c r="F94" s="89">
        <v>14120</v>
      </c>
      <c r="G94" s="89" t="s">
        <v>951</v>
      </c>
      <c r="H94" s="89">
        <v>2011</v>
      </c>
      <c r="I94" s="89" t="s">
        <v>952</v>
      </c>
      <c r="J94" s="147">
        <v>145273</v>
      </c>
      <c r="K94" s="58" t="s">
        <v>8481</v>
      </c>
      <c r="L94" s="109" t="s">
        <v>828</v>
      </c>
      <c r="M94" s="89" t="s">
        <v>829</v>
      </c>
      <c r="N94" s="89" t="s">
        <v>953</v>
      </c>
      <c r="O94" s="89" t="s">
        <v>954</v>
      </c>
      <c r="P94" s="58" t="s">
        <v>1016</v>
      </c>
      <c r="Q94" s="162">
        <f>U94</f>
        <v>48</v>
      </c>
      <c r="R94" s="162">
        <v>0</v>
      </c>
      <c r="S94" s="162">
        <v>5.5</v>
      </c>
      <c r="T94" s="162">
        <v>42.5</v>
      </c>
      <c r="U94" s="163">
        <f t="shared" si="4"/>
        <v>48</v>
      </c>
      <c r="V94" s="150">
        <v>97.5</v>
      </c>
      <c r="W94" s="81">
        <v>100</v>
      </c>
      <c r="X94" s="151" t="s">
        <v>1039</v>
      </c>
      <c r="Y94" s="88">
        <v>3</v>
      </c>
      <c r="Z94" s="88">
        <v>7</v>
      </c>
      <c r="AA94" s="88">
        <v>2</v>
      </c>
      <c r="AB94" s="88">
        <v>4</v>
      </c>
      <c r="AC94" s="88" t="s">
        <v>1041</v>
      </c>
      <c r="AD94" s="164">
        <v>0</v>
      </c>
      <c r="AE94" s="165">
        <v>5</v>
      </c>
      <c r="AF94" s="166">
        <v>10</v>
      </c>
      <c r="AG94" s="110" t="s">
        <v>824</v>
      </c>
      <c r="AH94" s="58" t="s">
        <v>1074</v>
      </c>
      <c r="AI94" s="168">
        <v>10</v>
      </c>
      <c r="AJ94" s="110"/>
      <c r="AK94" s="58"/>
      <c r="AL94" s="168"/>
      <c r="AM94" s="110"/>
      <c r="AN94" s="58"/>
      <c r="AO94" s="168"/>
      <c r="AP94" s="110"/>
      <c r="AQ94" s="58"/>
      <c r="AR94" s="168"/>
      <c r="AS94" s="110"/>
      <c r="AT94" s="58"/>
      <c r="AU94" s="168"/>
      <c r="AV94" s="169"/>
      <c r="AW94" s="88"/>
      <c r="AX94" s="170"/>
      <c r="AY94" s="132"/>
      <c r="AZ94" s="132"/>
      <c r="BA94" s="132"/>
      <c r="BB94" s="132"/>
      <c r="BC94" s="132"/>
    </row>
    <row r="95" spans="1:55" s="108" customFormat="1" ht="70.05" customHeight="1" x14ac:dyDescent="0.3">
      <c r="A95" s="113">
        <v>104</v>
      </c>
      <c r="B95" s="58" t="s">
        <v>650</v>
      </c>
      <c r="C95" s="113">
        <v>7</v>
      </c>
      <c r="D95" s="113" t="s">
        <v>824</v>
      </c>
      <c r="E95" s="89" t="s">
        <v>944</v>
      </c>
      <c r="F95" s="89">
        <v>14120</v>
      </c>
      <c r="G95" s="89" t="s">
        <v>8942</v>
      </c>
      <c r="H95" s="89">
        <v>2019</v>
      </c>
      <c r="I95" s="89" t="s">
        <v>8943</v>
      </c>
      <c r="J95" s="147">
        <v>94196</v>
      </c>
      <c r="K95" s="58" t="s">
        <v>8481</v>
      </c>
      <c r="L95" s="109" t="s">
        <v>828</v>
      </c>
      <c r="M95" s="89" t="s">
        <v>829</v>
      </c>
      <c r="N95" s="89" t="s">
        <v>8944</v>
      </c>
      <c r="O95" s="89" t="s">
        <v>8945</v>
      </c>
      <c r="P95" s="58" t="s">
        <v>8933</v>
      </c>
      <c r="Q95" s="162">
        <v>48</v>
      </c>
      <c r="R95" s="162">
        <v>0</v>
      </c>
      <c r="S95" s="162">
        <v>5.5</v>
      </c>
      <c r="T95" s="162">
        <v>42.5</v>
      </c>
      <c r="U95" s="163">
        <f t="shared" si="4"/>
        <v>48</v>
      </c>
      <c r="V95" s="150" t="s">
        <v>2703</v>
      </c>
      <c r="W95" s="81">
        <v>100</v>
      </c>
      <c r="X95" s="151" t="s">
        <v>1039</v>
      </c>
      <c r="Y95" s="88">
        <v>3</v>
      </c>
      <c r="Z95" s="88">
        <v>7</v>
      </c>
      <c r="AA95" s="88">
        <v>2</v>
      </c>
      <c r="AB95" s="88">
        <v>4</v>
      </c>
      <c r="AC95" s="88">
        <v>192</v>
      </c>
      <c r="AD95" s="164">
        <v>0</v>
      </c>
      <c r="AE95" s="165">
        <v>5</v>
      </c>
      <c r="AF95" s="166">
        <v>0</v>
      </c>
      <c r="AG95" s="110" t="s">
        <v>824</v>
      </c>
      <c r="AH95" s="58" t="s">
        <v>1074</v>
      </c>
      <c r="AI95" s="168">
        <v>0</v>
      </c>
      <c r="AJ95" s="110"/>
      <c r="AK95" s="58"/>
      <c r="AL95" s="168"/>
      <c r="AM95" s="110"/>
      <c r="AN95" s="58"/>
      <c r="AO95" s="168"/>
      <c r="AP95" s="110"/>
      <c r="AQ95" s="58"/>
      <c r="AR95" s="168"/>
      <c r="AS95" s="110"/>
      <c r="AT95" s="58"/>
      <c r="AU95" s="168"/>
      <c r="AV95" s="169"/>
      <c r="AW95" s="88"/>
      <c r="AX95" s="170"/>
      <c r="AY95" s="132"/>
      <c r="AZ95" s="132"/>
      <c r="BA95" s="132"/>
      <c r="BB95" s="132"/>
      <c r="BC95" s="132"/>
    </row>
    <row r="96" spans="1:55" s="207" customFormat="1" ht="68.25" customHeight="1" x14ac:dyDescent="0.3">
      <c r="A96" s="83">
        <v>104</v>
      </c>
      <c r="B96" s="58" t="s">
        <v>650</v>
      </c>
      <c r="C96" s="83">
        <v>7</v>
      </c>
      <c r="D96" s="83" t="s">
        <v>754</v>
      </c>
      <c r="E96" s="58" t="s">
        <v>955</v>
      </c>
      <c r="F96" s="58">
        <v>12318</v>
      </c>
      <c r="G96" s="58" t="s">
        <v>956</v>
      </c>
      <c r="H96" s="58">
        <v>2007</v>
      </c>
      <c r="I96" s="58" t="s">
        <v>957</v>
      </c>
      <c r="J96" s="160">
        <v>158134</v>
      </c>
      <c r="K96" s="161" t="s">
        <v>655</v>
      </c>
      <c r="L96" s="86" t="s">
        <v>958</v>
      </c>
      <c r="M96" s="58" t="s">
        <v>959</v>
      </c>
      <c r="N96" s="58" t="s">
        <v>960</v>
      </c>
      <c r="O96" s="58" t="s">
        <v>961</v>
      </c>
      <c r="P96" s="58" t="s">
        <v>1017</v>
      </c>
      <c r="Q96" s="162">
        <f>U96</f>
        <v>34.192941176470569</v>
      </c>
      <c r="R96" s="162">
        <v>0</v>
      </c>
      <c r="S96" s="162">
        <v>5.882352941176471</v>
      </c>
      <c r="T96" s="162">
        <v>28.310588235294102</v>
      </c>
      <c r="U96" s="163">
        <f t="shared" si="4"/>
        <v>34.192941176470569</v>
      </c>
      <c r="V96" s="150">
        <v>100</v>
      </c>
      <c r="W96" s="81">
        <v>100</v>
      </c>
      <c r="X96" s="151" t="s">
        <v>1040</v>
      </c>
      <c r="Y96" s="88">
        <v>4</v>
      </c>
      <c r="Z96" s="88">
        <v>4</v>
      </c>
      <c r="AA96" s="88">
        <v>1</v>
      </c>
      <c r="AB96" s="88">
        <v>4</v>
      </c>
      <c r="AC96" s="88">
        <v>86</v>
      </c>
      <c r="AD96" s="164">
        <v>15.5</v>
      </c>
      <c r="AE96" s="165">
        <v>5</v>
      </c>
      <c r="AF96" s="166">
        <v>100</v>
      </c>
      <c r="AG96" s="110" t="s">
        <v>1050</v>
      </c>
      <c r="AH96" s="58" t="s">
        <v>1075</v>
      </c>
      <c r="AI96" s="168">
        <v>50</v>
      </c>
      <c r="AJ96" s="110" t="s">
        <v>1092</v>
      </c>
      <c r="AK96" s="58" t="s">
        <v>1093</v>
      </c>
      <c r="AL96" s="168">
        <v>50</v>
      </c>
      <c r="AM96" s="110" t="s">
        <v>8946</v>
      </c>
      <c r="AN96" s="58" t="s">
        <v>1054</v>
      </c>
      <c r="AO96" s="168">
        <v>0</v>
      </c>
      <c r="AP96" s="174" t="s">
        <v>3967</v>
      </c>
      <c r="AQ96" s="58" t="s">
        <v>1054</v>
      </c>
      <c r="AR96" s="168">
        <v>0</v>
      </c>
      <c r="AS96" s="110" t="s">
        <v>8947</v>
      </c>
      <c r="AT96" s="58" t="s">
        <v>8948</v>
      </c>
      <c r="AU96" s="168">
        <v>0</v>
      </c>
      <c r="AV96" s="169"/>
      <c r="AW96" s="88"/>
      <c r="AX96" s="170"/>
      <c r="AY96" s="132"/>
      <c r="AZ96" s="132"/>
      <c r="BA96" s="132"/>
      <c r="BB96" s="132"/>
      <c r="BC96" s="132"/>
    </row>
    <row r="97" spans="1:55" s="207" customFormat="1" ht="70.05" customHeight="1" x14ac:dyDescent="0.3">
      <c r="A97" s="58">
        <v>104</v>
      </c>
      <c r="B97" s="58" t="s">
        <v>650</v>
      </c>
      <c r="C97" s="58">
        <v>7</v>
      </c>
      <c r="D97" s="58" t="s">
        <v>754</v>
      </c>
      <c r="E97" s="58" t="s">
        <v>955</v>
      </c>
      <c r="F97" s="58">
        <v>12318</v>
      </c>
      <c r="G97" s="58" t="s">
        <v>962</v>
      </c>
      <c r="H97" s="58">
        <v>2010</v>
      </c>
      <c r="I97" s="58" t="s">
        <v>963</v>
      </c>
      <c r="J97" s="160">
        <v>126046</v>
      </c>
      <c r="K97" s="58" t="s">
        <v>677</v>
      </c>
      <c r="L97" s="58" t="s">
        <v>958</v>
      </c>
      <c r="M97" s="58" t="s">
        <v>959</v>
      </c>
      <c r="N97" s="58" t="s">
        <v>964</v>
      </c>
      <c r="O97" s="58" t="s">
        <v>965</v>
      </c>
      <c r="P97" s="58" t="s">
        <v>1018</v>
      </c>
      <c r="Q97" s="162">
        <f>U97</f>
        <v>34.192352941176466</v>
      </c>
      <c r="R97" s="162">
        <v>0</v>
      </c>
      <c r="S97" s="162">
        <v>5.882352941176471</v>
      </c>
      <c r="T97" s="162">
        <v>28.31</v>
      </c>
      <c r="U97" s="163">
        <f t="shared" si="4"/>
        <v>34.192352941176466</v>
      </c>
      <c r="V97" s="150">
        <v>93.33</v>
      </c>
      <c r="W97" s="81">
        <v>100</v>
      </c>
      <c r="X97" s="151" t="s">
        <v>1040</v>
      </c>
      <c r="Y97" s="88">
        <v>3</v>
      </c>
      <c r="Z97" s="88">
        <v>11</v>
      </c>
      <c r="AA97" s="88">
        <v>5</v>
      </c>
      <c r="AB97" s="88">
        <v>4</v>
      </c>
      <c r="AC97" s="88">
        <v>100</v>
      </c>
      <c r="AD97" s="164">
        <v>15.5</v>
      </c>
      <c r="AE97" s="165">
        <v>5</v>
      </c>
      <c r="AF97" s="166">
        <v>60</v>
      </c>
      <c r="AG97" s="110" t="s">
        <v>754</v>
      </c>
      <c r="AH97" s="58" t="s">
        <v>1075</v>
      </c>
      <c r="AI97" s="168">
        <v>38</v>
      </c>
      <c r="AJ97" s="110" t="s">
        <v>1092</v>
      </c>
      <c r="AK97" s="58" t="s">
        <v>1093</v>
      </c>
      <c r="AL97" s="168">
        <v>22</v>
      </c>
      <c r="AM97" s="110"/>
      <c r="AN97" s="58"/>
      <c r="AO97" s="168"/>
      <c r="AP97" s="110"/>
      <c r="AQ97" s="58"/>
      <c r="AR97" s="168"/>
      <c r="AS97" s="110"/>
      <c r="AT97" s="58"/>
      <c r="AU97" s="168"/>
      <c r="AV97" s="169"/>
      <c r="AW97" s="88"/>
      <c r="AX97" s="170"/>
      <c r="AY97" s="132"/>
      <c r="AZ97" s="132"/>
      <c r="BA97" s="132"/>
      <c r="BB97" s="132"/>
      <c r="BC97" s="132"/>
    </row>
    <row r="98" spans="1:55" s="207" customFormat="1" ht="114.75" customHeight="1" x14ac:dyDescent="0.3">
      <c r="A98" s="83">
        <v>104</v>
      </c>
      <c r="B98" s="58" t="s">
        <v>650</v>
      </c>
      <c r="C98" s="83">
        <v>7</v>
      </c>
      <c r="D98" s="83" t="s">
        <v>754</v>
      </c>
      <c r="E98" s="58" t="s">
        <v>955</v>
      </c>
      <c r="F98" s="58">
        <v>12318</v>
      </c>
      <c r="G98" s="58" t="s">
        <v>966</v>
      </c>
      <c r="H98" s="58">
        <v>2010</v>
      </c>
      <c r="I98" s="58" t="s">
        <v>967</v>
      </c>
      <c r="J98" s="160">
        <v>121638</v>
      </c>
      <c r="K98" s="58" t="s">
        <v>8481</v>
      </c>
      <c r="L98" s="86" t="s">
        <v>958</v>
      </c>
      <c r="M98" s="58" t="s">
        <v>959</v>
      </c>
      <c r="N98" s="58" t="s">
        <v>968</v>
      </c>
      <c r="O98" s="58" t="s">
        <v>969</v>
      </c>
      <c r="P98" s="58" t="s">
        <v>1019</v>
      </c>
      <c r="Q98" s="162">
        <f>U98</f>
        <v>34.192352941176466</v>
      </c>
      <c r="R98" s="162">
        <v>0</v>
      </c>
      <c r="S98" s="162">
        <v>5.882352941176471</v>
      </c>
      <c r="T98" s="162">
        <v>28.31</v>
      </c>
      <c r="U98" s="163">
        <f t="shared" si="4"/>
        <v>34.192352941176466</v>
      </c>
      <c r="V98" s="150">
        <v>100</v>
      </c>
      <c r="W98" s="81">
        <v>100</v>
      </c>
      <c r="X98" s="151" t="s">
        <v>1040</v>
      </c>
      <c r="Y98" s="88">
        <v>4</v>
      </c>
      <c r="Z98" s="88">
        <v>4</v>
      </c>
      <c r="AA98" s="88">
        <v>1</v>
      </c>
      <c r="AB98" s="88">
        <v>4</v>
      </c>
      <c r="AC98" s="88"/>
      <c r="AD98" s="164">
        <v>15.5</v>
      </c>
      <c r="AE98" s="165">
        <v>5</v>
      </c>
      <c r="AF98" s="166">
        <v>100</v>
      </c>
      <c r="AG98" s="110" t="s">
        <v>754</v>
      </c>
      <c r="AH98" s="58" t="s">
        <v>1075</v>
      </c>
      <c r="AI98" s="168">
        <v>50</v>
      </c>
      <c r="AJ98" s="110" t="s">
        <v>1092</v>
      </c>
      <c r="AK98" s="58" t="s">
        <v>1093</v>
      </c>
      <c r="AL98" s="168">
        <v>50</v>
      </c>
      <c r="AM98" s="110" t="s">
        <v>8946</v>
      </c>
      <c r="AN98" s="58" t="s">
        <v>1054</v>
      </c>
      <c r="AO98" s="168">
        <v>0</v>
      </c>
      <c r="AP98" s="110"/>
      <c r="AQ98" s="58"/>
      <c r="AR98" s="168"/>
      <c r="AS98" s="110"/>
      <c r="AT98" s="58"/>
      <c r="AU98" s="168"/>
      <c r="AV98" s="169"/>
      <c r="AW98" s="88"/>
      <c r="AX98" s="170"/>
      <c r="AY98" s="132"/>
      <c r="AZ98" s="132"/>
      <c r="BA98" s="132"/>
      <c r="BB98" s="132"/>
      <c r="BC98" s="132"/>
    </row>
    <row r="99" spans="1:55" ht="192" customHeight="1" x14ac:dyDescent="0.25">
      <c r="A99" s="260">
        <v>105</v>
      </c>
      <c r="B99" s="253" t="s">
        <v>2692</v>
      </c>
      <c r="C99" s="46" t="s">
        <v>2693</v>
      </c>
      <c r="D99" s="46"/>
      <c r="E99" s="60" t="s">
        <v>2694</v>
      </c>
      <c r="F99" s="64">
        <v>9864</v>
      </c>
      <c r="G99" s="60" t="s">
        <v>2695</v>
      </c>
      <c r="H99" s="64">
        <v>2000</v>
      </c>
      <c r="I99" s="58" t="s">
        <v>2696</v>
      </c>
      <c r="J99" s="261">
        <v>106446</v>
      </c>
      <c r="K99" s="82" t="s">
        <v>2697</v>
      </c>
      <c r="L99" s="58" t="s">
        <v>2698</v>
      </c>
      <c r="M99" s="58" t="s">
        <v>2699</v>
      </c>
      <c r="N99" s="58" t="s">
        <v>2700</v>
      </c>
      <c r="O99" s="58" t="s">
        <v>2701</v>
      </c>
      <c r="P99" s="64">
        <v>2381</v>
      </c>
      <c r="Q99" s="73">
        <v>6.39</v>
      </c>
      <c r="R99" s="73">
        <v>0</v>
      </c>
      <c r="S99" s="73">
        <v>12.876107804821018</v>
      </c>
      <c r="T99" s="73">
        <v>11.967708967816371</v>
      </c>
      <c r="U99" s="49">
        <f>SUM(R99:T99)</f>
        <v>24.843816772637389</v>
      </c>
      <c r="V99" s="73">
        <v>98</v>
      </c>
      <c r="W99" s="73">
        <v>100</v>
      </c>
      <c r="X99" s="119" t="s">
        <v>2702</v>
      </c>
      <c r="Y99" s="76">
        <v>3</v>
      </c>
      <c r="Z99" s="76">
        <v>5</v>
      </c>
      <c r="AA99" s="76">
        <v>3</v>
      </c>
      <c r="AB99" s="64">
        <v>66</v>
      </c>
      <c r="AC99" s="262" t="s">
        <v>2703</v>
      </c>
      <c r="AD99" s="49">
        <v>27.22</v>
      </c>
      <c r="AE99" s="65">
        <v>5</v>
      </c>
      <c r="AF99" s="62">
        <v>100</v>
      </c>
      <c r="AG99" s="74" t="s">
        <v>2704</v>
      </c>
      <c r="AH99" s="58" t="s">
        <v>2705</v>
      </c>
      <c r="AI99" s="366">
        <v>23</v>
      </c>
      <c r="AJ99" s="74" t="s">
        <v>2661</v>
      </c>
      <c r="AK99" s="58" t="s">
        <v>2706</v>
      </c>
      <c r="AL99" s="366">
        <v>17</v>
      </c>
      <c r="AM99" s="74" t="s">
        <v>2707</v>
      </c>
      <c r="AN99" s="58" t="s">
        <v>2708</v>
      </c>
      <c r="AO99" s="366">
        <v>10</v>
      </c>
      <c r="AP99" s="74" t="s">
        <v>2709</v>
      </c>
      <c r="AQ99" s="58" t="s">
        <v>2710</v>
      </c>
      <c r="AR99" s="366">
        <v>7</v>
      </c>
      <c r="AS99" s="74" t="s">
        <v>2711</v>
      </c>
      <c r="AT99" s="64" t="s">
        <v>2712</v>
      </c>
      <c r="AU99" s="366">
        <v>7</v>
      </c>
      <c r="AV99" s="365" t="s">
        <v>2713</v>
      </c>
      <c r="AW99" s="64"/>
      <c r="AX99" s="366">
        <v>37</v>
      </c>
    </row>
    <row r="100" spans="1:55" ht="156" customHeight="1" x14ac:dyDescent="0.25">
      <c r="A100" s="260">
        <v>105</v>
      </c>
      <c r="B100" s="253" t="s">
        <v>2692</v>
      </c>
      <c r="C100" s="46" t="s">
        <v>2693</v>
      </c>
      <c r="D100" s="46"/>
      <c r="E100" s="60" t="s">
        <v>2714</v>
      </c>
      <c r="F100" s="64">
        <v>29616</v>
      </c>
      <c r="G100" s="60" t="s">
        <v>2715</v>
      </c>
      <c r="H100" s="64">
        <v>2014</v>
      </c>
      <c r="I100" s="58" t="s">
        <v>2716</v>
      </c>
      <c r="J100" s="261">
        <v>212786</v>
      </c>
      <c r="K100" s="82" t="s">
        <v>2717</v>
      </c>
      <c r="L100" s="58" t="s">
        <v>2698</v>
      </c>
      <c r="M100" s="58" t="s">
        <v>2699</v>
      </c>
      <c r="N100" s="58" t="s">
        <v>2718</v>
      </c>
      <c r="O100" s="58" t="s">
        <v>2719</v>
      </c>
      <c r="P100" s="64">
        <v>6751</v>
      </c>
      <c r="Q100" s="73">
        <v>43.89</v>
      </c>
      <c r="R100" s="73">
        <v>23.81</v>
      </c>
      <c r="S100" s="73">
        <v>12.81</v>
      </c>
      <c r="T100" s="73">
        <v>11.91</v>
      </c>
      <c r="U100" s="49">
        <v>48.52</v>
      </c>
      <c r="V100" s="73">
        <v>90</v>
      </c>
      <c r="W100" s="73">
        <v>84</v>
      </c>
      <c r="X100" s="119" t="s">
        <v>2702</v>
      </c>
      <c r="Y100" s="76">
        <v>3</v>
      </c>
      <c r="Z100" s="76">
        <v>4</v>
      </c>
      <c r="AA100" s="76">
        <v>1</v>
      </c>
      <c r="AB100" s="64">
        <v>66</v>
      </c>
      <c r="AC100" s="262" t="s">
        <v>2703</v>
      </c>
      <c r="AD100" s="49">
        <v>27.22</v>
      </c>
      <c r="AE100" s="65">
        <v>5</v>
      </c>
      <c r="AF100" s="62">
        <v>100</v>
      </c>
      <c r="AG100" s="74" t="s">
        <v>2720</v>
      </c>
      <c r="AH100" s="58" t="s">
        <v>2721</v>
      </c>
      <c r="AI100" s="366">
        <v>58</v>
      </c>
      <c r="AJ100" s="74" t="s">
        <v>2704</v>
      </c>
      <c r="AK100" s="58" t="s">
        <v>2705</v>
      </c>
      <c r="AL100" s="366">
        <v>42</v>
      </c>
      <c r="AM100" s="85"/>
      <c r="AN100" s="58"/>
      <c r="AO100" s="366"/>
      <c r="AP100" s="85"/>
      <c r="AQ100" s="58"/>
      <c r="AR100" s="366"/>
      <c r="AS100" s="85"/>
      <c r="AT100" s="64"/>
      <c r="AU100" s="366"/>
      <c r="AV100" s="365"/>
      <c r="AW100" s="64"/>
      <c r="AX100" s="366"/>
    </row>
    <row r="101" spans="1:55" ht="60" customHeight="1" x14ac:dyDescent="0.25">
      <c r="A101" s="260">
        <v>105</v>
      </c>
      <c r="B101" s="253" t="s">
        <v>2692</v>
      </c>
      <c r="C101" s="46" t="s">
        <v>2693</v>
      </c>
      <c r="D101" s="46"/>
      <c r="E101" s="60" t="s">
        <v>2722</v>
      </c>
      <c r="F101" s="64">
        <v>24281</v>
      </c>
      <c r="G101" s="60" t="s">
        <v>2723</v>
      </c>
      <c r="H101" s="64">
        <v>2002</v>
      </c>
      <c r="I101" s="58" t="s">
        <v>2724</v>
      </c>
      <c r="J101" s="261">
        <v>96041</v>
      </c>
      <c r="K101" s="64" t="s">
        <v>848</v>
      </c>
      <c r="L101" s="58" t="s">
        <v>2725</v>
      </c>
      <c r="M101" s="58" t="s">
        <v>2726</v>
      </c>
      <c r="N101" s="265" t="s">
        <v>2703</v>
      </c>
      <c r="O101" s="265" t="s">
        <v>2703</v>
      </c>
      <c r="P101" s="64">
        <v>2683</v>
      </c>
      <c r="Q101" s="266" t="s">
        <v>2703</v>
      </c>
      <c r="R101" s="266" t="s">
        <v>2703</v>
      </c>
      <c r="S101" s="266" t="s">
        <v>2703</v>
      </c>
      <c r="T101" s="266" t="s">
        <v>2703</v>
      </c>
      <c r="U101" s="266" t="s">
        <v>2703</v>
      </c>
      <c r="V101" s="266" t="s">
        <v>2703</v>
      </c>
      <c r="W101" s="90">
        <v>100</v>
      </c>
      <c r="X101" s="262" t="s">
        <v>2703</v>
      </c>
      <c r="Y101" s="76">
        <v>4</v>
      </c>
      <c r="Z101" s="76">
        <v>6</v>
      </c>
      <c r="AA101" s="76">
        <v>2</v>
      </c>
      <c r="AB101" s="64" t="s">
        <v>2727</v>
      </c>
      <c r="AC101" s="76">
        <v>218</v>
      </c>
      <c r="AD101" s="266" t="s">
        <v>2703</v>
      </c>
      <c r="AE101" s="65">
        <v>5</v>
      </c>
      <c r="AF101" s="114" t="s">
        <v>2703</v>
      </c>
      <c r="AG101" s="85"/>
      <c r="AH101" s="58"/>
      <c r="AI101" s="366"/>
      <c r="AJ101" s="85"/>
      <c r="AK101" s="58"/>
      <c r="AL101" s="366"/>
      <c r="AM101" s="85"/>
      <c r="AN101" s="58"/>
      <c r="AO101" s="366"/>
      <c r="AP101" s="85"/>
      <c r="AQ101" s="58"/>
      <c r="AR101" s="366"/>
      <c r="AS101" s="85"/>
      <c r="AT101" s="64"/>
      <c r="AU101" s="366"/>
      <c r="AV101" s="365"/>
      <c r="AW101" s="64"/>
      <c r="AX101" s="366"/>
    </row>
    <row r="102" spans="1:55" ht="84" customHeight="1" x14ac:dyDescent="0.25">
      <c r="A102" s="260">
        <v>105</v>
      </c>
      <c r="B102" s="253" t="s">
        <v>2692</v>
      </c>
      <c r="C102" s="46" t="s">
        <v>2693</v>
      </c>
      <c r="D102" s="46"/>
      <c r="E102" s="60" t="s">
        <v>2722</v>
      </c>
      <c r="F102" s="64">
        <v>24281</v>
      </c>
      <c r="G102" s="60" t="s">
        <v>2728</v>
      </c>
      <c r="H102" s="64">
        <v>2007</v>
      </c>
      <c r="I102" s="58" t="s">
        <v>2729</v>
      </c>
      <c r="J102" s="261">
        <v>73509.55</v>
      </c>
      <c r="K102" s="64" t="s">
        <v>655</v>
      </c>
      <c r="L102" s="58" t="s">
        <v>2698</v>
      </c>
      <c r="M102" s="58" t="s">
        <v>2699</v>
      </c>
      <c r="N102" s="58" t="s">
        <v>2730</v>
      </c>
      <c r="O102" s="58" t="s">
        <v>2731</v>
      </c>
      <c r="P102" s="64">
        <v>4712</v>
      </c>
      <c r="Q102" s="90">
        <v>9.2100000000000009</v>
      </c>
      <c r="R102" s="267">
        <v>8.648182352941177</v>
      </c>
      <c r="S102" s="90">
        <v>4.6539403075266961</v>
      </c>
      <c r="T102" s="90">
        <v>4.3256086387546002</v>
      </c>
      <c r="U102" s="49">
        <f t="shared" ref="U102:U120" si="6">SUM(R102:T102)</f>
        <v>17.627731299222475</v>
      </c>
      <c r="V102" s="73">
        <v>90</v>
      </c>
      <c r="W102" s="90">
        <v>100</v>
      </c>
      <c r="X102" s="119" t="s">
        <v>2702</v>
      </c>
      <c r="Y102" s="76">
        <v>4</v>
      </c>
      <c r="Z102" s="76">
        <v>6</v>
      </c>
      <c r="AA102" s="76">
        <v>2</v>
      </c>
      <c r="AB102" s="64" t="s">
        <v>2727</v>
      </c>
      <c r="AC102" s="76">
        <v>96</v>
      </c>
      <c r="AD102" s="49">
        <v>19.2</v>
      </c>
      <c r="AE102" s="65">
        <v>5</v>
      </c>
      <c r="AF102" s="62">
        <v>100</v>
      </c>
      <c r="AG102" s="74" t="s">
        <v>2704</v>
      </c>
      <c r="AH102" s="58" t="s">
        <v>2705</v>
      </c>
      <c r="AI102" s="366">
        <v>41</v>
      </c>
      <c r="AJ102" s="74" t="s">
        <v>2732</v>
      </c>
      <c r="AK102" s="58" t="s">
        <v>2733</v>
      </c>
      <c r="AL102" s="366">
        <v>23</v>
      </c>
      <c r="AM102" s="74"/>
      <c r="AN102" s="58" t="s">
        <v>2734</v>
      </c>
      <c r="AO102" s="366">
        <v>14</v>
      </c>
      <c r="AP102" s="74" t="s">
        <v>2735</v>
      </c>
      <c r="AQ102" s="58" t="s">
        <v>2736</v>
      </c>
      <c r="AR102" s="366">
        <v>9</v>
      </c>
      <c r="AS102" s="74" t="s">
        <v>2737</v>
      </c>
      <c r="AT102" s="64" t="s">
        <v>2738</v>
      </c>
      <c r="AU102" s="366">
        <v>9</v>
      </c>
      <c r="AV102" s="110" t="s">
        <v>2739</v>
      </c>
      <c r="AW102" s="64" t="s">
        <v>2740</v>
      </c>
      <c r="AX102" s="366">
        <v>5</v>
      </c>
    </row>
    <row r="103" spans="1:55" ht="84" customHeight="1" x14ac:dyDescent="0.25">
      <c r="A103" s="260">
        <v>105</v>
      </c>
      <c r="B103" s="253" t="s">
        <v>2692</v>
      </c>
      <c r="C103" s="46" t="s">
        <v>2693</v>
      </c>
      <c r="D103" s="46"/>
      <c r="E103" s="60" t="s">
        <v>2722</v>
      </c>
      <c r="F103" s="64">
        <v>24281</v>
      </c>
      <c r="G103" s="60" t="s">
        <v>2741</v>
      </c>
      <c r="H103" s="64">
        <v>2018</v>
      </c>
      <c r="I103" s="58" t="s">
        <v>2742</v>
      </c>
      <c r="J103" s="261">
        <v>53811</v>
      </c>
      <c r="K103" s="64" t="s">
        <v>2717</v>
      </c>
      <c r="L103" s="58" t="s">
        <v>2698</v>
      </c>
      <c r="M103" s="58" t="s">
        <v>2699</v>
      </c>
      <c r="N103" s="58" t="s">
        <v>2730</v>
      </c>
      <c r="O103" s="58" t="s">
        <v>2731</v>
      </c>
      <c r="P103" s="64">
        <v>7148</v>
      </c>
      <c r="Q103" s="90">
        <v>6.7452235644112388</v>
      </c>
      <c r="R103" s="267">
        <v>6.3307058823529418</v>
      </c>
      <c r="S103" s="90">
        <v>3.4068115216093564</v>
      </c>
      <c r="T103" s="90">
        <v>3.1664637650485385</v>
      </c>
      <c r="U103" s="49">
        <v>12.903981169010837</v>
      </c>
      <c r="V103" s="73">
        <v>79</v>
      </c>
      <c r="W103" s="266">
        <v>18</v>
      </c>
      <c r="X103" s="119" t="s">
        <v>2702</v>
      </c>
      <c r="Y103" s="76">
        <v>4</v>
      </c>
      <c r="Z103" s="76">
        <v>6</v>
      </c>
      <c r="AA103" s="76">
        <v>2</v>
      </c>
      <c r="AB103" s="64" t="s">
        <v>2727</v>
      </c>
      <c r="AC103" s="262" t="s">
        <v>2703</v>
      </c>
      <c r="AD103" s="49">
        <v>19.2</v>
      </c>
      <c r="AE103" s="65">
        <v>5</v>
      </c>
      <c r="AF103" s="62">
        <v>100</v>
      </c>
      <c r="AG103" s="74" t="s">
        <v>2743</v>
      </c>
      <c r="AH103" s="58" t="s">
        <v>2744</v>
      </c>
      <c r="AI103" s="366">
        <v>40</v>
      </c>
      <c r="AJ103" s="74" t="s">
        <v>2745</v>
      </c>
      <c r="AK103" s="58" t="s">
        <v>2746</v>
      </c>
      <c r="AL103" s="366">
        <v>19</v>
      </c>
      <c r="AM103" s="74" t="s">
        <v>2704</v>
      </c>
      <c r="AN103" s="58" t="s">
        <v>2705</v>
      </c>
      <c r="AO103" s="366">
        <v>17</v>
      </c>
      <c r="AP103" s="74" t="s">
        <v>2747</v>
      </c>
      <c r="AQ103" s="58" t="s">
        <v>2748</v>
      </c>
      <c r="AR103" s="366">
        <v>15</v>
      </c>
      <c r="AS103" s="74" t="s">
        <v>2749</v>
      </c>
      <c r="AT103" s="64"/>
      <c r="AU103" s="366">
        <v>4</v>
      </c>
      <c r="AV103" s="365" t="s">
        <v>2750</v>
      </c>
      <c r="AW103" s="64"/>
      <c r="AX103" s="366">
        <v>4</v>
      </c>
    </row>
    <row r="104" spans="1:55" ht="84" customHeight="1" x14ac:dyDescent="0.25">
      <c r="A104" s="260">
        <v>105</v>
      </c>
      <c r="B104" s="253" t="s">
        <v>2692</v>
      </c>
      <c r="C104" s="46" t="s">
        <v>2693</v>
      </c>
      <c r="D104" s="46"/>
      <c r="E104" s="60" t="s">
        <v>2722</v>
      </c>
      <c r="F104" s="64">
        <v>24281</v>
      </c>
      <c r="G104" s="60" t="s">
        <v>2751</v>
      </c>
      <c r="H104" s="64">
        <v>2008</v>
      </c>
      <c r="I104" s="58" t="s">
        <v>2752</v>
      </c>
      <c r="J104" s="261">
        <v>55524.42</v>
      </c>
      <c r="K104" s="64" t="s">
        <v>2753</v>
      </c>
      <c r="L104" s="268" t="s">
        <v>2698</v>
      </c>
      <c r="M104" s="268" t="s">
        <v>2699</v>
      </c>
      <c r="N104" s="58" t="s">
        <v>2730</v>
      </c>
      <c r="O104" s="58" t="s">
        <v>2731</v>
      </c>
      <c r="P104" s="64">
        <v>4928</v>
      </c>
      <c r="Q104" s="90">
        <v>6.96</v>
      </c>
      <c r="R104" s="267">
        <v>6.5322823529411762</v>
      </c>
      <c r="S104" s="90">
        <v>3.5152893234966269</v>
      </c>
      <c r="T104" s="90">
        <v>3.2672885470505357</v>
      </c>
      <c r="U104" s="49">
        <f t="shared" si="6"/>
        <v>13.314860223488338</v>
      </c>
      <c r="V104" s="73">
        <v>56</v>
      </c>
      <c r="W104" s="73">
        <v>100</v>
      </c>
      <c r="X104" s="119" t="s">
        <v>2702</v>
      </c>
      <c r="Y104" s="76">
        <v>4</v>
      </c>
      <c r="Z104" s="76">
        <v>6</v>
      </c>
      <c r="AA104" s="76">
        <v>2</v>
      </c>
      <c r="AB104" s="64" t="s">
        <v>2727</v>
      </c>
      <c r="AC104" s="262" t="s">
        <v>2703</v>
      </c>
      <c r="AD104" s="49">
        <v>19.2</v>
      </c>
      <c r="AE104" s="65">
        <v>5</v>
      </c>
      <c r="AF104" s="62">
        <v>74</v>
      </c>
      <c r="AG104" s="74" t="s">
        <v>2754</v>
      </c>
      <c r="AH104" s="58" t="s">
        <v>2755</v>
      </c>
      <c r="AI104" s="366">
        <v>34</v>
      </c>
      <c r="AJ104" s="74" t="s">
        <v>2732</v>
      </c>
      <c r="AK104" s="58" t="s">
        <v>2733</v>
      </c>
      <c r="AL104" s="366">
        <v>23</v>
      </c>
      <c r="AM104" s="74" t="s">
        <v>2704</v>
      </c>
      <c r="AN104" s="58" t="s">
        <v>2705</v>
      </c>
      <c r="AO104" s="366">
        <v>11</v>
      </c>
      <c r="AP104" s="74" t="s">
        <v>2737</v>
      </c>
      <c r="AQ104" s="58" t="s">
        <v>2738</v>
      </c>
      <c r="AR104" s="366">
        <v>6</v>
      </c>
      <c r="AS104" s="85"/>
      <c r="AT104" s="64"/>
      <c r="AU104" s="366"/>
      <c r="AV104" s="365"/>
      <c r="AW104" s="64"/>
      <c r="AX104" s="366"/>
    </row>
    <row r="105" spans="1:55" ht="48" customHeight="1" x14ac:dyDescent="0.25">
      <c r="A105" s="260">
        <v>105</v>
      </c>
      <c r="B105" s="253" t="s">
        <v>2692</v>
      </c>
      <c r="C105" s="46" t="s">
        <v>2693</v>
      </c>
      <c r="D105" s="46"/>
      <c r="E105" s="60" t="s">
        <v>2722</v>
      </c>
      <c r="F105" s="64">
        <v>24281</v>
      </c>
      <c r="G105" s="60" t="s">
        <v>2756</v>
      </c>
      <c r="H105" s="64">
        <v>2007</v>
      </c>
      <c r="I105" s="58" t="s">
        <v>2757</v>
      </c>
      <c r="J105" s="261">
        <v>36091.269999999997</v>
      </c>
      <c r="K105" s="64" t="s">
        <v>655</v>
      </c>
      <c r="L105" s="58" t="s">
        <v>2758</v>
      </c>
      <c r="M105" s="58" t="s">
        <v>2759</v>
      </c>
      <c r="N105" s="265" t="s">
        <v>2703</v>
      </c>
      <c r="O105" s="265" t="s">
        <v>2703</v>
      </c>
      <c r="P105" s="64">
        <v>4715</v>
      </c>
      <c r="Q105" s="90">
        <v>4.25</v>
      </c>
      <c r="R105" s="267">
        <v>4.2460294117647059</v>
      </c>
      <c r="S105" s="90">
        <v>2.2849631946166045</v>
      </c>
      <c r="T105" s="90">
        <v>2.1237609167193203</v>
      </c>
      <c r="U105" s="49">
        <f t="shared" si="6"/>
        <v>8.6547535231006307</v>
      </c>
      <c r="V105" s="266" t="s">
        <v>2703</v>
      </c>
      <c r="W105" s="73">
        <v>100</v>
      </c>
      <c r="X105" s="119" t="s">
        <v>2702</v>
      </c>
      <c r="Y105" s="76">
        <v>4</v>
      </c>
      <c r="Z105" s="76">
        <v>6</v>
      </c>
      <c r="AA105" s="76">
        <v>2</v>
      </c>
      <c r="AB105" s="64" t="s">
        <v>2727</v>
      </c>
      <c r="AC105" s="76">
        <v>96</v>
      </c>
      <c r="AD105" s="49">
        <v>19.2</v>
      </c>
      <c r="AE105" s="65">
        <v>5</v>
      </c>
      <c r="AF105" s="114" t="s">
        <v>2703</v>
      </c>
      <c r="AG105" s="85"/>
      <c r="AH105" s="58"/>
      <c r="AI105" s="366"/>
      <c r="AJ105" s="85"/>
      <c r="AK105" s="58"/>
      <c r="AL105" s="366"/>
      <c r="AM105" s="85"/>
      <c r="AN105" s="58"/>
      <c r="AO105" s="366"/>
      <c r="AP105" s="85"/>
      <c r="AQ105" s="58"/>
      <c r="AR105" s="366"/>
      <c r="AS105" s="85"/>
      <c r="AT105" s="64"/>
      <c r="AU105" s="366"/>
      <c r="AV105" s="365"/>
      <c r="AW105" s="64"/>
      <c r="AX105" s="366"/>
    </row>
    <row r="106" spans="1:55" ht="84" customHeight="1" x14ac:dyDescent="0.25">
      <c r="A106" s="260">
        <v>105</v>
      </c>
      <c r="B106" s="253" t="s">
        <v>2692</v>
      </c>
      <c r="C106" s="46" t="s">
        <v>2693</v>
      </c>
      <c r="D106" s="46"/>
      <c r="E106" s="60" t="s">
        <v>2722</v>
      </c>
      <c r="F106" s="64">
        <v>24281</v>
      </c>
      <c r="G106" s="60" t="s">
        <v>2760</v>
      </c>
      <c r="H106" s="64">
        <v>2015</v>
      </c>
      <c r="I106" s="58" t="s">
        <v>2761</v>
      </c>
      <c r="J106" s="261">
        <v>138713</v>
      </c>
      <c r="K106" s="64" t="s">
        <v>694</v>
      </c>
      <c r="L106" s="269" t="s">
        <v>2698</v>
      </c>
      <c r="M106" s="269" t="s">
        <v>2699</v>
      </c>
      <c r="N106" s="58" t="s">
        <v>2762</v>
      </c>
      <c r="O106" s="58" t="s">
        <v>2763</v>
      </c>
      <c r="P106" s="64">
        <v>6891</v>
      </c>
      <c r="Q106" s="90">
        <v>9.9600000000000009</v>
      </c>
      <c r="R106" s="267">
        <v>8.8800000000000008</v>
      </c>
      <c r="S106" s="90">
        <v>2.8182119307637215</v>
      </c>
      <c r="T106" s="90">
        <v>2.4330140711266699</v>
      </c>
      <c r="U106" s="49">
        <v>14.131226001890393</v>
      </c>
      <c r="V106" s="73">
        <v>95</v>
      </c>
      <c r="W106" s="73">
        <v>62</v>
      </c>
      <c r="X106" s="119" t="s">
        <v>2702</v>
      </c>
      <c r="Y106" s="76">
        <v>4</v>
      </c>
      <c r="Z106" s="76">
        <v>6</v>
      </c>
      <c r="AA106" s="76">
        <v>2</v>
      </c>
      <c r="AB106" s="64" t="s">
        <v>2727</v>
      </c>
      <c r="AC106" s="76">
        <v>17</v>
      </c>
      <c r="AD106" s="49">
        <v>19.2</v>
      </c>
      <c r="AE106" s="65">
        <v>5</v>
      </c>
      <c r="AF106" s="62">
        <v>100</v>
      </c>
      <c r="AG106" s="74" t="s">
        <v>2747</v>
      </c>
      <c r="AH106" s="58" t="s">
        <v>2748</v>
      </c>
      <c r="AI106" s="366">
        <v>59</v>
      </c>
      <c r="AJ106" s="74" t="s">
        <v>2743</v>
      </c>
      <c r="AK106" s="58" t="s">
        <v>2744</v>
      </c>
      <c r="AL106" s="366">
        <v>17</v>
      </c>
      <c r="AM106" s="74" t="s">
        <v>2764</v>
      </c>
      <c r="AN106" s="58" t="s">
        <v>2765</v>
      </c>
      <c r="AO106" s="366">
        <v>14</v>
      </c>
      <c r="AP106" s="74" t="s">
        <v>2766</v>
      </c>
      <c r="AQ106" s="58"/>
      <c r="AR106" s="366">
        <v>3</v>
      </c>
      <c r="AS106" s="74" t="s">
        <v>2767</v>
      </c>
      <c r="AT106" s="64"/>
      <c r="AU106" s="366">
        <v>3</v>
      </c>
      <c r="AV106" s="110" t="s">
        <v>2768</v>
      </c>
      <c r="AW106" s="64"/>
      <c r="AX106" s="366">
        <v>3</v>
      </c>
    </row>
    <row r="107" spans="1:55" ht="48" customHeight="1" x14ac:dyDescent="0.25">
      <c r="A107" s="260">
        <v>105</v>
      </c>
      <c r="B107" s="253" t="s">
        <v>2692</v>
      </c>
      <c r="C107" s="64" t="s">
        <v>2693</v>
      </c>
      <c r="D107" s="64"/>
      <c r="E107" s="60" t="s">
        <v>2722</v>
      </c>
      <c r="F107" s="64">
        <v>24281</v>
      </c>
      <c r="G107" s="60" t="s">
        <v>2769</v>
      </c>
      <c r="H107" s="64">
        <v>2005</v>
      </c>
      <c r="I107" s="58" t="s">
        <v>2770</v>
      </c>
      <c r="J107" s="261">
        <v>84206.29</v>
      </c>
      <c r="K107" s="64" t="s">
        <v>664</v>
      </c>
      <c r="L107" s="58" t="s">
        <v>2725</v>
      </c>
      <c r="M107" s="58" t="s">
        <v>2726</v>
      </c>
      <c r="N107" s="265" t="s">
        <v>2703</v>
      </c>
      <c r="O107" s="265" t="s">
        <v>2703</v>
      </c>
      <c r="P107" s="64">
        <v>4545</v>
      </c>
      <c r="Q107" s="266" t="s">
        <v>2703</v>
      </c>
      <c r="R107" s="266" t="s">
        <v>2703</v>
      </c>
      <c r="S107" s="266" t="s">
        <v>2703</v>
      </c>
      <c r="T107" s="266" t="s">
        <v>2703</v>
      </c>
      <c r="U107" s="266" t="s">
        <v>2703</v>
      </c>
      <c r="V107" s="266" t="s">
        <v>2703</v>
      </c>
      <c r="W107" s="90">
        <v>100</v>
      </c>
      <c r="X107" s="262" t="s">
        <v>2703</v>
      </c>
      <c r="Y107" s="76" t="s">
        <v>2771</v>
      </c>
      <c r="Z107" s="76" t="s">
        <v>2771</v>
      </c>
      <c r="AA107" s="76" t="s">
        <v>2771</v>
      </c>
      <c r="AB107" s="64" t="s">
        <v>2727</v>
      </c>
      <c r="AC107" s="76">
        <v>188</v>
      </c>
      <c r="AD107" s="266" t="s">
        <v>2703</v>
      </c>
      <c r="AE107" s="65">
        <v>5</v>
      </c>
      <c r="AF107" s="114" t="s">
        <v>2703</v>
      </c>
      <c r="AG107" s="85"/>
      <c r="AH107" s="58"/>
      <c r="AI107" s="366"/>
      <c r="AJ107" s="85"/>
      <c r="AK107" s="58"/>
      <c r="AL107" s="366"/>
      <c r="AM107" s="85"/>
      <c r="AN107" s="58"/>
      <c r="AO107" s="366"/>
      <c r="AP107" s="85"/>
      <c r="AQ107" s="58"/>
      <c r="AR107" s="366"/>
      <c r="AS107" s="85"/>
      <c r="AT107" s="64"/>
      <c r="AU107" s="366"/>
      <c r="AV107" s="365"/>
      <c r="AW107" s="64"/>
      <c r="AX107" s="366"/>
    </row>
    <row r="108" spans="1:55" ht="84" customHeight="1" x14ac:dyDescent="0.25">
      <c r="A108" s="260">
        <v>105</v>
      </c>
      <c r="B108" s="253" t="s">
        <v>2692</v>
      </c>
      <c r="C108" s="64" t="s">
        <v>2693</v>
      </c>
      <c r="D108" s="64"/>
      <c r="E108" s="60" t="s">
        <v>2722</v>
      </c>
      <c r="F108" s="64">
        <v>24281</v>
      </c>
      <c r="G108" s="60" t="s">
        <v>2772</v>
      </c>
      <c r="H108" s="64">
        <v>2016</v>
      </c>
      <c r="I108" s="58" t="s">
        <v>2773</v>
      </c>
      <c r="J108" s="261">
        <v>78400</v>
      </c>
      <c r="K108" s="82" t="s">
        <v>906</v>
      </c>
      <c r="L108" s="58" t="s">
        <v>2698</v>
      </c>
      <c r="M108" s="58" t="s">
        <v>2699</v>
      </c>
      <c r="N108" s="58" t="s">
        <v>2774</v>
      </c>
      <c r="O108" s="58" t="s">
        <v>2775</v>
      </c>
      <c r="P108" s="64">
        <v>6954</v>
      </c>
      <c r="Q108" s="90">
        <v>12.89</v>
      </c>
      <c r="R108" s="267">
        <v>9.5685941176470592</v>
      </c>
      <c r="S108" s="90">
        <v>5.1492514881275184</v>
      </c>
      <c r="T108" s="90">
        <v>4.7859760221122265</v>
      </c>
      <c r="U108" s="49">
        <f>SUM(R108:T108)</f>
        <v>19.503821627886804</v>
      </c>
      <c r="V108" s="73">
        <v>100</v>
      </c>
      <c r="W108" s="73">
        <v>50</v>
      </c>
      <c r="X108" s="119" t="s">
        <v>2702</v>
      </c>
      <c r="Y108" s="76" t="s">
        <v>2771</v>
      </c>
      <c r="Z108" s="76" t="s">
        <v>2771</v>
      </c>
      <c r="AA108" s="76" t="s">
        <v>2771</v>
      </c>
      <c r="AB108" s="64" t="s">
        <v>2727</v>
      </c>
      <c r="AC108" s="76">
        <v>188</v>
      </c>
      <c r="AD108" s="49">
        <v>19.2</v>
      </c>
      <c r="AE108" s="65">
        <v>5</v>
      </c>
      <c r="AF108" s="62">
        <v>100</v>
      </c>
      <c r="AG108" s="74" t="s">
        <v>2704</v>
      </c>
      <c r="AH108" s="58" t="s">
        <v>2705</v>
      </c>
      <c r="AI108" s="366">
        <v>27</v>
      </c>
      <c r="AJ108" s="74" t="s">
        <v>2764</v>
      </c>
      <c r="AK108" s="58" t="s">
        <v>2765</v>
      </c>
      <c r="AL108" s="366">
        <v>20</v>
      </c>
      <c r="AM108" s="74" t="s">
        <v>2766</v>
      </c>
      <c r="AN108" s="58"/>
      <c r="AO108" s="366">
        <v>47</v>
      </c>
      <c r="AP108" s="74" t="s">
        <v>2767</v>
      </c>
      <c r="AQ108" s="58"/>
      <c r="AR108" s="366">
        <v>7</v>
      </c>
      <c r="AS108" s="85"/>
      <c r="AT108" s="64"/>
      <c r="AU108" s="366"/>
      <c r="AV108" s="365"/>
      <c r="AW108" s="64"/>
      <c r="AX108" s="366"/>
    </row>
    <row r="109" spans="1:55" ht="144" customHeight="1" x14ac:dyDescent="0.25">
      <c r="A109" s="260">
        <v>105</v>
      </c>
      <c r="B109" s="253" t="s">
        <v>2692</v>
      </c>
      <c r="C109" s="270" t="s">
        <v>2693</v>
      </c>
      <c r="D109" s="270"/>
      <c r="E109" s="271" t="s">
        <v>2776</v>
      </c>
      <c r="F109" s="270">
        <v>18343</v>
      </c>
      <c r="G109" s="60" t="s">
        <v>2777</v>
      </c>
      <c r="H109" s="64">
        <v>2001</v>
      </c>
      <c r="I109" s="58" t="s">
        <v>2778</v>
      </c>
      <c r="J109" s="261">
        <v>144422.72</v>
      </c>
      <c r="K109" s="82" t="s">
        <v>906</v>
      </c>
      <c r="L109" s="58" t="s">
        <v>2779</v>
      </c>
      <c r="M109" s="58" t="s">
        <v>2780</v>
      </c>
      <c r="N109" s="58" t="s">
        <v>2781</v>
      </c>
      <c r="O109" s="58" t="s">
        <v>2782</v>
      </c>
      <c r="P109" s="64">
        <v>5064</v>
      </c>
      <c r="Q109" s="90">
        <v>18.04</v>
      </c>
      <c r="R109" s="267">
        <v>16.929550588235294</v>
      </c>
      <c r="S109" s="90">
        <v>9.1104829495304287</v>
      </c>
      <c r="T109" s="90">
        <v>8.4677458552661626</v>
      </c>
      <c r="U109" s="49">
        <f t="shared" si="6"/>
        <v>34.507779393031882</v>
      </c>
      <c r="V109" s="73">
        <v>100</v>
      </c>
      <c r="W109" s="73">
        <v>100</v>
      </c>
      <c r="X109" s="119" t="s">
        <v>2702</v>
      </c>
      <c r="Y109" s="76">
        <v>2</v>
      </c>
      <c r="Z109" s="76">
        <v>1</v>
      </c>
      <c r="AA109" s="76" t="s">
        <v>2771</v>
      </c>
      <c r="AB109" s="64">
        <v>60</v>
      </c>
      <c r="AC109" s="262" t="s">
        <v>2703</v>
      </c>
      <c r="AD109" s="49">
        <v>16.510000000000002</v>
      </c>
      <c r="AE109" s="65">
        <v>5</v>
      </c>
      <c r="AF109" s="62">
        <v>98</v>
      </c>
      <c r="AG109" s="74" t="s">
        <v>2704</v>
      </c>
      <c r="AH109" s="58" t="s">
        <v>2705</v>
      </c>
      <c r="AI109" s="366">
        <v>36</v>
      </c>
      <c r="AJ109" s="74" t="s">
        <v>2783</v>
      </c>
      <c r="AK109" s="58" t="s">
        <v>2784</v>
      </c>
      <c r="AL109" s="366">
        <v>40</v>
      </c>
      <c r="AM109" s="74" t="s">
        <v>2739</v>
      </c>
      <c r="AN109" s="58" t="s">
        <v>2740</v>
      </c>
      <c r="AO109" s="366">
        <v>19</v>
      </c>
      <c r="AP109" s="74"/>
      <c r="AQ109" s="58" t="s">
        <v>2785</v>
      </c>
      <c r="AR109" s="366">
        <v>2</v>
      </c>
      <c r="AS109" s="85"/>
      <c r="AT109" s="64"/>
      <c r="AU109" s="366"/>
      <c r="AV109" s="365"/>
      <c r="AW109" s="64"/>
      <c r="AX109" s="366"/>
    </row>
    <row r="110" spans="1:55" ht="84" customHeight="1" x14ac:dyDescent="0.25">
      <c r="A110" s="260">
        <v>105</v>
      </c>
      <c r="B110" s="253" t="s">
        <v>2692</v>
      </c>
      <c r="C110" s="270" t="s">
        <v>2693</v>
      </c>
      <c r="D110" s="270"/>
      <c r="E110" s="271" t="s">
        <v>2776</v>
      </c>
      <c r="F110" s="270">
        <v>18343</v>
      </c>
      <c r="G110" s="271" t="s">
        <v>2786</v>
      </c>
      <c r="H110" s="73" t="s">
        <v>2787</v>
      </c>
      <c r="I110" s="268" t="s">
        <v>2788</v>
      </c>
      <c r="J110" s="261">
        <v>44833</v>
      </c>
      <c r="K110" s="82" t="s">
        <v>8485</v>
      </c>
      <c r="L110" s="58" t="s">
        <v>2779</v>
      </c>
      <c r="M110" s="58" t="s">
        <v>2780</v>
      </c>
      <c r="N110" s="268" t="s">
        <v>2789</v>
      </c>
      <c r="O110" s="268" t="s">
        <v>2790</v>
      </c>
      <c r="P110" s="270" t="s">
        <v>2791</v>
      </c>
      <c r="Q110" s="90">
        <v>8.5500000000000007</v>
      </c>
      <c r="R110" s="267">
        <v>8.0301600000000004</v>
      </c>
      <c r="S110" s="90">
        <v>4.3213572256809201</v>
      </c>
      <c r="T110" s="90">
        <v>4.0164890203510151</v>
      </c>
      <c r="U110" s="49">
        <f t="shared" si="6"/>
        <v>16.368006246031936</v>
      </c>
      <c r="V110" s="73">
        <v>100</v>
      </c>
      <c r="W110" s="73">
        <v>100</v>
      </c>
      <c r="X110" s="119" t="s">
        <v>2702</v>
      </c>
      <c r="Y110" s="76">
        <v>2</v>
      </c>
      <c r="Z110" s="76">
        <v>1</v>
      </c>
      <c r="AA110" s="76" t="s">
        <v>2771</v>
      </c>
      <c r="AB110" s="64">
        <v>60</v>
      </c>
      <c r="AC110" s="262" t="s">
        <v>2703</v>
      </c>
      <c r="AD110" s="49">
        <v>16.510000000000002</v>
      </c>
      <c r="AE110" s="65">
        <v>5</v>
      </c>
      <c r="AF110" s="62">
        <v>100</v>
      </c>
      <c r="AG110" s="74" t="s">
        <v>2783</v>
      </c>
      <c r="AH110" s="58" t="s">
        <v>2784</v>
      </c>
      <c r="AI110" s="366">
        <v>67</v>
      </c>
      <c r="AJ110" s="74" t="s">
        <v>2739</v>
      </c>
      <c r="AK110" s="58" t="s">
        <v>2740</v>
      </c>
      <c r="AL110" s="366">
        <v>33</v>
      </c>
      <c r="AM110" s="85"/>
      <c r="AN110" s="58"/>
      <c r="AO110" s="366"/>
      <c r="AP110" s="85"/>
      <c r="AQ110" s="58"/>
      <c r="AR110" s="366"/>
      <c r="AS110" s="85"/>
      <c r="AT110" s="64"/>
      <c r="AU110" s="366"/>
      <c r="AV110" s="365"/>
      <c r="AW110" s="64"/>
      <c r="AX110" s="366"/>
    </row>
    <row r="111" spans="1:55" ht="84" customHeight="1" x14ac:dyDescent="0.25">
      <c r="A111" s="260">
        <v>105</v>
      </c>
      <c r="B111" s="253" t="s">
        <v>2692</v>
      </c>
      <c r="C111" s="64" t="s">
        <v>2693</v>
      </c>
      <c r="D111" s="64"/>
      <c r="E111" s="60" t="s">
        <v>2776</v>
      </c>
      <c r="F111" s="64">
        <v>18343</v>
      </c>
      <c r="G111" s="60" t="s">
        <v>2792</v>
      </c>
      <c r="H111" s="64">
        <v>2005</v>
      </c>
      <c r="I111" s="58" t="s">
        <v>2793</v>
      </c>
      <c r="J111" s="261">
        <v>158025</v>
      </c>
      <c r="K111" s="64" t="s">
        <v>848</v>
      </c>
      <c r="L111" s="58" t="s">
        <v>2779</v>
      </c>
      <c r="M111" s="58" t="s">
        <v>2780</v>
      </c>
      <c r="N111" s="58" t="s">
        <v>2794</v>
      </c>
      <c r="O111" s="58" t="s">
        <v>2795</v>
      </c>
      <c r="P111" s="64">
        <v>3549</v>
      </c>
      <c r="Q111" s="90">
        <v>5.0999999999999996</v>
      </c>
      <c r="R111" s="267">
        <v>4.0422470588235289</v>
      </c>
      <c r="S111" s="90">
        <v>8.7011989671544665</v>
      </c>
      <c r="T111" s="90">
        <v>8.0873365219091955</v>
      </c>
      <c r="U111" s="49">
        <f t="shared" si="6"/>
        <v>20.830782547887189</v>
      </c>
      <c r="V111" s="73">
        <v>98</v>
      </c>
      <c r="W111" s="73">
        <v>64</v>
      </c>
      <c r="X111" s="119" t="s">
        <v>2702</v>
      </c>
      <c r="Y111" s="76">
        <v>2</v>
      </c>
      <c r="Z111" s="76">
        <v>1</v>
      </c>
      <c r="AA111" s="76" t="s">
        <v>2771</v>
      </c>
      <c r="AB111" s="64">
        <v>60</v>
      </c>
      <c r="AC111" s="76">
        <v>218</v>
      </c>
      <c r="AD111" s="49">
        <v>16.510000000000002</v>
      </c>
      <c r="AE111" s="65">
        <v>20</v>
      </c>
      <c r="AF111" s="62">
        <v>100</v>
      </c>
      <c r="AG111" s="74" t="s">
        <v>2704</v>
      </c>
      <c r="AH111" s="58" t="s">
        <v>2705</v>
      </c>
      <c r="AI111" s="366">
        <v>29</v>
      </c>
      <c r="AJ111" s="74" t="s">
        <v>2749</v>
      </c>
      <c r="AK111" s="58"/>
      <c r="AL111" s="366">
        <v>14</v>
      </c>
      <c r="AM111" s="74" t="s">
        <v>2739</v>
      </c>
      <c r="AN111" s="58" t="s">
        <v>2740</v>
      </c>
      <c r="AO111" s="366">
        <v>57</v>
      </c>
      <c r="AP111" s="85"/>
      <c r="AQ111" s="58"/>
      <c r="AR111" s="366"/>
      <c r="AS111" s="85"/>
      <c r="AT111" s="64"/>
      <c r="AU111" s="366"/>
      <c r="AV111" s="365"/>
      <c r="AW111" s="64"/>
      <c r="AX111" s="366"/>
    </row>
    <row r="112" spans="1:55" ht="108" customHeight="1" x14ac:dyDescent="0.25">
      <c r="A112" s="260">
        <v>105</v>
      </c>
      <c r="B112" s="253" t="s">
        <v>2692</v>
      </c>
      <c r="C112" s="270" t="s">
        <v>2693</v>
      </c>
      <c r="D112" s="46" t="s">
        <v>2704</v>
      </c>
      <c r="E112" s="271" t="s">
        <v>2776</v>
      </c>
      <c r="F112" s="270">
        <v>18343</v>
      </c>
      <c r="G112" s="271" t="s">
        <v>2796</v>
      </c>
      <c r="H112" s="270">
        <v>2011</v>
      </c>
      <c r="I112" s="268" t="s">
        <v>2797</v>
      </c>
      <c r="J112" s="272">
        <v>317985</v>
      </c>
      <c r="K112" s="270" t="s">
        <v>2798</v>
      </c>
      <c r="L112" s="58" t="s">
        <v>2779</v>
      </c>
      <c r="M112" s="58" t="s">
        <v>2780</v>
      </c>
      <c r="N112" s="268" t="s">
        <v>2799</v>
      </c>
      <c r="O112" s="268" t="s">
        <v>2800</v>
      </c>
      <c r="P112" s="270">
        <v>6269</v>
      </c>
      <c r="Q112" s="90">
        <v>10.25</v>
      </c>
      <c r="R112" s="267">
        <v>9.1919320588235287</v>
      </c>
      <c r="S112" s="90">
        <v>8.7011989671544665</v>
      </c>
      <c r="T112" s="90">
        <v>8.0873365219091955</v>
      </c>
      <c r="U112" s="49">
        <f t="shared" si="6"/>
        <v>25.980467547887187</v>
      </c>
      <c r="V112" s="73">
        <v>72</v>
      </c>
      <c r="W112" s="73">
        <v>37</v>
      </c>
      <c r="X112" s="119" t="s">
        <v>2702</v>
      </c>
      <c r="Y112" s="76">
        <v>2</v>
      </c>
      <c r="Z112" s="76">
        <v>1</v>
      </c>
      <c r="AA112" s="76" t="s">
        <v>2771</v>
      </c>
      <c r="AB112" s="64">
        <v>60</v>
      </c>
      <c r="AC112" s="76">
        <v>13.2</v>
      </c>
      <c r="AD112" s="49">
        <v>16.510000000000002</v>
      </c>
      <c r="AE112" s="65">
        <v>20</v>
      </c>
      <c r="AF112" s="62">
        <v>86</v>
      </c>
      <c r="AG112" s="74" t="s">
        <v>2704</v>
      </c>
      <c r="AH112" s="58" t="s">
        <v>2705</v>
      </c>
      <c r="AI112" s="366">
        <v>29</v>
      </c>
      <c r="AJ112" s="74" t="s">
        <v>2801</v>
      </c>
      <c r="AK112" s="58" t="s">
        <v>2802</v>
      </c>
      <c r="AL112" s="366">
        <v>29</v>
      </c>
      <c r="AM112" s="74" t="s">
        <v>2739</v>
      </c>
      <c r="AN112" s="58" t="s">
        <v>2740</v>
      </c>
      <c r="AO112" s="366">
        <v>29</v>
      </c>
      <c r="AP112" s="85"/>
      <c r="AQ112" s="58"/>
      <c r="AR112" s="366"/>
      <c r="AS112" s="85"/>
      <c r="AT112" s="64"/>
      <c r="AU112" s="366"/>
      <c r="AV112" s="365"/>
      <c r="AW112" s="64"/>
      <c r="AX112" s="366"/>
    </row>
    <row r="113" spans="1:50" ht="72" customHeight="1" x14ac:dyDescent="0.25">
      <c r="A113" s="260">
        <v>105</v>
      </c>
      <c r="B113" s="253" t="s">
        <v>2692</v>
      </c>
      <c r="C113" s="46" t="s">
        <v>2693</v>
      </c>
      <c r="D113" s="46" t="s">
        <v>2704</v>
      </c>
      <c r="E113" s="60" t="s">
        <v>2803</v>
      </c>
      <c r="F113" s="64">
        <v>23611</v>
      </c>
      <c r="G113" s="60" t="s">
        <v>2804</v>
      </c>
      <c r="H113" s="64">
        <v>2009</v>
      </c>
      <c r="I113" s="58" t="s">
        <v>2805</v>
      </c>
      <c r="J113" s="261">
        <v>82742.559999999998</v>
      </c>
      <c r="K113" s="64" t="s">
        <v>677</v>
      </c>
      <c r="L113" s="58" t="s">
        <v>2806</v>
      </c>
      <c r="M113" s="58" t="s">
        <v>2807</v>
      </c>
      <c r="N113" s="58" t="s">
        <v>2808</v>
      </c>
      <c r="O113" s="58" t="s">
        <v>2809</v>
      </c>
      <c r="P113" s="64">
        <v>5980</v>
      </c>
      <c r="Q113" s="90">
        <v>1.65</v>
      </c>
      <c r="R113" s="90">
        <v>9.7344188235294116</v>
      </c>
      <c r="S113" s="90">
        <v>5.2384885383184372</v>
      </c>
      <c r="T113" s="90">
        <v>4.8689174716573671</v>
      </c>
      <c r="U113" s="49">
        <f t="shared" si="6"/>
        <v>19.841824833505214</v>
      </c>
      <c r="V113" s="73">
        <v>30</v>
      </c>
      <c r="W113" s="73">
        <v>100</v>
      </c>
      <c r="X113" s="119" t="s">
        <v>2702</v>
      </c>
      <c r="Y113" s="76">
        <v>2</v>
      </c>
      <c r="Z113" s="76">
        <v>5</v>
      </c>
      <c r="AA113" s="76">
        <v>6</v>
      </c>
      <c r="AB113" s="64">
        <v>4</v>
      </c>
      <c r="AC113" s="76">
        <v>13.1</v>
      </c>
      <c r="AD113" s="49">
        <v>22.94</v>
      </c>
      <c r="AE113" s="65">
        <v>5</v>
      </c>
      <c r="AF113" s="62">
        <v>30</v>
      </c>
      <c r="AG113" s="85" t="s">
        <v>2810</v>
      </c>
      <c r="AH113" s="263" t="s">
        <v>2811</v>
      </c>
      <c r="AI113" s="366">
        <v>30</v>
      </c>
      <c r="AJ113" s="85"/>
      <c r="AK113" s="263"/>
      <c r="AL113" s="366"/>
      <c r="AM113" s="85"/>
      <c r="AN113" s="263"/>
      <c r="AO113" s="366"/>
      <c r="AP113" s="85"/>
      <c r="AQ113" s="263"/>
      <c r="AR113" s="366"/>
      <c r="AS113" s="85"/>
      <c r="AT113" s="264"/>
      <c r="AU113" s="366"/>
      <c r="AV113" s="365"/>
      <c r="AW113" s="264"/>
      <c r="AX113" s="366"/>
    </row>
    <row r="114" spans="1:50" ht="72" customHeight="1" x14ac:dyDescent="0.25">
      <c r="A114" s="260">
        <v>105</v>
      </c>
      <c r="B114" s="253" t="s">
        <v>2692</v>
      </c>
      <c r="C114" s="46" t="s">
        <v>2812</v>
      </c>
      <c r="D114" s="64"/>
      <c r="E114" s="60" t="s">
        <v>2813</v>
      </c>
      <c r="F114" s="64">
        <v>5221</v>
      </c>
      <c r="G114" s="60" t="s">
        <v>2814</v>
      </c>
      <c r="H114" s="64" t="s">
        <v>2815</v>
      </c>
      <c r="I114" s="58" t="s">
        <v>2816</v>
      </c>
      <c r="J114" s="261">
        <v>55572</v>
      </c>
      <c r="K114" s="64" t="s">
        <v>664</v>
      </c>
      <c r="L114" s="58" t="s">
        <v>2817</v>
      </c>
      <c r="M114" s="58" t="s">
        <v>2818</v>
      </c>
      <c r="N114" s="58" t="s">
        <v>2819</v>
      </c>
      <c r="O114" s="58" t="s">
        <v>2820</v>
      </c>
      <c r="P114" s="64">
        <v>3282</v>
      </c>
      <c r="Q114" s="273">
        <v>22.996035294117643</v>
      </c>
      <c r="R114" s="273">
        <v>6.5376823529411761</v>
      </c>
      <c r="S114" s="273">
        <v>3.1983529411764704</v>
      </c>
      <c r="T114" s="273">
        <v>13.26</v>
      </c>
      <c r="U114" s="49">
        <f t="shared" si="6"/>
        <v>22.996035294117647</v>
      </c>
      <c r="V114" s="73">
        <v>100</v>
      </c>
      <c r="W114" s="73">
        <v>100</v>
      </c>
      <c r="X114" s="119" t="s">
        <v>2821</v>
      </c>
      <c r="Y114" s="76">
        <v>3</v>
      </c>
      <c r="Z114" s="76">
        <v>11</v>
      </c>
      <c r="AA114" s="76">
        <v>5</v>
      </c>
      <c r="AB114" s="64">
        <v>60</v>
      </c>
      <c r="AC114" s="76">
        <v>189</v>
      </c>
      <c r="AD114" s="49">
        <v>23</v>
      </c>
      <c r="AE114" s="65">
        <v>5</v>
      </c>
      <c r="AF114" s="43">
        <v>100</v>
      </c>
      <c r="AG114" s="53" t="s">
        <v>2822</v>
      </c>
      <c r="AH114" s="48" t="s">
        <v>2823</v>
      </c>
      <c r="AI114" s="66"/>
      <c r="AJ114" s="53"/>
      <c r="AK114" s="48"/>
      <c r="AL114" s="66"/>
      <c r="AM114" s="53"/>
      <c r="AN114" s="48"/>
      <c r="AO114" s="66"/>
      <c r="AP114" s="53"/>
      <c r="AQ114" s="48"/>
      <c r="AR114" s="66"/>
      <c r="AS114" s="53"/>
      <c r="AT114" s="45"/>
      <c r="AU114" s="66"/>
      <c r="AV114" s="107"/>
      <c r="AW114" s="45"/>
      <c r="AX114" s="66"/>
    </row>
    <row r="115" spans="1:50" ht="108" customHeight="1" x14ac:dyDescent="0.25">
      <c r="A115" s="260">
        <v>105</v>
      </c>
      <c r="B115" s="253" t="s">
        <v>2692</v>
      </c>
      <c r="C115" s="46" t="s">
        <v>2812</v>
      </c>
      <c r="D115" s="64"/>
      <c r="E115" s="60" t="s">
        <v>2824</v>
      </c>
      <c r="F115" s="64">
        <v>691</v>
      </c>
      <c r="G115" s="60" t="s">
        <v>2825</v>
      </c>
      <c r="H115" s="64">
        <v>2003</v>
      </c>
      <c r="I115" s="58" t="s">
        <v>2826</v>
      </c>
      <c r="J115" s="261">
        <v>69393.31</v>
      </c>
      <c r="K115" s="64" t="s">
        <v>848</v>
      </c>
      <c r="L115" s="58" t="s">
        <v>2827</v>
      </c>
      <c r="M115" s="58" t="s">
        <v>2828</v>
      </c>
      <c r="N115" s="58" t="s">
        <v>2829</v>
      </c>
      <c r="O115" s="58" t="s">
        <v>2830</v>
      </c>
      <c r="P115" s="64">
        <v>2785</v>
      </c>
      <c r="Q115" s="273">
        <v>10.516858823529411</v>
      </c>
      <c r="R115" s="273">
        <v>8.1639176470588239</v>
      </c>
      <c r="S115" s="273">
        <v>1.1764705882352942</v>
      </c>
      <c r="T115" s="273">
        <v>1.1764705882352942</v>
      </c>
      <c r="U115" s="49">
        <f t="shared" si="6"/>
        <v>10.516858823529411</v>
      </c>
      <c r="V115" s="73">
        <v>80</v>
      </c>
      <c r="W115" s="73">
        <v>100</v>
      </c>
      <c r="X115" s="119" t="s">
        <v>2821</v>
      </c>
      <c r="Y115" s="76">
        <v>6</v>
      </c>
      <c r="Z115" s="76">
        <v>4</v>
      </c>
      <c r="AA115" s="76">
        <v>8</v>
      </c>
      <c r="AB115" s="76">
        <v>4.66</v>
      </c>
      <c r="AC115" s="262" t="s">
        <v>2703</v>
      </c>
      <c r="AD115" s="49">
        <v>22.21</v>
      </c>
      <c r="AE115" s="65">
        <v>5</v>
      </c>
      <c r="AF115" s="43">
        <v>80</v>
      </c>
      <c r="AG115" s="53">
        <v>12020503</v>
      </c>
      <c r="AH115" s="48" t="s">
        <v>2831</v>
      </c>
      <c r="AI115" s="66">
        <v>80</v>
      </c>
      <c r="AJ115" s="53"/>
      <c r="AK115" s="48"/>
      <c r="AL115" s="66"/>
      <c r="AM115" s="53"/>
      <c r="AN115" s="48"/>
      <c r="AO115" s="66"/>
      <c r="AP115" s="53"/>
      <c r="AQ115" s="48"/>
      <c r="AR115" s="66"/>
      <c r="AS115" s="53"/>
      <c r="AT115" s="45"/>
      <c r="AU115" s="66"/>
      <c r="AV115" s="107"/>
      <c r="AW115" s="45"/>
      <c r="AX115" s="66"/>
    </row>
    <row r="116" spans="1:50" ht="84" customHeight="1" x14ac:dyDescent="0.25">
      <c r="A116" s="260">
        <v>105</v>
      </c>
      <c r="B116" s="253" t="s">
        <v>2692</v>
      </c>
      <c r="C116" s="46" t="s">
        <v>2812</v>
      </c>
      <c r="D116" s="46"/>
      <c r="E116" s="60" t="s">
        <v>2824</v>
      </c>
      <c r="F116" s="64">
        <v>691</v>
      </c>
      <c r="G116" s="60" t="s">
        <v>2832</v>
      </c>
      <c r="H116" s="64">
        <v>2007</v>
      </c>
      <c r="I116" s="58" t="s">
        <v>2833</v>
      </c>
      <c r="J116" s="261">
        <v>93709</v>
      </c>
      <c r="K116" s="82" t="s">
        <v>655</v>
      </c>
      <c r="L116" s="58" t="s">
        <v>2834</v>
      </c>
      <c r="M116" s="58" t="s">
        <v>2835</v>
      </c>
      <c r="N116" s="58" t="s">
        <v>2836</v>
      </c>
      <c r="O116" s="58" t="s">
        <v>2837</v>
      </c>
      <c r="P116" s="64">
        <v>4814</v>
      </c>
      <c r="Q116" s="273">
        <v>13.083411764705883</v>
      </c>
      <c r="R116" s="273">
        <v>11.024588235294118</v>
      </c>
      <c r="S116" s="273">
        <v>0.88235294117647056</v>
      </c>
      <c r="T116" s="273">
        <v>1.1764705882352942</v>
      </c>
      <c r="U116" s="49">
        <f t="shared" si="6"/>
        <v>13.083411764705883</v>
      </c>
      <c r="V116" s="73">
        <v>100</v>
      </c>
      <c r="W116" s="73">
        <v>100</v>
      </c>
      <c r="X116" s="119" t="s">
        <v>2821</v>
      </c>
      <c r="Y116" s="76">
        <v>3</v>
      </c>
      <c r="Z116" s="76">
        <v>10</v>
      </c>
      <c r="AA116" s="76">
        <v>6</v>
      </c>
      <c r="AB116" s="76" t="s">
        <v>2838</v>
      </c>
      <c r="AC116" s="262" t="s">
        <v>2703</v>
      </c>
      <c r="AD116" s="49">
        <v>13.27</v>
      </c>
      <c r="AE116" s="65">
        <v>5</v>
      </c>
      <c r="AF116" s="43">
        <v>100</v>
      </c>
      <c r="AG116" s="53" t="s">
        <v>2839</v>
      </c>
      <c r="AH116" s="48" t="s">
        <v>2840</v>
      </c>
      <c r="AI116" s="66">
        <v>40</v>
      </c>
      <c r="AJ116" s="53">
        <v>12040125</v>
      </c>
      <c r="AK116" s="48" t="s">
        <v>2841</v>
      </c>
      <c r="AL116" s="66">
        <v>30</v>
      </c>
      <c r="AM116" s="53" t="s">
        <v>2842</v>
      </c>
      <c r="AN116" s="48" t="s">
        <v>2843</v>
      </c>
      <c r="AO116" s="66">
        <v>30</v>
      </c>
      <c r="AP116" s="53"/>
      <c r="AQ116" s="48"/>
      <c r="AR116" s="66"/>
      <c r="AS116" s="53"/>
      <c r="AT116" s="45"/>
      <c r="AU116" s="66"/>
      <c r="AV116" s="107"/>
      <c r="AW116" s="45"/>
      <c r="AX116" s="66"/>
    </row>
    <row r="117" spans="1:50" ht="168" customHeight="1" x14ac:dyDescent="0.25">
      <c r="A117" s="260">
        <v>105</v>
      </c>
      <c r="B117" s="253" t="s">
        <v>2692</v>
      </c>
      <c r="C117" s="46" t="s">
        <v>2844</v>
      </c>
      <c r="D117" s="46"/>
      <c r="E117" s="60" t="s">
        <v>2845</v>
      </c>
      <c r="F117" s="64">
        <v>9892</v>
      </c>
      <c r="G117" s="60" t="s">
        <v>2846</v>
      </c>
      <c r="H117" s="76" t="s">
        <v>2847</v>
      </c>
      <c r="I117" s="58" t="s">
        <v>2848</v>
      </c>
      <c r="J117" s="261">
        <v>152301</v>
      </c>
      <c r="K117" s="82" t="s">
        <v>2849</v>
      </c>
      <c r="L117" s="274" t="s">
        <v>2850</v>
      </c>
      <c r="M117" s="274" t="s">
        <v>2851</v>
      </c>
      <c r="N117" s="58" t="s">
        <v>2852</v>
      </c>
      <c r="O117" s="58" t="s">
        <v>2853</v>
      </c>
      <c r="P117" s="64" t="s">
        <v>2854</v>
      </c>
      <c r="Q117" s="73">
        <v>21.559729908864956</v>
      </c>
      <c r="R117" s="73">
        <v>11.556788732394367</v>
      </c>
      <c r="S117" s="73">
        <v>2.3529411764705883</v>
      </c>
      <c r="T117" s="73">
        <v>7.65</v>
      </c>
      <c r="U117" s="49">
        <f t="shared" si="6"/>
        <v>21.559729908864956</v>
      </c>
      <c r="V117" s="73">
        <v>100</v>
      </c>
      <c r="W117" s="73" t="s">
        <v>2855</v>
      </c>
      <c r="X117" s="119" t="s">
        <v>2856</v>
      </c>
      <c r="Y117" s="76">
        <v>3</v>
      </c>
      <c r="Z117" s="76">
        <v>4</v>
      </c>
      <c r="AA117" s="76">
        <v>7</v>
      </c>
      <c r="AB117" s="76" t="s">
        <v>2857</v>
      </c>
      <c r="AC117" s="262" t="s">
        <v>2703</v>
      </c>
      <c r="AD117" s="49">
        <v>19.128</v>
      </c>
      <c r="AE117" s="65">
        <v>5</v>
      </c>
      <c r="AF117" s="62">
        <v>100</v>
      </c>
      <c r="AG117" s="75" t="s">
        <v>2858</v>
      </c>
      <c r="AH117" s="88" t="s">
        <v>2859</v>
      </c>
      <c r="AI117" s="366">
        <v>20</v>
      </c>
      <c r="AJ117" s="74" t="s">
        <v>2860</v>
      </c>
      <c r="AK117" s="58" t="s">
        <v>2861</v>
      </c>
      <c r="AL117" s="366">
        <v>20</v>
      </c>
      <c r="AM117" s="74" t="s">
        <v>2862</v>
      </c>
      <c r="AN117" s="88" t="s">
        <v>2863</v>
      </c>
      <c r="AO117" s="366">
        <v>29</v>
      </c>
      <c r="AP117" s="74" t="s">
        <v>2862</v>
      </c>
      <c r="AQ117" s="58" t="s">
        <v>2864</v>
      </c>
      <c r="AR117" s="366">
        <v>20</v>
      </c>
      <c r="AS117" s="74" t="s">
        <v>2862</v>
      </c>
      <c r="AT117" s="76" t="s">
        <v>2865</v>
      </c>
      <c r="AU117" s="366">
        <v>10</v>
      </c>
      <c r="AV117" s="169"/>
      <c r="AW117" s="76" t="s">
        <v>2866</v>
      </c>
      <c r="AX117" s="366">
        <v>10</v>
      </c>
    </row>
    <row r="118" spans="1:50" ht="60" customHeight="1" x14ac:dyDescent="0.25">
      <c r="A118" s="260">
        <v>105</v>
      </c>
      <c r="B118" s="253" t="s">
        <v>2692</v>
      </c>
      <c r="C118" s="46" t="s">
        <v>2844</v>
      </c>
      <c r="D118" s="46"/>
      <c r="E118" s="60" t="s">
        <v>2845</v>
      </c>
      <c r="F118" s="64">
        <v>9892</v>
      </c>
      <c r="G118" s="60" t="s">
        <v>2867</v>
      </c>
      <c r="H118" s="64">
        <v>2006</v>
      </c>
      <c r="I118" s="58" t="s">
        <v>2868</v>
      </c>
      <c r="J118" s="261">
        <v>64171</v>
      </c>
      <c r="K118" s="82" t="s">
        <v>2869</v>
      </c>
      <c r="L118" s="58" t="s">
        <v>2870</v>
      </c>
      <c r="M118" s="58" t="s">
        <v>2871</v>
      </c>
      <c r="N118" s="58" t="s">
        <v>2872</v>
      </c>
      <c r="O118" s="58" t="s">
        <v>2873</v>
      </c>
      <c r="P118" s="64">
        <v>4547</v>
      </c>
      <c r="Q118" s="73">
        <v>13.794922673294668</v>
      </c>
      <c r="R118" s="73">
        <v>8.8578638497652573</v>
      </c>
      <c r="S118" s="73">
        <v>2.6470588235294117</v>
      </c>
      <c r="T118" s="73">
        <v>2.29</v>
      </c>
      <c r="U118" s="49">
        <f t="shared" si="6"/>
        <v>13.794922673294668</v>
      </c>
      <c r="V118" s="73">
        <v>0</v>
      </c>
      <c r="W118" s="73">
        <v>100</v>
      </c>
      <c r="X118" s="119" t="s">
        <v>2856</v>
      </c>
      <c r="Y118" s="76">
        <v>2</v>
      </c>
      <c r="Z118" s="76">
        <v>5</v>
      </c>
      <c r="AA118" s="76">
        <v>4</v>
      </c>
      <c r="AB118" s="76">
        <v>4.1100000000000003</v>
      </c>
      <c r="AC118" s="262" t="s">
        <v>2703</v>
      </c>
      <c r="AD118" s="49">
        <v>19.128</v>
      </c>
      <c r="AE118" s="65">
        <v>5</v>
      </c>
      <c r="AF118" s="62">
        <v>0</v>
      </c>
      <c r="AG118" s="75"/>
      <c r="AH118" s="88"/>
      <c r="AI118" s="366"/>
      <c r="AJ118" s="74"/>
      <c r="AK118" s="88"/>
      <c r="AL118" s="366"/>
      <c r="AM118" s="74"/>
      <c r="AN118" s="58"/>
      <c r="AO118" s="366"/>
      <c r="AP118" s="74"/>
      <c r="AQ118" s="88"/>
      <c r="AR118" s="366"/>
      <c r="AS118" s="74"/>
      <c r="AT118" s="76"/>
      <c r="AU118" s="366"/>
      <c r="AV118" s="169"/>
      <c r="AW118" s="76"/>
      <c r="AX118" s="366"/>
    </row>
    <row r="119" spans="1:50" ht="60" customHeight="1" x14ac:dyDescent="0.25">
      <c r="A119" s="260">
        <v>105</v>
      </c>
      <c r="B119" s="253" t="s">
        <v>2692</v>
      </c>
      <c r="C119" s="46" t="s">
        <v>2844</v>
      </c>
      <c r="D119" s="46"/>
      <c r="E119" s="60" t="s">
        <v>2845</v>
      </c>
      <c r="F119" s="64">
        <v>9892</v>
      </c>
      <c r="G119" s="60" t="s">
        <v>2874</v>
      </c>
      <c r="H119" s="64">
        <v>2016</v>
      </c>
      <c r="I119" s="58" t="s">
        <v>2875</v>
      </c>
      <c r="J119" s="261">
        <v>105230</v>
      </c>
      <c r="K119" s="82" t="s">
        <v>2717</v>
      </c>
      <c r="L119" s="58" t="s">
        <v>2870</v>
      </c>
      <c r="M119" s="58" t="s">
        <v>2871</v>
      </c>
      <c r="N119" s="58" t="s">
        <v>2876</v>
      </c>
      <c r="O119" s="58" t="s">
        <v>2877</v>
      </c>
      <c r="P119" s="64">
        <v>6968</v>
      </c>
      <c r="Q119" s="73">
        <v>13.794922673294668</v>
      </c>
      <c r="R119" s="73">
        <v>8.8578638497652573</v>
      </c>
      <c r="S119" s="73">
        <v>2.6470588235294117</v>
      </c>
      <c r="T119" s="73">
        <v>2.29</v>
      </c>
      <c r="U119" s="49">
        <f t="shared" si="6"/>
        <v>13.794922673294668</v>
      </c>
      <c r="V119" s="73">
        <v>100</v>
      </c>
      <c r="W119" s="73">
        <v>45</v>
      </c>
      <c r="X119" s="119" t="s">
        <v>2856</v>
      </c>
      <c r="Y119" s="76">
        <v>2</v>
      </c>
      <c r="Z119" s="76">
        <v>5</v>
      </c>
      <c r="AA119" s="76">
        <v>4</v>
      </c>
      <c r="AB119" s="76">
        <v>4.1100000000000003</v>
      </c>
      <c r="AC119" s="262" t="s">
        <v>2703</v>
      </c>
      <c r="AD119" s="49">
        <v>19.128</v>
      </c>
      <c r="AE119" s="65">
        <v>5</v>
      </c>
      <c r="AF119" s="62">
        <v>100</v>
      </c>
      <c r="AG119" s="75" t="s">
        <v>2878</v>
      </c>
      <c r="AH119" s="88" t="s">
        <v>2879</v>
      </c>
      <c r="AI119" s="366">
        <v>20</v>
      </c>
      <c r="AJ119" s="74" t="s">
        <v>2862</v>
      </c>
      <c r="AK119" s="88" t="s">
        <v>2864</v>
      </c>
      <c r="AL119" s="366">
        <v>20</v>
      </c>
      <c r="AM119" s="74" t="s">
        <v>2860</v>
      </c>
      <c r="AN119" s="58" t="s">
        <v>2861</v>
      </c>
      <c r="AO119" s="366">
        <v>20</v>
      </c>
      <c r="AP119" s="74" t="s">
        <v>2862</v>
      </c>
      <c r="AQ119" s="88" t="s">
        <v>2880</v>
      </c>
      <c r="AR119" s="366">
        <v>20</v>
      </c>
      <c r="AS119" s="74"/>
      <c r="AT119" s="76"/>
      <c r="AU119" s="366"/>
      <c r="AV119" s="169"/>
      <c r="AW119" s="76" t="s">
        <v>2866</v>
      </c>
      <c r="AX119" s="366">
        <v>20</v>
      </c>
    </row>
    <row r="120" spans="1:50" ht="132" customHeight="1" x14ac:dyDescent="0.25">
      <c r="A120" s="260">
        <v>105</v>
      </c>
      <c r="B120" s="253" t="s">
        <v>2692</v>
      </c>
      <c r="C120" s="46" t="s">
        <v>2844</v>
      </c>
      <c r="D120" s="46"/>
      <c r="E120" s="60" t="s">
        <v>2845</v>
      </c>
      <c r="F120" s="64">
        <v>9892</v>
      </c>
      <c r="G120" s="60" t="s">
        <v>2881</v>
      </c>
      <c r="H120" s="64">
        <v>2000</v>
      </c>
      <c r="I120" s="58" t="s">
        <v>2882</v>
      </c>
      <c r="J120" s="261">
        <v>56612</v>
      </c>
      <c r="K120" s="82" t="s">
        <v>1902</v>
      </c>
      <c r="L120" s="274" t="s">
        <v>2883</v>
      </c>
      <c r="M120" s="274" t="s">
        <v>2884</v>
      </c>
      <c r="N120" s="58" t="s">
        <v>2885</v>
      </c>
      <c r="O120" s="58" t="s">
        <v>2886</v>
      </c>
      <c r="P120" s="64">
        <v>2467</v>
      </c>
      <c r="Q120" s="73">
        <v>10.714916470588236</v>
      </c>
      <c r="R120" s="73">
        <v>6.6602105882352944</v>
      </c>
      <c r="S120" s="73">
        <v>1.7647058823529411</v>
      </c>
      <c r="T120" s="73">
        <v>2.29</v>
      </c>
      <c r="U120" s="49">
        <f t="shared" si="6"/>
        <v>10.714916470588236</v>
      </c>
      <c r="V120" s="49">
        <v>90</v>
      </c>
      <c r="W120" s="73">
        <v>100</v>
      </c>
      <c r="X120" s="119" t="s">
        <v>2856</v>
      </c>
      <c r="Y120" s="76">
        <v>3</v>
      </c>
      <c r="Z120" s="76">
        <v>4</v>
      </c>
      <c r="AA120" s="76">
        <v>7</v>
      </c>
      <c r="AB120" s="76" t="s">
        <v>2857</v>
      </c>
      <c r="AC120" s="76">
        <v>143</v>
      </c>
      <c r="AD120" s="49">
        <v>19.128</v>
      </c>
      <c r="AE120" s="65">
        <v>5</v>
      </c>
      <c r="AF120" s="43">
        <v>90</v>
      </c>
      <c r="AG120" s="74" t="s">
        <v>2862</v>
      </c>
      <c r="AH120" s="88" t="s">
        <v>2887</v>
      </c>
      <c r="AI120" s="366">
        <v>10</v>
      </c>
      <c r="AJ120" s="75" t="s">
        <v>2858</v>
      </c>
      <c r="AK120" s="88" t="s">
        <v>2859</v>
      </c>
      <c r="AL120" s="366">
        <v>20</v>
      </c>
      <c r="AM120" s="74" t="s">
        <v>2862</v>
      </c>
      <c r="AN120" s="88" t="s">
        <v>2888</v>
      </c>
      <c r="AO120" s="366">
        <v>20</v>
      </c>
      <c r="AP120" s="74" t="s">
        <v>2860</v>
      </c>
      <c r="AQ120" s="58" t="s">
        <v>2861</v>
      </c>
      <c r="AR120" s="366">
        <v>10</v>
      </c>
      <c r="AS120" s="74"/>
      <c r="AT120" s="76"/>
      <c r="AU120" s="366"/>
      <c r="AV120" s="169"/>
      <c r="AW120" s="76" t="s">
        <v>2866</v>
      </c>
      <c r="AX120" s="366">
        <v>30</v>
      </c>
    </row>
    <row r="121" spans="1:50" ht="60" customHeight="1" x14ac:dyDescent="0.25">
      <c r="A121" s="260">
        <v>105</v>
      </c>
      <c r="B121" s="253" t="s">
        <v>2692</v>
      </c>
      <c r="C121" s="275" t="s">
        <v>2889</v>
      </c>
      <c r="D121" s="275"/>
      <c r="E121" s="276" t="s">
        <v>2890</v>
      </c>
      <c r="F121" s="275">
        <v>4650</v>
      </c>
      <c r="G121" s="276" t="s">
        <v>2891</v>
      </c>
      <c r="H121" s="275">
        <v>2001</v>
      </c>
      <c r="I121" s="274" t="s">
        <v>2892</v>
      </c>
      <c r="J121" s="277">
        <v>66453</v>
      </c>
      <c r="K121" s="275" t="s">
        <v>1902</v>
      </c>
      <c r="L121" s="274" t="s">
        <v>2850</v>
      </c>
      <c r="M121" s="274" t="s">
        <v>2893</v>
      </c>
      <c r="N121" s="274" t="s">
        <v>2894</v>
      </c>
      <c r="O121" s="274" t="s">
        <v>2895</v>
      </c>
      <c r="P121" s="275">
        <v>2529</v>
      </c>
      <c r="Q121" s="278">
        <v>10</v>
      </c>
      <c r="R121" s="278">
        <v>8</v>
      </c>
      <c r="S121" s="278">
        <v>2</v>
      </c>
      <c r="T121" s="278">
        <v>0</v>
      </c>
      <c r="U121" s="49">
        <v>10</v>
      </c>
      <c r="V121" s="73">
        <v>8</v>
      </c>
      <c r="W121" s="278">
        <v>100</v>
      </c>
      <c r="X121" s="119" t="s">
        <v>2896</v>
      </c>
      <c r="Y121" s="76">
        <v>3</v>
      </c>
      <c r="Z121" s="76">
        <v>11</v>
      </c>
      <c r="AA121" s="76">
        <v>5</v>
      </c>
      <c r="AB121" s="76">
        <v>4</v>
      </c>
      <c r="AC121" s="262" t="s">
        <v>2703</v>
      </c>
      <c r="AD121" s="266" t="s">
        <v>2703</v>
      </c>
      <c r="AE121" s="65">
        <v>5</v>
      </c>
      <c r="AF121" s="43">
        <v>0</v>
      </c>
      <c r="AG121" s="53"/>
      <c r="AH121" s="48"/>
      <c r="AI121" s="66"/>
      <c r="AJ121" s="53"/>
      <c r="AK121" s="48"/>
      <c r="AL121" s="66"/>
      <c r="AM121" s="53"/>
      <c r="AN121" s="48"/>
      <c r="AO121" s="66"/>
      <c r="AP121" s="53"/>
      <c r="AQ121" s="48"/>
      <c r="AR121" s="66"/>
      <c r="AS121" s="53"/>
      <c r="AT121" s="45"/>
      <c r="AU121" s="66"/>
      <c r="AV121" s="107"/>
      <c r="AW121" s="45"/>
      <c r="AX121" s="66"/>
    </row>
    <row r="122" spans="1:50" ht="60" customHeight="1" x14ac:dyDescent="0.25">
      <c r="A122" s="260">
        <v>105</v>
      </c>
      <c r="B122" s="253" t="s">
        <v>2692</v>
      </c>
      <c r="C122" s="275" t="s">
        <v>2889</v>
      </c>
      <c r="D122" s="64"/>
      <c r="E122" s="87" t="s">
        <v>2897</v>
      </c>
      <c r="F122" s="56" t="s">
        <v>2898</v>
      </c>
      <c r="G122" s="60" t="s">
        <v>2899</v>
      </c>
      <c r="H122" s="76">
        <v>2011</v>
      </c>
      <c r="I122" s="58" t="s">
        <v>2900</v>
      </c>
      <c r="J122" s="104">
        <v>57864</v>
      </c>
      <c r="K122" s="76" t="s">
        <v>2901</v>
      </c>
      <c r="L122" s="274" t="s">
        <v>2883</v>
      </c>
      <c r="M122" s="274" t="s">
        <v>2884</v>
      </c>
      <c r="N122" s="274" t="s">
        <v>2902</v>
      </c>
      <c r="O122" s="274" t="s">
        <v>2903</v>
      </c>
      <c r="P122" s="76">
        <v>6317</v>
      </c>
      <c r="Q122" s="49">
        <v>8</v>
      </c>
      <c r="R122" s="49">
        <v>6.82</v>
      </c>
      <c r="S122" s="49">
        <v>1.18</v>
      </c>
      <c r="T122" s="49">
        <v>0</v>
      </c>
      <c r="U122" s="49">
        <v>8</v>
      </c>
      <c r="V122" s="73">
        <v>18</v>
      </c>
      <c r="W122" s="73">
        <v>100</v>
      </c>
      <c r="X122" s="119" t="s">
        <v>2896</v>
      </c>
      <c r="Y122" s="76">
        <v>3</v>
      </c>
      <c r="Z122" s="76">
        <v>11</v>
      </c>
      <c r="AA122" s="76">
        <v>5</v>
      </c>
      <c r="AB122" s="76">
        <v>4</v>
      </c>
      <c r="AC122" s="262" t="s">
        <v>2703</v>
      </c>
      <c r="AD122" s="266" t="s">
        <v>2703</v>
      </c>
      <c r="AE122" s="65">
        <v>5</v>
      </c>
      <c r="AF122" s="43">
        <v>0</v>
      </c>
      <c r="AG122" s="53"/>
      <c r="AH122" s="48"/>
      <c r="AI122" s="66"/>
      <c r="AJ122" s="53"/>
      <c r="AK122" s="48"/>
      <c r="AL122" s="66"/>
      <c r="AM122" s="53"/>
      <c r="AN122" s="48"/>
      <c r="AO122" s="66"/>
      <c r="AP122" s="53"/>
      <c r="AQ122" s="48"/>
      <c r="AR122" s="66"/>
      <c r="AS122" s="53"/>
      <c r="AT122" s="45"/>
      <c r="AU122" s="66"/>
      <c r="AV122" s="107"/>
      <c r="AW122" s="45"/>
      <c r="AX122" s="66"/>
    </row>
    <row r="123" spans="1:50" ht="48" customHeight="1" x14ac:dyDescent="0.25">
      <c r="A123" s="260">
        <v>105</v>
      </c>
      <c r="B123" s="253" t="s">
        <v>2692</v>
      </c>
      <c r="C123" s="275" t="s">
        <v>2889</v>
      </c>
      <c r="D123" s="64"/>
      <c r="E123" s="87" t="s">
        <v>2904</v>
      </c>
      <c r="F123" s="56" t="s">
        <v>2905</v>
      </c>
      <c r="G123" s="60" t="s">
        <v>2906</v>
      </c>
      <c r="H123" s="76">
        <v>2000</v>
      </c>
      <c r="I123" s="88" t="s">
        <v>2907</v>
      </c>
      <c r="J123" s="104">
        <v>612342</v>
      </c>
      <c r="K123" s="76" t="s">
        <v>2908</v>
      </c>
      <c r="L123" s="58" t="s">
        <v>2909</v>
      </c>
      <c r="M123" s="58" t="s">
        <v>2910</v>
      </c>
      <c r="N123" s="274" t="s">
        <v>2911</v>
      </c>
      <c r="O123" s="274" t="s">
        <v>2912</v>
      </c>
      <c r="P123" s="76">
        <v>2413</v>
      </c>
      <c r="Q123" s="49">
        <v>1452.27</v>
      </c>
      <c r="R123" s="49">
        <v>11199.7</v>
      </c>
      <c r="S123" s="49">
        <v>67970.53</v>
      </c>
      <c r="T123" s="49">
        <v>37011.46</v>
      </c>
      <c r="U123" s="49">
        <v>1563.17</v>
      </c>
      <c r="V123" s="73">
        <v>65</v>
      </c>
      <c r="W123" s="73">
        <v>100</v>
      </c>
      <c r="X123" s="119" t="s">
        <v>2896</v>
      </c>
      <c r="Y123" s="76">
        <v>6</v>
      </c>
      <c r="Z123" s="76">
        <v>6</v>
      </c>
      <c r="AA123" s="76">
        <v>2</v>
      </c>
      <c r="AB123" s="76">
        <v>43</v>
      </c>
      <c r="AC123" s="262" t="s">
        <v>2703</v>
      </c>
      <c r="AD123" s="49">
        <v>100</v>
      </c>
      <c r="AE123" s="65">
        <v>14.2</v>
      </c>
      <c r="AF123" s="43">
        <v>65</v>
      </c>
      <c r="AG123" s="53" t="s">
        <v>2913</v>
      </c>
      <c r="AH123" s="48" t="s">
        <v>2897</v>
      </c>
      <c r="AI123" s="66">
        <v>30</v>
      </c>
      <c r="AJ123" s="53" t="s">
        <v>2914</v>
      </c>
      <c r="AK123" s="58" t="s">
        <v>2915</v>
      </c>
      <c r="AL123" s="66">
        <v>35</v>
      </c>
      <c r="AM123" s="53"/>
      <c r="AN123" s="48"/>
      <c r="AO123" s="66"/>
      <c r="AP123" s="53"/>
      <c r="AQ123" s="48"/>
      <c r="AR123" s="66"/>
      <c r="AS123" s="53"/>
      <c r="AT123" s="45"/>
      <c r="AU123" s="66"/>
      <c r="AV123" s="107"/>
      <c r="AW123" s="45"/>
      <c r="AX123" s="66"/>
    </row>
    <row r="124" spans="1:50" ht="72" customHeight="1" x14ac:dyDescent="0.25">
      <c r="A124" s="260">
        <v>105</v>
      </c>
      <c r="B124" s="253" t="s">
        <v>2692</v>
      </c>
      <c r="C124" s="275" t="s">
        <v>2889</v>
      </c>
      <c r="D124" s="64"/>
      <c r="E124" s="87" t="s">
        <v>2916</v>
      </c>
      <c r="F124" s="56" t="s">
        <v>2917</v>
      </c>
      <c r="G124" s="60" t="s">
        <v>2918</v>
      </c>
      <c r="H124" s="76">
        <v>2007</v>
      </c>
      <c r="I124" s="88" t="s">
        <v>2919</v>
      </c>
      <c r="J124" s="104">
        <v>78803</v>
      </c>
      <c r="K124" s="76" t="s">
        <v>2901</v>
      </c>
      <c r="L124" s="58" t="s">
        <v>2920</v>
      </c>
      <c r="M124" s="58" t="s">
        <v>2921</v>
      </c>
      <c r="N124" s="274" t="s">
        <v>2922</v>
      </c>
      <c r="O124" s="274" t="s">
        <v>2923</v>
      </c>
      <c r="P124" s="76">
        <v>4821</v>
      </c>
      <c r="Q124" s="49">
        <v>87.34</v>
      </c>
      <c r="R124" s="49">
        <v>10.37</v>
      </c>
      <c r="S124" s="49">
        <v>1.97</v>
      </c>
      <c r="T124" s="49">
        <v>75</v>
      </c>
      <c r="U124" s="49">
        <v>87.34</v>
      </c>
      <c r="V124" s="73">
        <v>65</v>
      </c>
      <c r="W124" s="73">
        <v>100</v>
      </c>
      <c r="X124" s="119" t="s">
        <v>2896</v>
      </c>
      <c r="Y124" s="76">
        <v>4</v>
      </c>
      <c r="Z124" s="76">
        <v>9</v>
      </c>
      <c r="AA124" s="76">
        <v>2</v>
      </c>
      <c r="AB124" s="76">
        <v>40</v>
      </c>
      <c r="AC124" s="262" t="s">
        <v>2703</v>
      </c>
      <c r="AD124" s="266" t="s">
        <v>2703</v>
      </c>
      <c r="AE124" s="65">
        <v>5</v>
      </c>
      <c r="AF124" s="43">
        <v>65</v>
      </c>
      <c r="AG124" s="53" t="s">
        <v>2913</v>
      </c>
      <c r="AH124" s="48" t="s">
        <v>2916</v>
      </c>
      <c r="AI124" s="66">
        <v>30</v>
      </c>
      <c r="AJ124" s="53" t="s">
        <v>2914</v>
      </c>
      <c r="AK124" s="48" t="s">
        <v>2916</v>
      </c>
      <c r="AL124" s="66">
        <v>35</v>
      </c>
      <c r="AM124" s="53"/>
      <c r="AN124" s="48"/>
      <c r="AO124" s="66"/>
      <c r="AP124" s="53"/>
      <c r="AQ124" s="48"/>
      <c r="AR124" s="66"/>
      <c r="AS124" s="53"/>
      <c r="AT124" s="45"/>
      <c r="AU124" s="66"/>
      <c r="AV124" s="107"/>
      <c r="AW124" s="45"/>
      <c r="AX124" s="66"/>
    </row>
    <row r="125" spans="1:50" ht="84" customHeight="1" x14ac:dyDescent="0.25">
      <c r="A125" s="260">
        <v>105</v>
      </c>
      <c r="B125" s="253" t="s">
        <v>2692</v>
      </c>
      <c r="C125" s="275" t="s">
        <v>2889</v>
      </c>
      <c r="D125" s="64"/>
      <c r="E125" s="87" t="s">
        <v>2904</v>
      </c>
      <c r="F125" s="56" t="s">
        <v>2905</v>
      </c>
      <c r="G125" s="60" t="s">
        <v>2924</v>
      </c>
      <c r="H125" s="76">
        <v>2008</v>
      </c>
      <c r="I125" s="88" t="s">
        <v>2925</v>
      </c>
      <c r="J125" s="104">
        <v>252280</v>
      </c>
      <c r="K125" s="76" t="s">
        <v>2926</v>
      </c>
      <c r="L125" s="58" t="s">
        <v>2927</v>
      </c>
      <c r="M125" s="58" t="s">
        <v>2928</v>
      </c>
      <c r="N125" s="88" t="s">
        <v>2929</v>
      </c>
      <c r="O125" s="88" t="s">
        <v>2930</v>
      </c>
      <c r="P125" s="76">
        <v>4957</v>
      </c>
      <c r="Q125" s="49">
        <v>478.94</v>
      </c>
      <c r="R125" s="49">
        <v>52875.89</v>
      </c>
      <c r="S125" s="49">
        <v>43811.54</v>
      </c>
      <c r="T125" s="49">
        <v>78124.75</v>
      </c>
      <c r="U125" s="49">
        <v>478.94</v>
      </c>
      <c r="V125" s="73">
        <v>80</v>
      </c>
      <c r="W125" s="73">
        <v>100</v>
      </c>
      <c r="X125" s="119" t="s">
        <v>2896</v>
      </c>
      <c r="Y125" s="76">
        <v>6</v>
      </c>
      <c r="Z125" s="76">
        <v>4</v>
      </c>
      <c r="AA125" s="76">
        <v>8</v>
      </c>
      <c r="AB125" s="76">
        <v>40</v>
      </c>
      <c r="AC125" s="262" t="s">
        <v>2703</v>
      </c>
      <c r="AD125" s="266" t="s">
        <v>2703</v>
      </c>
      <c r="AE125" s="65">
        <v>5</v>
      </c>
      <c r="AF125" s="43">
        <v>100</v>
      </c>
      <c r="AG125" s="53" t="s">
        <v>2913</v>
      </c>
      <c r="AH125" s="48" t="s">
        <v>2904</v>
      </c>
      <c r="AI125" s="66">
        <v>65</v>
      </c>
      <c r="AJ125" s="53" t="s">
        <v>2914</v>
      </c>
      <c r="AK125" s="48" t="s">
        <v>2904</v>
      </c>
      <c r="AL125" s="66">
        <v>35</v>
      </c>
      <c r="AM125" s="53"/>
      <c r="AN125" s="48"/>
      <c r="AO125" s="66"/>
      <c r="AP125" s="53"/>
      <c r="AQ125" s="48"/>
      <c r="AR125" s="66"/>
      <c r="AS125" s="53"/>
      <c r="AT125" s="45"/>
      <c r="AU125" s="66"/>
      <c r="AV125" s="107"/>
      <c r="AW125" s="45"/>
      <c r="AX125" s="66"/>
    </row>
    <row r="126" spans="1:50" ht="60" customHeight="1" x14ac:dyDescent="0.25">
      <c r="A126" s="260">
        <v>105</v>
      </c>
      <c r="B126" s="253" t="s">
        <v>2692</v>
      </c>
      <c r="C126" s="275" t="s">
        <v>2889</v>
      </c>
      <c r="D126" s="64"/>
      <c r="E126" s="87" t="s">
        <v>2931</v>
      </c>
      <c r="F126" s="56" t="s">
        <v>2932</v>
      </c>
      <c r="G126" s="60" t="s">
        <v>2933</v>
      </c>
      <c r="H126" s="76">
        <v>2012</v>
      </c>
      <c r="I126" s="88" t="s">
        <v>2934</v>
      </c>
      <c r="J126" s="104">
        <v>62875</v>
      </c>
      <c r="K126" s="76" t="s">
        <v>2901</v>
      </c>
      <c r="L126" s="58" t="s">
        <v>2935</v>
      </c>
      <c r="M126" s="58" t="s">
        <v>2936</v>
      </c>
      <c r="N126" s="88" t="s">
        <v>2937</v>
      </c>
      <c r="O126" s="88" t="s">
        <v>2938</v>
      </c>
      <c r="P126" s="76">
        <v>6357</v>
      </c>
      <c r="Q126" s="49"/>
      <c r="R126" s="49"/>
      <c r="S126" s="49"/>
      <c r="T126" s="49"/>
      <c r="U126" s="49"/>
      <c r="V126" s="73">
        <v>54</v>
      </c>
      <c r="W126" s="73">
        <v>100</v>
      </c>
      <c r="X126" s="119" t="s">
        <v>2896</v>
      </c>
      <c r="Y126" s="76">
        <v>6</v>
      </c>
      <c r="Z126" s="76">
        <v>4</v>
      </c>
      <c r="AA126" s="76">
        <v>8</v>
      </c>
      <c r="AB126" s="76">
        <v>40</v>
      </c>
      <c r="AC126" s="262" t="s">
        <v>2703</v>
      </c>
      <c r="AD126" s="266" t="s">
        <v>2703</v>
      </c>
      <c r="AE126" s="65">
        <v>5</v>
      </c>
      <c r="AF126" s="43">
        <v>50</v>
      </c>
      <c r="AG126" s="53" t="s">
        <v>2913</v>
      </c>
      <c r="AH126" s="48" t="s">
        <v>2931</v>
      </c>
      <c r="AI126" s="66">
        <v>50</v>
      </c>
      <c r="AJ126" s="403"/>
      <c r="AK126" s="48"/>
      <c r="AL126" s="366"/>
      <c r="AM126" s="53"/>
      <c r="AN126" s="48"/>
      <c r="AO126" s="66"/>
      <c r="AP126" s="53"/>
      <c r="AQ126" s="48"/>
      <c r="AR126" s="66"/>
      <c r="AS126" s="53"/>
      <c r="AT126" s="45"/>
      <c r="AU126" s="66"/>
      <c r="AV126" s="107"/>
      <c r="AW126" s="45"/>
      <c r="AX126" s="66"/>
    </row>
    <row r="127" spans="1:50" ht="60" customHeight="1" x14ac:dyDescent="0.25">
      <c r="A127" s="260">
        <v>105</v>
      </c>
      <c r="B127" s="253" t="s">
        <v>2692</v>
      </c>
      <c r="C127" s="275" t="s">
        <v>2889</v>
      </c>
      <c r="D127" s="64"/>
      <c r="E127" s="87" t="s">
        <v>2939</v>
      </c>
      <c r="F127" s="56" t="s">
        <v>2940</v>
      </c>
      <c r="G127" s="60" t="s">
        <v>2941</v>
      </c>
      <c r="H127" s="76">
        <v>2011</v>
      </c>
      <c r="I127" s="88" t="s">
        <v>2942</v>
      </c>
      <c r="J127" s="104">
        <v>55543</v>
      </c>
      <c r="K127" s="76" t="s">
        <v>2901</v>
      </c>
      <c r="L127" s="274" t="s">
        <v>2883</v>
      </c>
      <c r="M127" s="274" t="s">
        <v>2884</v>
      </c>
      <c r="N127" s="88" t="s">
        <v>2943</v>
      </c>
      <c r="O127" s="88" t="s">
        <v>2944</v>
      </c>
      <c r="P127" s="76">
        <v>6189</v>
      </c>
      <c r="Q127" s="49">
        <v>7.73</v>
      </c>
      <c r="R127" s="49">
        <v>6.55</v>
      </c>
      <c r="S127" s="49">
        <v>1.18</v>
      </c>
      <c r="T127" s="49">
        <v>0</v>
      </c>
      <c r="U127" s="49">
        <v>7.7299999999999995</v>
      </c>
      <c r="V127" s="49">
        <v>50</v>
      </c>
      <c r="W127" s="73">
        <v>100</v>
      </c>
      <c r="X127" s="119" t="s">
        <v>2896</v>
      </c>
      <c r="Y127" s="76">
        <v>3</v>
      </c>
      <c r="Z127" s="76">
        <v>4</v>
      </c>
      <c r="AA127" s="76">
        <v>4</v>
      </c>
      <c r="AB127" s="76">
        <v>30</v>
      </c>
      <c r="AC127" s="262" t="s">
        <v>2703</v>
      </c>
      <c r="AD127" s="266" t="s">
        <v>2703</v>
      </c>
      <c r="AE127" s="65">
        <v>5</v>
      </c>
      <c r="AF127" s="43">
        <v>100</v>
      </c>
      <c r="AG127" s="53" t="s">
        <v>2945</v>
      </c>
      <c r="AH127" s="58" t="s">
        <v>2915</v>
      </c>
      <c r="AI127" s="66">
        <v>11</v>
      </c>
      <c r="AJ127" s="53" t="s">
        <v>2946</v>
      </c>
      <c r="AK127" s="58" t="s">
        <v>2947</v>
      </c>
      <c r="AL127" s="66">
        <v>83</v>
      </c>
      <c r="AM127" s="53" t="s">
        <v>2914</v>
      </c>
      <c r="AN127" s="58" t="s">
        <v>2948</v>
      </c>
      <c r="AO127" s="66">
        <v>6</v>
      </c>
      <c r="AP127" s="53"/>
      <c r="AQ127" s="48"/>
      <c r="AR127" s="66"/>
      <c r="AS127" s="53"/>
      <c r="AT127" s="45"/>
      <c r="AU127" s="66"/>
      <c r="AV127" s="107"/>
      <c r="AW127" s="45"/>
      <c r="AX127" s="66"/>
    </row>
    <row r="128" spans="1:50" ht="72" customHeight="1" x14ac:dyDescent="0.25">
      <c r="A128" s="260">
        <v>105</v>
      </c>
      <c r="B128" s="253" t="s">
        <v>2692</v>
      </c>
      <c r="C128" s="275" t="s">
        <v>2889</v>
      </c>
      <c r="D128" s="64"/>
      <c r="E128" s="87" t="s">
        <v>2949</v>
      </c>
      <c r="F128" s="56" t="s">
        <v>2950</v>
      </c>
      <c r="G128" s="87" t="s">
        <v>2951</v>
      </c>
      <c r="H128" s="76">
        <v>2010</v>
      </c>
      <c r="I128" s="88" t="s">
        <v>2952</v>
      </c>
      <c r="J128" s="104">
        <v>40106</v>
      </c>
      <c r="K128" s="76" t="s">
        <v>2901</v>
      </c>
      <c r="L128" s="58" t="s">
        <v>2953</v>
      </c>
      <c r="M128" s="58" t="s">
        <v>2954</v>
      </c>
      <c r="N128" s="88" t="s">
        <v>2955</v>
      </c>
      <c r="O128" s="88" t="s">
        <v>2956</v>
      </c>
      <c r="P128" s="76">
        <v>5985</v>
      </c>
      <c r="Q128" s="49">
        <v>404.04</v>
      </c>
      <c r="R128" s="49">
        <v>3179.67</v>
      </c>
      <c r="S128" s="49">
        <v>8311.4500000000007</v>
      </c>
      <c r="T128" s="49">
        <v>4670.57</v>
      </c>
      <c r="U128" s="49">
        <v>404.04</v>
      </c>
      <c r="V128" s="73">
        <v>72</v>
      </c>
      <c r="W128" s="73">
        <v>63</v>
      </c>
      <c r="X128" s="119" t="s">
        <v>2896</v>
      </c>
      <c r="Y128" s="76">
        <v>6</v>
      </c>
      <c r="Z128" s="76">
        <v>6</v>
      </c>
      <c r="AA128" s="76">
        <v>2</v>
      </c>
      <c r="AB128" s="76">
        <v>43</v>
      </c>
      <c r="AC128" s="262" t="s">
        <v>2703</v>
      </c>
      <c r="AD128" s="266" t="s">
        <v>2703</v>
      </c>
      <c r="AE128" s="65">
        <v>14.2</v>
      </c>
      <c r="AF128" s="43">
        <v>72</v>
      </c>
      <c r="AG128" s="53" t="s">
        <v>2913</v>
      </c>
      <c r="AH128" s="88" t="s">
        <v>2957</v>
      </c>
      <c r="AI128" s="66">
        <v>37</v>
      </c>
      <c r="AJ128" s="53" t="s">
        <v>2914</v>
      </c>
      <c r="AK128" s="88" t="s">
        <v>2957</v>
      </c>
      <c r="AL128" s="66">
        <v>35</v>
      </c>
      <c r="AM128" s="53"/>
      <c r="AN128" s="48"/>
      <c r="AO128" s="66"/>
      <c r="AP128" s="53"/>
      <c r="AQ128" s="48"/>
      <c r="AR128" s="66"/>
      <c r="AS128" s="53"/>
      <c r="AT128" s="45"/>
      <c r="AU128" s="66"/>
      <c r="AV128" s="107"/>
      <c r="AW128" s="45"/>
      <c r="AX128" s="66"/>
    </row>
    <row r="129" spans="1:55" ht="132" customHeight="1" x14ac:dyDescent="0.25">
      <c r="A129" s="260">
        <v>105</v>
      </c>
      <c r="B129" s="253" t="s">
        <v>2692</v>
      </c>
      <c r="C129" s="275" t="s">
        <v>2889</v>
      </c>
      <c r="D129" s="64"/>
      <c r="E129" s="87" t="s">
        <v>2904</v>
      </c>
      <c r="F129" s="56" t="s">
        <v>2905</v>
      </c>
      <c r="G129" s="60" t="s">
        <v>2958</v>
      </c>
      <c r="H129" s="76">
        <v>2014</v>
      </c>
      <c r="I129" s="88" t="s">
        <v>2959</v>
      </c>
      <c r="J129" s="104">
        <v>165755</v>
      </c>
      <c r="K129" s="76" t="s">
        <v>2960</v>
      </c>
      <c r="L129" s="274" t="s">
        <v>2961</v>
      </c>
      <c r="M129" s="274" t="s">
        <v>2962</v>
      </c>
      <c r="N129" s="88" t="s">
        <v>2963</v>
      </c>
      <c r="O129" s="88" t="s">
        <v>2964</v>
      </c>
      <c r="P129" s="76">
        <v>6756</v>
      </c>
      <c r="Q129" s="49"/>
      <c r="R129" s="49"/>
      <c r="S129" s="49"/>
      <c r="T129" s="49"/>
      <c r="U129" s="49"/>
      <c r="V129" s="73">
        <v>95</v>
      </c>
      <c r="W129" s="73">
        <v>80</v>
      </c>
      <c r="X129" s="119"/>
      <c r="Y129" s="76">
        <v>6</v>
      </c>
      <c r="Z129" s="76">
        <v>6</v>
      </c>
      <c r="AA129" s="76">
        <v>2</v>
      </c>
      <c r="AB129" s="76">
        <v>43</v>
      </c>
      <c r="AC129" s="262" t="s">
        <v>2703</v>
      </c>
      <c r="AD129" s="266" t="s">
        <v>2703</v>
      </c>
      <c r="AE129" s="65">
        <v>5</v>
      </c>
      <c r="AF129" s="43">
        <v>95</v>
      </c>
      <c r="AG129" s="53" t="s">
        <v>2913</v>
      </c>
      <c r="AH129" s="48" t="s">
        <v>2904</v>
      </c>
      <c r="AI129" s="66">
        <v>60</v>
      </c>
      <c r="AJ129" s="53" t="s">
        <v>2914</v>
      </c>
      <c r="AK129" s="48" t="s">
        <v>2904</v>
      </c>
      <c r="AL129" s="66">
        <v>35</v>
      </c>
      <c r="AM129" s="53"/>
      <c r="AN129" s="48"/>
      <c r="AO129" s="66"/>
      <c r="AP129" s="53"/>
      <c r="AQ129" s="48"/>
      <c r="AR129" s="66"/>
      <c r="AS129" s="53"/>
      <c r="AT129" s="45"/>
      <c r="AU129" s="66"/>
      <c r="AV129" s="107"/>
      <c r="AW129" s="45"/>
      <c r="AX129" s="66"/>
    </row>
    <row r="130" spans="1:55" s="116" customFormat="1" ht="27.6" x14ac:dyDescent="0.25">
      <c r="A130" s="45">
        <v>106</v>
      </c>
      <c r="B130" s="253" t="s">
        <v>5107</v>
      </c>
      <c r="C130" s="45"/>
      <c r="D130" s="46" t="s">
        <v>2437</v>
      </c>
      <c r="E130" s="47" t="s">
        <v>5108</v>
      </c>
      <c r="F130" s="45" t="s">
        <v>5109</v>
      </c>
      <c r="G130" s="47" t="s">
        <v>5110</v>
      </c>
      <c r="H130" s="45">
        <v>2002</v>
      </c>
      <c r="I130" s="48" t="s">
        <v>5111</v>
      </c>
      <c r="J130" s="63">
        <v>53056</v>
      </c>
      <c r="K130" s="45" t="s">
        <v>848</v>
      </c>
      <c r="L130" s="48" t="s">
        <v>5112</v>
      </c>
      <c r="M130" s="48" t="s">
        <v>5113</v>
      </c>
      <c r="N130" s="48" t="s">
        <v>5114</v>
      </c>
      <c r="O130" s="48" t="s">
        <v>5115</v>
      </c>
      <c r="P130" s="45">
        <v>39555</v>
      </c>
      <c r="Q130" s="45">
        <v>36.5</v>
      </c>
      <c r="R130" s="45">
        <v>6.24</v>
      </c>
      <c r="S130" s="45">
        <v>17.88</v>
      </c>
      <c r="T130" s="45">
        <v>12.38</v>
      </c>
      <c r="U130" s="45">
        <v>36.5</v>
      </c>
      <c r="V130" s="45">
        <v>100</v>
      </c>
      <c r="W130" s="45">
        <v>100</v>
      </c>
      <c r="X130" s="64" t="s">
        <v>8514</v>
      </c>
      <c r="Y130" s="45">
        <v>4</v>
      </c>
      <c r="Z130" s="45">
        <v>5</v>
      </c>
      <c r="AA130" s="45">
        <v>3</v>
      </c>
      <c r="AB130" s="45">
        <v>44</v>
      </c>
      <c r="AC130" s="45" t="s">
        <v>5116</v>
      </c>
      <c r="AD130" s="45"/>
      <c r="AE130" s="52">
        <v>5</v>
      </c>
      <c r="AF130" s="43">
        <v>100</v>
      </c>
      <c r="AG130" s="53" t="s">
        <v>4768</v>
      </c>
      <c r="AH130" s="45" t="s">
        <v>4769</v>
      </c>
      <c r="AI130" s="66">
        <v>100</v>
      </c>
      <c r="AJ130" s="53"/>
      <c r="AK130" s="45"/>
      <c r="AL130" s="66" t="s">
        <v>5117</v>
      </c>
      <c r="AM130" s="53"/>
      <c r="AN130" s="45"/>
      <c r="AO130" s="66" t="s">
        <v>5117</v>
      </c>
      <c r="AP130" s="53"/>
      <c r="AQ130" s="45"/>
      <c r="AR130" s="66" t="s">
        <v>5117</v>
      </c>
      <c r="AS130" s="53"/>
      <c r="AT130" s="45"/>
      <c r="AU130" s="67"/>
      <c r="AV130" s="53"/>
      <c r="AW130" s="45"/>
      <c r="AX130" s="54"/>
      <c r="AY130" s="132"/>
      <c r="AZ130" s="132"/>
      <c r="BA130" s="132"/>
      <c r="BB130" s="132"/>
      <c r="BC130" s="132"/>
    </row>
    <row r="131" spans="1:55" s="116" customFormat="1" ht="55.2" x14ac:dyDescent="0.25">
      <c r="A131" s="45">
        <v>106</v>
      </c>
      <c r="B131" s="253" t="s">
        <v>5107</v>
      </c>
      <c r="C131" s="45"/>
      <c r="D131" s="46" t="s">
        <v>2437</v>
      </c>
      <c r="E131" s="47" t="s">
        <v>5118</v>
      </c>
      <c r="F131" s="45">
        <v>18274</v>
      </c>
      <c r="G131" s="47" t="s">
        <v>5119</v>
      </c>
      <c r="H131" s="45">
        <v>2009</v>
      </c>
      <c r="I131" s="48" t="s">
        <v>5120</v>
      </c>
      <c r="J131" s="63">
        <v>113192.3</v>
      </c>
      <c r="K131" s="45" t="s">
        <v>677</v>
      </c>
      <c r="L131" s="48" t="s">
        <v>5121</v>
      </c>
      <c r="M131" s="48" t="s">
        <v>5122</v>
      </c>
      <c r="N131" s="48" t="s">
        <v>5123</v>
      </c>
      <c r="O131" s="48" t="s">
        <v>5124</v>
      </c>
      <c r="P131" s="45" t="s">
        <v>8515</v>
      </c>
      <c r="Q131" s="45">
        <v>44.15</v>
      </c>
      <c r="R131" s="45">
        <v>13.89</v>
      </c>
      <c r="S131" s="45">
        <v>17.88</v>
      </c>
      <c r="T131" s="45">
        <v>12.38</v>
      </c>
      <c r="U131" s="45">
        <v>44.15</v>
      </c>
      <c r="V131" s="45">
        <v>100</v>
      </c>
      <c r="W131" s="45" t="s">
        <v>1088</v>
      </c>
      <c r="X131" s="64" t="s">
        <v>8514</v>
      </c>
      <c r="Y131" s="45">
        <v>3</v>
      </c>
      <c r="Z131" s="45">
        <v>1</v>
      </c>
      <c r="AA131" s="45">
        <v>2</v>
      </c>
      <c r="AB131" s="45">
        <v>47</v>
      </c>
      <c r="AC131" s="45" t="s">
        <v>5125</v>
      </c>
      <c r="AD131" s="45"/>
      <c r="AE131" s="52">
        <v>5</v>
      </c>
      <c r="AF131" s="43">
        <v>100</v>
      </c>
      <c r="AG131" s="53"/>
      <c r="AH131" s="45" t="s">
        <v>5126</v>
      </c>
      <c r="AI131" s="66" t="s">
        <v>5117</v>
      </c>
      <c r="AJ131" s="53"/>
      <c r="AK131" s="45"/>
      <c r="AL131" s="66"/>
      <c r="AM131" s="53"/>
      <c r="AN131" s="45"/>
      <c r="AO131" s="66"/>
      <c r="AP131" s="53"/>
      <c r="AQ131" s="45"/>
      <c r="AR131" s="66"/>
      <c r="AS131" s="53"/>
      <c r="AT131" s="45"/>
      <c r="AU131" s="67"/>
      <c r="AV131" s="53"/>
      <c r="AW131" s="45"/>
      <c r="AX131" s="54"/>
      <c r="AY131" s="132"/>
      <c r="AZ131" s="132"/>
      <c r="BA131" s="132"/>
      <c r="BB131" s="132"/>
      <c r="BC131" s="132"/>
    </row>
    <row r="132" spans="1:55" s="116" customFormat="1" ht="55.2" x14ac:dyDescent="0.25">
      <c r="A132" s="45">
        <v>106</v>
      </c>
      <c r="B132" s="253" t="s">
        <v>5107</v>
      </c>
      <c r="C132" s="45"/>
      <c r="D132" s="46" t="s">
        <v>2661</v>
      </c>
      <c r="E132" s="47" t="s">
        <v>4317</v>
      </c>
      <c r="F132" s="45">
        <v>7561</v>
      </c>
      <c r="G132" s="47" t="s">
        <v>5127</v>
      </c>
      <c r="H132" s="45">
        <v>2006</v>
      </c>
      <c r="I132" s="48" t="s">
        <v>5128</v>
      </c>
      <c r="J132" s="63">
        <v>127191.87</v>
      </c>
      <c r="K132" s="45" t="s">
        <v>664</v>
      </c>
      <c r="L132" s="48" t="s">
        <v>5129</v>
      </c>
      <c r="M132" s="48" t="s">
        <v>5130</v>
      </c>
      <c r="N132" s="48" t="s">
        <v>5131</v>
      </c>
      <c r="O132" s="48"/>
      <c r="P132" s="45">
        <v>43218</v>
      </c>
      <c r="Q132" s="45">
        <v>45.22</v>
      </c>
      <c r="R132" s="45">
        <v>14.96</v>
      </c>
      <c r="S132" s="45">
        <v>17.88</v>
      </c>
      <c r="T132" s="45">
        <v>12.38</v>
      </c>
      <c r="U132" s="45">
        <v>45.22</v>
      </c>
      <c r="V132" s="45">
        <v>100</v>
      </c>
      <c r="W132" s="45">
        <v>100</v>
      </c>
      <c r="X132" s="64" t="s">
        <v>8514</v>
      </c>
      <c r="Y132" s="45">
        <v>4</v>
      </c>
      <c r="Z132" s="45">
        <v>6</v>
      </c>
      <c r="AA132" s="45">
        <v>3</v>
      </c>
      <c r="AB132" s="45">
        <v>66</v>
      </c>
      <c r="AC132" s="45" t="s">
        <v>5132</v>
      </c>
      <c r="AD132" s="45">
        <v>0</v>
      </c>
      <c r="AE132" s="52">
        <v>5</v>
      </c>
      <c r="AF132" s="43">
        <v>100</v>
      </c>
      <c r="AG132" s="53" t="s">
        <v>2661</v>
      </c>
      <c r="AH132" s="45" t="s">
        <v>4317</v>
      </c>
      <c r="AI132" s="66">
        <v>25</v>
      </c>
      <c r="AJ132" s="53" t="s">
        <v>4414</v>
      </c>
      <c r="AK132" s="45" t="s">
        <v>4188</v>
      </c>
      <c r="AL132" s="66">
        <v>25</v>
      </c>
      <c r="AM132" s="53" t="s">
        <v>2588</v>
      </c>
      <c r="AN132" s="45" t="s">
        <v>4350</v>
      </c>
      <c r="AO132" s="66">
        <v>25</v>
      </c>
      <c r="AP132" s="53" t="s">
        <v>3194</v>
      </c>
      <c r="AQ132" s="45" t="s">
        <v>3214</v>
      </c>
      <c r="AR132" s="66">
        <v>25</v>
      </c>
      <c r="AS132" s="53"/>
      <c r="AT132" s="45"/>
      <c r="AU132" s="67"/>
      <c r="AV132" s="53"/>
      <c r="AW132" s="45"/>
      <c r="AX132" s="54"/>
      <c r="AY132" s="132"/>
      <c r="AZ132" s="132"/>
      <c r="BA132" s="132"/>
      <c r="BB132" s="132"/>
      <c r="BC132" s="132"/>
    </row>
    <row r="133" spans="1:55" s="116" customFormat="1" ht="41.4" x14ac:dyDescent="0.25">
      <c r="A133" s="45">
        <v>106</v>
      </c>
      <c r="B133" s="253" t="s">
        <v>5107</v>
      </c>
      <c r="C133" s="45"/>
      <c r="D133" s="46" t="s">
        <v>5133</v>
      </c>
      <c r="E133" s="47" t="s">
        <v>5134</v>
      </c>
      <c r="F133" s="45">
        <v>9081</v>
      </c>
      <c r="G133" s="47" t="s">
        <v>5135</v>
      </c>
      <c r="H133" s="45">
        <v>2010</v>
      </c>
      <c r="I133" s="48" t="s">
        <v>5136</v>
      </c>
      <c r="J133" s="63">
        <v>109209.9</v>
      </c>
      <c r="K133" s="45" t="s">
        <v>677</v>
      </c>
      <c r="L133" s="48" t="s">
        <v>5137</v>
      </c>
      <c r="M133" s="48" t="s">
        <v>5138</v>
      </c>
      <c r="N133" s="48" t="s">
        <v>5139</v>
      </c>
      <c r="O133" s="48" t="s">
        <v>5140</v>
      </c>
      <c r="P133" s="45" t="s">
        <v>8516</v>
      </c>
      <c r="Q133" s="45">
        <v>43.64</v>
      </c>
      <c r="R133" s="45">
        <v>13.38</v>
      </c>
      <c r="S133" s="45">
        <v>17.88</v>
      </c>
      <c r="T133" s="45">
        <v>12.38</v>
      </c>
      <c r="U133" s="45">
        <v>43.64</v>
      </c>
      <c r="V133" s="45">
        <v>100</v>
      </c>
      <c r="W133" s="45" t="s">
        <v>1088</v>
      </c>
      <c r="X133" s="64" t="s">
        <v>8514</v>
      </c>
      <c r="Y133" s="45">
        <v>1</v>
      </c>
      <c r="Z133" s="45">
        <v>5</v>
      </c>
      <c r="AA133" s="45">
        <v>1</v>
      </c>
      <c r="AB133" s="45">
        <v>46</v>
      </c>
      <c r="AC133" s="45" t="s">
        <v>5141</v>
      </c>
      <c r="AD133" s="45"/>
      <c r="AE133" s="52">
        <v>5</v>
      </c>
      <c r="AF133" s="43">
        <v>100</v>
      </c>
      <c r="AG133" s="53"/>
      <c r="AH133" s="45" t="s">
        <v>5126</v>
      </c>
      <c r="AI133" s="66" t="s">
        <v>5117</v>
      </c>
      <c r="AJ133" s="53"/>
      <c r="AK133" s="45"/>
      <c r="AL133" s="66"/>
      <c r="AM133" s="53"/>
      <c r="AN133" s="45"/>
      <c r="AO133" s="66"/>
      <c r="AP133" s="53"/>
      <c r="AQ133" s="45"/>
      <c r="AR133" s="66"/>
      <c r="AS133" s="53"/>
      <c r="AT133" s="45"/>
      <c r="AU133" s="67"/>
      <c r="AV133" s="53"/>
      <c r="AW133" s="45"/>
      <c r="AX133" s="54"/>
      <c r="AY133" s="132"/>
      <c r="AZ133" s="132"/>
      <c r="BA133" s="132"/>
      <c r="BB133" s="132"/>
      <c r="BC133" s="132"/>
    </row>
    <row r="134" spans="1:55" s="116" customFormat="1" ht="82.8" x14ac:dyDescent="0.25">
      <c r="A134" s="45">
        <v>106</v>
      </c>
      <c r="B134" s="253" t="s">
        <v>5107</v>
      </c>
      <c r="C134" s="45"/>
      <c r="D134" s="46" t="s">
        <v>5142</v>
      </c>
      <c r="E134" s="47" t="s">
        <v>5143</v>
      </c>
      <c r="F134" s="45">
        <v>1489</v>
      </c>
      <c r="G134" s="47" t="s">
        <v>5144</v>
      </c>
      <c r="H134" s="45">
        <v>2005</v>
      </c>
      <c r="I134" s="48" t="s">
        <v>5145</v>
      </c>
      <c r="J134" s="63">
        <v>89284.57269237189</v>
      </c>
      <c r="K134" s="45" t="s">
        <v>664</v>
      </c>
      <c r="L134" s="48" t="s">
        <v>5146</v>
      </c>
      <c r="M134" s="48" t="s">
        <v>5147</v>
      </c>
      <c r="N134" s="48" t="s">
        <v>5148</v>
      </c>
      <c r="O134" s="48" t="s">
        <v>5149</v>
      </c>
      <c r="P134" s="45">
        <v>36659</v>
      </c>
      <c r="Q134" s="45">
        <v>40.76</v>
      </c>
      <c r="R134" s="45">
        <v>10.5</v>
      </c>
      <c r="S134" s="45">
        <v>17.88</v>
      </c>
      <c r="T134" s="45">
        <v>12.38</v>
      </c>
      <c r="U134" s="45">
        <v>40.76</v>
      </c>
      <c r="V134" s="45">
        <v>100</v>
      </c>
      <c r="W134" s="45">
        <v>100</v>
      </c>
      <c r="X134" s="64" t="s">
        <v>8514</v>
      </c>
      <c r="Y134" s="45">
        <v>6</v>
      </c>
      <c r="Z134" s="45">
        <v>4</v>
      </c>
      <c r="AA134" s="45">
        <v>7</v>
      </c>
      <c r="AB134" s="45">
        <v>42</v>
      </c>
      <c r="AC134" s="45" t="s">
        <v>5150</v>
      </c>
      <c r="AD134" s="45"/>
      <c r="AE134" s="52">
        <v>5</v>
      </c>
      <c r="AF134" s="43">
        <v>100</v>
      </c>
      <c r="AG134" s="53" t="s">
        <v>5142</v>
      </c>
      <c r="AH134" s="45" t="s">
        <v>5151</v>
      </c>
      <c r="AI134" s="66">
        <v>33</v>
      </c>
      <c r="AJ134" s="53" t="s">
        <v>5152</v>
      </c>
      <c r="AK134" s="45" t="s">
        <v>5153</v>
      </c>
      <c r="AL134" s="66">
        <v>33</v>
      </c>
      <c r="AM134" s="53" t="s">
        <v>5154</v>
      </c>
      <c r="AN134" s="45" t="s">
        <v>5155</v>
      </c>
      <c r="AO134" s="66">
        <v>33</v>
      </c>
      <c r="AP134" s="53"/>
      <c r="AQ134" s="45"/>
      <c r="AR134" s="66" t="s">
        <v>5117</v>
      </c>
      <c r="AS134" s="53"/>
      <c r="AT134" s="45"/>
      <c r="AU134" s="67"/>
      <c r="AV134" s="53"/>
      <c r="AW134" s="45"/>
      <c r="AX134" s="54"/>
      <c r="AY134" s="132"/>
      <c r="AZ134" s="132"/>
      <c r="BA134" s="132"/>
      <c r="BB134" s="132"/>
      <c r="BC134" s="132"/>
    </row>
    <row r="135" spans="1:55" s="116" customFormat="1" ht="96.6" x14ac:dyDescent="0.25">
      <c r="A135" s="45">
        <v>106</v>
      </c>
      <c r="B135" s="253" t="s">
        <v>5107</v>
      </c>
      <c r="C135" s="45"/>
      <c r="D135" s="46" t="s">
        <v>5142</v>
      </c>
      <c r="E135" s="47" t="s">
        <v>5156</v>
      </c>
      <c r="F135" s="45">
        <v>12314</v>
      </c>
      <c r="G135" s="47" t="s">
        <v>5157</v>
      </c>
      <c r="H135" s="45">
        <v>2001</v>
      </c>
      <c r="I135" s="48" t="s">
        <v>5158</v>
      </c>
      <c r="J135" s="63">
        <v>65391.41</v>
      </c>
      <c r="K135" s="45" t="s">
        <v>1902</v>
      </c>
      <c r="L135" s="48" t="s">
        <v>5146</v>
      </c>
      <c r="M135" s="48" t="s">
        <v>5147</v>
      </c>
      <c r="N135" s="48" t="s">
        <v>5159</v>
      </c>
      <c r="O135" s="48" t="s">
        <v>5160</v>
      </c>
      <c r="P135" s="45">
        <v>38155</v>
      </c>
      <c r="Q135" s="45">
        <v>37.950000000000003</v>
      </c>
      <c r="R135" s="45">
        <v>7.69</v>
      </c>
      <c r="S135" s="45">
        <v>17.88</v>
      </c>
      <c r="T135" s="45">
        <v>12.38</v>
      </c>
      <c r="U135" s="45">
        <v>37.950000000000003</v>
      </c>
      <c r="V135" s="45">
        <v>100</v>
      </c>
      <c r="W135" s="45">
        <v>100</v>
      </c>
      <c r="X135" s="64" t="s">
        <v>8514</v>
      </c>
      <c r="Y135" s="45">
        <v>3</v>
      </c>
      <c r="Z135" s="45">
        <v>1</v>
      </c>
      <c r="AA135" s="45">
        <v>6</v>
      </c>
      <c r="AB135" s="45">
        <v>41</v>
      </c>
      <c r="AC135" s="45" t="s">
        <v>5161</v>
      </c>
      <c r="AD135" s="45"/>
      <c r="AE135" s="52">
        <v>5</v>
      </c>
      <c r="AF135" s="43">
        <v>100</v>
      </c>
      <c r="AG135" s="53" t="s">
        <v>5142</v>
      </c>
      <c r="AH135" s="45" t="s">
        <v>5151</v>
      </c>
      <c r="AI135" s="66">
        <v>33</v>
      </c>
      <c r="AJ135" s="53" t="s">
        <v>5152</v>
      </c>
      <c r="AK135" s="45" t="s">
        <v>5153</v>
      </c>
      <c r="AL135" s="66">
        <v>33</v>
      </c>
      <c r="AM135" s="53" t="s">
        <v>5154</v>
      </c>
      <c r="AN135" s="45" t="s">
        <v>5155</v>
      </c>
      <c r="AO135" s="66">
        <v>33</v>
      </c>
      <c r="AP135" s="53"/>
      <c r="AQ135" s="45"/>
      <c r="AR135" s="66" t="s">
        <v>5117</v>
      </c>
      <c r="AS135" s="53"/>
      <c r="AT135" s="45"/>
      <c r="AU135" s="67"/>
      <c r="AV135" s="53"/>
      <c r="AW135" s="45"/>
      <c r="AX135" s="54"/>
      <c r="AY135" s="132"/>
      <c r="AZ135" s="132"/>
      <c r="BA135" s="132"/>
      <c r="BB135" s="132"/>
      <c r="BC135" s="132"/>
    </row>
    <row r="136" spans="1:55" s="116" customFormat="1" ht="220.8" x14ac:dyDescent="0.25">
      <c r="A136" s="45">
        <v>106</v>
      </c>
      <c r="B136" s="253" t="s">
        <v>5107</v>
      </c>
      <c r="C136" s="45"/>
      <c r="D136" s="46" t="s">
        <v>5162</v>
      </c>
      <c r="E136" s="47" t="s">
        <v>4919</v>
      </c>
      <c r="F136" s="45">
        <v>4587</v>
      </c>
      <c r="G136" s="47" t="s">
        <v>5163</v>
      </c>
      <c r="H136" s="45">
        <v>2008</v>
      </c>
      <c r="I136" s="48" t="s">
        <v>5164</v>
      </c>
      <c r="J136" s="63">
        <v>61000</v>
      </c>
      <c r="K136" s="45" t="s">
        <v>655</v>
      </c>
      <c r="L136" s="48" t="s">
        <v>5165</v>
      </c>
      <c r="M136" s="48" t="s">
        <v>5166</v>
      </c>
      <c r="N136" s="48" t="s">
        <v>5167</v>
      </c>
      <c r="O136" s="48" t="s">
        <v>5168</v>
      </c>
      <c r="P136" s="45">
        <v>44888</v>
      </c>
      <c r="Q136" s="45">
        <v>37.44</v>
      </c>
      <c r="R136" s="45">
        <v>7.18</v>
      </c>
      <c r="S136" s="45">
        <v>17.88</v>
      </c>
      <c r="T136" s="45">
        <v>12.38</v>
      </c>
      <c r="U136" s="45">
        <v>37.44</v>
      </c>
      <c r="V136" s="45">
        <v>100</v>
      </c>
      <c r="W136" s="45" t="s">
        <v>1088</v>
      </c>
      <c r="X136" s="64" t="s">
        <v>8514</v>
      </c>
      <c r="Y136" s="45">
        <v>3</v>
      </c>
      <c r="Z136" s="45">
        <v>12</v>
      </c>
      <c r="AA136" s="45">
        <v>3</v>
      </c>
      <c r="AB136" s="45">
        <v>44</v>
      </c>
      <c r="AC136" s="45" t="s">
        <v>5169</v>
      </c>
      <c r="AD136" s="45"/>
      <c r="AE136" s="52">
        <v>5</v>
      </c>
      <c r="AF136" s="43">
        <v>100</v>
      </c>
      <c r="AG136" s="53" t="s">
        <v>5162</v>
      </c>
      <c r="AH136" s="45" t="s">
        <v>5170</v>
      </c>
      <c r="AI136" s="66">
        <v>33</v>
      </c>
      <c r="AJ136" s="53" t="s">
        <v>5171</v>
      </c>
      <c r="AK136" s="45" t="s">
        <v>4919</v>
      </c>
      <c r="AL136" s="66">
        <v>33</v>
      </c>
      <c r="AM136" s="53" t="s">
        <v>5172</v>
      </c>
      <c r="AN136" s="45" t="s">
        <v>5173</v>
      </c>
      <c r="AO136" s="66">
        <v>33</v>
      </c>
      <c r="AP136" s="53"/>
      <c r="AQ136" s="45"/>
      <c r="AR136" s="66" t="s">
        <v>5117</v>
      </c>
      <c r="AS136" s="53"/>
      <c r="AT136" s="45"/>
      <c r="AU136" s="67"/>
      <c r="AV136" s="53"/>
      <c r="AW136" s="45"/>
      <c r="AX136" s="54"/>
      <c r="AY136" s="132"/>
      <c r="AZ136" s="132"/>
      <c r="BA136" s="132"/>
      <c r="BB136" s="132"/>
      <c r="BC136" s="132"/>
    </row>
    <row r="137" spans="1:55" s="116" customFormat="1" ht="151.80000000000001" x14ac:dyDescent="0.25">
      <c r="A137" s="45">
        <v>106</v>
      </c>
      <c r="B137" s="253" t="s">
        <v>5107</v>
      </c>
      <c r="C137" s="45"/>
      <c r="D137" s="46" t="s">
        <v>5179</v>
      </c>
      <c r="E137" s="47" t="s">
        <v>5180</v>
      </c>
      <c r="F137" s="45">
        <v>2830</v>
      </c>
      <c r="G137" s="47" t="s">
        <v>5181</v>
      </c>
      <c r="H137" s="45">
        <v>2007</v>
      </c>
      <c r="I137" s="48" t="s">
        <v>5182</v>
      </c>
      <c r="J137" s="63">
        <v>78196.350000000006</v>
      </c>
      <c r="K137" s="45" t="s">
        <v>655</v>
      </c>
      <c r="L137" s="48" t="s">
        <v>5183</v>
      </c>
      <c r="M137" s="48" t="s">
        <v>5184</v>
      </c>
      <c r="N137" s="48" t="s">
        <v>5185</v>
      </c>
      <c r="O137" s="48" t="s">
        <v>5186</v>
      </c>
      <c r="P137" s="45" t="s">
        <v>8517</v>
      </c>
      <c r="Q137" s="45">
        <v>47.67</v>
      </c>
      <c r="R137" s="45">
        <v>17.41</v>
      </c>
      <c r="S137" s="45">
        <v>17.88</v>
      </c>
      <c r="T137" s="45">
        <v>12.38</v>
      </c>
      <c r="U137" s="45">
        <v>47.67</v>
      </c>
      <c r="V137" s="45">
        <v>100</v>
      </c>
      <c r="W137" s="45" t="s">
        <v>1088</v>
      </c>
      <c r="X137" s="64" t="s">
        <v>8514</v>
      </c>
      <c r="Y137" s="45">
        <v>6</v>
      </c>
      <c r="Z137" s="45">
        <v>4</v>
      </c>
      <c r="AA137" s="45"/>
      <c r="AB137" s="45">
        <v>46</v>
      </c>
      <c r="AC137" s="45" t="s">
        <v>5187</v>
      </c>
      <c r="AD137" s="45"/>
      <c r="AE137" s="52">
        <v>5</v>
      </c>
      <c r="AF137" s="43">
        <v>100</v>
      </c>
      <c r="AG137" s="53" t="s">
        <v>5188</v>
      </c>
      <c r="AH137" s="45" t="s">
        <v>5189</v>
      </c>
      <c r="AI137" s="66">
        <v>33</v>
      </c>
      <c r="AJ137" s="53" t="s">
        <v>5190</v>
      </c>
      <c r="AK137" s="45" t="s">
        <v>5126</v>
      </c>
      <c r="AL137" s="66">
        <v>33</v>
      </c>
      <c r="AM137" s="53" t="s">
        <v>5191</v>
      </c>
      <c r="AN137" s="45" t="s">
        <v>5126</v>
      </c>
      <c r="AO137" s="66">
        <v>33</v>
      </c>
      <c r="AP137" s="53"/>
      <c r="AQ137" s="45"/>
      <c r="AR137" s="66" t="s">
        <v>5117</v>
      </c>
      <c r="AS137" s="53"/>
      <c r="AT137" s="45"/>
      <c r="AU137" s="67"/>
      <c r="AV137" s="53"/>
      <c r="AW137" s="45"/>
      <c r="AX137" s="54"/>
      <c r="AY137" s="132"/>
      <c r="AZ137" s="132"/>
      <c r="BA137" s="132"/>
      <c r="BB137" s="132"/>
      <c r="BC137" s="132"/>
    </row>
    <row r="138" spans="1:55" s="116" customFormat="1" ht="41.4" x14ac:dyDescent="0.25">
      <c r="A138" s="45">
        <v>106</v>
      </c>
      <c r="B138" s="253" t="s">
        <v>5107</v>
      </c>
      <c r="C138" s="45"/>
      <c r="D138" s="46" t="s">
        <v>2433</v>
      </c>
      <c r="E138" s="47" t="s">
        <v>2432</v>
      </c>
      <c r="F138" s="45">
        <v>4540</v>
      </c>
      <c r="G138" s="47" t="s">
        <v>5192</v>
      </c>
      <c r="H138" s="45">
        <v>2002</v>
      </c>
      <c r="I138" s="48" t="s">
        <v>5193</v>
      </c>
      <c r="J138" s="63">
        <v>141575.19</v>
      </c>
      <c r="K138" s="45" t="s">
        <v>848</v>
      </c>
      <c r="L138" s="48" t="s">
        <v>5194</v>
      </c>
      <c r="M138" s="48" t="s">
        <v>5195</v>
      </c>
      <c r="N138" s="48" t="s">
        <v>5196</v>
      </c>
      <c r="O138" s="48" t="s">
        <v>5197</v>
      </c>
      <c r="P138" s="45">
        <v>39116</v>
      </c>
      <c r="Q138" s="45">
        <v>46.92</v>
      </c>
      <c r="R138" s="45">
        <v>16.66</v>
      </c>
      <c r="S138" s="45">
        <v>17.88</v>
      </c>
      <c r="T138" s="45">
        <v>12.38</v>
      </c>
      <c r="U138" s="45">
        <v>46.92</v>
      </c>
      <c r="V138" s="45">
        <v>100</v>
      </c>
      <c r="W138" s="45">
        <v>100</v>
      </c>
      <c r="X138" s="64" t="s">
        <v>8514</v>
      </c>
      <c r="Y138" s="45">
        <v>3</v>
      </c>
      <c r="Z138" s="45">
        <v>1</v>
      </c>
      <c r="AA138" s="45">
        <v>4</v>
      </c>
      <c r="AB138" s="45">
        <v>30</v>
      </c>
      <c r="AC138" s="45" t="s">
        <v>5198</v>
      </c>
      <c r="AD138" s="45"/>
      <c r="AE138" s="52">
        <v>5</v>
      </c>
      <c r="AF138" s="43">
        <v>100</v>
      </c>
      <c r="AG138" s="53" t="s">
        <v>2433</v>
      </c>
      <c r="AH138" s="45" t="s">
        <v>5199</v>
      </c>
      <c r="AI138" s="66">
        <v>50</v>
      </c>
      <c r="AJ138" s="53" t="s">
        <v>5200</v>
      </c>
      <c r="AK138" s="45" t="s">
        <v>5201</v>
      </c>
      <c r="AL138" s="66">
        <v>50</v>
      </c>
      <c r="AM138" s="53"/>
      <c r="AN138" s="45"/>
      <c r="AO138" s="66" t="s">
        <v>5117</v>
      </c>
      <c r="AP138" s="53"/>
      <c r="AQ138" s="45"/>
      <c r="AR138" s="66" t="s">
        <v>5117</v>
      </c>
      <c r="AS138" s="53"/>
      <c r="AT138" s="45"/>
      <c r="AU138" s="67"/>
      <c r="AV138" s="53"/>
      <c r="AW138" s="45"/>
      <c r="AX138" s="54"/>
      <c r="AY138" s="132"/>
      <c r="AZ138" s="132"/>
      <c r="BA138" s="132"/>
      <c r="BB138" s="132"/>
      <c r="BC138" s="132"/>
    </row>
    <row r="139" spans="1:55" s="116" customFormat="1" ht="69" x14ac:dyDescent="0.25">
      <c r="A139" s="45">
        <v>106</v>
      </c>
      <c r="B139" s="253" t="s">
        <v>5107</v>
      </c>
      <c r="C139" s="45"/>
      <c r="D139" s="46" t="s">
        <v>5200</v>
      </c>
      <c r="E139" s="47" t="s">
        <v>5201</v>
      </c>
      <c r="F139" s="45">
        <v>3470</v>
      </c>
      <c r="G139" s="47" t="s">
        <v>5202</v>
      </c>
      <c r="H139" s="45">
        <v>2004</v>
      </c>
      <c r="I139" s="48" t="s">
        <v>5203</v>
      </c>
      <c r="J139" s="63">
        <v>121964.78</v>
      </c>
      <c r="K139" s="45" t="s">
        <v>664</v>
      </c>
      <c r="L139" s="48" t="s">
        <v>5194</v>
      </c>
      <c r="M139" s="48" t="s">
        <v>5195</v>
      </c>
      <c r="N139" s="48" t="s">
        <v>5204</v>
      </c>
      <c r="O139" s="48" t="s">
        <v>5205</v>
      </c>
      <c r="P139" s="45">
        <v>41008</v>
      </c>
      <c r="Q139" s="45">
        <v>44.61</v>
      </c>
      <c r="R139" s="45">
        <v>14.35</v>
      </c>
      <c r="S139" s="45">
        <v>17.88</v>
      </c>
      <c r="T139" s="45">
        <v>12.38</v>
      </c>
      <c r="U139" s="45">
        <v>44.61</v>
      </c>
      <c r="V139" s="45">
        <v>100</v>
      </c>
      <c r="W139" s="45">
        <v>100</v>
      </c>
      <c r="X139" s="64" t="s">
        <v>8514</v>
      </c>
      <c r="Y139" s="45">
        <v>3</v>
      </c>
      <c r="Z139" s="45">
        <v>1</v>
      </c>
      <c r="AA139" s="45">
        <v>4</v>
      </c>
      <c r="AB139" s="45">
        <v>30</v>
      </c>
      <c r="AC139" s="45" t="s">
        <v>5206</v>
      </c>
      <c r="AD139" s="45"/>
      <c r="AE139" s="52">
        <v>5</v>
      </c>
      <c r="AF139" s="43">
        <v>100</v>
      </c>
      <c r="AG139" s="53" t="s">
        <v>5200</v>
      </c>
      <c r="AH139" s="45" t="s">
        <v>5201</v>
      </c>
      <c r="AI139" s="66">
        <v>50</v>
      </c>
      <c r="AJ139" s="53" t="s">
        <v>2433</v>
      </c>
      <c r="AK139" s="45" t="s">
        <v>5199</v>
      </c>
      <c r="AL139" s="66">
        <v>50</v>
      </c>
      <c r="AM139" s="53"/>
      <c r="AN139" s="45"/>
      <c r="AO139" s="66" t="s">
        <v>5117</v>
      </c>
      <c r="AP139" s="53"/>
      <c r="AQ139" s="45"/>
      <c r="AR139" s="66" t="s">
        <v>5117</v>
      </c>
      <c r="AS139" s="53"/>
      <c r="AT139" s="45"/>
      <c r="AU139" s="67"/>
      <c r="AV139" s="53"/>
      <c r="AW139" s="45"/>
      <c r="AX139" s="54"/>
      <c r="AY139" s="132"/>
      <c r="AZ139" s="132"/>
      <c r="BA139" s="132"/>
      <c r="BB139" s="132"/>
      <c r="BC139" s="132"/>
    </row>
    <row r="140" spans="1:55" s="116" customFormat="1" ht="96.6" x14ac:dyDescent="0.25">
      <c r="A140" s="45">
        <v>106</v>
      </c>
      <c r="B140" s="253" t="s">
        <v>5107</v>
      </c>
      <c r="C140" s="45"/>
      <c r="D140" s="46" t="s">
        <v>2431</v>
      </c>
      <c r="E140" s="47" t="s">
        <v>5207</v>
      </c>
      <c r="F140" s="45">
        <v>2757</v>
      </c>
      <c r="G140" s="47" t="s">
        <v>5208</v>
      </c>
      <c r="H140" s="45">
        <v>2004</v>
      </c>
      <c r="I140" s="48" t="s">
        <v>3707</v>
      </c>
      <c r="J140" s="63">
        <v>70905.75863795694</v>
      </c>
      <c r="K140" s="45" t="s">
        <v>664</v>
      </c>
      <c r="L140" s="48" t="s">
        <v>5209</v>
      </c>
      <c r="M140" s="48" t="s">
        <v>5210</v>
      </c>
      <c r="N140" s="48" t="s">
        <v>5211</v>
      </c>
      <c r="O140" s="48" t="s">
        <v>5212</v>
      </c>
      <c r="P140" s="45">
        <v>41282</v>
      </c>
      <c r="Q140" s="45">
        <v>38.6</v>
      </c>
      <c r="R140" s="45">
        <v>8.34</v>
      </c>
      <c r="S140" s="45">
        <v>17.88</v>
      </c>
      <c r="T140" s="45">
        <v>12.38</v>
      </c>
      <c r="U140" s="45">
        <v>38.6</v>
      </c>
      <c r="V140" s="45">
        <v>100</v>
      </c>
      <c r="W140" s="45">
        <v>100</v>
      </c>
      <c r="X140" s="64" t="s">
        <v>8514</v>
      </c>
      <c r="Y140" s="45">
        <v>3</v>
      </c>
      <c r="Z140" s="45">
        <v>1</v>
      </c>
      <c r="AA140" s="45">
        <v>2</v>
      </c>
      <c r="AB140" s="45">
        <v>4</v>
      </c>
      <c r="AC140" s="45" t="s">
        <v>5213</v>
      </c>
      <c r="AD140" s="45"/>
      <c r="AE140" s="52">
        <v>5</v>
      </c>
      <c r="AF140" s="43">
        <v>100</v>
      </c>
      <c r="AG140" s="53" t="s">
        <v>5214</v>
      </c>
      <c r="AH140" s="45" t="s">
        <v>5215</v>
      </c>
      <c r="AI140" s="66">
        <v>25</v>
      </c>
      <c r="AJ140" s="53" t="s">
        <v>5216</v>
      </c>
      <c r="AK140" s="45" t="s">
        <v>5215</v>
      </c>
      <c r="AL140" s="66">
        <v>25</v>
      </c>
      <c r="AM140" s="53" t="s">
        <v>5217</v>
      </c>
      <c r="AN140" s="45" t="s">
        <v>5218</v>
      </c>
      <c r="AO140" s="66">
        <v>25</v>
      </c>
      <c r="AP140" s="53" t="s">
        <v>5219</v>
      </c>
      <c r="AQ140" s="45" t="s">
        <v>5218</v>
      </c>
      <c r="AR140" s="66">
        <v>25</v>
      </c>
      <c r="AS140" s="53"/>
      <c r="AT140" s="45"/>
      <c r="AU140" s="67"/>
      <c r="AV140" s="53"/>
      <c r="AW140" s="45"/>
      <c r="AX140" s="54"/>
      <c r="AY140" s="132"/>
      <c r="AZ140" s="132"/>
      <c r="BA140" s="132"/>
      <c r="BB140" s="132"/>
      <c r="BC140" s="132"/>
    </row>
    <row r="141" spans="1:55" s="116" customFormat="1" ht="55.2" x14ac:dyDescent="0.25">
      <c r="A141" s="45">
        <v>106</v>
      </c>
      <c r="B141" s="253" t="s">
        <v>5107</v>
      </c>
      <c r="C141" s="45"/>
      <c r="D141" s="46" t="s">
        <v>5220</v>
      </c>
      <c r="E141" s="47" t="s">
        <v>5221</v>
      </c>
      <c r="F141" s="45">
        <v>5027</v>
      </c>
      <c r="G141" s="47" t="s">
        <v>5222</v>
      </c>
      <c r="H141" s="45">
        <v>2005</v>
      </c>
      <c r="I141" s="48" t="s">
        <v>5223</v>
      </c>
      <c r="J141" s="63">
        <v>251649.52929394093</v>
      </c>
      <c r="K141" s="45" t="s">
        <v>664</v>
      </c>
      <c r="L141" s="48" t="s">
        <v>5224</v>
      </c>
      <c r="M141" s="48" t="s">
        <v>5225</v>
      </c>
      <c r="N141" s="48" t="s">
        <v>5226</v>
      </c>
      <c r="O141" s="48" t="s">
        <v>5227</v>
      </c>
      <c r="P141" s="45">
        <v>43605</v>
      </c>
      <c r="Q141" s="45">
        <v>59.87</v>
      </c>
      <c r="R141" s="45">
        <v>29.61</v>
      </c>
      <c r="S141" s="45">
        <v>17.88</v>
      </c>
      <c r="T141" s="45">
        <v>12.38</v>
      </c>
      <c r="U141" s="45">
        <v>59.87</v>
      </c>
      <c r="V141" s="45">
        <v>100</v>
      </c>
      <c r="W141" s="45">
        <v>100</v>
      </c>
      <c r="X141" s="64" t="s">
        <v>8514</v>
      </c>
      <c r="Y141" s="45">
        <v>3</v>
      </c>
      <c r="Z141" s="45">
        <v>2</v>
      </c>
      <c r="AA141" s="45">
        <v>3</v>
      </c>
      <c r="AB141" s="45">
        <v>32</v>
      </c>
      <c r="AC141" s="45" t="s">
        <v>5228</v>
      </c>
      <c r="AD141" s="45"/>
      <c r="AE141" s="52">
        <v>5</v>
      </c>
      <c r="AF141" s="43">
        <v>100</v>
      </c>
      <c r="AG141" s="53" t="s">
        <v>5229</v>
      </c>
      <c r="AH141" s="45" t="s">
        <v>5126</v>
      </c>
      <c r="AI141" s="66">
        <v>25</v>
      </c>
      <c r="AJ141" s="53" t="s">
        <v>5230</v>
      </c>
      <c r="AK141" s="45" t="s">
        <v>5126</v>
      </c>
      <c r="AL141" s="66">
        <v>25</v>
      </c>
      <c r="AM141" s="53" t="s">
        <v>5231</v>
      </c>
      <c r="AN141" s="45"/>
      <c r="AO141" s="66">
        <v>25</v>
      </c>
      <c r="AP141" s="53" t="s">
        <v>5232</v>
      </c>
      <c r="AQ141" s="45" t="s">
        <v>5126</v>
      </c>
      <c r="AR141" s="66">
        <v>25</v>
      </c>
      <c r="AS141" s="53"/>
      <c r="AT141" s="45"/>
      <c r="AU141" s="67"/>
      <c r="AV141" s="53"/>
      <c r="AW141" s="45"/>
      <c r="AX141" s="54"/>
      <c r="AY141" s="132"/>
      <c r="AZ141" s="132"/>
      <c r="BA141" s="132"/>
      <c r="BB141" s="132"/>
      <c r="BC141" s="132"/>
    </row>
    <row r="142" spans="1:55" s="116" customFormat="1" ht="55.2" x14ac:dyDescent="0.25">
      <c r="A142" s="45">
        <v>106</v>
      </c>
      <c r="B142" s="253" t="s">
        <v>5107</v>
      </c>
      <c r="C142" s="45"/>
      <c r="D142" s="46" t="s">
        <v>5220</v>
      </c>
      <c r="E142" s="47" t="s">
        <v>5221</v>
      </c>
      <c r="F142" s="45">
        <v>5027</v>
      </c>
      <c r="G142" s="47" t="s">
        <v>5233</v>
      </c>
      <c r="H142" s="45">
        <v>2004</v>
      </c>
      <c r="I142" s="48" t="s">
        <v>5234</v>
      </c>
      <c r="J142" s="63">
        <v>243141.67</v>
      </c>
      <c r="K142" s="45" t="s">
        <v>848</v>
      </c>
      <c r="L142" s="48" t="s">
        <v>5224</v>
      </c>
      <c r="M142" s="48" t="s">
        <v>5235</v>
      </c>
      <c r="N142" s="48" t="s">
        <v>5236</v>
      </c>
      <c r="O142" s="48" t="s">
        <v>5237</v>
      </c>
      <c r="P142" s="45">
        <v>39850</v>
      </c>
      <c r="Q142" s="45">
        <v>58.86</v>
      </c>
      <c r="R142" s="45">
        <v>28.6</v>
      </c>
      <c r="S142" s="45">
        <v>17.88</v>
      </c>
      <c r="T142" s="45">
        <v>12.38</v>
      </c>
      <c r="U142" s="45">
        <v>58.86</v>
      </c>
      <c r="V142" s="45">
        <v>100</v>
      </c>
      <c r="W142" s="45" t="s">
        <v>1088</v>
      </c>
      <c r="X142" s="64" t="s">
        <v>8514</v>
      </c>
      <c r="Y142" s="45">
        <v>3</v>
      </c>
      <c r="Z142" s="45">
        <v>2</v>
      </c>
      <c r="AA142" s="45">
        <v>3</v>
      </c>
      <c r="AB142" s="45">
        <v>32</v>
      </c>
      <c r="AC142" s="45" t="s">
        <v>5238</v>
      </c>
      <c r="AD142" s="45"/>
      <c r="AE142" s="52">
        <v>5</v>
      </c>
      <c r="AF142" s="43">
        <v>100</v>
      </c>
      <c r="AG142" s="53" t="s">
        <v>5220</v>
      </c>
      <c r="AH142" s="45" t="s">
        <v>5221</v>
      </c>
      <c r="AI142" s="66">
        <v>25</v>
      </c>
      <c r="AJ142" s="53" t="s">
        <v>5239</v>
      </c>
      <c r="AK142" s="45" t="s">
        <v>5240</v>
      </c>
      <c r="AL142" s="66">
        <v>25</v>
      </c>
      <c r="AM142" s="53" t="s">
        <v>5241</v>
      </c>
      <c r="AN142" s="45" t="s">
        <v>5242</v>
      </c>
      <c r="AO142" s="66">
        <v>25</v>
      </c>
      <c r="AP142" s="53" t="s">
        <v>5243</v>
      </c>
      <c r="AQ142" s="45" t="s">
        <v>5244</v>
      </c>
      <c r="AR142" s="66">
        <v>25</v>
      </c>
      <c r="AS142" s="53"/>
      <c r="AT142" s="45"/>
      <c r="AU142" s="67"/>
      <c r="AV142" s="53"/>
      <c r="AW142" s="45"/>
      <c r="AX142" s="54"/>
      <c r="AY142" s="132"/>
      <c r="AZ142" s="132"/>
      <c r="BA142" s="132"/>
      <c r="BB142" s="132"/>
      <c r="BC142" s="132"/>
    </row>
    <row r="143" spans="1:55" s="116" customFormat="1" ht="55.2" x14ac:dyDescent="0.25">
      <c r="A143" s="45">
        <v>106</v>
      </c>
      <c r="B143" s="253" t="s">
        <v>5107</v>
      </c>
      <c r="C143" s="45"/>
      <c r="D143" s="46" t="s">
        <v>5245</v>
      </c>
      <c r="E143" s="47" t="s">
        <v>5246</v>
      </c>
      <c r="F143" s="45">
        <v>14130</v>
      </c>
      <c r="G143" s="47" t="s">
        <v>5247</v>
      </c>
      <c r="H143" s="45">
        <v>2008</v>
      </c>
      <c r="I143" s="48" t="s">
        <v>5248</v>
      </c>
      <c r="J143" s="63">
        <v>210000</v>
      </c>
      <c r="K143" s="45" t="s">
        <v>655</v>
      </c>
      <c r="L143" s="48" t="s">
        <v>2481</v>
      </c>
      <c r="M143" s="48" t="s">
        <v>5249</v>
      </c>
      <c r="N143" s="48" t="s">
        <v>5250</v>
      </c>
      <c r="O143" s="48" t="s">
        <v>5251</v>
      </c>
      <c r="P143" s="45" t="s">
        <v>5252</v>
      </c>
      <c r="Q143" s="45">
        <v>54.97</v>
      </c>
      <c r="R143" s="45">
        <v>24.71</v>
      </c>
      <c r="S143" s="45">
        <v>17.88</v>
      </c>
      <c r="T143" s="45">
        <v>12.38</v>
      </c>
      <c r="U143" s="45">
        <v>54.97</v>
      </c>
      <c r="V143" s="45">
        <v>100</v>
      </c>
      <c r="W143" s="45">
        <v>81.558687809789589</v>
      </c>
      <c r="X143" s="64" t="s">
        <v>8514</v>
      </c>
      <c r="Y143" s="45">
        <v>6</v>
      </c>
      <c r="Z143" s="45">
        <v>1</v>
      </c>
      <c r="AA143" s="45">
        <v>1</v>
      </c>
      <c r="AB143" s="45">
        <v>45</v>
      </c>
      <c r="AC143" s="45" t="s">
        <v>5253</v>
      </c>
      <c r="AD143" s="45"/>
      <c r="AE143" s="52">
        <v>5</v>
      </c>
      <c r="AF143" s="43">
        <v>100</v>
      </c>
      <c r="AG143" s="53" t="s">
        <v>5245</v>
      </c>
      <c r="AH143" s="45" t="s">
        <v>5246</v>
      </c>
      <c r="AI143" s="66">
        <v>33</v>
      </c>
      <c r="AJ143" s="53" t="s">
        <v>4795</v>
      </c>
      <c r="AK143" s="45" t="s">
        <v>4800</v>
      </c>
      <c r="AL143" s="66">
        <v>33</v>
      </c>
      <c r="AM143" s="53" t="s">
        <v>2407</v>
      </c>
      <c r="AN143" s="45" t="s">
        <v>4778</v>
      </c>
      <c r="AO143" s="66">
        <v>33</v>
      </c>
      <c r="AP143" s="53"/>
      <c r="AQ143" s="45"/>
      <c r="AR143" s="66" t="s">
        <v>5117</v>
      </c>
      <c r="AS143" s="53"/>
      <c r="AT143" s="45"/>
      <c r="AU143" s="67"/>
      <c r="AV143" s="53"/>
      <c r="AW143" s="45"/>
      <c r="AX143" s="54"/>
      <c r="AY143" s="132"/>
      <c r="AZ143" s="132"/>
      <c r="BA143" s="132"/>
      <c r="BB143" s="132"/>
      <c r="BC143" s="132"/>
    </row>
    <row r="144" spans="1:55" s="116" customFormat="1" ht="110.4" x14ac:dyDescent="0.25">
      <c r="A144" s="45">
        <v>106</v>
      </c>
      <c r="B144" s="253" t="s">
        <v>5107</v>
      </c>
      <c r="C144" s="45"/>
      <c r="D144" s="46" t="s">
        <v>5254</v>
      </c>
      <c r="E144" s="47" t="s">
        <v>5255</v>
      </c>
      <c r="F144" s="45">
        <v>3332</v>
      </c>
      <c r="G144" s="47" t="s">
        <v>5256</v>
      </c>
      <c r="H144" s="45">
        <v>2007</v>
      </c>
      <c r="I144" s="48" t="s">
        <v>5257</v>
      </c>
      <c r="J144" s="63">
        <v>76157.899999999994</v>
      </c>
      <c r="K144" s="45" t="s">
        <v>655</v>
      </c>
      <c r="L144" s="48" t="s">
        <v>5258</v>
      </c>
      <c r="M144" s="48" t="s">
        <v>5259</v>
      </c>
      <c r="N144" s="48" t="s">
        <v>5260</v>
      </c>
      <c r="O144" s="48" t="s">
        <v>5261</v>
      </c>
      <c r="P144" s="45" t="s">
        <v>5262</v>
      </c>
      <c r="Q144" s="45">
        <v>39.22</v>
      </c>
      <c r="R144" s="45">
        <v>8.9600000000000009</v>
      </c>
      <c r="S144" s="45">
        <v>17.88</v>
      </c>
      <c r="T144" s="45">
        <v>12.38</v>
      </c>
      <c r="U144" s="45">
        <v>39.22</v>
      </c>
      <c r="V144" s="45">
        <v>100</v>
      </c>
      <c r="W144" s="45">
        <v>72.205528571428573</v>
      </c>
      <c r="X144" s="64" t="s">
        <v>8514</v>
      </c>
      <c r="Y144" s="45">
        <v>6</v>
      </c>
      <c r="Z144" s="45">
        <v>1</v>
      </c>
      <c r="AA144" s="45">
        <v>1</v>
      </c>
      <c r="AB144" s="45">
        <v>46</v>
      </c>
      <c r="AC144" s="45" t="s">
        <v>5263</v>
      </c>
      <c r="AD144" s="45"/>
      <c r="AE144" s="52">
        <v>5</v>
      </c>
      <c r="AF144" s="43">
        <v>100</v>
      </c>
      <c r="AG144" s="53" t="s">
        <v>5264</v>
      </c>
      <c r="AH144" s="45" t="s">
        <v>5126</v>
      </c>
      <c r="AI144" s="66">
        <v>50</v>
      </c>
      <c r="AJ144" s="53" t="s">
        <v>5254</v>
      </c>
      <c r="AK144" s="45" t="s">
        <v>5265</v>
      </c>
      <c r="AL144" s="66">
        <v>50</v>
      </c>
      <c r="AM144" s="53"/>
      <c r="AN144" s="45"/>
      <c r="AO144" s="66" t="s">
        <v>5117</v>
      </c>
      <c r="AP144" s="53"/>
      <c r="AQ144" s="45"/>
      <c r="AR144" s="66" t="s">
        <v>5117</v>
      </c>
      <c r="AS144" s="53"/>
      <c r="AT144" s="45"/>
      <c r="AU144" s="67"/>
      <c r="AV144" s="53"/>
      <c r="AW144" s="45"/>
      <c r="AX144" s="54"/>
      <c r="AY144" s="132"/>
      <c r="AZ144" s="132"/>
      <c r="BA144" s="132"/>
      <c r="BB144" s="132"/>
      <c r="BC144" s="132"/>
    </row>
    <row r="145" spans="1:55" s="116" customFormat="1" ht="82.8" x14ac:dyDescent="0.25">
      <c r="A145" s="45">
        <v>106</v>
      </c>
      <c r="B145" s="253" t="s">
        <v>5107</v>
      </c>
      <c r="C145" s="45"/>
      <c r="D145" s="46" t="s">
        <v>5152</v>
      </c>
      <c r="E145" s="47" t="s">
        <v>5156</v>
      </c>
      <c r="F145" s="45">
        <v>12314</v>
      </c>
      <c r="G145" s="47" t="s">
        <v>5266</v>
      </c>
      <c r="H145" s="45">
        <v>2012</v>
      </c>
      <c r="I145" s="48" t="s">
        <v>5267</v>
      </c>
      <c r="J145" s="63">
        <v>567120</v>
      </c>
      <c r="K145" s="45" t="s">
        <v>677</v>
      </c>
      <c r="L145" s="48" t="s">
        <v>5268</v>
      </c>
      <c r="M145" s="48" t="s">
        <v>5269</v>
      </c>
      <c r="N145" s="48" t="s">
        <v>5270</v>
      </c>
      <c r="O145" s="48" t="s">
        <v>5271</v>
      </c>
      <c r="P145" s="45" t="s">
        <v>5272</v>
      </c>
      <c r="Q145" s="45">
        <v>88.6</v>
      </c>
      <c r="R145" s="45">
        <v>66.72</v>
      </c>
      <c r="S145" s="45">
        <v>7.78</v>
      </c>
      <c r="T145" s="45">
        <v>14.1</v>
      </c>
      <c r="U145" s="45">
        <v>88.6</v>
      </c>
      <c r="V145" s="45">
        <v>100</v>
      </c>
      <c r="W145" s="45">
        <v>0</v>
      </c>
      <c r="X145" s="64" t="s">
        <v>8514</v>
      </c>
      <c r="Y145" s="45">
        <v>1</v>
      </c>
      <c r="Z145" s="45">
        <v>1</v>
      </c>
      <c r="AA145" s="45">
        <v>7</v>
      </c>
      <c r="AB145" s="45">
        <v>41</v>
      </c>
      <c r="AC145" s="45" t="s">
        <v>5273</v>
      </c>
      <c r="AD145" s="45"/>
      <c r="AE145" s="52">
        <v>5</v>
      </c>
      <c r="AF145" s="43">
        <v>100</v>
      </c>
      <c r="AG145" s="53" t="s">
        <v>5152</v>
      </c>
      <c r="AH145" s="45" t="s">
        <v>5153</v>
      </c>
      <c r="AI145" s="66">
        <v>33</v>
      </c>
      <c r="AJ145" s="53" t="s">
        <v>5142</v>
      </c>
      <c r="AK145" s="45" t="s">
        <v>5151</v>
      </c>
      <c r="AL145" s="66">
        <v>33</v>
      </c>
      <c r="AM145" s="53" t="s">
        <v>3633</v>
      </c>
      <c r="AN145" s="45" t="s">
        <v>5274</v>
      </c>
      <c r="AO145" s="66">
        <v>33</v>
      </c>
      <c r="AP145" s="53"/>
      <c r="AQ145" s="45"/>
      <c r="AR145" s="66"/>
      <c r="AS145" s="53"/>
      <c r="AT145" s="45"/>
      <c r="AU145" s="67"/>
      <c r="AV145" s="53"/>
      <c r="AW145" s="45"/>
      <c r="AX145" s="54"/>
      <c r="AY145" s="132"/>
      <c r="AZ145" s="132"/>
      <c r="BA145" s="132"/>
      <c r="BB145" s="132"/>
      <c r="BC145" s="132"/>
    </row>
    <row r="146" spans="1:55" s="116" customFormat="1" ht="41.4" x14ac:dyDescent="0.25">
      <c r="A146" s="45">
        <v>106</v>
      </c>
      <c r="B146" s="253" t="s">
        <v>5107</v>
      </c>
      <c r="C146" s="45"/>
      <c r="D146" s="46" t="s">
        <v>5220</v>
      </c>
      <c r="E146" s="47" t="s">
        <v>5221</v>
      </c>
      <c r="F146" s="45">
        <v>5027</v>
      </c>
      <c r="G146" s="47" t="s">
        <v>5275</v>
      </c>
      <c r="H146" s="45">
        <v>2008</v>
      </c>
      <c r="I146" s="48" t="s">
        <v>5276</v>
      </c>
      <c r="J146" s="63">
        <v>78200</v>
      </c>
      <c r="K146" s="45" t="s">
        <v>655</v>
      </c>
      <c r="L146" s="48" t="s">
        <v>5224</v>
      </c>
      <c r="M146" s="48" t="s">
        <v>5277</v>
      </c>
      <c r="N146" s="48" t="s">
        <v>5278</v>
      </c>
      <c r="O146" s="48" t="s">
        <v>5279</v>
      </c>
      <c r="P146" s="45" t="s">
        <v>5280</v>
      </c>
      <c r="Q146" s="45">
        <v>39.46</v>
      </c>
      <c r="R146" s="45">
        <v>9.1999999999999993</v>
      </c>
      <c r="S146" s="45">
        <v>17.88</v>
      </c>
      <c r="T146" s="45">
        <v>12.38</v>
      </c>
      <c r="U146" s="45">
        <v>39.46</v>
      </c>
      <c r="V146" s="45">
        <v>100</v>
      </c>
      <c r="W146" s="45">
        <v>45.034929741676862</v>
      </c>
      <c r="X146" s="64" t="s">
        <v>8514</v>
      </c>
      <c r="Y146" s="45">
        <v>3</v>
      </c>
      <c r="Z146" s="45">
        <v>11</v>
      </c>
      <c r="AA146" s="45">
        <v>3</v>
      </c>
      <c r="AB146" s="45">
        <v>32</v>
      </c>
      <c r="AC146" s="45" t="s">
        <v>5281</v>
      </c>
      <c r="AD146" s="45"/>
      <c r="AE146" s="52">
        <v>5</v>
      </c>
      <c r="AF146" s="43">
        <v>100</v>
      </c>
      <c r="AG146" s="53" t="s">
        <v>5220</v>
      </c>
      <c r="AH146" s="45" t="s">
        <v>5221</v>
      </c>
      <c r="AI146" s="66">
        <v>25</v>
      </c>
      <c r="AJ146" s="53" t="s">
        <v>5282</v>
      </c>
      <c r="AK146" s="45" t="s">
        <v>5283</v>
      </c>
      <c r="AL146" s="66">
        <v>25</v>
      </c>
      <c r="AM146" s="53" t="s">
        <v>5284</v>
      </c>
      <c r="AN146" s="45" t="s">
        <v>3002</v>
      </c>
      <c r="AO146" s="66">
        <v>25</v>
      </c>
      <c r="AP146" s="53" t="s">
        <v>5285</v>
      </c>
      <c r="AQ146" s="45" t="s">
        <v>5286</v>
      </c>
      <c r="AR146" s="66">
        <v>25</v>
      </c>
      <c r="AS146" s="53"/>
      <c r="AT146" s="45"/>
      <c r="AU146" s="67"/>
      <c r="AV146" s="53"/>
      <c r="AW146" s="45"/>
      <c r="AX146" s="54"/>
      <c r="AY146" s="132"/>
      <c r="AZ146" s="132"/>
      <c r="BA146" s="132"/>
      <c r="BB146" s="132"/>
      <c r="BC146" s="132"/>
    </row>
    <row r="147" spans="1:55" s="116" customFormat="1" ht="193.2" x14ac:dyDescent="0.25">
      <c r="A147" s="45">
        <v>106</v>
      </c>
      <c r="B147" s="253" t="s">
        <v>5107</v>
      </c>
      <c r="C147" s="45"/>
      <c r="D147" s="46" t="s">
        <v>5254</v>
      </c>
      <c r="E147" s="47" t="s">
        <v>5255</v>
      </c>
      <c r="F147" s="45">
        <v>3332</v>
      </c>
      <c r="G147" s="47" t="s">
        <v>4135</v>
      </c>
      <c r="H147" s="45">
        <v>2005</v>
      </c>
      <c r="I147" s="48" t="s">
        <v>5287</v>
      </c>
      <c r="J147" s="63">
        <v>121598.22295943915</v>
      </c>
      <c r="K147" s="45" t="s">
        <v>664</v>
      </c>
      <c r="L147" s="48" t="s">
        <v>5288</v>
      </c>
      <c r="M147" s="48" t="s">
        <v>5289</v>
      </c>
      <c r="N147" s="48" t="s">
        <v>5290</v>
      </c>
      <c r="O147" s="48" t="s">
        <v>5291</v>
      </c>
      <c r="P147" s="45">
        <v>35941</v>
      </c>
      <c r="Q147" s="45">
        <v>44.57</v>
      </c>
      <c r="R147" s="45">
        <v>14.31</v>
      </c>
      <c r="S147" s="45">
        <v>17.88</v>
      </c>
      <c r="T147" s="45">
        <v>12.38</v>
      </c>
      <c r="U147" s="45">
        <v>44.57</v>
      </c>
      <c r="V147" s="45">
        <v>100</v>
      </c>
      <c r="W147" s="45">
        <v>100</v>
      </c>
      <c r="X147" s="64" t="s">
        <v>8514</v>
      </c>
      <c r="Y147" s="45">
        <v>5</v>
      </c>
      <c r="Z147" s="45">
        <v>1</v>
      </c>
      <c r="AA147" s="45"/>
      <c r="AB147" s="45">
        <v>34</v>
      </c>
      <c r="AC147" s="45" t="s">
        <v>5292</v>
      </c>
      <c r="AD147" s="45"/>
      <c r="AE147" s="52">
        <v>5</v>
      </c>
      <c r="AF147" s="43">
        <v>100</v>
      </c>
      <c r="AG147" s="53" t="s">
        <v>5254</v>
      </c>
      <c r="AH147" s="45" t="s">
        <v>5265</v>
      </c>
      <c r="AI147" s="66">
        <v>25</v>
      </c>
      <c r="AJ147" s="53" t="s">
        <v>5293</v>
      </c>
      <c r="AK147" s="45" t="s">
        <v>5294</v>
      </c>
      <c r="AL147" s="66">
        <v>25</v>
      </c>
      <c r="AM147" s="53" t="s">
        <v>5295</v>
      </c>
      <c r="AN147" s="45" t="s">
        <v>5294</v>
      </c>
      <c r="AO147" s="66">
        <v>25</v>
      </c>
      <c r="AP147" s="53" t="s">
        <v>5296</v>
      </c>
      <c r="AQ147" s="45" t="s">
        <v>5294</v>
      </c>
      <c r="AR147" s="66">
        <v>25</v>
      </c>
      <c r="AS147" s="53"/>
      <c r="AT147" s="45"/>
      <c r="AU147" s="67"/>
      <c r="AV147" s="53"/>
      <c r="AW147" s="45"/>
      <c r="AX147" s="54"/>
      <c r="AY147" s="132"/>
      <c r="AZ147" s="132"/>
      <c r="BA147" s="132"/>
      <c r="BB147" s="132"/>
      <c r="BC147" s="132"/>
    </row>
    <row r="148" spans="1:55" s="116" customFormat="1" ht="41.4" x14ac:dyDescent="0.25">
      <c r="A148" s="45">
        <v>106</v>
      </c>
      <c r="B148" s="253" t="s">
        <v>5107</v>
      </c>
      <c r="C148" s="45"/>
      <c r="D148" s="46" t="s">
        <v>2661</v>
      </c>
      <c r="E148" s="47" t="s">
        <v>4317</v>
      </c>
      <c r="F148" s="45">
        <v>7561</v>
      </c>
      <c r="G148" s="47" t="s">
        <v>5297</v>
      </c>
      <c r="H148" s="45">
        <v>2003</v>
      </c>
      <c r="I148" s="48" t="s">
        <v>5298</v>
      </c>
      <c r="J148" s="63">
        <v>62522.8</v>
      </c>
      <c r="K148" s="45" t="s">
        <v>848</v>
      </c>
      <c r="L148" s="48" t="s">
        <v>5299</v>
      </c>
      <c r="M148" s="48" t="s">
        <v>5300</v>
      </c>
      <c r="N148" s="48" t="s">
        <v>5301</v>
      </c>
      <c r="O148" s="48"/>
      <c r="P148" s="45" t="s">
        <v>5302</v>
      </c>
      <c r="Q148" s="45">
        <v>37.619999999999997</v>
      </c>
      <c r="R148" s="45">
        <v>7.36</v>
      </c>
      <c r="S148" s="45">
        <v>17.88</v>
      </c>
      <c r="T148" s="45">
        <v>12.38</v>
      </c>
      <c r="U148" s="45">
        <v>37.619999999999997</v>
      </c>
      <c r="V148" s="45">
        <v>100</v>
      </c>
      <c r="W148" s="45">
        <v>100</v>
      </c>
      <c r="X148" s="64" t="s">
        <v>8514</v>
      </c>
      <c r="Y148" s="45">
        <v>3</v>
      </c>
      <c r="Z148" s="45">
        <v>8</v>
      </c>
      <c r="AA148" s="45">
        <v>1</v>
      </c>
      <c r="AB148" s="45">
        <v>67</v>
      </c>
      <c r="AC148" s="45" t="s">
        <v>5303</v>
      </c>
      <c r="AD148" s="45">
        <v>0</v>
      </c>
      <c r="AE148" s="52">
        <v>5</v>
      </c>
      <c r="AF148" s="43">
        <v>100</v>
      </c>
      <c r="AG148" s="53" t="s">
        <v>4414</v>
      </c>
      <c r="AH148" s="45" t="s">
        <v>4188</v>
      </c>
      <c r="AI148" s="66">
        <v>25</v>
      </c>
      <c r="AJ148" s="53" t="s">
        <v>2661</v>
      </c>
      <c r="AK148" s="45" t="s">
        <v>4317</v>
      </c>
      <c r="AL148" s="66">
        <v>25</v>
      </c>
      <c r="AM148" s="53" t="s">
        <v>5304</v>
      </c>
      <c r="AN148" s="45" t="s">
        <v>4188</v>
      </c>
      <c r="AO148" s="66">
        <v>25</v>
      </c>
      <c r="AP148" s="53" t="s">
        <v>5305</v>
      </c>
      <c r="AQ148" s="45" t="s">
        <v>4317</v>
      </c>
      <c r="AR148" s="66">
        <v>25</v>
      </c>
      <c r="AS148" s="53"/>
      <c r="AT148" s="45"/>
      <c r="AU148" s="67"/>
      <c r="AV148" s="53"/>
      <c r="AW148" s="45"/>
      <c r="AX148" s="54"/>
      <c r="AY148" s="132"/>
      <c r="AZ148" s="132"/>
      <c r="BA148" s="132"/>
      <c r="BB148" s="132"/>
      <c r="BC148" s="132"/>
    </row>
    <row r="149" spans="1:55" s="116" customFormat="1" ht="124.2" x14ac:dyDescent="0.25">
      <c r="A149" s="45">
        <v>106</v>
      </c>
      <c r="B149" s="253" t="s">
        <v>5107</v>
      </c>
      <c r="C149" s="45"/>
      <c r="D149" s="46" t="s">
        <v>5306</v>
      </c>
      <c r="E149" s="47" t="s">
        <v>5307</v>
      </c>
      <c r="F149" s="45">
        <v>1339</v>
      </c>
      <c r="G149" s="47" t="s">
        <v>5308</v>
      </c>
      <c r="H149" s="45">
        <v>2007</v>
      </c>
      <c r="I149" s="48" t="s">
        <v>5309</v>
      </c>
      <c r="J149" s="63">
        <v>67200</v>
      </c>
      <c r="K149" s="45" t="s">
        <v>655</v>
      </c>
      <c r="L149" s="48" t="s">
        <v>5310</v>
      </c>
      <c r="M149" s="48" t="s">
        <v>5311</v>
      </c>
      <c r="N149" s="48" t="s">
        <v>5312</v>
      </c>
      <c r="O149" s="48" t="s">
        <v>5313</v>
      </c>
      <c r="P149" s="45" t="s">
        <v>5314</v>
      </c>
      <c r="Q149" s="45">
        <v>38.17</v>
      </c>
      <c r="R149" s="45">
        <v>7.91</v>
      </c>
      <c r="S149" s="45">
        <v>17.88</v>
      </c>
      <c r="T149" s="45">
        <v>12.38</v>
      </c>
      <c r="U149" s="45">
        <v>38.17</v>
      </c>
      <c r="V149" s="45">
        <v>100</v>
      </c>
      <c r="W149" s="45" t="s">
        <v>1088</v>
      </c>
      <c r="X149" s="64" t="s">
        <v>8514</v>
      </c>
      <c r="Y149" s="45">
        <v>6</v>
      </c>
      <c r="Z149" s="45">
        <v>1</v>
      </c>
      <c r="AA149" s="45">
        <v>5</v>
      </c>
      <c r="AB149" s="45">
        <v>63</v>
      </c>
      <c r="AC149" s="45" t="s">
        <v>5315</v>
      </c>
      <c r="AD149" s="45">
        <v>0</v>
      </c>
      <c r="AE149" s="52">
        <v>5</v>
      </c>
      <c r="AF149" s="43">
        <v>100</v>
      </c>
      <c r="AG149" s="53" t="s">
        <v>5306</v>
      </c>
      <c r="AH149" s="45" t="s">
        <v>5316</v>
      </c>
      <c r="AI149" s="66">
        <v>25</v>
      </c>
      <c r="AJ149" s="53" t="s">
        <v>5306</v>
      </c>
      <c r="AK149" s="45" t="s">
        <v>5316</v>
      </c>
      <c r="AL149" s="66">
        <v>25</v>
      </c>
      <c r="AM149" s="53" t="s">
        <v>5306</v>
      </c>
      <c r="AN149" s="45" t="s">
        <v>5316</v>
      </c>
      <c r="AO149" s="66">
        <v>25</v>
      </c>
      <c r="AP149" s="53" t="s">
        <v>5306</v>
      </c>
      <c r="AQ149" s="45" t="s">
        <v>5316</v>
      </c>
      <c r="AR149" s="66">
        <v>25</v>
      </c>
      <c r="AS149" s="53"/>
      <c r="AT149" s="45"/>
      <c r="AU149" s="67"/>
      <c r="AV149" s="53"/>
      <c r="AW149" s="45"/>
      <c r="AX149" s="54"/>
      <c r="AY149" s="132"/>
      <c r="AZ149" s="132"/>
      <c r="BA149" s="132"/>
      <c r="BB149" s="132"/>
      <c r="BC149" s="132"/>
    </row>
    <row r="150" spans="1:55" s="116" customFormat="1" ht="55.2" x14ac:dyDescent="0.25">
      <c r="A150" s="45">
        <v>106</v>
      </c>
      <c r="B150" s="253" t="s">
        <v>5107</v>
      </c>
      <c r="C150" s="45"/>
      <c r="D150" s="46" t="s">
        <v>5162</v>
      </c>
      <c r="E150" s="47" t="s">
        <v>4919</v>
      </c>
      <c r="F150" s="45">
        <v>4587</v>
      </c>
      <c r="G150" s="47" t="s">
        <v>5317</v>
      </c>
      <c r="H150" s="45">
        <v>2004</v>
      </c>
      <c r="I150" s="48" t="s">
        <v>5318</v>
      </c>
      <c r="J150" s="63">
        <v>52228.547988649647</v>
      </c>
      <c r="K150" s="45" t="s">
        <v>664</v>
      </c>
      <c r="L150" s="48" t="s">
        <v>5319</v>
      </c>
      <c r="M150" s="48" t="s">
        <v>5320</v>
      </c>
      <c r="N150" s="48" t="s">
        <v>5321</v>
      </c>
      <c r="O150" s="48" t="s">
        <v>5322</v>
      </c>
      <c r="P150" s="45">
        <v>41790</v>
      </c>
      <c r="Q150" s="45">
        <v>36.4</v>
      </c>
      <c r="R150" s="45">
        <v>6.14</v>
      </c>
      <c r="S150" s="45">
        <v>17.88</v>
      </c>
      <c r="T150" s="45">
        <v>12.38</v>
      </c>
      <c r="U150" s="45">
        <v>36.4</v>
      </c>
      <c r="V150" s="45">
        <v>100</v>
      </c>
      <c r="W150" s="45">
        <v>100</v>
      </c>
      <c r="X150" s="64" t="s">
        <v>8514</v>
      </c>
      <c r="Y150" s="45">
        <v>6</v>
      </c>
      <c r="Z150" s="45">
        <v>3</v>
      </c>
      <c r="AA150" s="45">
        <v>4</v>
      </c>
      <c r="AB150" s="45">
        <v>44</v>
      </c>
      <c r="AC150" s="45" t="s">
        <v>5323</v>
      </c>
      <c r="AD150" s="45"/>
      <c r="AE150" s="52">
        <v>5</v>
      </c>
      <c r="AF150" s="43">
        <v>100</v>
      </c>
      <c r="AG150" s="53" t="s">
        <v>5162</v>
      </c>
      <c r="AH150" s="45" t="s">
        <v>5170</v>
      </c>
      <c r="AI150" s="66">
        <v>25</v>
      </c>
      <c r="AJ150" s="53" t="s">
        <v>5172</v>
      </c>
      <c r="AK150" s="45" t="s">
        <v>5173</v>
      </c>
      <c r="AL150" s="66">
        <v>25</v>
      </c>
      <c r="AM150" s="53" t="s">
        <v>5324</v>
      </c>
      <c r="AN150" s="45" t="s">
        <v>5325</v>
      </c>
      <c r="AO150" s="66">
        <v>25</v>
      </c>
      <c r="AP150" s="53" t="s">
        <v>5172</v>
      </c>
      <c r="AQ150" s="45" t="s">
        <v>5173</v>
      </c>
      <c r="AR150" s="66">
        <v>25</v>
      </c>
      <c r="AS150" s="53"/>
      <c r="AT150" s="45"/>
      <c r="AU150" s="67"/>
      <c r="AV150" s="53"/>
      <c r="AW150" s="45"/>
      <c r="AX150" s="54"/>
      <c r="AY150" s="132"/>
      <c r="AZ150" s="132"/>
      <c r="BA150" s="132"/>
      <c r="BB150" s="132"/>
      <c r="BC150" s="132"/>
    </row>
    <row r="151" spans="1:55" s="116" customFormat="1" ht="55.2" x14ac:dyDescent="0.25">
      <c r="A151" s="45">
        <v>106</v>
      </c>
      <c r="B151" s="253" t="s">
        <v>5107</v>
      </c>
      <c r="C151" s="45"/>
      <c r="D151" s="46" t="s">
        <v>5162</v>
      </c>
      <c r="E151" s="47" t="s">
        <v>4919</v>
      </c>
      <c r="F151" s="45">
        <v>4587</v>
      </c>
      <c r="G151" s="47" t="s">
        <v>5326</v>
      </c>
      <c r="H151" s="45">
        <v>2002</v>
      </c>
      <c r="I151" s="48" t="s">
        <v>5327</v>
      </c>
      <c r="J151" s="63">
        <v>112852.05575029211</v>
      </c>
      <c r="K151" s="45" t="s">
        <v>848</v>
      </c>
      <c r="L151" s="48" t="s">
        <v>5328</v>
      </c>
      <c r="M151" s="48" t="s">
        <v>5329</v>
      </c>
      <c r="N151" s="48" t="s">
        <v>5330</v>
      </c>
      <c r="O151" s="48" t="s">
        <v>5331</v>
      </c>
      <c r="P151" s="45">
        <v>39264</v>
      </c>
      <c r="Q151" s="45">
        <v>43.54</v>
      </c>
      <c r="R151" s="45">
        <v>13.28</v>
      </c>
      <c r="S151" s="45">
        <v>17.88</v>
      </c>
      <c r="T151" s="45">
        <v>12.38</v>
      </c>
      <c r="U151" s="45">
        <v>43.54</v>
      </c>
      <c r="V151" s="45">
        <v>100</v>
      </c>
      <c r="W151" s="45">
        <v>100</v>
      </c>
      <c r="X151" s="64" t="s">
        <v>8514</v>
      </c>
      <c r="Y151" s="45">
        <v>1</v>
      </c>
      <c r="Z151" s="45">
        <v>1</v>
      </c>
      <c r="AA151" s="45">
        <v>7</v>
      </c>
      <c r="AB151" s="45">
        <v>44</v>
      </c>
      <c r="AC151" s="45" t="s">
        <v>5332</v>
      </c>
      <c r="AD151" s="45"/>
      <c r="AE151" s="52">
        <v>5</v>
      </c>
      <c r="AF151" s="43">
        <v>100</v>
      </c>
      <c r="AG151" s="53" t="s">
        <v>5162</v>
      </c>
      <c r="AH151" s="45" t="s">
        <v>5170</v>
      </c>
      <c r="AI151" s="66">
        <v>25</v>
      </c>
      <c r="AJ151" s="53" t="s">
        <v>5171</v>
      </c>
      <c r="AK151" s="45" t="s">
        <v>4919</v>
      </c>
      <c r="AL151" s="66">
        <v>25</v>
      </c>
      <c r="AM151" s="53" t="s">
        <v>5333</v>
      </c>
      <c r="AN151" s="45" t="s">
        <v>5173</v>
      </c>
      <c r="AO151" s="66">
        <v>25</v>
      </c>
      <c r="AP151" s="53" t="s">
        <v>5324</v>
      </c>
      <c r="AQ151" s="45" t="s">
        <v>5325</v>
      </c>
      <c r="AR151" s="66">
        <v>25</v>
      </c>
      <c r="AS151" s="53"/>
      <c r="AT151" s="45"/>
      <c r="AU151" s="67"/>
      <c r="AV151" s="53"/>
      <c r="AW151" s="45"/>
      <c r="AX151" s="54"/>
      <c r="AY151" s="132"/>
      <c r="AZ151" s="132"/>
      <c r="BA151" s="132"/>
      <c r="BB151" s="132"/>
      <c r="BC151" s="132"/>
    </row>
    <row r="152" spans="1:55" s="116" customFormat="1" ht="69" x14ac:dyDescent="0.25">
      <c r="A152" s="45">
        <v>106</v>
      </c>
      <c r="B152" s="253" t="s">
        <v>5107</v>
      </c>
      <c r="C152" s="45"/>
      <c r="D152" s="46" t="s">
        <v>4768</v>
      </c>
      <c r="E152" s="47" t="s">
        <v>5334</v>
      </c>
      <c r="F152" s="45" t="s">
        <v>5335</v>
      </c>
      <c r="G152" s="47" t="s">
        <v>5336</v>
      </c>
      <c r="H152" s="45">
        <v>2007</v>
      </c>
      <c r="I152" s="48" t="s">
        <v>5337</v>
      </c>
      <c r="J152" s="63">
        <v>141378</v>
      </c>
      <c r="K152" s="45" t="s">
        <v>655</v>
      </c>
      <c r="L152" s="48" t="s">
        <v>5338</v>
      </c>
      <c r="M152" s="48" t="s">
        <v>5339</v>
      </c>
      <c r="N152" s="48" t="s">
        <v>5340</v>
      </c>
      <c r="O152" s="48" t="s">
        <v>5341</v>
      </c>
      <c r="P152" s="45" t="s">
        <v>5342</v>
      </c>
      <c r="Q152" s="45">
        <v>46.89</v>
      </c>
      <c r="R152" s="45">
        <v>16.63</v>
      </c>
      <c r="S152" s="45">
        <v>17.88</v>
      </c>
      <c r="T152" s="45">
        <v>12.38</v>
      </c>
      <c r="U152" s="45">
        <v>46.89</v>
      </c>
      <c r="V152" s="45">
        <v>100</v>
      </c>
      <c r="W152" s="45">
        <v>0</v>
      </c>
      <c r="X152" s="64" t="s">
        <v>8514</v>
      </c>
      <c r="Y152" s="45">
        <v>4</v>
      </c>
      <c r="Z152" s="45">
        <v>4</v>
      </c>
      <c r="AA152" s="45">
        <v>6</v>
      </c>
      <c r="AB152" s="45">
        <v>30</v>
      </c>
      <c r="AC152" s="45" t="s">
        <v>5343</v>
      </c>
      <c r="AD152" s="45"/>
      <c r="AE152" s="52">
        <v>5</v>
      </c>
      <c r="AF152" s="43">
        <v>100</v>
      </c>
      <c r="AG152" s="53" t="s">
        <v>4768</v>
      </c>
      <c r="AH152" s="45" t="s">
        <v>4769</v>
      </c>
      <c r="AI152" s="66">
        <v>100</v>
      </c>
      <c r="AJ152" s="53"/>
      <c r="AK152" s="45"/>
      <c r="AL152" s="66" t="s">
        <v>5117</v>
      </c>
      <c r="AM152" s="53"/>
      <c r="AN152" s="45"/>
      <c r="AO152" s="66" t="s">
        <v>5117</v>
      </c>
      <c r="AP152" s="53"/>
      <c r="AQ152" s="45"/>
      <c r="AR152" s="66" t="s">
        <v>5117</v>
      </c>
      <c r="AS152" s="53"/>
      <c r="AT152" s="45"/>
      <c r="AU152" s="67"/>
      <c r="AV152" s="53"/>
      <c r="AW152" s="45"/>
      <c r="AX152" s="54"/>
      <c r="AY152" s="132"/>
      <c r="AZ152" s="132"/>
      <c r="BA152" s="132"/>
      <c r="BB152" s="132"/>
      <c r="BC152" s="132"/>
    </row>
    <row r="153" spans="1:55" s="116" customFormat="1" ht="41.4" x14ac:dyDescent="0.25">
      <c r="A153" s="45">
        <v>106</v>
      </c>
      <c r="B153" s="253" t="s">
        <v>5107</v>
      </c>
      <c r="C153" s="45"/>
      <c r="D153" s="46" t="s">
        <v>2437</v>
      </c>
      <c r="E153" s="47" t="s">
        <v>5344</v>
      </c>
      <c r="F153" s="45" t="s">
        <v>5345</v>
      </c>
      <c r="G153" s="47" t="s">
        <v>5346</v>
      </c>
      <c r="H153" s="45">
        <v>2002</v>
      </c>
      <c r="I153" s="48" t="s">
        <v>5347</v>
      </c>
      <c r="J153" s="63">
        <v>129196.9</v>
      </c>
      <c r="K153" s="45" t="s">
        <v>848</v>
      </c>
      <c r="L153" s="48" t="s">
        <v>5112</v>
      </c>
      <c r="M153" s="48" t="s">
        <v>5113</v>
      </c>
      <c r="N153" s="48" t="s">
        <v>5348</v>
      </c>
      <c r="O153" s="48" t="s">
        <v>5349</v>
      </c>
      <c r="P153" s="45">
        <v>39291</v>
      </c>
      <c r="Q153" s="45">
        <v>45.46</v>
      </c>
      <c r="R153" s="45">
        <v>15.2</v>
      </c>
      <c r="S153" s="45">
        <v>17.88</v>
      </c>
      <c r="T153" s="45">
        <v>12.38</v>
      </c>
      <c r="U153" s="45">
        <v>45.46</v>
      </c>
      <c r="V153" s="45">
        <v>100</v>
      </c>
      <c r="W153" s="45">
        <v>100</v>
      </c>
      <c r="X153" s="64" t="s">
        <v>8514</v>
      </c>
      <c r="Y153" s="45">
        <v>3</v>
      </c>
      <c r="Z153" s="45">
        <v>1</v>
      </c>
      <c r="AA153" s="45">
        <v>3</v>
      </c>
      <c r="AB153" s="45">
        <v>44</v>
      </c>
      <c r="AC153" s="45" t="s">
        <v>5350</v>
      </c>
      <c r="AD153" s="45"/>
      <c r="AE153" s="52">
        <v>5</v>
      </c>
      <c r="AF153" s="43">
        <v>100</v>
      </c>
      <c r="AG153" s="53" t="s">
        <v>2437</v>
      </c>
      <c r="AH153" s="45" t="s">
        <v>5178</v>
      </c>
      <c r="AI153" s="66">
        <v>100</v>
      </c>
      <c r="AJ153" s="53"/>
      <c r="AK153" s="45"/>
      <c r="AL153" s="66" t="s">
        <v>5117</v>
      </c>
      <c r="AM153" s="53"/>
      <c r="AN153" s="45"/>
      <c r="AO153" s="66" t="s">
        <v>5117</v>
      </c>
      <c r="AP153" s="53"/>
      <c r="AQ153" s="45"/>
      <c r="AR153" s="66" t="s">
        <v>5117</v>
      </c>
      <c r="AS153" s="53"/>
      <c r="AT153" s="45"/>
      <c r="AU153" s="67"/>
      <c r="AV153" s="53"/>
      <c r="AW153" s="45"/>
      <c r="AX153" s="54"/>
      <c r="AY153" s="132"/>
      <c r="AZ153" s="132"/>
      <c r="BA153" s="132"/>
      <c r="BB153" s="132"/>
      <c r="BC153" s="132"/>
    </row>
    <row r="154" spans="1:55" s="116" customFormat="1" ht="138" x14ac:dyDescent="0.25">
      <c r="A154" s="45">
        <v>106</v>
      </c>
      <c r="B154" s="253" t="s">
        <v>5107</v>
      </c>
      <c r="C154" s="45"/>
      <c r="D154" s="46" t="s">
        <v>5351</v>
      </c>
      <c r="E154" s="47" t="s">
        <v>5352</v>
      </c>
      <c r="F154" s="45">
        <v>9090</v>
      </c>
      <c r="G154" s="47" t="s">
        <v>5353</v>
      </c>
      <c r="H154" s="45">
        <v>2007</v>
      </c>
      <c r="I154" s="48" t="s">
        <v>5354</v>
      </c>
      <c r="J154" s="63">
        <v>52450</v>
      </c>
      <c r="K154" s="45" t="s">
        <v>655</v>
      </c>
      <c r="L154" s="48" t="s">
        <v>5355</v>
      </c>
      <c r="M154" s="48" t="s">
        <v>5356</v>
      </c>
      <c r="N154" s="48" t="s">
        <v>5357</v>
      </c>
      <c r="O154" s="48" t="s">
        <v>5358</v>
      </c>
      <c r="P154" s="45" t="s">
        <v>5359</v>
      </c>
      <c r="Q154" s="45">
        <v>36.43</v>
      </c>
      <c r="R154" s="45">
        <v>6.17</v>
      </c>
      <c r="S154" s="45">
        <v>17.88</v>
      </c>
      <c r="T154" s="45">
        <v>12.38</v>
      </c>
      <c r="U154" s="45">
        <v>36.43</v>
      </c>
      <c r="V154" s="45">
        <v>100</v>
      </c>
      <c r="W154" s="45" t="s">
        <v>1088</v>
      </c>
      <c r="X154" s="64" t="s">
        <v>8514</v>
      </c>
      <c r="Y154" s="45">
        <v>1</v>
      </c>
      <c r="Z154" s="45">
        <v>1</v>
      </c>
      <c r="AA154" s="45">
        <v>3</v>
      </c>
      <c r="AB154" s="45">
        <v>44</v>
      </c>
      <c r="AC154" s="45" t="s">
        <v>5360</v>
      </c>
      <c r="AD154" s="45"/>
      <c r="AE154" s="52">
        <v>5</v>
      </c>
      <c r="AF154" s="43">
        <v>100</v>
      </c>
      <c r="AG154" s="53" t="s">
        <v>5351</v>
      </c>
      <c r="AH154" s="45" t="s">
        <v>5361</v>
      </c>
      <c r="AI154" s="66">
        <v>25</v>
      </c>
      <c r="AJ154" s="53" t="s">
        <v>5362</v>
      </c>
      <c r="AK154" s="45" t="s">
        <v>5363</v>
      </c>
      <c r="AL154" s="66">
        <v>25</v>
      </c>
      <c r="AM154" s="53" t="s">
        <v>5364</v>
      </c>
      <c r="AN154" s="45" t="s">
        <v>5365</v>
      </c>
      <c r="AO154" s="66">
        <v>25</v>
      </c>
      <c r="AP154" s="53" t="s">
        <v>5366</v>
      </c>
      <c r="AQ154" s="45" t="s">
        <v>5352</v>
      </c>
      <c r="AR154" s="66">
        <v>25</v>
      </c>
      <c r="AS154" s="53"/>
      <c r="AT154" s="45"/>
      <c r="AU154" s="67"/>
      <c r="AV154" s="53"/>
      <c r="AW154" s="45"/>
      <c r="AX154" s="54"/>
      <c r="AY154" s="132"/>
      <c r="AZ154" s="132"/>
      <c r="BA154" s="132"/>
      <c r="BB154" s="132"/>
      <c r="BC154" s="132"/>
    </row>
    <row r="155" spans="1:55" s="116" customFormat="1" ht="82.8" x14ac:dyDescent="0.25">
      <c r="A155" s="45">
        <v>106</v>
      </c>
      <c r="B155" s="253" t="s">
        <v>5107</v>
      </c>
      <c r="C155" s="45"/>
      <c r="D155" s="46" t="s">
        <v>2431</v>
      </c>
      <c r="E155" s="47" t="s">
        <v>5367</v>
      </c>
      <c r="F155" s="45">
        <v>3317</v>
      </c>
      <c r="G155" s="47" t="s">
        <v>5368</v>
      </c>
      <c r="H155" s="45">
        <v>2012</v>
      </c>
      <c r="I155" s="48" t="s">
        <v>5369</v>
      </c>
      <c r="J155" s="63">
        <v>144840</v>
      </c>
      <c r="K155" s="45" t="s">
        <v>677</v>
      </c>
      <c r="L155" s="48" t="s">
        <v>5370</v>
      </c>
      <c r="M155" s="48" t="s">
        <v>5371</v>
      </c>
      <c r="N155" s="48" t="s">
        <v>5372</v>
      </c>
      <c r="O155" s="48" t="s">
        <v>5373</v>
      </c>
      <c r="P155" s="45" t="s">
        <v>5374</v>
      </c>
      <c r="Q155" s="45">
        <v>39.14</v>
      </c>
      <c r="R155" s="45">
        <v>17.04</v>
      </c>
      <c r="S155" s="45">
        <v>8</v>
      </c>
      <c r="T155" s="45">
        <v>14.1</v>
      </c>
      <c r="U155" s="45">
        <v>39.14</v>
      </c>
      <c r="V155" s="45">
        <v>100</v>
      </c>
      <c r="W155" s="45">
        <v>0</v>
      </c>
      <c r="X155" s="64" t="s">
        <v>8514</v>
      </c>
      <c r="Y155" s="45">
        <v>3</v>
      </c>
      <c r="Z155" s="45">
        <v>2</v>
      </c>
      <c r="AA155" s="45">
        <v>3</v>
      </c>
      <c r="AB155" s="45">
        <v>44</v>
      </c>
      <c r="AC155" s="45" t="s">
        <v>5375</v>
      </c>
      <c r="AD155" s="45"/>
      <c r="AE155" s="52">
        <v>5</v>
      </c>
      <c r="AF155" s="43">
        <v>100</v>
      </c>
      <c r="AG155" s="53" t="s">
        <v>2431</v>
      </c>
      <c r="AH155" s="45" t="s">
        <v>5367</v>
      </c>
      <c r="AI155" s="66">
        <v>100</v>
      </c>
      <c r="AJ155" s="53"/>
      <c r="AK155" s="45"/>
      <c r="AL155" s="66"/>
      <c r="AM155" s="53"/>
      <c r="AN155" s="45"/>
      <c r="AO155" s="66"/>
      <c r="AP155" s="53"/>
      <c r="AQ155" s="45"/>
      <c r="AR155" s="66"/>
      <c r="AS155" s="53"/>
      <c r="AT155" s="45"/>
      <c r="AU155" s="67"/>
      <c r="AV155" s="53"/>
      <c r="AW155" s="45"/>
      <c r="AX155" s="54"/>
      <c r="AY155" s="132"/>
      <c r="AZ155" s="132"/>
      <c r="BA155" s="132"/>
      <c r="BB155" s="132"/>
      <c r="BC155" s="132"/>
    </row>
    <row r="156" spans="1:55" s="116" customFormat="1" ht="151.80000000000001" x14ac:dyDescent="0.25">
      <c r="A156" s="45">
        <v>106</v>
      </c>
      <c r="B156" s="253" t="s">
        <v>5107</v>
      </c>
      <c r="C156" s="45"/>
      <c r="D156" s="46" t="s">
        <v>2661</v>
      </c>
      <c r="E156" s="47" t="s">
        <v>5376</v>
      </c>
      <c r="F156" s="45">
        <v>18801</v>
      </c>
      <c r="G156" s="47" t="s">
        <v>5377</v>
      </c>
      <c r="H156" s="45">
        <v>2010</v>
      </c>
      <c r="I156" s="48" t="s">
        <v>5378</v>
      </c>
      <c r="J156" s="63">
        <v>901938</v>
      </c>
      <c r="K156" s="45" t="s">
        <v>677</v>
      </c>
      <c r="L156" s="48" t="s">
        <v>5379</v>
      </c>
      <c r="M156" s="48" t="s">
        <v>5380</v>
      </c>
      <c r="N156" s="48" t="s">
        <v>5381</v>
      </c>
      <c r="O156" s="48" t="s">
        <v>5382</v>
      </c>
      <c r="P156" s="45" t="s">
        <v>5383</v>
      </c>
      <c r="Q156" s="45">
        <v>136.37</v>
      </c>
      <c r="R156" s="45">
        <v>106.11</v>
      </c>
      <c r="S156" s="45">
        <v>17.88</v>
      </c>
      <c r="T156" s="45">
        <v>12.38</v>
      </c>
      <c r="U156" s="45">
        <v>136.37</v>
      </c>
      <c r="V156" s="45">
        <v>100</v>
      </c>
      <c r="W156" s="45" t="s">
        <v>1088</v>
      </c>
      <c r="X156" s="64" t="s">
        <v>8514</v>
      </c>
      <c r="Y156" s="45">
        <v>4</v>
      </c>
      <c r="Z156" s="45">
        <v>6</v>
      </c>
      <c r="AA156" s="45">
        <v>3</v>
      </c>
      <c r="AB156" s="45">
        <v>11</v>
      </c>
      <c r="AC156" s="45" t="s">
        <v>5384</v>
      </c>
      <c r="AD156" s="45"/>
      <c r="AE156" s="52">
        <v>5</v>
      </c>
      <c r="AF156" s="43">
        <v>100</v>
      </c>
      <c r="AG156" s="53"/>
      <c r="AH156" s="45" t="s">
        <v>5126</v>
      </c>
      <c r="AI156" s="66" t="s">
        <v>5117</v>
      </c>
      <c r="AJ156" s="53"/>
      <c r="AK156" s="45"/>
      <c r="AL156" s="66"/>
      <c r="AM156" s="53"/>
      <c r="AN156" s="45"/>
      <c r="AO156" s="66"/>
      <c r="AP156" s="53"/>
      <c r="AQ156" s="45"/>
      <c r="AR156" s="66"/>
      <c r="AS156" s="53"/>
      <c r="AT156" s="45"/>
      <c r="AU156" s="67"/>
      <c r="AV156" s="53"/>
      <c r="AW156" s="45"/>
      <c r="AX156" s="54"/>
      <c r="AY156" s="132"/>
      <c r="AZ156" s="132"/>
      <c r="BA156" s="132"/>
      <c r="BB156" s="132"/>
      <c r="BC156" s="132"/>
    </row>
    <row r="157" spans="1:55" s="116" customFormat="1" ht="193.2" x14ac:dyDescent="0.25">
      <c r="A157" s="45">
        <v>106</v>
      </c>
      <c r="B157" s="253" t="s">
        <v>5107</v>
      </c>
      <c r="C157" s="45"/>
      <c r="D157" s="46" t="s">
        <v>5351</v>
      </c>
      <c r="E157" s="47" t="s">
        <v>5385</v>
      </c>
      <c r="F157" s="45">
        <v>15703</v>
      </c>
      <c r="G157" s="47" t="s">
        <v>5386</v>
      </c>
      <c r="H157" s="45">
        <v>2011</v>
      </c>
      <c r="I157" s="48" t="s">
        <v>5387</v>
      </c>
      <c r="J157" s="63">
        <v>690000</v>
      </c>
      <c r="K157" s="45" t="s">
        <v>677</v>
      </c>
      <c r="L157" s="48" t="s">
        <v>5388</v>
      </c>
      <c r="M157" s="48" t="s">
        <v>5389</v>
      </c>
      <c r="N157" s="48" t="s">
        <v>5390</v>
      </c>
      <c r="O157" s="48" t="s">
        <v>5391</v>
      </c>
      <c r="P157" s="45" t="s">
        <v>5392</v>
      </c>
      <c r="Q157" s="45">
        <v>100.60647058823528</v>
      </c>
      <c r="R157" s="45">
        <v>81.17647058823529</v>
      </c>
      <c r="S157" s="45">
        <v>5.33</v>
      </c>
      <c r="T157" s="45">
        <v>14.1</v>
      </c>
      <c r="U157" s="45">
        <v>100.60647058823528</v>
      </c>
      <c r="V157" s="45">
        <v>100</v>
      </c>
      <c r="W157" s="45"/>
      <c r="X157" s="64" t="s">
        <v>8514</v>
      </c>
      <c r="Y157" s="45">
        <v>3</v>
      </c>
      <c r="Z157" s="45">
        <v>2</v>
      </c>
      <c r="AA157" s="45">
        <v>1</v>
      </c>
      <c r="AB157" s="45">
        <v>44</v>
      </c>
      <c r="AC157" s="45" t="s">
        <v>5393</v>
      </c>
      <c r="AD157" s="45"/>
      <c r="AE157" s="52">
        <v>5</v>
      </c>
      <c r="AF157" s="43">
        <v>100</v>
      </c>
      <c r="AG157" s="53" t="s">
        <v>5351</v>
      </c>
      <c r="AH157" s="45" t="s">
        <v>5361</v>
      </c>
      <c r="AI157" s="66">
        <v>20</v>
      </c>
      <c r="AJ157" s="53" t="s">
        <v>5394</v>
      </c>
      <c r="AK157" s="45" t="s">
        <v>5385</v>
      </c>
      <c r="AL157" s="66">
        <v>20</v>
      </c>
      <c r="AM157" s="53" t="s">
        <v>5395</v>
      </c>
      <c r="AN157" s="45" t="s">
        <v>5361</v>
      </c>
      <c r="AO157" s="66">
        <v>20</v>
      </c>
      <c r="AP157" s="53" t="s">
        <v>5396</v>
      </c>
      <c r="AQ157" s="45" t="s">
        <v>5397</v>
      </c>
      <c r="AR157" s="54">
        <v>20</v>
      </c>
      <c r="AS157" s="53" t="s">
        <v>5398</v>
      </c>
      <c r="AT157" s="45" t="s">
        <v>5399</v>
      </c>
      <c r="AU157" s="54">
        <v>20</v>
      </c>
      <c r="AV157" s="53"/>
      <c r="AW157" s="45"/>
      <c r="AX157" s="54"/>
      <c r="AY157" s="132"/>
      <c r="AZ157" s="132"/>
      <c r="BA157" s="132"/>
      <c r="BB157" s="132"/>
      <c r="BC157" s="132"/>
    </row>
    <row r="158" spans="1:55" s="116" customFormat="1" ht="110.4" x14ac:dyDescent="0.25">
      <c r="A158" s="45">
        <v>106</v>
      </c>
      <c r="B158" s="253" t="s">
        <v>5107</v>
      </c>
      <c r="C158" s="45"/>
      <c r="D158" s="46" t="s">
        <v>5220</v>
      </c>
      <c r="E158" s="47" t="s">
        <v>5221</v>
      </c>
      <c r="F158" s="45">
        <v>5027</v>
      </c>
      <c r="G158" s="47" t="s">
        <v>5400</v>
      </c>
      <c r="H158" s="45">
        <v>2006</v>
      </c>
      <c r="I158" s="48" t="s">
        <v>5401</v>
      </c>
      <c r="J158" s="63">
        <v>806123.70989818068</v>
      </c>
      <c r="K158" s="45" t="s">
        <v>664</v>
      </c>
      <c r="L158" s="48" t="s">
        <v>5224</v>
      </c>
      <c r="M158" s="48" t="s">
        <v>5225</v>
      </c>
      <c r="N158" s="48" t="s">
        <v>5402</v>
      </c>
      <c r="O158" s="48" t="s">
        <v>5403</v>
      </c>
      <c r="P158" s="45">
        <v>43149</v>
      </c>
      <c r="Q158" s="45">
        <v>125.1</v>
      </c>
      <c r="R158" s="45">
        <v>94.84</v>
      </c>
      <c r="S158" s="45">
        <v>17.88</v>
      </c>
      <c r="T158" s="45">
        <v>12.38</v>
      </c>
      <c r="U158" s="45">
        <v>125.1</v>
      </c>
      <c r="V158" s="45">
        <v>100</v>
      </c>
      <c r="W158" s="45">
        <v>100</v>
      </c>
      <c r="X158" s="64" t="s">
        <v>8514</v>
      </c>
      <c r="Y158" s="45">
        <v>3</v>
      </c>
      <c r="Z158" s="45">
        <v>2</v>
      </c>
      <c r="AA158" s="45">
        <v>3</v>
      </c>
      <c r="AB158" s="45">
        <v>32</v>
      </c>
      <c r="AC158" s="45" t="s">
        <v>5404</v>
      </c>
      <c r="AD158" s="45"/>
      <c r="AE158" s="52">
        <v>5</v>
      </c>
      <c r="AF158" s="43">
        <v>100</v>
      </c>
      <c r="AG158" s="53" t="s">
        <v>5405</v>
      </c>
      <c r="AH158" s="45" t="s">
        <v>5126</v>
      </c>
      <c r="AI158" s="66">
        <v>25</v>
      </c>
      <c r="AJ158" s="53" t="s">
        <v>5406</v>
      </c>
      <c r="AK158" s="45"/>
      <c r="AL158" s="66">
        <v>25</v>
      </c>
      <c r="AM158" s="53" t="s">
        <v>5407</v>
      </c>
      <c r="AN158" s="45" t="s">
        <v>5408</v>
      </c>
      <c r="AO158" s="66">
        <v>25</v>
      </c>
      <c r="AP158" s="53" t="s">
        <v>5409</v>
      </c>
      <c r="AQ158" s="45" t="s">
        <v>5126</v>
      </c>
      <c r="AR158" s="66">
        <v>25</v>
      </c>
      <c r="AS158" s="53"/>
      <c r="AT158" s="45"/>
      <c r="AU158" s="67"/>
      <c r="AV158" s="53"/>
      <c r="AW158" s="45"/>
      <c r="AX158" s="54"/>
      <c r="AY158" s="132"/>
      <c r="AZ158" s="132"/>
      <c r="BA158" s="132"/>
      <c r="BB158" s="132"/>
      <c r="BC158" s="132"/>
    </row>
    <row r="159" spans="1:55" s="116" customFormat="1" ht="69" x14ac:dyDescent="0.25">
      <c r="A159" s="45">
        <v>106</v>
      </c>
      <c r="B159" s="253" t="s">
        <v>5107</v>
      </c>
      <c r="C159" s="45"/>
      <c r="D159" s="46" t="s">
        <v>5220</v>
      </c>
      <c r="E159" s="47" t="s">
        <v>5410</v>
      </c>
      <c r="F159" s="45">
        <v>8314</v>
      </c>
      <c r="G159" s="47" t="s">
        <v>5411</v>
      </c>
      <c r="H159" s="45">
        <v>2010</v>
      </c>
      <c r="I159" s="48" t="s">
        <v>5412</v>
      </c>
      <c r="J159" s="63">
        <v>191069</v>
      </c>
      <c r="K159" s="45" t="s">
        <v>677</v>
      </c>
      <c r="L159" s="48" t="s">
        <v>5413</v>
      </c>
      <c r="M159" s="48" t="s">
        <v>5414</v>
      </c>
      <c r="N159" s="48" t="s">
        <v>5415</v>
      </c>
      <c r="O159" s="48" t="s">
        <v>5416</v>
      </c>
      <c r="P159" s="45" t="s">
        <v>5417</v>
      </c>
      <c r="Q159" s="45">
        <v>52.74</v>
      </c>
      <c r="R159" s="45">
        <v>22.48</v>
      </c>
      <c r="S159" s="45">
        <v>17.88</v>
      </c>
      <c r="T159" s="45">
        <v>12.38</v>
      </c>
      <c r="U159" s="45">
        <v>52.74</v>
      </c>
      <c r="V159" s="45">
        <v>100</v>
      </c>
      <c r="W159" s="45" t="s">
        <v>1088</v>
      </c>
      <c r="X159" s="64" t="s">
        <v>8514</v>
      </c>
      <c r="Y159" s="45">
        <v>1</v>
      </c>
      <c r="Z159" s="45">
        <v>8</v>
      </c>
      <c r="AA159" s="45">
        <v>1</v>
      </c>
      <c r="AB159" s="45">
        <v>32</v>
      </c>
      <c r="AC159" s="45" t="s">
        <v>5418</v>
      </c>
      <c r="AD159" s="45"/>
      <c r="AE159" s="52">
        <v>5</v>
      </c>
      <c r="AF159" s="43">
        <v>100</v>
      </c>
      <c r="AG159" s="53"/>
      <c r="AH159" s="45" t="s">
        <v>5126</v>
      </c>
      <c r="AI159" s="66" t="s">
        <v>5117</v>
      </c>
      <c r="AJ159" s="53"/>
      <c r="AK159" s="45"/>
      <c r="AL159" s="66"/>
      <c r="AM159" s="53"/>
      <c r="AN159" s="45"/>
      <c r="AO159" s="66"/>
      <c r="AP159" s="53"/>
      <c r="AQ159" s="45"/>
      <c r="AR159" s="66"/>
      <c r="AS159" s="53"/>
      <c r="AT159" s="45"/>
      <c r="AU159" s="67"/>
      <c r="AV159" s="53"/>
      <c r="AW159" s="45"/>
      <c r="AX159" s="54"/>
      <c r="AY159" s="132"/>
      <c r="AZ159" s="132"/>
      <c r="BA159" s="132"/>
      <c r="BB159" s="132"/>
      <c r="BC159" s="132"/>
    </row>
    <row r="160" spans="1:55" s="116" customFormat="1" ht="27.6" x14ac:dyDescent="0.25">
      <c r="A160" s="45">
        <v>106</v>
      </c>
      <c r="B160" s="253" t="s">
        <v>5107</v>
      </c>
      <c r="C160" s="45"/>
      <c r="D160" s="46" t="s">
        <v>5133</v>
      </c>
      <c r="E160" s="47" t="s">
        <v>5419</v>
      </c>
      <c r="F160" s="45">
        <v>4763</v>
      </c>
      <c r="G160" s="47" t="s">
        <v>5420</v>
      </c>
      <c r="H160" s="45">
        <v>2004</v>
      </c>
      <c r="I160" s="48" t="s">
        <v>5421</v>
      </c>
      <c r="J160" s="63">
        <v>43886.045568352536</v>
      </c>
      <c r="K160" s="45" t="s">
        <v>664</v>
      </c>
      <c r="L160" s="48" t="s">
        <v>5422</v>
      </c>
      <c r="M160" s="48" t="s">
        <v>5423</v>
      </c>
      <c r="N160" s="48" t="s">
        <v>5424</v>
      </c>
      <c r="O160" s="48" t="s">
        <v>5425</v>
      </c>
      <c r="P160" s="45">
        <v>41206</v>
      </c>
      <c r="Q160" s="45">
        <v>35.42</v>
      </c>
      <c r="R160" s="45">
        <v>5.16</v>
      </c>
      <c r="S160" s="45">
        <v>17.88</v>
      </c>
      <c r="T160" s="45">
        <v>12.38</v>
      </c>
      <c r="U160" s="45">
        <v>35.42</v>
      </c>
      <c r="V160" s="45">
        <v>100</v>
      </c>
      <c r="W160" s="45">
        <v>100</v>
      </c>
      <c r="X160" s="64" t="s">
        <v>8514</v>
      </c>
      <c r="Y160" s="45">
        <v>4</v>
      </c>
      <c r="Z160" s="45">
        <v>2</v>
      </c>
      <c r="AA160" s="45">
        <v>3</v>
      </c>
      <c r="AB160" s="45">
        <v>30</v>
      </c>
      <c r="AC160" s="45" t="s">
        <v>5426</v>
      </c>
      <c r="AD160" s="45">
        <v>0</v>
      </c>
      <c r="AE160" s="52">
        <v>5</v>
      </c>
      <c r="AF160" s="43">
        <v>100</v>
      </c>
      <c r="AG160" s="53" t="s">
        <v>5133</v>
      </c>
      <c r="AH160" s="45" t="s">
        <v>5419</v>
      </c>
      <c r="AI160" s="66">
        <v>50</v>
      </c>
      <c r="AJ160" s="53" t="s">
        <v>5427</v>
      </c>
      <c r="AK160" s="45" t="s">
        <v>5428</v>
      </c>
      <c r="AL160" s="66">
        <v>50</v>
      </c>
      <c r="AM160" s="53"/>
      <c r="AN160" s="45"/>
      <c r="AO160" s="66" t="s">
        <v>5117</v>
      </c>
      <c r="AP160" s="53"/>
      <c r="AQ160" s="45"/>
      <c r="AR160" s="66" t="s">
        <v>5117</v>
      </c>
      <c r="AS160" s="53"/>
      <c r="AT160" s="45"/>
      <c r="AU160" s="67"/>
      <c r="AV160" s="53"/>
      <c r="AW160" s="45"/>
      <c r="AX160" s="54"/>
      <c r="AY160" s="132"/>
      <c r="AZ160" s="132"/>
      <c r="BA160" s="132"/>
      <c r="BB160" s="132"/>
      <c r="BC160" s="132"/>
    </row>
    <row r="161" spans="1:55" s="116" customFormat="1" ht="69" x14ac:dyDescent="0.25">
      <c r="A161" s="45">
        <v>106</v>
      </c>
      <c r="B161" s="253" t="s">
        <v>5107</v>
      </c>
      <c r="C161" s="45"/>
      <c r="D161" s="46" t="s">
        <v>5220</v>
      </c>
      <c r="E161" s="47" t="s">
        <v>5221</v>
      </c>
      <c r="F161" s="45">
        <v>5027</v>
      </c>
      <c r="G161" s="47" t="s">
        <v>5429</v>
      </c>
      <c r="H161" s="45">
        <v>2003</v>
      </c>
      <c r="I161" s="48" t="s">
        <v>5430</v>
      </c>
      <c r="J161" s="63">
        <v>70881.63</v>
      </c>
      <c r="K161" s="45" t="s">
        <v>848</v>
      </c>
      <c r="L161" s="48" t="s">
        <v>5431</v>
      </c>
      <c r="M161" s="48" t="s">
        <v>5432</v>
      </c>
      <c r="N161" s="48" t="s">
        <v>5433</v>
      </c>
      <c r="O161" s="48" t="s">
        <v>5434</v>
      </c>
      <c r="P161" s="45">
        <v>39601</v>
      </c>
      <c r="Q161" s="45">
        <v>38.6</v>
      </c>
      <c r="R161" s="45">
        <v>8.34</v>
      </c>
      <c r="S161" s="45">
        <v>17.88</v>
      </c>
      <c r="T161" s="45">
        <v>12.38</v>
      </c>
      <c r="U161" s="45">
        <v>38.6</v>
      </c>
      <c r="V161" s="45">
        <v>100</v>
      </c>
      <c r="W161" s="45">
        <v>100</v>
      </c>
      <c r="X161" s="64" t="s">
        <v>8514</v>
      </c>
      <c r="Y161" s="45">
        <v>3</v>
      </c>
      <c r="Z161" s="45">
        <v>2</v>
      </c>
      <c r="AA161" s="45">
        <v>2</v>
      </c>
      <c r="AB161" s="45">
        <v>32</v>
      </c>
      <c r="AC161" s="45" t="s">
        <v>5435</v>
      </c>
      <c r="AD161" s="45"/>
      <c r="AE161" s="52">
        <v>5</v>
      </c>
      <c r="AF161" s="43">
        <v>100</v>
      </c>
      <c r="AG161" s="53" t="s">
        <v>5220</v>
      </c>
      <c r="AH161" s="45" t="s">
        <v>5221</v>
      </c>
      <c r="AI161" s="66">
        <v>25</v>
      </c>
      <c r="AJ161" s="53" t="s">
        <v>5436</v>
      </c>
      <c r="AK161" s="45" t="s">
        <v>5126</v>
      </c>
      <c r="AL161" s="66">
        <v>25</v>
      </c>
      <c r="AM161" s="53" t="s">
        <v>5437</v>
      </c>
      <c r="AN161" s="45" t="s">
        <v>5126</v>
      </c>
      <c r="AO161" s="66">
        <v>25</v>
      </c>
      <c r="AP161" s="53" t="s">
        <v>5438</v>
      </c>
      <c r="AQ161" s="45" t="s">
        <v>5126</v>
      </c>
      <c r="AR161" s="66">
        <v>25</v>
      </c>
      <c r="AS161" s="53"/>
      <c r="AT161" s="45"/>
      <c r="AU161" s="67"/>
      <c r="AV161" s="53"/>
      <c r="AW161" s="45"/>
      <c r="AX161" s="54"/>
      <c r="AY161" s="132"/>
      <c r="AZ161" s="132"/>
      <c r="BA161" s="132"/>
      <c r="BB161" s="132"/>
      <c r="BC161" s="132"/>
    </row>
    <row r="162" spans="1:55" s="116" customFormat="1" ht="55.2" x14ac:dyDescent="0.25">
      <c r="A162" s="45">
        <v>106</v>
      </c>
      <c r="B162" s="253" t="s">
        <v>5107</v>
      </c>
      <c r="C162" s="45"/>
      <c r="D162" s="46" t="s">
        <v>5351</v>
      </c>
      <c r="E162" s="47" t="s">
        <v>5352</v>
      </c>
      <c r="F162" s="45">
        <v>9090</v>
      </c>
      <c r="G162" s="47" t="s">
        <v>5439</v>
      </c>
      <c r="H162" s="45">
        <v>2004</v>
      </c>
      <c r="I162" s="48" t="s">
        <v>5440</v>
      </c>
      <c r="J162" s="63">
        <v>62455.374228008688</v>
      </c>
      <c r="K162" s="45" t="s">
        <v>664</v>
      </c>
      <c r="L162" s="48" t="s">
        <v>5441</v>
      </c>
      <c r="M162" s="48" t="s">
        <v>5442</v>
      </c>
      <c r="N162" s="48" t="s">
        <v>5443</v>
      </c>
      <c r="O162" s="48" t="s">
        <v>5444</v>
      </c>
      <c r="P162" s="45" t="s">
        <v>5445</v>
      </c>
      <c r="Q162" s="45">
        <v>37.61</v>
      </c>
      <c r="R162" s="45">
        <v>7.35</v>
      </c>
      <c r="S162" s="45">
        <v>17.88</v>
      </c>
      <c r="T162" s="45">
        <v>12.38</v>
      </c>
      <c r="U162" s="45">
        <v>37.61</v>
      </c>
      <c r="V162" s="45">
        <v>100</v>
      </c>
      <c r="W162" s="45">
        <v>100</v>
      </c>
      <c r="X162" s="64" t="s">
        <v>8514</v>
      </c>
      <c r="Y162" s="45">
        <v>3</v>
      </c>
      <c r="Z162" s="45">
        <v>10</v>
      </c>
      <c r="AA162" s="45">
        <v>4</v>
      </c>
      <c r="AB162" s="45">
        <v>44</v>
      </c>
      <c r="AC162" s="45" t="s">
        <v>5446</v>
      </c>
      <c r="AD162" s="45"/>
      <c r="AE162" s="52">
        <v>5</v>
      </c>
      <c r="AF162" s="43">
        <v>100</v>
      </c>
      <c r="AG162" s="53" t="s">
        <v>5351</v>
      </c>
      <c r="AH162" s="45" t="s">
        <v>5361</v>
      </c>
      <c r="AI162" s="66">
        <v>20</v>
      </c>
      <c r="AJ162" s="53" t="s">
        <v>5362</v>
      </c>
      <c r="AK162" s="45" t="s">
        <v>5363</v>
      </c>
      <c r="AL162" s="66">
        <v>20</v>
      </c>
      <c r="AM162" s="53" t="s">
        <v>5364</v>
      </c>
      <c r="AN162" s="45" t="s">
        <v>5365</v>
      </c>
      <c r="AO162" s="66">
        <v>20</v>
      </c>
      <c r="AP162" s="53" t="s">
        <v>5366</v>
      </c>
      <c r="AQ162" s="45" t="s">
        <v>5352</v>
      </c>
      <c r="AR162" s="66">
        <v>20</v>
      </c>
      <c r="AS162" s="53" t="s">
        <v>5447</v>
      </c>
      <c r="AT162" s="45" t="s">
        <v>5448</v>
      </c>
      <c r="AU162" s="67">
        <v>20</v>
      </c>
      <c r="AV162" s="53"/>
      <c r="AW162" s="45"/>
      <c r="AX162" s="54"/>
      <c r="AY162" s="132"/>
      <c r="AZ162" s="132"/>
      <c r="BA162" s="132"/>
      <c r="BB162" s="132"/>
      <c r="BC162" s="132"/>
    </row>
    <row r="163" spans="1:55" s="116" customFormat="1" ht="124.2" x14ac:dyDescent="0.25">
      <c r="A163" s="45">
        <v>106</v>
      </c>
      <c r="B163" s="253" t="s">
        <v>5107</v>
      </c>
      <c r="C163" s="45"/>
      <c r="D163" s="46" t="s">
        <v>2588</v>
      </c>
      <c r="E163" s="47" t="s">
        <v>4350</v>
      </c>
      <c r="F163" s="45">
        <v>412</v>
      </c>
      <c r="G163" s="47" t="s">
        <v>5449</v>
      </c>
      <c r="H163" s="45">
        <v>2008</v>
      </c>
      <c r="I163" s="48" t="s">
        <v>5450</v>
      </c>
      <c r="J163" s="63">
        <v>76263.839999999997</v>
      </c>
      <c r="K163" s="45" t="s">
        <v>655</v>
      </c>
      <c r="L163" s="48" t="s">
        <v>2481</v>
      </c>
      <c r="M163" s="48" t="s">
        <v>5451</v>
      </c>
      <c r="N163" s="48" t="s">
        <v>5452</v>
      </c>
      <c r="O163" s="48" t="s">
        <v>5453</v>
      </c>
      <c r="P163" s="45" t="s">
        <v>5454</v>
      </c>
      <c r="Q163" s="45">
        <v>39.229999999999997</v>
      </c>
      <c r="R163" s="45">
        <v>8.9700000000000006</v>
      </c>
      <c r="S163" s="45">
        <v>17.88</v>
      </c>
      <c r="T163" s="45">
        <v>12.38</v>
      </c>
      <c r="U163" s="45">
        <v>39.229999999999997</v>
      </c>
      <c r="V163" s="45">
        <v>100</v>
      </c>
      <c r="W163" s="45">
        <v>100</v>
      </c>
      <c r="X163" s="64" t="s">
        <v>8514</v>
      </c>
      <c r="Y163" s="45">
        <v>2</v>
      </c>
      <c r="Z163" s="45">
        <v>5</v>
      </c>
      <c r="AA163" s="45">
        <v>6</v>
      </c>
      <c r="AB163" s="45">
        <v>66</v>
      </c>
      <c r="AC163" s="45" t="s">
        <v>5455</v>
      </c>
      <c r="AD163" s="45"/>
      <c r="AE163" s="52">
        <v>5</v>
      </c>
      <c r="AF163" s="43">
        <v>100</v>
      </c>
      <c r="AG163" s="53" t="s">
        <v>2588</v>
      </c>
      <c r="AH163" s="45" t="s">
        <v>4350</v>
      </c>
      <c r="AI163" s="66">
        <v>25</v>
      </c>
      <c r="AJ163" s="53" t="s">
        <v>5456</v>
      </c>
      <c r="AK163" s="45" t="s">
        <v>4350</v>
      </c>
      <c r="AL163" s="66">
        <v>25</v>
      </c>
      <c r="AM163" s="53" t="s">
        <v>5457</v>
      </c>
      <c r="AN163" s="45" t="s">
        <v>5458</v>
      </c>
      <c r="AO163" s="66">
        <v>25</v>
      </c>
      <c r="AP163" s="53" t="s">
        <v>5459</v>
      </c>
      <c r="AQ163" s="45" t="s">
        <v>5460</v>
      </c>
      <c r="AR163" s="66">
        <v>25</v>
      </c>
      <c r="AS163" s="53"/>
      <c r="AT163" s="45"/>
      <c r="AU163" s="67"/>
      <c r="AV163" s="53"/>
      <c r="AW163" s="45"/>
      <c r="AX163" s="54"/>
      <c r="AY163" s="132"/>
      <c r="AZ163" s="132"/>
      <c r="BA163" s="132"/>
      <c r="BB163" s="132"/>
      <c r="BC163" s="132"/>
    </row>
    <row r="164" spans="1:55" s="116" customFormat="1" ht="96.6" x14ac:dyDescent="0.25">
      <c r="A164" s="45">
        <v>106</v>
      </c>
      <c r="B164" s="253" t="s">
        <v>5107</v>
      </c>
      <c r="C164" s="45"/>
      <c r="D164" s="46" t="s">
        <v>5461</v>
      </c>
      <c r="E164" s="47" t="s">
        <v>5462</v>
      </c>
      <c r="F164" s="45">
        <v>4355</v>
      </c>
      <c r="G164" s="47" t="s">
        <v>5463</v>
      </c>
      <c r="H164" s="45">
        <v>2007</v>
      </c>
      <c r="I164" s="48" t="s">
        <v>5464</v>
      </c>
      <c r="J164" s="63">
        <v>183609</v>
      </c>
      <c r="K164" s="45" t="s">
        <v>655</v>
      </c>
      <c r="L164" s="48" t="s">
        <v>5465</v>
      </c>
      <c r="M164" s="48" t="s">
        <v>5466</v>
      </c>
      <c r="N164" s="48" t="s">
        <v>5467</v>
      </c>
      <c r="O164" s="48" t="s">
        <v>5468</v>
      </c>
      <c r="P164" s="45" t="s">
        <v>5469</v>
      </c>
      <c r="Q164" s="45">
        <v>51.86</v>
      </c>
      <c r="R164" s="45">
        <v>21.6</v>
      </c>
      <c r="S164" s="45">
        <v>17.88</v>
      </c>
      <c r="T164" s="45">
        <v>12.38</v>
      </c>
      <c r="U164" s="45">
        <v>51.86</v>
      </c>
      <c r="V164" s="45">
        <v>100</v>
      </c>
      <c r="W164" s="45">
        <v>0</v>
      </c>
      <c r="X164" s="64" t="s">
        <v>8514</v>
      </c>
      <c r="Y164" s="45">
        <v>3</v>
      </c>
      <c r="Z164" s="45">
        <v>6</v>
      </c>
      <c r="AA164" s="45">
        <v>1</v>
      </c>
      <c r="AB164" s="45">
        <v>44</v>
      </c>
      <c r="AC164" s="45" t="s">
        <v>5470</v>
      </c>
      <c r="AD164" s="45"/>
      <c r="AE164" s="52">
        <v>5</v>
      </c>
      <c r="AF164" s="43">
        <v>100</v>
      </c>
      <c r="AG164" s="53" t="s">
        <v>5461</v>
      </c>
      <c r="AH164" s="45" t="s">
        <v>5462</v>
      </c>
      <c r="AI164" s="66">
        <v>25</v>
      </c>
      <c r="AJ164" s="53" t="s">
        <v>5471</v>
      </c>
      <c r="AK164" s="45" t="s">
        <v>5472</v>
      </c>
      <c r="AL164" s="66">
        <v>25</v>
      </c>
      <c r="AM164" s="53" t="s">
        <v>5473</v>
      </c>
      <c r="AN164" s="45" t="s">
        <v>5474</v>
      </c>
      <c r="AO164" s="66">
        <v>25</v>
      </c>
      <c r="AP164" s="53" t="s">
        <v>5475</v>
      </c>
      <c r="AQ164" s="45" t="s">
        <v>5476</v>
      </c>
      <c r="AR164" s="66">
        <v>25</v>
      </c>
      <c r="AS164" s="53"/>
      <c r="AT164" s="45"/>
      <c r="AU164" s="67"/>
      <c r="AV164" s="53"/>
      <c r="AW164" s="45"/>
      <c r="AX164" s="54"/>
      <c r="AY164" s="132"/>
      <c r="AZ164" s="132"/>
      <c r="BA164" s="132"/>
      <c r="BB164" s="132"/>
      <c r="BC164" s="132"/>
    </row>
    <row r="165" spans="1:55" s="116" customFormat="1" ht="151.80000000000001" x14ac:dyDescent="0.25">
      <c r="A165" s="45">
        <v>106</v>
      </c>
      <c r="B165" s="253" t="s">
        <v>5107</v>
      </c>
      <c r="C165" s="45"/>
      <c r="D165" s="46" t="s">
        <v>5351</v>
      </c>
      <c r="E165" s="47" t="s">
        <v>5385</v>
      </c>
      <c r="F165" s="45">
        <v>15703</v>
      </c>
      <c r="G165" s="47" t="s">
        <v>5477</v>
      </c>
      <c r="H165" s="45">
        <v>2006</v>
      </c>
      <c r="I165" s="48" t="s">
        <v>5478</v>
      </c>
      <c r="J165" s="63">
        <v>45450</v>
      </c>
      <c r="K165" s="45" t="s">
        <v>664</v>
      </c>
      <c r="L165" s="48" t="s">
        <v>5479</v>
      </c>
      <c r="M165" s="48" t="s">
        <v>5480</v>
      </c>
      <c r="N165" s="48" t="s">
        <v>5481</v>
      </c>
      <c r="O165" s="48" t="s">
        <v>5482</v>
      </c>
      <c r="P165" s="45">
        <v>43990</v>
      </c>
      <c r="Q165" s="45">
        <v>35.61</v>
      </c>
      <c r="R165" s="45">
        <v>5.35</v>
      </c>
      <c r="S165" s="45">
        <v>17.88</v>
      </c>
      <c r="T165" s="45">
        <v>12.38</v>
      </c>
      <c r="U165" s="45">
        <v>35.61</v>
      </c>
      <c r="V165" s="45">
        <v>100</v>
      </c>
      <c r="W165" s="45">
        <v>100</v>
      </c>
      <c r="X165" s="64" t="s">
        <v>8514</v>
      </c>
      <c r="Y165" s="45">
        <v>3</v>
      </c>
      <c r="Z165" s="45">
        <v>6</v>
      </c>
      <c r="AA165" s="45">
        <v>1</v>
      </c>
      <c r="AB165" s="45">
        <v>44</v>
      </c>
      <c r="AC165" s="45" t="s">
        <v>5483</v>
      </c>
      <c r="AD165" s="45"/>
      <c r="AE165" s="52">
        <v>5</v>
      </c>
      <c r="AF165" s="43">
        <v>100</v>
      </c>
      <c r="AG165" s="53" t="s">
        <v>5351</v>
      </c>
      <c r="AH165" s="45" t="s">
        <v>5361</v>
      </c>
      <c r="AI165" s="66">
        <v>25</v>
      </c>
      <c r="AJ165" s="53" t="s">
        <v>5394</v>
      </c>
      <c r="AK165" s="45" t="s">
        <v>5385</v>
      </c>
      <c r="AL165" s="66">
        <v>25</v>
      </c>
      <c r="AM165" s="53" t="s">
        <v>5395</v>
      </c>
      <c r="AN165" s="45" t="s">
        <v>5361</v>
      </c>
      <c r="AO165" s="66">
        <v>25</v>
      </c>
      <c r="AP165" s="53" t="s">
        <v>5396</v>
      </c>
      <c r="AQ165" s="45" t="s">
        <v>5397</v>
      </c>
      <c r="AR165" s="66">
        <v>25</v>
      </c>
      <c r="AS165" s="53"/>
      <c r="AT165" s="45"/>
      <c r="AU165" s="67"/>
      <c r="AV165" s="53"/>
      <c r="AW165" s="45"/>
      <c r="AX165" s="54"/>
      <c r="AY165" s="132"/>
      <c r="AZ165" s="132"/>
      <c r="BA165" s="132"/>
      <c r="BB165" s="132"/>
      <c r="BC165" s="132"/>
    </row>
    <row r="166" spans="1:55" s="116" customFormat="1" ht="55.2" x14ac:dyDescent="0.25">
      <c r="A166" s="45">
        <v>106</v>
      </c>
      <c r="B166" s="253" t="s">
        <v>5107</v>
      </c>
      <c r="C166" s="45"/>
      <c r="D166" s="46" t="s">
        <v>5220</v>
      </c>
      <c r="E166" s="47" t="s">
        <v>5221</v>
      </c>
      <c r="F166" s="45">
        <v>5027</v>
      </c>
      <c r="G166" s="47" t="s">
        <v>5484</v>
      </c>
      <c r="H166" s="45">
        <v>2008</v>
      </c>
      <c r="I166" s="48" t="s">
        <v>5485</v>
      </c>
      <c r="J166" s="63">
        <v>51327</v>
      </c>
      <c r="K166" s="45" t="s">
        <v>655</v>
      </c>
      <c r="L166" s="48" t="s">
        <v>5224</v>
      </c>
      <c r="M166" s="48" t="s">
        <v>5235</v>
      </c>
      <c r="N166" s="48" t="s">
        <v>5486</v>
      </c>
      <c r="O166" s="48" t="s">
        <v>5487</v>
      </c>
      <c r="P166" s="45" t="s">
        <v>5488</v>
      </c>
      <c r="Q166" s="45">
        <v>36.299999999999997</v>
      </c>
      <c r="R166" s="45">
        <v>6.04</v>
      </c>
      <c r="S166" s="45">
        <v>17.88</v>
      </c>
      <c r="T166" s="45">
        <v>12.38</v>
      </c>
      <c r="U166" s="45">
        <v>36.299999999999997</v>
      </c>
      <c r="V166" s="45">
        <v>100</v>
      </c>
      <c r="W166" s="45">
        <v>40.008891615027274</v>
      </c>
      <c r="X166" s="64" t="s">
        <v>8514</v>
      </c>
      <c r="Y166" s="45">
        <v>4</v>
      </c>
      <c r="Z166" s="45">
        <v>2</v>
      </c>
      <c r="AA166" s="45">
        <v>2</v>
      </c>
      <c r="AB166" s="45">
        <v>32</v>
      </c>
      <c r="AC166" s="45" t="s">
        <v>5489</v>
      </c>
      <c r="AD166" s="45"/>
      <c r="AE166" s="52">
        <v>5</v>
      </c>
      <c r="AF166" s="43">
        <v>100</v>
      </c>
      <c r="AG166" s="53" t="s">
        <v>5229</v>
      </c>
      <c r="AH166" s="45"/>
      <c r="AI166" s="66">
        <v>50</v>
      </c>
      <c r="AJ166" s="53" t="s">
        <v>5230</v>
      </c>
      <c r="AK166" s="45" t="s">
        <v>5126</v>
      </c>
      <c r="AL166" s="66">
        <v>50</v>
      </c>
      <c r="AM166" s="53"/>
      <c r="AN166" s="45"/>
      <c r="AO166" s="66" t="s">
        <v>5117</v>
      </c>
      <c r="AP166" s="53"/>
      <c r="AQ166" s="45"/>
      <c r="AR166" s="66" t="s">
        <v>5117</v>
      </c>
      <c r="AS166" s="53"/>
      <c r="AT166" s="45"/>
      <c r="AU166" s="67"/>
      <c r="AV166" s="53"/>
      <c r="AW166" s="45"/>
      <c r="AX166" s="54"/>
      <c r="AY166" s="132"/>
      <c r="AZ166" s="132"/>
      <c r="BA166" s="132"/>
      <c r="BB166" s="132"/>
      <c r="BC166" s="132"/>
    </row>
    <row r="167" spans="1:55" s="116" customFormat="1" ht="27.6" x14ac:dyDescent="0.25">
      <c r="A167" s="45">
        <v>106</v>
      </c>
      <c r="B167" s="253" t="s">
        <v>5107</v>
      </c>
      <c r="C167" s="45"/>
      <c r="D167" s="46" t="s">
        <v>5133</v>
      </c>
      <c r="E167" s="47" t="s">
        <v>5419</v>
      </c>
      <c r="F167" s="45">
        <v>4763</v>
      </c>
      <c r="G167" s="47" t="s">
        <v>5490</v>
      </c>
      <c r="H167" s="45">
        <v>2002</v>
      </c>
      <c r="I167" s="48" t="s">
        <v>5491</v>
      </c>
      <c r="J167" s="63">
        <v>63209.419921548993</v>
      </c>
      <c r="K167" s="45" t="s">
        <v>848</v>
      </c>
      <c r="L167" s="48" t="s">
        <v>5422</v>
      </c>
      <c r="M167" s="48" t="s">
        <v>5423</v>
      </c>
      <c r="N167" s="48" t="s">
        <v>5424</v>
      </c>
      <c r="O167" s="48" t="s">
        <v>5425</v>
      </c>
      <c r="P167" s="45">
        <v>39109</v>
      </c>
      <c r="Q167" s="45">
        <v>37.700000000000003</v>
      </c>
      <c r="R167" s="45">
        <v>7.44</v>
      </c>
      <c r="S167" s="45">
        <v>17.88</v>
      </c>
      <c r="T167" s="45">
        <v>12.38</v>
      </c>
      <c r="U167" s="45">
        <v>37.700000000000003</v>
      </c>
      <c r="V167" s="45">
        <v>100</v>
      </c>
      <c r="W167" s="45">
        <v>100</v>
      </c>
      <c r="X167" s="64" t="s">
        <v>8514</v>
      </c>
      <c r="Y167" s="45">
        <v>4</v>
      </c>
      <c r="Z167" s="45">
        <v>2</v>
      </c>
      <c r="AA167" s="45">
        <v>3</v>
      </c>
      <c r="AB167" s="45">
        <v>21</v>
      </c>
      <c r="AC167" s="45" t="s">
        <v>5492</v>
      </c>
      <c r="AD167" s="45">
        <v>0</v>
      </c>
      <c r="AE167" s="52">
        <v>5</v>
      </c>
      <c r="AF167" s="43">
        <v>100</v>
      </c>
      <c r="AG167" s="53" t="s">
        <v>5133</v>
      </c>
      <c r="AH167" s="45" t="s">
        <v>5419</v>
      </c>
      <c r="AI167" s="66">
        <v>50</v>
      </c>
      <c r="AJ167" s="53" t="s">
        <v>5427</v>
      </c>
      <c r="AK167" s="45" t="s">
        <v>5428</v>
      </c>
      <c r="AL167" s="66">
        <v>50</v>
      </c>
      <c r="AM167" s="53"/>
      <c r="AN167" s="45"/>
      <c r="AO167" s="66" t="s">
        <v>5117</v>
      </c>
      <c r="AP167" s="53"/>
      <c r="AQ167" s="45"/>
      <c r="AR167" s="66" t="s">
        <v>5117</v>
      </c>
      <c r="AS167" s="53"/>
      <c r="AT167" s="45"/>
      <c r="AU167" s="67"/>
      <c r="AV167" s="53"/>
      <c r="AW167" s="45"/>
      <c r="AX167" s="54"/>
      <c r="AY167" s="132"/>
      <c r="AZ167" s="132"/>
      <c r="BA167" s="132"/>
      <c r="BB167" s="132"/>
      <c r="BC167" s="132"/>
    </row>
    <row r="168" spans="1:55" s="116" customFormat="1" ht="82.8" x14ac:dyDescent="0.25">
      <c r="A168" s="45">
        <v>106</v>
      </c>
      <c r="B168" s="253" t="s">
        <v>5107</v>
      </c>
      <c r="C168" s="45"/>
      <c r="D168" s="46" t="s">
        <v>2661</v>
      </c>
      <c r="E168" s="47" t="s">
        <v>4317</v>
      </c>
      <c r="F168" s="45">
        <v>7561</v>
      </c>
      <c r="G168" s="47" t="s">
        <v>5493</v>
      </c>
      <c r="H168" s="45">
        <v>2006</v>
      </c>
      <c r="I168" s="48" t="s">
        <v>5493</v>
      </c>
      <c r="J168" s="63">
        <v>93769.75463194793</v>
      </c>
      <c r="K168" s="45" t="s">
        <v>664</v>
      </c>
      <c r="L168" s="48" t="s">
        <v>5129</v>
      </c>
      <c r="M168" s="48" t="s">
        <v>5494</v>
      </c>
      <c r="N168" s="48" t="s">
        <v>5495</v>
      </c>
      <c r="O168" s="48"/>
      <c r="P168" s="45">
        <v>40973</v>
      </c>
      <c r="Q168" s="45">
        <v>41.29</v>
      </c>
      <c r="R168" s="45">
        <v>11.03</v>
      </c>
      <c r="S168" s="45">
        <v>17.88</v>
      </c>
      <c r="T168" s="45">
        <v>12.38</v>
      </c>
      <c r="U168" s="45">
        <v>41.29</v>
      </c>
      <c r="V168" s="45">
        <v>100</v>
      </c>
      <c r="W168" s="45">
        <v>100</v>
      </c>
      <c r="X168" s="64" t="s">
        <v>8514</v>
      </c>
      <c r="Y168" s="45">
        <v>4</v>
      </c>
      <c r="Z168" s="45">
        <v>6</v>
      </c>
      <c r="AA168" s="45">
        <v>3</v>
      </c>
      <c r="AB168" s="45">
        <v>66</v>
      </c>
      <c r="AC168" s="45" t="s">
        <v>5496</v>
      </c>
      <c r="AD168" s="45">
        <v>0</v>
      </c>
      <c r="AE168" s="52">
        <v>5</v>
      </c>
      <c r="AF168" s="43">
        <v>100</v>
      </c>
      <c r="AG168" s="53" t="s">
        <v>2661</v>
      </c>
      <c r="AH168" s="45" t="s">
        <v>4317</v>
      </c>
      <c r="AI168" s="66">
        <v>25</v>
      </c>
      <c r="AJ168" s="53" t="s">
        <v>4414</v>
      </c>
      <c r="AK168" s="45" t="s">
        <v>4188</v>
      </c>
      <c r="AL168" s="66">
        <v>25</v>
      </c>
      <c r="AM168" s="53" t="s">
        <v>2588</v>
      </c>
      <c r="AN168" s="45" t="s">
        <v>4350</v>
      </c>
      <c r="AO168" s="66">
        <v>25</v>
      </c>
      <c r="AP168" s="53" t="s">
        <v>3194</v>
      </c>
      <c r="AQ168" s="45" t="s">
        <v>3214</v>
      </c>
      <c r="AR168" s="66">
        <v>25</v>
      </c>
      <c r="AS168" s="53"/>
      <c r="AT168" s="45"/>
      <c r="AU168" s="67"/>
      <c r="AV168" s="53"/>
      <c r="AW168" s="45"/>
      <c r="AX168" s="54"/>
      <c r="AY168" s="132"/>
      <c r="AZ168" s="132"/>
      <c r="BA168" s="132"/>
      <c r="BB168" s="132"/>
      <c r="BC168" s="132"/>
    </row>
    <row r="169" spans="1:55" s="116" customFormat="1" ht="55.2" x14ac:dyDescent="0.25">
      <c r="A169" s="45">
        <v>106</v>
      </c>
      <c r="B169" s="253" t="s">
        <v>5107</v>
      </c>
      <c r="C169" s="45"/>
      <c r="D169" s="46" t="s">
        <v>4768</v>
      </c>
      <c r="E169" s="47" t="s">
        <v>5334</v>
      </c>
      <c r="F169" s="45" t="s">
        <v>5335</v>
      </c>
      <c r="G169" s="47" t="s">
        <v>5497</v>
      </c>
      <c r="H169" s="45">
        <v>2010</v>
      </c>
      <c r="I169" s="48" t="s">
        <v>5498</v>
      </c>
      <c r="J169" s="63">
        <v>149933</v>
      </c>
      <c r="K169" s="45" t="s">
        <v>677</v>
      </c>
      <c r="L169" s="48" t="s">
        <v>5499</v>
      </c>
      <c r="M169" s="48" t="s">
        <v>5500</v>
      </c>
      <c r="N169" s="48" t="s">
        <v>5501</v>
      </c>
      <c r="O169" s="48" t="s">
        <v>5502</v>
      </c>
      <c r="P169" s="45" t="s">
        <v>5503</v>
      </c>
      <c r="Q169" s="45">
        <v>47.9</v>
      </c>
      <c r="R169" s="45">
        <v>17.64</v>
      </c>
      <c r="S169" s="45">
        <v>17.88</v>
      </c>
      <c r="T169" s="45">
        <v>12.38</v>
      </c>
      <c r="U169" s="45">
        <v>47.9</v>
      </c>
      <c r="V169" s="45">
        <v>100</v>
      </c>
      <c r="W169" s="45" t="s">
        <v>1088</v>
      </c>
      <c r="X169" s="64" t="s">
        <v>8514</v>
      </c>
      <c r="Y169" s="45">
        <v>4</v>
      </c>
      <c r="Z169" s="45">
        <v>4</v>
      </c>
      <c r="AA169" s="45">
        <v>6</v>
      </c>
      <c r="AB169" s="45">
        <v>30</v>
      </c>
      <c r="AC169" s="45" t="s">
        <v>5504</v>
      </c>
      <c r="AD169" s="45"/>
      <c r="AE169" s="52">
        <v>5</v>
      </c>
      <c r="AF169" s="43">
        <v>100</v>
      </c>
      <c r="AG169" s="53"/>
      <c r="AH169" s="45" t="s">
        <v>5126</v>
      </c>
      <c r="AI169" s="66" t="s">
        <v>5117</v>
      </c>
      <c r="AJ169" s="53"/>
      <c r="AK169" s="45"/>
      <c r="AL169" s="66"/>
      <c r="AM169" s="53"/>
      <c r="AN169" s="45"/>
      <c r="AO169" s="66"/>
      <c r="AP169" s="53"/>
      <c r="AQ169" s="45"/>
      <c r="AR169" s="66"/>
      <c r="AS169" s="53"/>
      <c r="AT169" s="45"/>
      <c r="AU169" s="67"/>
      <c r="AV169" s="53"/>
      <c r="AW169" s="45"/>
      <c r="AX169" s="54"/>
      <c r="AY169" s="132"/>
      <c r="AZ169" s="132"/>
      <c r="BA169" s="132"/>
      <c r="BB169" s="132"/>
      <c r="BC169" s="132"/>
    </row>
    <row r="170" spans="1:55" s="116" customFormat="1" ht="96.6" x14ac:dyDescent="0.25">
      <c r="A170" s="45">
        <v>106</v>
      </c>
      <c r="B170" s="253" t="s">
        <v>5107</v>
      </c>
      <c r="C170" s="45"/>
      <c r="D170" s="46" t="s">
        <v>5133</v>
      </c>
      <c r="E170" s="47" t="s">
        <v>5505</v>
      </c>
      <c r="F170" s="45">
        <v>7525</v>
      </c>
      <c r="G170" s="47" t="s">
        <v>5506</v>
      </c>
      <c r="H170" s="45">
        <v>2009</v>
      </c>
      <c r="I170" s="48" t="s">
        <v>5507</v>
      </c>
      <c r="J170" s="63">
        <v>139812</v>
      </c>
      <c r="K170" s="45" t="s">
        <v>677</v>
      </c>
      <c r="L170" s="48" t="s">
        <v>5508</v>
      </c>
      <c r="M170" s="48" t="s">
        <v>5509</v>
      </c>
      <c r="N170" s="48" t="s">
        <v>5510</v>
      </c>
      <c r="O170" s="48" t="s">
        <v>5511</v>
      </c>
      <c r="P170" s="45" t="s">
        <v>5512</v>
      </c>
      <c r="Q170" s="45">
        <v>46.71</v>
      </c>
      <c r="R170" s="45">
        <v>16.45</v>
      </c>
      <c r="S170" s="45">
        <v>17.88</v>
      </c>
      <c r="T170" s="45">
        <v>12.38</v>
      </c>
      <c r="U170" s="45">
        <v>46.71</v>
      </c>
      <c r="V170" s="45">
        <v>100</v>
      </c>
      <c r="W170" s="45" t="s">
        <v>1088</v>
      </c>
      <c r="X170" s="64" t="s">
        <v>8514</v>
      </c>
      <c r="Y170" s="45">
        <v>6</v>
      </c>
      <c r="Z170" s="45">
        <v>6</v>
      </c>
      <c r="AA170" s="45">
        <v>6</v>
      </c>
      <c r="AB170" s="45">
        <v>14</v>
      </c>
      <c r="AC170" s="45" t="s">
        <v>5513</v>
      </c>
      <c r="AD170" s="45"/>
      <c r="AE170" s="52">
        <v>4</v>
      </c>
      <c r="AF170" s="43">
        <v>100</v>
      </c>
      <c r="AG170" s="53"/>
      <c r="AH170" s="45" t="s">
        <v>5126</v>
      </c>
      <c r="AI170" s="66" t="s">
        <v>5117</v>
      </c>
      <c r="AJ170" s="53"/>
      <c r="AK170" s="45"/>
      <c r="AL170" s="66"/>
      <c r="AM170" s="53"/>
      <c r="AN170" s="45"/>
      <c r="AO170" s="66"/>
      <c r="AP170" s="53"/>
      <c r="AQ170" s="45"/>
      <c r="AR170" s="66"/>
      <c r="AS170" s="53"/>
      <c r="AT170" s="45"/>
      <c r="AU170" s="67"/>
      <c r="AV170" s="53"/>
      <c r="AW170" s="45"/>
      <c r="AX170" s="54"/>
      <c r="AY170" s="132"/>
      <c r="AZ170" s="132"/>
      <c r="BA170" s="132"/>
      <c r="BB170" s="132"/>
      <c r="BC170" s="132"/>
    </row>
    <row r="171" spans="1:55" s="116" customFormat="1" ht="55.2" x14ac:dyDescent="0.25">
      <c r="A171" s="45">
        <v>106</v>
      </c>
      <c r="B171" s="253" t="s">
        <v>5107</v>
      </c>
      <c r="C171" s="45"/>
      <c r="D171" s="46" t="s">
        <v>5245</v>
      </c>
      <c r="E171" s="47" t="s">
        <v>5514</v>
      </c>
      <c r="F171" s="45">
        <v>1100</v>
      </c>
      <c r="G171" s="47" t="s">
        <v>5515</v>
      </c>
      <c r="H171" s="45">
        <v>2012</v>
      </c>
      <c r="I171" s="48" t="s">
        <v>5516</v>
      </c>
      <c r="J171" s="63">
        <v>134912</v>
      </c>
      <c r="K171" s="45" t="s">
        <v>677</v>
      </c>
      <c r="L171" s="48" t="s">
        <v>5517</v>
      </c>
      <c r="M171" s="48" t="s">
        <v>5518</v>
      </c>
      <c r="N171" s="48" t="s">
        <v>5519</v>
      </c>
      <c r="O171" s="48" t="s">
        <v>5520</v>
      </c>
      <c r="P171" s="45" t="s">
        <v>5521</v>
      </c>
      <c r="Q171" s="45">
        <v>38.262</v>
      </c>
      <c r="R171" s="45">
        <v>15.872000000000002</v>
      </c>
      <c r="S171" s="45">
        <v>8.2899999999999991</v>
      </c>
      <c r="T171" s="45">
        <v>14.1</v>
      </c>
      <c r="U171" s="45">
        <v>38.262</v>
      </c>
      <c r="V171" s="45">
        <v>100</v>
      </c>
      <c r="W171" s="45" t="s">
        <v>1088</v>
      </c>
      <c r="X171" s="64" t="s">
        <v>8514</v>
      </c>
      <c r="Y171" s="45">
        <v>6</v>
      </c>
      <c r="Z171" s="45">
        <v>1</v>
      </c>
      <c r="AA171" s="45">
        <v>1</v>
      </c>
      <c r="AB171" s="45">
        <v>12</v>
      </c>
      <c r="AC171" s="45" t="s">
        <v>5522</v>
      </c>
      <c r="AD171" s="45">
        <v>0</v>
      </c>
      <c r="AE171" s="52">
        <v>4</v>
      </c>
      <c r="AF171" s="43">
        <v>100</v>
      </c>
      <c r="AG171" s="53" t="s">
        <v>5523</v>
      </c>
      <c r="AH171" s="45" t="s">
        <v>5246</v>
      </c>
      <c r="AI171" s="66">
        <v>40</v>
      </c>
      <c r="AJ171" s="53" t="s">
        <v>5524</v>
      </c>
      <c r="AK171" s="45" t="s">
        <v>4800</v>
      </c>
      <c r="AL171" s="66">
        <v>40</v>
      </c>
      <c r="AM171" s="53" t="s">
        <v>5525</v>
      </c>
      <c r="AN171" s="45" t="s">
        <v>4778</v>
      </c>
      <c r="AO171" s="66">
        <v>20</v>
      </c>
      <c r="AP171" s="53"/>
      <c r="AQ171" s="45"/>
      <c r="AR171" s="66"/>
      <c r="AS171" s="53"/>
      <c r="AT171" s="45"/>
      <c r="AU171" s="67"/>
      <c r="AV171" s="53"/>
      <c r="AW171" s="45"/>
      <c r="AX171" s="54"/>
      <c r="AY171" s="132"/>
      <c r="AZ171" s="132"/>
      <c r="BA171" s="132"/>
      <c r="BB171" s="132"/>
      <c r="BC171" s="132"/>
    </row>
    <row r="172" spans="1:55" s="116" customFormat="1" ht="27.6" x14ac:dyDescent="0.25">
      <c r="A172" s="45">
        <v>106</v>
      </c>
      <c r="B172" s="253" t="s">
        <v>5107</v>
      </c>
      <c r="C172" s="45"/>
      <c r="D172" s="46" t="s">
        <v>5133</v>
      </c>
      <c r="E172" s="47" t="s">
        <v>5419</v>
      </c>
      <c r="F172" s="45">
        <v>4763</v>
      </c>
      <c r="G172" s="47" t="s">
        <v>5526</v>
      </c>
      <c r="H172" s="45">
        <v>2008</v>
      </c>
      <c r="I172" s="48" t="s">
        <v>5527</v>
      </c>
      <c r="J172" s="63">
        <v>700000</v>
      </c>
      <c r="K172" s="45" t="s">
        <v>655</v>
      </c>
      <c r="L172" s="48" t="s">
        <v>5422</v>
      </c>
      <c r="M172" s="48" t="s">
        <v>5423</v>
      </c>
      <c r="N172" s="48" t="s">
        <v>5528</v>
      </c>
      <c r="O172" s="48" t="s">
        <v>5529</v>
      </c>
      <c r="P172" s="45" t="s">
        <v>5530</v>
      </c>
      <c r="Q172" s="45">
        <v>112.61</v>
      </c>
      <c r="R172" s="45">
        <v>82.35</v>
      </c>
      <c r="S172" s="45">
        <v>17.88</v>
      </c>
      <c r="T172" s="45">
        <v>12.38</v>
      </c>
      <c r="U172" s="45">
        <v>112.61</v>
      </c>
      <c r="V172" s="45">
        <v>100</v>
      </c>
      <c r="W172" s="45">
        <v>34.9999706391568</v>
      </c>
      <c r="X172" s="64" t="s">
        <v>8514</v>
      </c>
      <c r="Y172" s="45">
        <v>4</v>
      </c>
      <c r="Z172" s="45">
        <v>2</v>
      </c>
      <c r="AA172" s="45">
        <v>3</v>
      </c>
      <c r="AB172" s="45">
        <v>38</v>
      </c>
      <c r="AC172" s="45" t="s">
        <v>5531</v>
      </c>
      <c r="AD172" s="45">
        <v>0</v>
      </c>
      <c r="AE172" s="52">
        <v>5</v>
      </c>
      <c r="AF172" s="43">
        <v>100</v>
      </c>
      <c r="AG172" s="53" t="s">
        <v>5133</v>
      </c>
      <c r="AH172" s="45" t="s">
        <v>5419</v>
      </c>
      <c r="AI172" s="66">
        <v>100</v>
      </c>
      <c r="AJ172" s="53"/>
      <c r="AK172" s="45"/>
      <c r="AL172" s="66" t="s">
        <v>5117</v>
      </c>
      <c r="AM172" s="53"/>
      <c r="AN172" s="45"/>
      <c r="AO172" s="66" t="s">
        <v>5117</v>
      </c>
      <c r="AP172" s="53"/>
      <c r="AQ172" s="45"/>
      <c r="AR172" s="66" t="s">
        <v>5117</v>
      </c>
      <c r="AS172" s="53"/>
      <c r="AT172" s="45"/>
      <c r="AU172" s="67"/>
      <c r="AV172" s="53"/>
      <c r="AW172" s="45"/>
      <c r="AX172" s="54"/>
      <c r="AY172" s="132"/>
      <c r="AZ172" s="132"/>
      <c r="BA172" s="132"/>
      <c r="BB172" s="132"/>
      <c r="BC172" s="132"/>
    </row>
    <row r="173" spans="1:55" s="116" customFormat="1" ht="27.6" x14ac:dyDescent="0.25">
      <c r="A173" s="45">
        <v>106</v>
      </c>
      <c r="B173" s="253" t="s">
        <v>5107</v>
      </c>
      <c r="C173" s="45"/>
      <c r="D173" s="46" t="s">
        <v>5133</v>
      </c>
      <c r="E173" s="47" t="s">
        <v>5419</v>
      </c>
      <c r="F173" s="45">
        <v>4763</v>
      </c>
      <c r="G173" s="47" t="s">
        <v>5532</v>
      </c>
      <c r="H173" s="45">
        <v>2005</v>
      </c>
      <c r="I173" s="48" t="s">
        <v>5533</v>
      </c>
      <c r="J173" s="63">
        <v>43805.207811717577</v>
      </c>
      <c r="K173" s="45" t="s">
        <v>664</v>
      </c>
      <c r="L173" s="48" t="s">
        <v>5534</v>
      </c>
      <c r="M173" s="48" t="s">
        <v>5535</v>
      </c>
      <c r="N173" s="48" t="s">
        <v>5536</v>
      </c>
      <c r="O173" s="48" t="s">
        <v>5537</v>
      </c>
      <c r="P173" s="45">
        <v>42669</v>
      </c>
      <c r="Q173" s="45">
        <v>35.409999999999997</v>
      </c>
      <c r="R173" s="45">
        <v>5.15</v>
      </c>
      <c r="S173" s="45">
        <v>17.88</v>
      </c>
      <c r="T173" s="45">
        <v>12.38</v>
      </c>
      <c r="U173" s="45">
        <v>35.409999999999997</v>
      </c>
      <c r="V173" s="45">
        <v>100</v>
      </c>
      <c r="W173" s="45">
        <v>100</v>
      </c>
      <c r="X173" s="64" t="s">
        <v>8514</v>
      </c>
      <c r="Y173" s="45">
        <v>6</v>
      </c>
      <c r="Z173" s="45">
        <v>1</v>
      </c>
      <c r="AA173" s="45">
        <v>5</v>
      </c>
      <c r="AB173" s="45">
        <v>14</v>
      </c>
      <c r="AC173" s="45" t="s">
        <v>5538</v>
      </c>
      <c r="AD173" s="45">
        <v>0</v>
      </c>
      <c r="AE173" s="52">
        <v>4</v>
      </c>
      <c r="AF173" s="43">
        <v>100</v>
      </c>
      <c r="AG173" s="53" t="s">
        <v>5133</v>
      </c>
      <c r="AH173" s="45" t="s">
        <v>5419</v>
      </c>
      <c r="AI173" s="66">
        <v>50</v>
      </c>
      <c r="AJ173" s="53" t="s">
        <v>5427</v>
      </c>
      <c r="AK173" s="45" t="s">
        <v>5428</v>
      </c>
      <c r="AL173" s="66">
        <v>50</v>
      </c>
      <c r="AM173" s="53"/>
      <c r="AN173" s="45"/>
      <c r="AO173" s="66" t="s">
        <v>5117</v>
      </c>
      <c r="AP173" s="53"/>
      <c r="AQ173" s="45"/>
      <c r="AR173" s="66" t="s">
        <v>5117</v>
      </c>
      <c r="AS173" s="53"/>
      <c r="AT173" s="45"/>
      <c r="AU173" s="67"/>
      <c r="AV173" s="53"/>
      <c r="AW173" s="45"/>
      <c r="AX173" s="54"/>
      <c r="AY173" s="132"/>
      <c r="AZ173" s="132"/>
      <c r="BA173" s="132"/>
      <c r="BB173" s="132"/>
      <c r="BC173" s="132"/>
    </row>
    <row r="174" spans="1:55" s="116" customFormat="1" ht="27.6" x14ac:dyDescent="0.25">
      <c r="A174" s="45">
        <v>106</v>
      </c>
      <c r="B174" s="253" t="s">
        <v>5107</v>
      </c>
      <c r="C174" s="45"/>
      <c r="D174" s="46" t="s">
        <v>2437</v>
      </c>
      <c r="E174" s="47" t="s">
        <v>5118</v>
      </c>
      <c r="F174" s="45" t="s">
        <v>5539</v>
      </c>
      <c r="G174" s="47" t="s">
        <v>5540</v>
      </c>
      <c r="H174" s="45">
        <v>2002</v>
      </c>
      <c r="I174" s="48" t="s">
        <v>5541</v>
      </c>
      <c r="J174" s="63">
        <v>74577.23</v>
      </c>
      <c r="K174" s="45" t="s">
        <v>848</v>
      </c>
      <c r="L174" s="48" t="s">
        <v>5112</v>
      </c>
      <c r="M174" s="48" t="s">
        <v>5113</v>
      </c>
      <c r="N174" s="48" t="s">
        <v>5542</v>
      </c>
      <c r="O174" s="48" t="s">
        <v>5543</v>
      </c>
      <c r="P174" s="45">
        <v>38884</v>
      </c>
      <c r="Q174" s="45">
        <v>39.03</v>
      </c>
      <c r="R174" s="45">
        <v>8.77</v>
      </c>
      <c r="S174" s="45">
        <v>17.88</v>
      </c>
      <c r="T174" s="45">
        <v>12.38</v>
      </c>
      <c r="U174" s="45">
        <v>39.03</v>
      </c>
      <c r="V174" s="45">
        <v>100</v>
      </c>
      <c r="W174" s="45">
        <v>100</v>
      </c>
      <c r="X174" s="64" t="s">
        <v>8514</v>
      </c>
      <c r="Y174" s="45">
        <v>1</v>
      </c>
      <c r="Z174" s="45">
        <v>7</v>
      </c>
      <c r="AA174" s="45">
        <v>4</v>
      </c>
      <c r="AB174" s="45">
        <v>4</v>
      </c>
      <c r="AC174" s="45" t="s">
        <v>5544</v>
      </c>
      <c r="AD174" s="45"/>
      <c r="AE174" s="52">
        <v>5</v>
      </c>
      <c r="AF174" s="43">
        <v>100</v>
      </c>
      <c r="AG174" s="53" t="s">
        <v>2437</v>
      </c>
      <c r="AH174" s="45" t="s">
        <v>5178</v>
      </c>
      <c r="AI174" s="66">
        <v>100</v>
      </c>
      <c r="AJ174" s="53"/>
      <c r="AK174" s="45"/>
      <c r="AL174" s="66" t="s">
        <v>5117</v>
      </c>
      <c r="AM174" s="53"/>
      <c r="AN174" s="45"/>
      <c r="AO174" s="66" t="s">
        <v>5117</v>
      </c>
      <c r="AP174" s="53"/>
      <c r="AQ174" s="45"/>
      <c r="AR174" s="66" t="s">
        <v>5117</v>
      </c>
      <c r="AS174" s="53"/>
      <c r="AT174" s="45"/>
      <c r="AU174" s="67"/>
      <c r="AV174" s="53"/>
      <c r="AW174" s="45"/>
      <c r="AX174" s="54"/>
      <c r="AY174" s="132"/>
      <c r="AZ174" s="132"/>
      <c r="BA174" s="132"/>
      <c r="BB174" s="132"/>
      <c r="BC174" s="132"/>
    </row>
    <row r="175" spans="1:55" s="116" customFormat="1" ht="220.8" x14ac:dyDescent="0.25">
      <c r="A175" s="45">
        <v>106</v>
      </c>
      <c r="B175" s="253" t="s">
        <v>5107</v>
      </c>
      <c r="C175" s="45"/>
      <c r="D175" s="46" t="s">
        <v>5351</v>
      </c>
      <c r="E175" s="47" t="s">
        <v>5385</v>
      </c>
      <c r="F175" s="45">
        <v>15703</v>
      </c>
      <c r="G175" s="47" t="s">
        <v>5545</v>
      </c>
      <c r="H175" s="45">
        <v>2007</v>
      </c>
      <c r="I175" s="48" t="s">
        <v>5546</v>
      </c>
      <c r="J175" s="63">
        <v>145260</v>
      </c>
      <c r="K175" s="45" t="s">
        <v>655</v>
      </c>
      <c r="L175" s="48" t="s">
        <v>5479</v>
      </c>
      <c r="M175" s="48" t="s">
        <v>5480</v>
      </c>
      <c r="N175" s="48" t="s">
        <v>5547</v>
      </c>
      <c r="O175" s="48" t="s">
        <v>5548</v>
      </c>
      <c r="P175" s="45" t="s">
        <v>5549</v>
      </c>
      <c r="Q175" s="45">
        <v>47.35</v>
      </c>
      <c r="R175" s="45">
        <v>17.09</v>
      </c>
      <c r="S175" s="45">
        <v>17.88</v>
      </c>
      <c r="T175" s="45">
        <v>12.38</v>
      </c>
      <c r="U175" s="45">
        <v>47.35</v>
      </c>
      <c r="V175" s="45">
        <v>100</v>
      </c>
      <c r="W175" s="45" t="s">
        <v>1088</v>
      </c>
      <c r="X175" s="64" t="s">
        <v>8514</v>
      </c>
      <c r="Y175" s="45">
        <v>1</v>
      </c>
      <c r="Z175" s="45">
        <v>1</v>
      </c>
      <c r="AA175" s="45">
        <v>1</v>
      </c>
      <c r="AB175" s="45">
        <v>44</v>
      </c>
      <c r="AC175" s="45" t="s">
        <v>5550</v>
      </c>
      <c r="AD175" s="45"/>
      <c r="AE175" s="52">
        <v>5</v>
      </c>
      <c r="AF175" s="43">
        <v>100</v>
      </c>
      <c r="AG175" s="53" t="s">
        <v>5351</v>
      </c>
      <c r="AH175" s="45" t="s">
        <v>5361</v>
      </c>
      <c r="AI175" s="66">
        <v>25</v>
      </c>
      <c r="AJ175" s="53" t="s">
        <v>5394</v>
      </c>
      <c r="AK175" s="45" t="s">
        <v>5385</v>
      </c>
      <c r="AL175" s="66">
        <v>25</v>
      </c>
      <c r="AM175" s="53" t="s">
        <v>5395</v>
      </c>
      <c r="AN175" s="45" t="s">
        <v>5361</v>
      </c>
      <c r="AO175" s="66">
        <v>25</v>
      </c>
      <c r="AP175" s="53" t="s">
        <v>5396</v>
      </c>
      <c r="AQ175" s="45" t="s">
        <v>5397</v>
      </c>
      <c r="AR175" s="66">
        <v>25</v>
      </c>
      <c r="AS175" s="53"/>
      <c r="AT175" s="45"/>
      <c r="AU175" s="67"/>
      <c r="AV175" s="53"/>
      <c r="AW175" s="45"/>
      <c r="AX175" s="54"/>
      <c r="AY175" s="132"/>
      <c r="AZ175" s="132"/>
      <c r="BA175" s="132"/>
      <c r="BB175" s="132"/>
      <c r="BC175" s="132"/>
    </row>
    <row r="176" spans="1:55" s="116" customFormat="1" ht="138" x14ac:dyDescent="0.25">
      <c r="A176" s="45">
        <v>106</v>
      </c>
      <c r="B176" s="253" t="s">
        <v>5107</v>
      </c>
      <c r="C176" s="45"/>
      <c r="D176" s="46" t="s">
        <v>5351</v>
      </c>
      <c r="E176" s="47" t="s">
        <v>5352</v>
      </c>
      <c r="F176" s="45">
        <v>9090</v>
      </c>
      <c r="G176" s="47" t="s">
        <v>5551</v>
      </c>
      <c r="H176" s="45">
        <v>2002</v>
      </c>
      <c r="I176" s="48" t="s">
        <v>5552</v>
      </c>
      <c r="J176" s="63">
        <v>291252.25</v>
      </c>
      <c r="K176" s="45" t="s">
        <v>848</v>
      </c>
      <c r="L176" s="48" t="s">
        <v>5553</v>
      </c>
      <c r="M176" s="48" t="s">
        <v>5356</v>
      </c>
      <c r="N176" s="48" t="s">
        <v>5554</v>
      </c>
      <c r="O176" s="48" t="s">
        <v>5555</v>
      </c>
      <c r="P176" s="45" t="s">
        <v>5556</v>
      </c>
      <c r="Q176" s="45">
        <v>64.52</v>
      </c>
      <c r="R176" s="45">
        <v>34.26</v>
      </c>
      <c r="S176" s="45">
        <v>17.88</v>
      </c>
      <c r="T176" s="45">
        <v>12.38</v>
      </c>
      <c r="U176" s="45">
        <v>64.52</v>
      </c>
      <c r="V176" s="45">
        <v>100</v>
      </c>
      <c r="W176" s="45">
        <v>100</v>
      </c>
      <c r="X176" s="64" t="s">
        <v>8514</v>
      </c>
      <c r="Y176" s="45">
        <v>1</v>
      </c>
      <c r="Z176" s="45">
        <v>1</v>
      </c>
      <c r="AA176" s="45">
        <v>3</v>
      </c>
      <c r="AB176" s="45">
        <v>44</v>
      </c>
      <c r="AC176" s="45" t="s">
        <v>5557</v>
      </c>
      <c r="AD176" s="45"/>
      <c r="AE176" s="52">
        <v>5</v>
      </c>
      <c r="AF176" s="43">
        <v>100</v>
      </c>
      <c r="AG176" s="53" t="s">
        <v>5351</v>
      </c>
      <c r="AH176" s="45" t="s">
        <v>5361</v>
      </c>
      <c r="AI176" s="66">
        <v>33</v>
      </c>
      <c r="AJ176" s="53" t="s">
        <v>5362</v>
      </c>
      <c r="AK176" s="45" t="s">
        <v>5363</v>
      </c>
      <c r="AL176" s="66">
        <v>33</v>
      </c>
      <c r="AM176" s="53" t="s">
        <v>5447</v>
      </c>
      <c r="AN176" s="45" t="s">
        <v>5448</v>
      </c>
      <c r="AO176" s="66">
        <v>33</v>
      </c>
      <c r="AP176" s="53"/>
      <c r="AQ176" s="45"/>
      <c r="AR176" s="66" t="s">
        <v>5117</v>
      </c>
      <c r="AS176" s="53"/>
      <c r="AT176" s="45"/>
      <c r="AU176" s="67"/>
      <c r="AV176" s="53"/>
      <c r="AW176" s="45"/>
      <c r="AX176" s="54"/>
      <c r="AY176" s="132"/>
      <c r="AZ176" s="132"/>
      <c r="BA176" s="132"/>
      <c r="BB176" s="132"/>
      <c r="BC176" s="132"/>
    </row>
    <row r="177" spans="1:55" s="116" customFormat="1" ht="82.8" x14ac:dyDescent="0.25">
      <c r="A177" s="45">
        <v>106</v>
      </c>
      <c r="B177" s="253" t="s">
        <v>5107</v>
      </c>
      <c r="C177" s="45"/>
      <c r="D177" s="46" t="s">
        <v>5461</v>
      </c>
      <c r="E177" s="47" t="s">
        <v>5472</v>
      </c>
      <c r="F177" s="45">
        <v>3937</v>
      </c>
      <c r="G177" s="47" t="s">
        <v>5558</v>
      </c>
      <c r="H177" s="45">
        <v>2002</v>
      </c>
      <c r="I177" s="48" t="s">
        <v>5559</v>
      </c>
      <c r="J177" s="63">
        <v>53892.472041395427</v>
      </c>
      <c r="K177" s="45" t="s">
        <v>848</v>
      </c>
      <c r="L177" s="48" t="s">
        <v>5560</v>
      </c>
      <c r="M177" s="48" t="s">
        <v>5466</v>
      </c>
      <c r="N177" s="48" t="s">
        <v>5561</v>
      </c>
      <c r="O177" s="48" t="s">
        <v>5562</v>
      </c>
      <c r="P177" s="45">
        <v>39874</v>
      </c>
      <c r="Q177" s="45">
        <v>36.6</v>
      </c>
      <c r="R177" s="45">
        <v>6.34</v>
      </c>
      <c r="S177" s="45">
        <v>17.88</v>
      </c>
      <c r="T177" s="45">
        <v>12.38</v>
      </c>
      <c r="U177" s="45">
        <v>36.6</v>
      </c>
      <c r="V177" s="45">
        <v>100</v>
      </c>
      <c r="W177" s="45">
        <v>100</v>
      </c>
      <c r="X177" s="64" t="s">
        <v>8514</v>
      </c>
      <c r="Y177" s="45">
        <v>1</v>
      </c>
      <c r="Z177" s="45">
        <v>3</v>
      </c>
      <c r="AA177" s="45">
        <v>1</v>
      </c>
      <c r="AB177" s="45">
        <v>44</v>
      </c>
      <c r="AC177" s="45" t="s">
        <v>5563</v>
      </c>
      <c r="AD177" s="45"/>
      <c r="AE177" s="52">
        <v>5</v>
      </c>
      <c r="AF177" s="43">
        <v>100</v>
      </c>
      <c r="AG177" s="53" t="s">
        <v>5461</v>
      </c>
      <c r="AH177" s="45" t="s">
        <v>5462</v>
      </c>
      <c r="AI177" s="66">
        <v>25</v>
      </c>
      <c r="AJ177" s="53" t="s">
        <v>5471</v>
      </c>
      <c r="AK177" s="45" t="s">
        <v>5472</v>
      </c>
      <c r="AL177" s="66">
        <v>25</v>
      </c>
      <c r="AM177" s="53" t="s">
        <v>5564</v>
      </c>
      <c r="AN177" s="45" t="s">
        <v>5462</v>
      </c>
      <c r="AO177" s="66">
        <v>25</v>
      </c>
      <c r="AP177" s="53" t="s">
        <v>5565</v>
      </c>
      <c r="AQ177" s="45" t="s">
        <v>5566</v>
      </c>
      <c r="AR177" s="66">
        <v>25</v>
      </c>
      <c r="AS177" s="53"/>
      <c r="AT177" s="45"/>
      <c r="AU177" s="67"/>
      <c r="AV177" s="53"/>
      <c r="AW177" s="45"/>
      <c r="AX177" s="54"/>
      <c r="AY177" s="132"/>
      <c r="AZ177" s="132"/>
      <c r="BA177" s="132"/>
      <c r="BB177" s="132"/>
      <c r="BC177" s="132"/>
    </row>
    <row r="178" spans="1:55" s="116" customFormat="1" ht="41.4" x14ac:dyDescent="0.25">
      <c r="A178" s="45">
        <v>106</v>
      </c>
      <c r="B178" s="253" t="s">
        <v>5107</v>
      </c>
      <c r="C178" s="45"/>
      <c r="D178" s="46" t="s">
        <v>2437</v>
      </c>
      <c r="E178" s="47" t="s">
        <v>5567</v>
      </c>
      <c r="F178" s="45" t="s">
        <v>5568</v>
      </c>
      <c r="G178" s="47" t="s">
        <v>5569</v>
      </c>
      <c r="H178" s="45">
        <v>2005</v>
      </c>
      <c r="I178" s="48" t="s">
        <v>5570</v>
      </c>
      <c r="J178" s="63">
        <v>214015.54</v>
      </c>
      <c r="K178" s="45" t="s">
        <v>664</v>
      </c>
      <c r="L178" s="48" t="s">
        <v>5112</v>
      </c>
      <c r="M178" s="48" t="s">
        <v>5113</v>
      </c>
      <c r="N178" s="48" t="s">
        <v>5176</v>
      </c>
      <c r="O178" s="48" t="s">
        <v>5177</v>
      </c>
      <c r="P178" s="45">
        <v>43705</v>
      </c>
      <c r="Q178" s="45">
        <v>55.44</v>
      </c>
      <c r="R178" s="45">
        <v>25.18</v>
      </c>
      <c r="S178" s="45">
        <v>17.88</v>
      </c>
      <c r="T178" s="45">
        <v>12.38</v>
      </c>
      <c r="U178" s="45">
        <v>55.44</v>
      </c>
      <c r="V178" s="45">
        <v>100</v>
      </c>
      <c r="W178" s="45">
        <v>100</v>
      </c>
      <c r="X178" s="64" t="s">
        <v>8514</v>
      </c>
      <c r="Y178" s="45">
        <v>3</v>
      </c>
      <c r="Z178" s="45">
        <v>1</v>
      </c>
      <c r="AA178" s="45">
        <v>5</v>
      </c>
      <c r="AB178" s="45">
        <v>44</v>
      </c>
      <c r="AC178" s="45" t="s">
        <v>5571</v>
      </c>
      <c r="AD178" s="45"/>
      <c r="AE178" s="52">
        <v>5</v>
      </c>
      <c r="AF178" s="43">
        <v>100</v>
      </c>
      <c r="AG178" s="53" t="s">
        <v>2437</v>
      </c>
      <c r="AH178" s="45" t="s">
        <v>5178</v>
      </c>
      <c r="AI178" s="66">
        <v>100</v>
      </c>
      <c r="AJ178" s="53"/>
      <c r="AK178" s="45" t="s">
        <v>5126</v>
      </c>
      <c r="AL178" s="66" t="s">
        <v>5117</v>
      </c>
      <c r="AM178" s="53"/>
      <c r="AN178" s="45"/>
      <c r="AO178" s="66" t="s">
        <v>5117</v>
      </c>
      <c r="AP178" s="53"/>
      <c r="AQ178" s="45"/>
      <c r="AR178" s="66" t="s">
        <v>5117</v>
      </c>
      <c r="AS178" s="53"/>
      <c r="AT178" s="45"/>
      <c r="AU178" s="67"/>
      <c r="AV178" s="53"/>
      <c r="AW178" s="45"/>
      <c r="AX178" s="54"/>
      <c r="AY178" s="132"/>
      <c r="AZ178" s="132"/>
      <c r="BA178" s="132"/>
      <c r="BB178" s="132"/>
      <c r="BC178" s="132"/>
    </row>
    <row r="179" spans="1:55" s="116" customFormat="1" ht="82.8" x14ac:dyDescent="0.25">
      <c r="A179" s="45">
        <v>106</v>
      </c>
      <c r="B179" s="253" t="s">
        <v>5107</v>
      </c>
      <c r="C179" s="45"/>
      <c r="D179" s="46" t="s">
        <v>4402</v>
      </c>
      <c r="E179" s="47" t="s">
        <v>5572</v>
      </c>
      <c r="F179" s="45">
        <v>3323</v>
      </c>
      <c r="G179" s="47" t="s">
        <v>5573</v>
      </c>
      <c r="H179" s="45">
        <v>2010</v>
      </c>
      <c r="I179" s="48" t="s">
        <v>5574</v>
      </c>
      <c r="J179" s="63">
        <v>91925</v>
      </c>
      <c r="K179" s="45" t="s">
        <v>677</v>
      </c>
      <c r="L179" s="48" t="s">
        <v>5575</v>
      </c>
      <c r="M179" s="48" t="s">
        <v>5576</v>
      </c>
      <c r="N179" s="48" t="s">
        <v>5577</v>
      </c>
      <c r="O179" s="48" t="s">
        <v>5578</v>
      </c>
      <c r="P179" s="45" t="s">
        <v>5579</v>
      </c>
      <c r="Q179" s="45">
        <v>41.07</v>
      </c>
      <c r="R179" s="45">
        <v>10.81</v>
      </c>
      <c r="S179" s="45">
        <v>17.88</v>
      </c>
      <c r="T179" s="45">
        <v>12.38</v>
      </c>
      <c r="U179" s="45">
        <v>41.07</v>
      </c>
      <c r="V179" s="45">
        <v>100</v>
      </c>
      <c r="W179" s="45" t="s">
        <v>1088</v>
      </c>
      <c r="X179" s="64" t="s">
        <v>8514</v>
      </c>
      <c r="Y179" s="45">
        <v>6</v>
      </c>
      <c r="Z179" s="45">
        <v>1</v>
      </c>
      <c r="AA179" s="45">
        <v>5</v>
      </c>
      <c r="AB179" s="45">
        <v>59</v>
      </c>
      <c r="AC179" s="45" t="s">
        <v>5580</v>
      </c>
      <c r="AD179" s="45"/>
      <c r="AE179" s="52">
        <v>5</v>
      </c>
      <c r="AF179" s="43">
        <v>100</v>
      </c>
      <c r="AG179" s="53"/>
      <c r="AH179" s="45" t="s">
        <v>5126</v>
      </c>
      <c r="AI179" s="66" t="s">
        <v>5117</v>
      </c>
      <c r="AJ179" s="53"/>
      <c r="AK179" s="45"/>
      <c r="AL179" s="66"/>
      <c r="AM179" s="53"/>
      <c r="AN179" s="45"/>
      <c r="AO179" s="66"/>
      <c r="AP179" s="53"/>
      <c r="AQ179" s="45"/>
      <c r="AR179" s="66"/>
      <c r="AS179" s="53"/>
      <c r="AT179" s="45"/>
      <c r="AU179" s="67"/>
      <c r="AV179" s="53"/>
      <c r="AW179" s="45"/>
      <c r="AX179" s="54"/>
      <c r="AY179" s="132"/>
      <c r="AZ179" s="132"/>
      <c r="BA179" s="132"/>
      <c r="BB179" s="132"/>
      <c r="BC179" s="132"/>
    </row>
    <row r="180" spans="1:55" s="116" customFormat="1" ht="82.8" x14ac:dyDescent="0.25">
      <c r="A180" s="45">
        <v>106</v>
      </c>
      <c r="B180" s="253" t="s">
        <v>5107</v>
      </c>
      <c r="C180" s="45"/>
      <c r="D180" s="46" t="s">
        <v>2588</v>
      </c>
      <c r="E180" s="47" t="s">
        <v>4350</v>
      </c>
      <c r="F180" s="45">
        <v>412</v>
      </c>
      <c r="G180" s="47" t="s">
        <v>5581</v>
      </c>
      <c r="H180" s="45">
        <v>2010</v>
      </c>
      <c r="I180" s="48" t="s">
        <v>5582</v>
      </c>
      <c r="J180" s="63">
        <v>209563.86</v>
      </c>
      <c r="K180" s="45" t="s">
        <v>677</v>
      </c>
      <c r="L180" s="48" t="s">
        <v>5583</v>
      </c>
      <c r="M180" s="48" t="s">
        <v>5584</v>
      </c>
      <c r="N180" s="48" t="s">
        <v>5585</v>
      </c>
      <c r="O180" s="48" t="s">
        <v>5586</v>
      </c>
      <c r="P180" s="45" t="s">
        <v>5587</v>
      </c>
      <c r="Q180" s="45">
        <v>54.91</v>
      </c>
      <c r="R180" s="45">
        <v>24.65</v>
      </c>
      <c r="S180" s="45">
        <v>17.88</v>
      </c>
      <c r="T180" s="45">
        <v>12.38</v>
      </c>
      <c r="U180" s="45">
        <v>54.91</v>
      </c>
      <c r="V180" s="45">
        <v>100</v>
      </c>
      <c r="W180" s="45" t="s">
        <v>1088</v>
      </c>
      <c r="X180" s="64" t="s">
        <v>8514</v>
      </c>
      <c r="Y180" s="45">
        <v>4</v>
      </c>
      <c r="Z180" s="45">
        <v>7</v>
      </c>
      <c r="AA180" s="45">
        <v>5</v>
      </c>
      <c r="AB180" s="45">
        <v>66</v>
      </c>
      <c r="AC180" s="45" t="s">
        <v>5588</v>
      </c>
      <c r="AD180" s="45"/>
      <c r="AE180" s="52">
        <v>5</v>
      </c>
      <c r="AF180" s="43">
        <v>100</v>
      </c>
      <c r="AG180" s="53"/>
      <c r="AH180" s="45" t="s">
        <v>5126</v>
      </c>
      <c r="AI180" s="66" t="s">
        <v>5117</v>
      </c>
      <c r="AJ180" s="53"/>
      <c r="AK180" s="45"/>
      <c r="AL180" s="66"/>
      <c r="AM180" s="53"/>
      <c r="AN180" s="45"/>
      <c r="AO180" s="66"/>
      <c r="AP180" s="53"/>
      <c r="AQ180" s="45"/>
      <c r="AR180" s="66"/>
      <c r="AS180" s="53"/>
      <c r="AT180" s="45"/>
      <c r="AU180" s="67"/>
      <c r="AV180" s="53"/>
      <c r="AW180" s="45"/>
      <c r="AX180" s="54"/>
      <c r="AY180" s="132"/>
      <c r="AZ180" s="132"/>
      <c r="BA180" s="132"/>
      <c r="BB180" s="132"/>
      <c r="BC180" s="132"/>
    </row>
    <row r="181" spans="1:55" s="116" customFormat="1" ht="317.39999999999998" x14ac:dyDescent="0.25">
      <c r="A181" s="45">
        <v>106</v>
      </c>
      <c r="B181" s="253" t="s">
        <v>5107</v>
      </c>
      <c r="C181" s="45"/>
      <c r="D181" s="46" t="s">
        <v>4402</v>
      </c>
      <c r="E181" s="47" t="s">
        <v>5589</v>
      </c>
      <c r="F181" s="45">
        <v>8949</v>
      </c>
      <c r="G181" s="47" t="s">
        <v>5590</v>
      </c>
      <c r="H181" s="45">
        <v>2008</v>
      </c>
      <c r="I181" s="48" t="s">
        <v>5591</v>
      </c>
      <c r="J181" s="63">
        <v>148000</v>
      </c>
      <c r="K181" s="45" t="s">
        <v>655</v>
      </c>
      <c r="L181" s="48" t="s">
        <v>5592</v>
      </c>
      <c r="M181" s="48" t="s">
        <v>5593</v>
      </c>
      <c r="N181" s="48" t="s">
        <v>5594</v>
      </c>
      <c r="O181" s="48" t="s">
        <v>5595</v>
      </c>
      <c r="P181" s="45" t="s">
        <v>5596</v>
      </c>
      <c r="Q181" s="45">
        <v>73.790000000000006</v>
      </c>
      <c r="R181" s="45">
        <v>43.53</v>
      </c>
      <c r="S181" s="45">
        <v>17.88</v>
      </c>
      <c r="T181" s="45">
        <v>12.38</v>
      </c>
      <c r="U181" s="45">
        <v>73.790000000000006</v>
      </c>
      <c r="V181" s="45">
        <v>100</v>
      </c>
      <c r="W181" s="45">
        <v>0</v>
      </c>
      <c r="X181" s="64" t="s">
        <v>8514</v>
      </c>
      <c r="Y181" s="45">
        <v>6</v>
      </c>
      <c r="Z181" s="45">
        <v>1</v>
      </c>
      <c r="AA181" s="45">
        <v>5</v>
      </c>
      <c r="AB181" s="45">
        <v>25</v>
      </c>
      <c r="AC181" s="45" t="s">
        <v>5597</v>
      </c>
      <c r="AD181" s="45"/>
      <c r="AE181" s="52">
        <v>4</v>
      </c>
      <c r="AF181" s="43">
        <v>100</v>
      </c>
      <c r="AG181" s="53" t="s">
        <v>5598</v>
      </c>
      <c r="AH181" s="45" t="s">
        <v>5126</v>
      </c>
      <c r="AI181" s="66">
        <v>25</v>
      </c>
      <c r="AJ181" s="53" t="s">
        <v>5599</v>
      </c>
      <c r="AK181" s="45" t="s">
        <v>5126</v>
      </c>
      <c r="AL181" s="66">
        <v>25</v>
      </c>
      <c r="AM181" s="53" t="s">
        <v>5600</v>
      </c>
      <c r="AN181" s="45" t="s">
        <v>5126</v>
      </c>
      <c r="AO181" s="66">
        <v>25</v>
      </c>
      <c r="AP181" s="53" t="s">
        <v>5601</v>
      </c>
      <c r="AQ181" s="45" t="s">
        <v>5126</v>
      </c>
      <c r="AR181" s="66">
        <v>25</v>
      </c>
      <c r="AS181" s="53"/>
      <c r="AT181" s="45"/>
      <c r="AU181" s="67"/>
      <c r="AV181" s="53"/>
      <c r="AW181" s="45"/>
      <c r="AX181" s="54"/>
      <c r="AY181" s="132"/>
      <c r="AZ181" s="132"/>
      <c r="BA181" s="132"/>
      <c r="BB181" s="132"/>
      <c r="BC181" s="132"/>
    </row>
    <row r="182" spans="1:55" s="116" customFormat="1" ht="110.4" x14ac:dyDescent="0.25">
      <c r="A182" s="45">
        <v>106</v>
      </c>
      <c r="B182" s="253" t="s">
        <v>5107</v>
      </c>
      <c r="C182" s="45"/>
      <c r="D182" s="46" t="s">
        <v>5254</v>
      </c>
      <c r="E182" s="47" t="s">
        <v>5255</v>
      </c>
      <c r="F182" s="45">
        <v>3332</v>
      </c>
      <c r="G182" s="47" t="s">
        <v>5602</v>
      </c>
      <c r="H182" s="45">
        <v>2004</v>
      </c>
      <c r="I182" s="48" t="s">
        <v>5603</v>
      </c>
      <c r="J182" s="63">
        <v>92262.75</v>
      </c>
      <c r="K182" s="45" t="s">
        <v>848</v>
      </c>
      <c r="L182" s="48" t="s">
        <v>5604</v>
      </c>
      <c r="M182" s="48" t="s">
        <v>5605</v>
      </c>
      <c r="N182" s="48" t="s">
        <v>5606</v>
      </c>
      <c r="O182" s="48" t="s">
        <v>5607</v>
      </c>
      <c r="P182" s="45">
        <v>36658</v>
      </c>
      <c r="Q182" s="45">
        <v>41.11</v>
      </c>
      <c r="R182" s="45">
        <v>10.85</v>
      </c>
      <c r="S182" s="45">
        <v>17.88</v>
      </c>
      <c r="T182" s="45">
        <v>12.38</v>
      </c>
      <c r="U182" s="45">
        <v>41.11</v>
      </c>
      <c r="V182" s="45">
        <v>100</v>
      </c>
      <c r="W182" s="45" t="s">
        <v>1088</v>
      </c>
      <c r="X182" s="64" t="s">
        <v>8514</v>
      </c>
      <c r="Y182" s="45">
        <v>4</v>
      </c>
      <c r="Z182" s="45">
        <v>3</v>
      </c>
      <c r="AA182" s="45">
        <v>2</v>
      </c>
      <c r="AB182" s="45">
        <v>46</v>
      </c>
      <c r="AC182" s="45" t="s">
        <v>5608</v>
      </c>
      <c r="AD182" s="45"/>
      <c r="AE182" s="52">
        <v>5</v>
      </c>
      <c r="AF182" s="43">
        <v>100</v>
      </c>
      <c r="AG182" s="53" t="s">
        <v>5609</v>
      </c>
      <c r="AH182" s="45" t="s">
        <v>5126</v>
      </c>
      <c r="AI182" s="66">
        <v>100</v>
      </c>
      <c r="AJ182" s="53"/>
      <c r="AK182" s="45"/>
      <c r="AL182" s="66" t="s">
        <v>5117</v>
      </c>
      <c r="AM182" s="53"/>
      <c r="AN182" s="45"/>
      <c r="AO182" s="66" t="s">
        <v>5117</v>
      </c>
      <c r="AP182" s="53"/>
      <c r="AQ182" s="45"/>
      <c r="AR182" s="66" t="s">
        <v>5117</v>
      </c>
      <c r="AS182" s="53"/>
      <c r="AT182" s="45"/>
      <c r="AU182" s="67"/>
      <c r="AV182" s="53"/>
      <c r="AW182" s="45"/>
      <c r="AX182" s="54"/>
      <c r="AY182" s="132"/>
      <c r="AZ182" s="132"/>
      <c r="BA182" s="132"/>
      <c r="BB182" s="132"/>
      <c r="BC182" s="132"/>
    </row>
    <row r="183" spans="1:55" s="116" customFormat="1" ht="41.4" x14ac:dyDescent="0.25">
      <c r="A183" s="45">
        <v>106</v>
      </c>
      <c r="B183" s="253" t="s">
        <v>5107</v>
      </c>
      <c r="C183" s="45"/>
      <c r="D183" s="46" t="s">
        <v>5220</v>
      </c>
      <c r="E183" s="47" t="s">
        <v>5610</v>
      </c>
      <c r="F183" s="45">
        <v>12315</v>
      </c>
      <c r="G183" s="47" t="s">
        <v>5611</v>
      </c>
      <c r="H183" s="45">
        <v>2010</v>
      </c>
      <c r="I183" s="48" t="s">
        <v>5612</v>
      </c>
      <c r="J183" s="63">
        <v>149885.1</v>
      </c>
      <c r="K183" s="45" t="s">
        <v>677</v>
      </c>
      <c r="L183" s="48" t="s">
        <v>5613</v>
      </c>
      <c r="M183" s="48" t="s">
        <v>5614</v>
      </c>
      <c r="N183" s="48" t="s">
        <v>5615</v>
      </c>
      <c r="O183" s="48" t="s">
        <v>5616</v>
      </c>
      <c r="P183" s="45" t="s">
        <v>5617</v>
      </c>
      <c r="Q183" s="45">
        <v>48.47</v>
      </c>
      <c r="R183" s="45">
        <v>18.21</v>
      </c>
      <c r="S183" s="45">
        <v>17.88</v>
      </c>
      <c r="T183" s="45">
        <v>12.38</v>
      </c>
      <c r="U183" s="45">
        <v>48.47</v>
      </c>
      <c r="V183" s="45">
        <v>100</v>
      </c>
      <c r="W183" s="45" t="s">
        <v>1088</v>
      </c>
      <c r="X183" s="64" t="s">
        <v>8514</v>
      </c>
      <c r="Y183" s="45">
        <v>3</v>
      </c>
      <c r="Z183" s="45">
        <v>2</v>
      </c>
      <c r="AA183" s="45">
        <v>3</v>
      </c>
      <c r="AB183" s="45">
        <v>4</v>
      </c>
      <c r="AC183" s="45" t="s">
        <v>5618</v>
      </c>
      <c r="AD183" s="45"/>
      <c r="AE183" s="52">
        <v>5</v>
      </c>
      <c r="AF183" s="43">
        <v>100</v>
      </c>
      <c r="AG183" s="53"/>
      <c r="AH183" s="45" t="s">
        <v>5126</v>
      </c>
      <c r="AI183" s="66" t="s">
        <v>5117</v>
      </c>
      <c r="AJ183" s="53"/>
      <c r="AK183" s="45"/>
      <c r="AL183" s="66"/>
      <c r="AM183" s="53"/>
      <c r="AN183" s="45"/>
      <c r="AO183" s="66"/>
      <c r="AP183" s="53"/>
      <c r="AQ183" s="45"/>
      <c r="AR183" s="66"/>
      <c r="AS183" s="53"/>
      <c r="AT183" s="45"/>
      <c r="AU183" s="67"/>
      <c r="AV183" s="53"/>
      <c r="AW183" s="45"/>
      <c r="AX183" s="54"/>
      <c r="AY183" s="132"/>
      <c r="AZ183" s="132"/>
      <c r="BA183" s="132"/>
      <c r="BB183" s="132"/>
      <c r="BC183" s="132"/>
    </row>
    <row r="184" spans="1:55" s="116" customFormat="1" ht="41.4" x14ac:dyDescent="0.25">
      <c r="A184" s="45">
        <v>106</v>
      </c>
      <c r="B184" s="253" t="s">
        <v>5107</v>
      </c>
      <c r="C184" s="45"/>
      <c r="D184" s="46" t="s">
        <v>5351</v>
      </c>
      <c r="E184" s="47" t="s">
        <v>5352</v>
      </c>
      <c r="F184" s="45">
        <v>9090</v>
      </c>
      <c r="G184" s="47" t="s">
        <v>5619</v>
      </c>
      <c r="H184" s="45">
        <v>2007</v>
      </c>
      <c r="I184" s="48" t="s">
        <v>5620</v>
      </c>
      <c r="J184" s="63">
        <v>52406</v>
      </c>
      <c r="K184" s="45" t="s">
        <v>655</v>
      </c>
      <c r="L184" s="48" t="s">
        <v>5441</v>
      </c>
      <c r="M184" s="48" t="s">
        <v>5621</v>
      </c>
      <c r="N184" s="48" t="s">
        <v>5622</v>
      </c>
      <c r="O184" s="48" t="s">
        <v>5623</v>
      </c>
      <c r="P184" s="45" t="s">
        <v>5624</v>
      </c>
      <c r="Q184" s="45">
        <v>36.43</v>
      </c>
      <c r="R184" s="45">
        <v>6.17</v>
      </c>
      <c r="S184" s="45">
        <v>17.88</v>
      </c>
      <c r="T184" s="45">
        <v>12.38</v>
      </c>
      <c r="U184" s="45">
        <v>36.43</v>
      </c>
      <c r="V184" s="45">
        <v>100</v>
      </c>
      <c r="W184" s="45" t="s">
        <v>1088</v>
      </c>
      <c r="X184" s="64" t="s">
        <v>8514</v>
      </c>
      <c r="Y184" s="45">
        <v>1</v>
      </c>
      <c r="Z184" s="45">
        <v>6</v>
      </c>
      <c r="AA184" s="45">
        <v>2</v>
      </c>
      <c r="AB184" s="45">
        <v>44</v>
      </c>
      <c r="AC184" s="45" t="s">
        <v>5625</v>
      </c>
      <c r="AD184" s="45"/>
      <c r="AE184" s="52">
        <v>5</v>
      </c>
      <c r="AF184" s="43">
        <v>100</v>
      </c>
      <c r="AG184" s="53" t="s">
        <v>5351</v>
      </c>
      <c r="AH184" s="45" t="s">
        <v>5361</v>
      </c>
      <c r="AI184" s="66">
        <v>20</v>
      </c>
      <c r="AJ184" s="53" t="s">
        <v>5362</v>
      </c>
      <c r="AK184" s="45" t="s">
        <v>5363</v>
      </c>
      <c r="AL184" s="66">
        <v>20</v>
      </c>
      <c r="AM184" s="53" t="s">
        <v>5364</v>
      </c>
      <c r="AN184" s="45" t="s">
        <v>5365</v>
      </c>
      <c r="AO184" s="66">
        <v>20</v>
      </c>
      <c r="AP184" s="53" t="s">
        <v>5366</v>
      </c>
      <c r="AQ184" s="45" t="s">
        <v>5352</v>
      </c>
      <c r="AR184" s="66">
        <v>20</v>
      </c>
      <c r="AS184" s="68" t="s">
        <v>5626</v>
      </c>
      <c r="AT184" s="69" t="s">
        <v>5627</v>
      </c>
      <c r="AU184" s="66">
        <v>20</v>
      </c>
      <c r="AV184" s="68"/>
      <c r="AW184" s="45"/>
      <c r="AX184" s="54"/>
      <c r="AY184" s="132"/>
      <c r="AZ184" s="132"/>
      <c r="BA184" s="132"/>
      <c r="BB184" s="132"/>
      <c r="BC184" s="132"/>
    </row>
    <row r="185" spans="1:55" s="116" customFormat="1" ht="27.6" x14ac:dyDescent="0.25">
      <c r="A185" s="45">
        <v>106</v>
      </c>
      <c r="B185" s="253" t="s">
        <v>5107</v>
      </c>
      <c r="C185" s="45"/>
      <c r="D185" s="46" t="s">
        <v>5628</v>
      </c>
      <c r="E185" s="47" t="s">
        <v>5629</v>
      </c>
      <c r="F185" s="45">
        <v>8012</v>
      </c>
      <c r="G185" s="47" t="s">
        <v>5630</v>
      </c>
      <c r="H185" s="45">
        <v>2002</v>
      </c>
      <c r="I185" s="48" t="s">
        <v>5631</v>
      </c>
      <c r="J185" s="63">
        <v>134161.38</v>
      </c>
      <c r="K185" s="45" t="s">
        <v>848</v>
      </c>
      <c r="L185" s="48" t="s">
        <v>5632</v>
      </c>
      <c r="M185" s="48" t="s">
        <v>5633</v>
      </c>
      <c r="N185" s="48" t="s">
        <v>5634</v>
      </c>
      <c r="O185" s="48" t="s">
        <v>5635</v>
      </c>
      <c r="P185" s="45">
        <v>38402</v>
      </c>
      <c r="Q185" s="45">
        <v>46.04</v>
      </c>
      <c r="R185" s="45">
        <v>15.78</v>
      </c>
      <c r="S185" s="45">
        <v>17.88</v>
      </c>
      <c r="T185" s="45">
        <v>12.38</v>
      </c>
      <c r="U185" s="45">
        <v>46.04</v>
      </c>
      <c r="V185" s="45">
        <v>100</v>
      </c>
      <c r="W185" s="45">
        <v>100</v>
      </c>
      <c r="X185" s="64" t="s">
        <v>8514</v>
      </c>
      <c r="Y185" s="45">
        <v>3</v>
      </c>
      <c r="Z185" s="45">
        <v>8</v>
      </c>
      <c r="AA185" s="45">
        <v>1</v>
      </c>
      <c r="AB185" s="45">
        <v>4</v>
      </c>
      <c r="AC185" s="45" t="s">
        <v>5636</v>
      </c>
      <c r="AD185" s="45"/>
      <c r="AE185" s="52">
        <v>5</v>
      </c>
      <c r="AF185" s="43">
        <v>100</v>
      </c>
      <c r="AG185" s="53" t="s">
        <v>5628</v>
      </c>
      <c r="AH185" s="45" t="s">
        <v>5629</v>
      </c>
      <c r="AI185" s="66">
        <v>25</v>
      </c>
      <c r="AJ185" s="53" t="s">
        <v>5637</v>
      </c>
      <c r="AK185" s="45" t="s">
        <v>5638</v>
      </c>
      <c r="AL185" s="66">
        <v>25</v>
      </c>
      <c r="AM185" s="53" t="s">
        <v>5639</v>
      </c>
      <c r="AN185" s="45" t="s">
        <v>5629</v>
      </c>
      <c r="AO185" s="66">
        <v>25</v>
      </c>
      <c r="AP185" s="53" t="s">
        <v>5640</v>
      </c>
      <c r="AQ185" s="45" t="s">
        <v>1091</v>
      </c>
      <c r="AR185" s="66">
        <v>25</v>
      </c>
      <c r="AS185" s="53"/>
      <c r="AT185" s="45"/>
      <c r="AU185" s="67"/>
      <c r="AV185" s="53"/>
      <c r="AW185" s="45"/>
      <c r="AX185" s="54"/>
      <c r="AY185" s="132"/>
      <c r="AZ185" s="132"/>
      <c r="BA185" s="132"/>
      <c r="BB185" s="132"/>
      <c r="BC185" s="132"/>
    </row>
    <row r="186" spans="1:55" s="116" customFormat="1" ht="55.2" x14ac:dyDescent="0.25">
      <c r="A186" s="45">
        <v>106</v>
      </c>
      <c r="B186" s="253" t="s">
        <v>5107</v>
      </c>
      <c r="C186" s="45"/>
      <c r="D186" s="46" t="s">
        <v>2661</v>
      </c>
      <c r="E186" s="47" t="s">
        <v>4317</v>
      </c>
      <c r="F186" s="45">
        <v>7561</v>
      </c>
      <c r="G186" s="47" t="s">
        <v>5641</v>
      </c>
      <c r="H186" s="45">
        <v>2002</v>
      </c>
      <c r="I186" s="48" t="s">
        <v>5642</v>
      </c>
      <c r="J186" s="63">
        <v>39944.910866299448</v>
      </c>
      <c r="K186" s="45" t="s">
        <v>848</v>
      </c>
      <c r="L186" s="48" t="s">
        <v>5643</v>
      </c>
      <c r="M186" s="48" t="s">
        <v>5644</v>
      </c>
      <c r="N186" s="48" t="s">
        <v>5645</v>
      </c>
      <c r="O186" s="48"/>
      <c r="P186" s="45">
        <v>39167</v>
      </c>
      <c r="Q186" s="45">
        <v>34.96</v>
      </c>
      <c r="R186" s="45">
        <v>4.7</v>
      </c>
      <c r="S186" s="45">
        <v>17.88</v>
      </c>
      <c r="T186" s="45">
        <v>12.38</v>
      </c>
      <c r="U186" s="45">
        <v>34.96</v>
      </c>
      <c r="V186" s="45">
        <v>100</v>
      </c>
      <c r="W186" s="45">
        <v>100</v>
      </c>
      <c r="X186" s="64" t="s">
        <v>8514</v>
      </c>
      <c r="Y186" s="45">
        <v>2</v>
      </c>
      <c r="Z186" s="45">
        <v>2</v>
      </c>
      <c r="AA186" s="45">
        <v>2</v>
      </c>
      <c r="AB186" s="45">
        <v>4</v>
      </c>
      <c r="AC186" s="45" t="s">
        <v>5646</v>
      </c>
      <c r="AD186" s="45">
        <v>0</v>
      </c>
      <c r="AE186" s="52">
        <v>5</v>
      </c>
      <c r="AF186" s="43">
        <v>100</v>
      </c>
      <c r="AG186" s="53" t="s">
        <v>2661</v>
      </c>
      <c r="AH186" s="45" t="s">
        <v>4317</v>
      </c>
      <c r="AI186" s="66">
        <v>25</v>
      </c>
      <c r="AJ186" s="53" t="s">
        <v>4414</v>
      </c>
      <c r="AK186" s="45" t="s">
        <v>4188</v>
      </c>
      <c r="AL186" s="66">
        <v>25</v>
      </c>
      <c r="AM186" s="53" t="s">
        <v>5647</v>
      </c>
      <c r="AN186" s="45" t="s">
        <v>4317</v>
      </c>
      <c r="AO186" s="66">
        <v>25</v>
      </c>
      <c r="AP186" s="53" t="s">
        <v>5648</v>
      </c>
      <c r="AQ186" s="45" t="s">
        <v>5376</v>
      </c>
      <c r="AR186" s="66">
        <v>25</v>
      </c>
      <c r="AS186" s="53"/>
      <c r="AT186" s="45"/>
      <c r="AU186" s="67"/>
      <c r="AV186" s="53"/>
      <c r="AW186" s="45"/>
      <c r="AX186" s="54"/>
      <c r="AY186" s="132"/>
      <c r="AZ186" s="132"/>
      <c r="BA186" s="132"/>
      <c r="BB186" s="132"/>
      <c r="BC186" s="132"/>
    </row>
    <row r="187" spans="1:55" s="116" customFormat="1" ht="409.6" x14ac:dyDescent="0.25">
      <c r="A187" s="45">
        <v>106</v>
      </c>
      <c r="B187" s="253" t="s">
        <v>5107</v>
      </c>
      <c r="C187" s="45"/>
      <c r="D187" s="46" t="s">
        <v>2661</v>
      </c>
      <c r="E187" s="47" t="s">
        <v>4317</v>
      </c>
      <c r="F187" s="45">
        <v>7561</v>
      </c>
      <c r="G187" s="47" t="s">
        <v>5649</v>
      </c>
      <c r="H187" s="45">
        <v>2003</v>
      </c>
      <c r="I187" s="48" t="s">
        <v>5650</v>
      </c>
      <c r="J187" s="63">
        <v>49824.93</v>
      </c>
      <c r="K187" s="45" t="s">
        <v>848</v>
      </c>
      <c r="L187" s="48" t="s">
        <v>5651</v>
      </c>
      <c r="M187" s="48" t="s">
        <v>5652</v>
      </c>
      <c r="N187" s="48" t="s">
        <v>5653</v>
      </c>
      <c r="O187" s="48" t="s">
        <v>5654</v>
      </c>
      <c r="P187" s="45">
        <v>37061</v>
      </c>
      <c r="Q187" s="45">
        <v>36.119999999999997</v>
      </c>
      <c r="R187" s="45">
        <v>5.86</v>
      </c>
      <c r="S187" s="45">
        <v>17.88</v>
      </c>
      <c r="T187" s="45">
        <v>12.38</v>
      </c>
      <c r="U187" s="45">
        <v>36.119999999999997</v>
      </c>
      <c r="V187" s="45">
        <v>100</v>
      </c>
      <c r="W187" s="45">
        <v>100</v>
      </c>
      <c r="X187" s="64" t="s">
        <v>8514</v>
      </c>
      <c r="Y187" s="45">
        <v>2</v>
      </c>
      <c r="Z187" s="45">
        <v>5</v>
      </c>
      <c r="AA187" s="45">
        <v>4</v>
      </c>
      <c r="AB187" s="45">
        <v>11</v>
      </c>
      <c r="AC187" s="45" t="s">
        <v>5655</v>
      </c>
      <c r="AD187" s="45">
        <v>0</v>
      </c>
      <c r="AE187" s="52">
        <v>5</v>
      </c>
      <c r="AF187" s="43">
        <v>100</v>
      </c>
      <c r="AG187" s="53" t="s">
        <v>2661</v>
      </c>
      <c r="AH187" s="45" t="s">
        <v>4317</v>
      </c>
      <c r="AI187" s="66">
        <v>25</v>
      </c>
      <c r="AJ187" s="53" t="s">
        <v>4414</v>
      </c>
      <c r="AK187" s="45" t="s">
        <v>4188</v>
      </c>
      <c r="AL187" s="66">
        <v>25</v>
      </c>
      <c r="AM187" s="53" t="s">
        <v>5647</v>
      </c>
      <c r="AN187" s="45" t="s">
        <v>4317</v>
      </c>
      <c r="AO187" s="66">
        <v>25</v>
      </c>
      <c r="AP187" s="53" t="s">
        <v>2588</v>
      </c>
      <c r="AQ187" s="45" t="s">
        <v>4350</v>
      </c>
      <c r="AR187" s="66">
        <v>25</v>
      </c>
      <c r="AS187" s="53"/>
      <c r="AT187" s="45"/>
      <c r="AU187" s="67"/>
      <c r="AV187" s="53"/>
      <c r="AW187" s="45"/>
      <c r="AX187" s="54"/>
      <c r="AY187" s="132"/>
      <c r="AZ187" s="132"/>
      <c r="BA187" s="132"/>
      <c r="BB187" s="132"/>
      <c r="BC187" s="132"/>
    </row>
    <row r="188" spans="1:55" s="116" customFormat="1" ht="82.8" x14ac:dyDescent="0.25">
      <c r="A188" s="45">
        <v>106</v>
      </c>
      <c r="B188" s="253" t="s">
        <v>5107</v>
      </c>
      <c r="C188" s="45"/>
      <c r="D188" s="46" t="s">
        <v>5179</v>
      </c>
      <c r="E188" s="47" t="s">
        <v>5180</v>
      </c>
      <c r="F188" s="45">
        <v>2830</v>
      </c>
      <c r="G188" s="47" t="s">
        <v>5656</v>
      </c>
      <c r="H188" s="45">
        <v>2004</v>
      </c>
      <c r="I188" s="48" t="s">
        <v>5657</v>
      </c>
      <c r="J188" s="63">
        <v>55467.402729093643</v>
      </c>
      <c r="K188" s="45" t="s">
        <v>664</v>
      </c>
      <c r="L188" s="48" t="s">
        <v>5183</v>
      </c>
      <c r="M188" s="48" t="s">
        <v>5184</v>
      </c>
      <c r="N188" s="48" t="s">
        <v>5658</v>
      </c>
      <c r="O188" s="48" t="s">
        <v>5659</v>
      </c>
      <c r="P188" s="45">
        <v>41202</v>
      </c>
      <c r="Q188" s="45">
        <v>36.79</v>
      </c>
      <c r="R188" s="45">
        <v>6.53</v>
      </c>
      <c r="S188" s="45">
        <v>17.88</v>
      </c>
      <c r="T188" s="45">
        <v>12.38</v>
      </c>
      <c r="U188" s="45">
        <v>36.79</v>
      </c>
      <c r="V188" s="45">
        <v>100</v>
      </c>
      <c r="W188" s="45">
        <v>100</v>
      </c>
      <c r="X188" s="64" t="s">
        <v>8514</v>
      </c>
      <c r="Y188" s="45">
        <v>6</v>
      </c>
      <c r="Z188" s="45">
        <v>1</v>
      </c>
      <c r="AA188" s="45">
        <v>5</v>
      </c>
      <c r="AB188" s="45">
        <v>1</v>
      </c>
      <c r="AC188" s="45" t="s">
        <v>5660</v>
      </c>
      <c r="AD188" s="45"/>
      <c r="AE188" s="52">
        <v>5</v>
      </c>
      <c r="AF188" s="43">
        <v>100</v>
      </c>
      <c r="AG188" s="53" t="s">
        <v>5188</v>
      </c>
      <c r="AH188" s="45" t="s">
        <v>5189</v>
      </c>
      <c r="AI188" s="66">
        <v>25</v>
      </c>
      <c r="AJ188" s="53" t="s">
        <v>5661</v>
      </c>
      <c r="AK188" s="45" t="s">
        <v>5662</v>
      </c>
      <c r="AL188" s="66">
        <v>25</v>
      </c>
      <c r="AM188" s="53" t="s">
        <v>5663</v>
      </c>
      <c r="AN188" s="45" t="s">
        <v>5189</v>
      </c>
      <c r="AO188" s="66">
        <v>25</v>
      </c>
      <c r="AP188" s="53" t="s">
        <v>5664</v>
      </c>
      <c r="AQ188" s="45" t="s">
        <v>5180</v>
      </c>
      <c r="AR188" s="66">
        <v>25</v>
      </c>
      <c r="AS188" s="53"/>
      <c r="AT188" s="45"/>
      <c r="AU188" s="67"/>
      <c r="AV188" s="53"/>
      <c r="AW188" s="45"/>
      <c r="AX188" s="54"/>
      <c r="AY188" s="132"/>
      <c r="AZ188" s="132"/>
      <c r="BA188" s="132"/>
      <c r="BB188" s="132"/>
      <c r="BC188" s="132"/>
    </row>
    <row r="189" spans="1:55" s="116" customFormat="1" ht="110.4" x14ac:dyDescent="0.25">
      <c r="A189" s="45">
        <v>106</v>
      </c>
      <c r="B189" s="253" t="s">
        <v>5107</v>
      </c>
      <c r="C189" s="45"/>
      <c r="D189" s="46" t="s">
        <v>5179</v>
      </c>
      <c r="E189" s="47" t="s">
        <v>5180</v>
      </c>
      <c r="F189" s="45">
        <v>2830</v>
      </c>
      <c r="G189" s="47" t="s">
        <v>5665</v>
      </c>
      <c r="H189" s="45">
        <v>2002</v>
      </c>
      <c r="I189" s="48" t="s">
        <v>5666</v>
      </c>
      <c r="J189" s="63">
        <v>45971.96</v>
      </c>
      <c r="K189" s="45" t="s">
        <v>848</v>
      </c>
      <c r="L189" s="48" t="s">
        <v>5183</v>
      </c>
      <c r="M189" s="48" t="s">
        <v>5184</v>
      </c>
      <c r="N189" s="48" t="s">
        <v>5667</v>
      </c>
      <c r="O189" s="48" t="s">
        <v>5668</v>
      </c>
      <c r="P189" s="45" t="s">
        <v>5669</v>
      </c>
      <c r="Q189" s="45">
        <v>43.78</v>
      </c>
      <c r="R189" s="45">
        <v>13.52</v>
      </c>
      <c r="S189" s="45">
        <v>17.88</v>
      </c>
      <c r="T189" s="45">
        <v>12.38</v>
      </c>
      <c r="U189" s="45">
        <v>43.78</v>
      </c>
      <c r="V189" s="45">
        <v>100</v>
      </c>
      <c r="W189" s="45">
        <v>100</v>
      </c>
      <c r="X189" s="64" t="s">
        <v>8514</v>
      </c>
      <c r="Y189" s="45">
        <v>6</v>
      </c>
      <c r="Z189" s="45">
        <v>4</v>
      </c>
      <c r="AA189" s="45"/>
      <c r="AB189" s="45">
        <v>46</v>
      </c>
      <c r="AC189" s="45" t="s">
        <v>5670</v>
      </c>
      <c r="AD189" s="45"/>
      <c r="AE189" s="52">
        <v>5</v>
      </c>
      <c r="AF189" s="43">
        <v>100</v>
      </c>
      <c r="AG189" s="53" t="s">
        <v>8518</v>
      </c>
      <c r="AH189" s="45" t="s">
        <v>5180</v>
      </c>
      <c r="AI189" s="66">
        <v>33</v>
      </c>
      <c r="AJ189" s="53" t="s">
        <v>5179</v>
      </c>
      <c r="AK189" s="45" t="s">
        <v>5189</v>
      </c>
      <c r="AL189" s="66">
        <v>33</v>
      </c>
      <c r="AM189" s="53" t="s">
        <v>5671</v>
      </c>
      <c r="AN189" s="45" t="s">
        <v>5180</v>
      </c>
      <c r="AO189" s="66">
        <v>33</v>
      </c>
      <c r="AP189" s="53"/>
      <c r="AQ189" s="45"/>
      <c r="AR189" s="66" t="s">
        <v>5117</v>
      </c>
      <c r="AS189" s="53"/>
      <c r="AT189" s="45"/>
      <c r="AU189" s="67"/>
      <c r="AV189" s="53"/>
      <c r="AW189" s="45"/>
      <c r="AX189" s="54"/>
      <c r="AY189" s="132"/>
      <c r="AZ189" s="132"/>
      <c r="BA189" s="132"/>
      <c r="BB189" s="132"/>
      <c r="BC189" s="132"/>
    </row>
    <row r="190" spans="1:55" s="116" customFormat="1" ht="82.8" x14ac:dyDescent="0.25">
      <c r="A190" s="45">
        <v>106</v>
      </c>
      <c r="B190" s="253" t="s">
        <v>5107</v>
      </c>
      <c r="C190" s="45"/>
      <c r="D190" s="46" t="s">
        <v>5672</v>
      </c>
      <c r="E190" s="47" t="s">
        <v>5673</v>
      </c>
      <c r="F190" s="45">
        <v>8501</v>
      </c>
      <c r="G190" s="47" t="s">
        <v>5674</v>
      </c>
      <c r="H190" s="45">
        <v>2011</v>
      </c>
      <c r="I190" s="48" t="s">
        <v>5675</v>
      </c>
      <c r="J190" s="63">
        <v>120704.79</v>
      </c>
      <c r="K190" s="45" t="s">
        <v>677</v>
      </c>
      <c r="L190" s="48" t="s">
        <v>5676</v>
      </c>
      <c r="M190" s="48" t="s">
        <v>5677</v>
      </c>
      <c r="N190" s="48" t="s">
        <v>5678</v>
      </c>
      <c r="O190" s="48" t="s">
        <v>5679</v>
      </c>
      <c r="P190" s="45" t="s">
        <v>5680</v>
      </c>
      <c r="Q190" s="45">
        <v>34.290563529411763</v>
      </c>
      <c r="R190" s="45">
        <v>14.200563529411763</v>
      </c>
      <c r="S190" s="45">
        <v>5.99</v>
      </c>
      <c r="T190" s="45">
        <v>14.1</v>
      </c>
      <c r="U190" s="45">
        <v>34.290563529411763</v>
      </c>
      <c r="V190" s="45">
        <v>100</v>
      </c>
      <c r="W190" s="45" t="s">
        <v>1088</v>
      </c>
      <c r="X190" s="64" t="s">
        <v>8514</v>
      </c>
      <c r="Y190" s="45">
        <v>6</v>
      </c>
      <c r="Z190" s="45">
        <v>1</v>
      </c>
      <c r="AA190" s="45">
        <v>5</v>
      </c>
      <c r="AB190" s="45">
        <v>14</v>
      </c>
      <c r="AC190" s="45" t="s">
        <v>5681</v>
      </c>
      <c r="AD190" s="45"/>
      <c r="AE190" s="52">
        <v>4</v>
      </c>
      <c r="AF190" s="43">
        <v>100</v>
      </c>
      <c r="AG190" s="53" t="s">
        <v>5672</v>
      </c>
      <c r="AH190" s="45" t="s">
        <v>5673</v>
      </c>
      <c r="AI190" s="66">
        <v>25</v>
      </c>
      <c r="AJ190" s="53" t="s">
        <v>5682</v>
      </c>
      <c r="AK190" s="45" t="s">
        <v>5683</v>
      </c>
      <c r="AL190" s="66">
        <v>25</v>
      </c>
      <c r="AM190" s="53" t="s">
        <v>5684</v>
      </c>
      <c r="AN190" s="45" t="s">
        <v>5685</v>
      </c>
      <c r="AO190" s="66">
        <v>25</v>
      </c>
      <c r="AP190" s="53" t="s">
        <v>5686</v>
      </c>
      <c r="AQ190" s="45" t="s">
        <v>5687</v>
      </c>
      <c r="AR190" s="66">
        <v>25</v>
      </c>
      <c r="AS190" s="53"/>
      <c r="AT190" s="45"/>
      <c r="AU190" s="67"/>
      <c r="AV190" s="53"/>
      <c r="AW190" s="45"/>
      <c r="AX190" s="54"/>
      <c r="AY190" s="132"/>
      <c r="AZ190" s="132"/>
      <c r="BA190" s="132"/>
      <c r="BB190" s="132"/>
      <c r="BC190" s="132"/>
    </row>
    <row r="191" spans="1:55" s="116" customFormat="1" ht="207" x14ac:dyDescent="0.25">
      <c r="A191" s="45">
        <v>106</v>
      </c>
      <c r="B191" s="253" t="s">
        <v>5107</v>
      </c>
      <c r="C191" s="45"/>
      <c r="D191" s="46" t="s">
        <v>5672</v>
      </c>
      <c r="E191" s="47" t="s">
        <v>5688</v>
      </c>
      <c r="F191" s="45">
        <v>2275</v>
      </c>
      <c r="G191" s="47" t="s">
        <v>5689</v>
      </c>
      <c r="H191" s="45">
        <v>2003</v>
      </c>
      <c r="I191" s="48" t="s">
        <v>5690</v>
      </c>
      <c r="J191" s="63">
        <v>89787.63</v>
      </c>
      <c r="K191" s="45" t="s">
        <v>848</v>
      </c>
      <c r="L191" s="48" t="s">
        <v>5691</v>
      </c>
      <c r="M191" s="48" t="s">
        <v>5692</v>
      </c>
      <c r="N191" s="48" t="s">
        <v>5693</v>
      </c>
      <c r="O191" s="48" t="s">
        <v>5694</v>
      </c>
      <c r="P191" s="45">
        <v>38457</v>
      </c>
      <c r="Q191" s="45">
        <v>40.82</v>
      </c>
      <c r="R191" s="45">
        <v>10.56</v>
      </c>
      <c r="S191" s="45">
        <v>17.88</v>
      </c>
      <c r="T191" s="45">
        <v>12.38</v>
      </c>
      <c r="U191" s="45">
        <v>40.82</v>
      </c>
      <c r="V191" s="45">
        <v>100</v>
      </c>
      <c r="W191" s="45" t="s">
        <v>1088</v>
      </c>
      <c r="X191" s="64" t="s">
        <v>8514</v>
      </c>
      <c r="Y191" s="45">
        <v>6</v>
      </c>
      <c r="Z191" s="45">
        <v>1</v>
      </c>
      <c r="AA191" s="45">
        <v>3</v>
      </c>
      <c r="AB191" s="45">
        <v>14</v>
      </c>
      <c r="AC191" s="45" t="s">
        <v>5695</v>
      </c>
      <c r="AD191" s="45">
        <v>0</v>
      </c>
      <c r="AE191" s="52">
        <v>4</v>
      </c>
      <c r="AF191" s="43">
        <v>100</v>
      </c>
      <c r="AG191" s="53" t="s">
        <v>5672</v>
      </c>
      <c r="AH191" s="45" t="s">
        <v>5688</v>
      </c>
      <c r="AI191" s="66">
        <v>25</v>
      </c>
      <c r="AJ191" s="53" t="s">
        <v>5696</v>
      </c>
      <c r="AK191" s="45" t="s">
        <v>5673</v>
      </c>
      <c r="AL191" s="66">
        <v>25</v>
      </c>
      <c r="AM191" s="53" t="s">
        <v>5697</v>
      </c>
      <c r="AN191" s="45" t="s">
        <v>5698</v>
      </c>
      <c r="AO191" s="66">
        <v>25</v>
      </c>
      <c r="AP191" s="53" t="s">
        <v>5699</v>
      </c>
      <c r="AQ191" s="45" t="s">
        <v>5673</v>
      </c>
      <c r="AR191" s="66">
        <v>25</v>
      </c>
      <c r="AS191" s="53"/>
      <c r="AT191" s="45"/>
      <c r="AU191" s="67"/>
      <c r="AV191" s="53"/>
      <c r="AW191" s="45"/>
      <c r="AX191" s="54"/>
      <c r="AY191" s="132"/>
      <c r="AZ191" s="132"/>
      <c r="BA191" s="132"/>
      <c r="BB191" s="132"/>
      <c r="BC191" s="132"/>
    </row>
    <row r="192" spans="1:55" s="116" customFormat="1" ht="193.2" x14ac:dyDescent="0.25">
      <c r="A192" s="45">
        <v>106</v>
      </c>
      <c r="B192" s="253" t="s">
        <v>5107</v>
      </c>
      <c r="C192" s="45"/>
      <c r="D192" s="46" t="s">
        <v>5672</v>
      </c>
      <c r="E192" s="47" t="s">
        <v>5673</v>
      </c>
      <c r="F192" s="45">
        <v>8501</v>
      </c>
      <c r="G192" s="47" t="s">
        <v>5700</v>
      </c>
      <c r="H192" s="45">
        <v>2004</v>
      </c>
      <c r="I192" s="48" t="s">
        <v>5701</v>
      </c>
      <c r="J192" s="63">
        <v>103792.37</v>
      </c>
      <c r="K192" s="45" t="s">
        <v>664</v>
      </c>
      <c r="L192" s="48" t="s">
        <v>5691</v>
      </c>
      <c r="M192" s="48" t="s">
        <v>5692</v>
      </c>
      <c r="N192" s="48" t="s">
        <v>5702</v>
      </c>
      <c r="O192" s="48" t="s">
        <v>5703</v>
      </c>
      <c r="P192" s="45">
        <v>35911</v>
      </c>
      <c r="Q192" s="45">
        <v>42.47</v>
      </c>
      <c r="R192" s="45">
        <v>12.21</v>
      </c>
      <c r="S192" s="45">
        <v>17.88</v>
      </c>
      <c r="T192" s="45">
        <v>12.38</v>
      </c>
      <c r="U192" s="45">
        <v>42.47</v>
      </c>
      <c r="V192" s="45">
        <v>100</v>
      </c>
      <c r="W192" s="45">
        <v>100</v>
      </c>
      <c r="X192" s="64" t="s">
        <v>8514</v>
      </c>
      <c r="Y192" s="45">
        <v>6</v>
      </c>
      <c r="Z192" s="45">
        <v>1</v>
      </c>
      <c r="AA192" s="45">
        <v>4</v>
      </c>
      <c r="AB192" s="45">
        <v>14</v>
      </c>
      <c r="AC192" s="45" t="s">
        <v>5704</v>
      </c>
      <c r="AD192" s="45">
        <v>0</v>
      </c>
      <c r="AE192" s="52">
        <v>4</v>
      </c>
      <c r="AF192" s="43">
        <v>100</v>
      </c>
      <c r="AG192" s="53" t="s">
        <v>5672</v>
      </c>
      <c r="AH192" s="45" t="s">
        <v>5688</v>
      </c>
      <c r="AI192" s="66">
        <v>25</v>
      </c>
      <c r="AJ192" s="53" t="s">
        <v>5705</v>
      </c>
      <c r="AK192" s="45" t="s">
        <v>5673</v>
      </c>
      <c r="AL192" s="66">
        <v>25</v>
      </c>
      <c r="AM192" s="53" t="s">
        <v>5706</v>
      </c>
      <c r="AN192" s="45" t="s">
        <v>5673</v>
      </c>
      <c r="AO192" s="66">
        <v>25</v>
      </c>
      <c r="AP192" s="53" t="s">
        <v>5707</v>
      </c>
      <c r="AQ192" s="45" t="s">
        <v>5673</v>
      </c>
      <c r="AR192" s="66">
        <v>25</v>
      </c>
      <c r="AS192" s="53"/>
      <c r="AT192" s="45"/>
      <c r="AU192" s="67"/>
      <c r="AV192" s="53"/>
      <c r="AW192" s="45"/>
      <c r="AX192" s="54"/>
      <c r="AY192" s="132"/>
      <c r="AZ192" s="132"/>
      <c r="BA192" s="132"/>
      <c r="BB192" s="132"/>
      <c r="BC192" s="132"/>
    </row>
    <row r="193" spans="1:55" s="116" customFormat="1" ht="96.6" x14ac:dyDescent="0.25">
      <c r="A193" s="45">
        <v>106</v>
      </c>
      <c r="B193" s="253" t="s">
        <v>5107</v>
      </c>
      <c r="C193" s="45"/>
      <c r="D193" s="46" t="s">
        <v>4402</v>
      </c>
      <c r="E193" s="47" t="s">
        <v>5589</v>
      </c>
      <c r="F193" s="45">
        <v>8949</v>
      </c>
      <c r="G193" s="47" t="s">
        <v>5708</v>
      </c>
      <c r="H193" s="45">
        <v>2004</v>
      </c>
      <c r="I193" s="48" t="s">
        <v>5709</v>
      </c>
      <c r="J193" s="63">
        <v>118827.26840260392</v>
      </c>
      <c r="K193" s="45" t="s">
        <v>664</v>
      </c>
      <c r="L193" s="48" t="s">
        <v>5710</v>
      </c>
      <c r="M193" s="48" t="s">
        <v>5711</v>
      </c>
      <c r="N193" s="48" t="s">
        <v>5712</v>
      </c>
      <c r="O193" s="48" t="s">
        <v>5713</v>
      </c>
      <c r="P193" s="45">
        <v>40973</v>
      </c>
      <c r="Q193" s="45">
        <v>44.24</v>
      </c>
      <c r="R193" s="45">
        <v>13.98</v>
      </c>
      <c r="S193" s="45">
        <v>17.88</v>
      </c>
      <c r="T193" s="45">
        <v>12.38</v>
      </c>
      <c r="U193" s="45">
        <v>44.24</v>
      </c>
      <c r="V193" s="45">
        <v>100</v>
      </c>
      <c r="W193" s="45">
        <v>100</v>
      </c>
      <c r="X193" s="64" t="s">
        <v>8514</v>
      </c>
      <c r="Y193" s="45">
        <v>6</v>
      </c>
      <c r="Z193" s="45">
        <v>1</v>
      </c>
      <c r="AA193" s="45">
        <v>5</v>
      </c>
      <c r="AB193" s="45">
        <v>63</v>
      </c>
      <c r="AC193" s="45" t="s">
        <v>5714</v>
      </c>
      <c r="AD193" s="45"/>
      <c r="AE193" s="52">
        <v>4</v>
      </c>
      <c r="AF193" s="43">
        <v>100</v>
      </c>
      <c r="AG193" s="53" t="s">
        <v>5715</v>
      </c>
      <c r="AH193" s="45" t="s">
        <v>5126</v>
      </c>
      <c r="AI193" s="66">
        <v>25</v>
      </c>
      <c r="AJ193" s="53" t="s">
        <v>5716</v>
      </c>
      <c r="AK193" s="45" t="s">
        <v>5717</v>
      </c>
      <c r="AL193" s="66">
        <v>25</v>
      </c>
      <c r="AM193" s="53" t="s">
        <v>5718</v>
      </c>
      <c r="AN193" s="45" t="s">
        <v>5126</v>
      </c>
      <c r="AO193" s="66">
        <v>25</v>
      </c>
      <c r="AP193" s="53" t="s">
        <v>5719</v>
      </c>
      <c r="AQ193" s="45" t="s">
        <v>5126</v>
      </c>
      <c r="AR193" s="66">
        <v>25</v>
      </c>
      <c r="AS193" s="53"/>
      <c r="AT193" s="45"/>
      <c r="AU193" s="67"/>
      <c r="AV193" s="53"/>
      <c r="AW193" s="45"/>
      <c r="AX193" s="54"/>
      <c r="AY193" s="132"/>
      <c r="AZ193" s="132"/>
      <c r="BA193" s="132"/>
      <c r="BB193" s="132"/>
      <c r="BC193" s="132"/>
    </row>
    <row r="194" spans="1:55" s="116" customFormat="1" ht="220.8" x14ac:dyDescent="0.25">
      <c r="A194" s="45">
        <v>106</v>
      </c>
      <c r="B194" s="253" t="s">
        <v>5107</v>
      </c>
      <c r="C194" s="45"/>
      <c r="D194" s="46" t="s">
        <v>5720</v>
      </c>
      <c r="E194" s="47" t="s">
        <v>5721</v>
      </c>
      <c r="F194" s="45">
        <v>19910</v>
      </c>
      <c r="G194" s="47" t="s">
        <v>5722</v>
      </c>
      <c r="H194" s="45">
        <v>2007</v>
      </c>
      <c r="I194" s="48" t="s">
        <v>5723</v>
      </c>
      <c r="J194" s="63">
        <v>100000</v>
      </c>
      <c r="K194" s="45" t="s">
        <v>655</v>
      </c>
      <c r="L194" s="48" t="s">
        <v>5724</v>
      </c>
      <c r="M194" s="48" t="s">
        <v>5725</v>
      </c>
      <c r="N194" s="48" t="s">
        <v>5726</v>
      </c>
      <c r="O194" s="48" t="s">
        <v>5727</v>
      </c>
      <c r="P194" s="45" t="s">
        <v>5728</v>
      </c>
      <c r="Q194" s="45">
        <v>59.67</v>
      </c>
      <c r="R194" s="45">
        <v>29.41</v>
      </c>
      <c r="S194" s="45">
        <v>17.88</v>
      </c>
      <c r="T194" s="45">
        <v>12.38</v>
      </c>
      <c r="U194" s="45">
        <v>59.67</v>
      </c>
      <c r="V194" s="45">
        <v>100</v>
      </c>
      <c r="W194" s="45">
        <v>100</v>
      </c>
      <c r="X194" s="64" t="s">
        <v>8514</v>
      </c>
      <c r="Y194" s="45">
        <v>6</v>
      </c>
      <c r="Z194" s="45">
        <v>1</v>
      </c>
      <c r="AA194" s="45">
        <v>4</v>
      </c>
      <c r="AB194" s="45">
        <v>14</v>
      </c>
      <c r="AC194" s="45" t="s">
        <v>5729</v>
      </c>
      <c r="AD194" s="45"/>
      <c r="AE194" s="52">
        <v>4</v>
      </c>
      <c r="AF194" s="43">
        <v>100</v>
      </c>
      <c r="AG194" s="53" t="s">
        <v>5730</v>
      </c>
      <c r="AH194" s="45" t="s">
        <v>5126</v>
      </c>
      <c r="AI194" s="66">
        <v>25</v>
      </c>
      <c r="AJ194" s="53" t="s">
        <v>5731</v>
      </c>
      <c r="AK194" s="45" t="s">
        <v>5126</v>
      </c>
      <c r="AL194" s="66">
        <v>25</v>
      </c>
      <c r="AM194" s="53" t="s">
        <v>5732</v>
      </c>
      <c r="AN194" s="45" t="s">
        <v>5126</v>
      </c>
      <c r="AO194" s="66">
        <v>25</v>
      </c>
      <c r="AP194" s="53" t="s">
        <v>5733</v>
      </c>
      <c r="AQ194" s="45" t="s">
        <v>5721</v>
      </c>
      <c r="AR194" s="66">
        <v>25</v>
      </c>
      <c r="AS194" s="53"/>
      <c r="AT194" s="45"/>
      <c r="AU194" s="67"/>
      <c r="AV194" s="53"/>
      <c r="AW194" s="45"/>
      <c r="AX194" s="54"/>
      <c r="AY194" s="132"/>
      <c r="AZ194" s="132"/>
      <c r="BA194" s="132"/>
      <c r="BB194" s="132"/>
      <c r="BC194" s="132"/>
    </row>
    <row r="195" spans="1:55" s="116" customFormat="1" ht="165.6" x14ac:dyDescent="0.25">
      <c r="A195" s="45">
        <v>106</v>
      </c>
      <c r="B195" s="253" t="s">
        <v>5107</v>
      </c>
      <c r="C195" s="45"/>
      <c r="D195" s="46" t="s">
        <v>5720</v>
      </c>
      <c r="E195" s="47" t="s">
        <v>5734</v>
      </c>
      <c r="F195" s="45">
        <v>12057</v>
      </c>
      <c r="G195" s="47" t="s">
        <v>5722</v>
      </c>
      <c r="H195" s="45">
        <v>2010</v>
      </c>
      <c r="I195" s="48" t="s">
        <v>5735</v>
      </c>
      <c r="J195" s="63">
        <v>179400</v>
      </c>
      <c r="K195" s="45" t="s">
        <v>677</v>
      </c>
      <c r="L195" s="48" t="s">
        <v>5736</v>
      </c>
      <c r="M195" s="48" t="s">
        <v>5737</v>
      </c>
      <c r="N195" s="48" t="s">
        <v>5738</v>
      </c>
      <c r="O195" s="48" t="s">
        <v>5739</v>
      </c>
      <c r="P195" s="45" t="s">
        <v>5740</v>
      </c>
      <c r="Q195" s="45">
        <v>51.37</v>
      </c>
      <c r="R195" s="45">
        <v>21.11</v>
      </c>
      <c r="S195" s="45">
        <v>17.88</v>
      </c>
      <c r="T195" s="45">
        <v>12.38</v>
      </c>
      <c r="U195" s="45">
        <v>51.37</v>
      </c>
      <c r="V195" s="45">
        <v>100</v>
      </c>
      <c r="W195" s="45" t="s">
        <v>1088</v>
      </c>
      <c r="X195" s="64" t="s">
        <v>8514</v>
      </c>
      <c r="Y195" s="45">
        <v>6</v>
      </c>
      <c r="Z195" s="45">
        <v>1</v>
      </c>
      <c r="AA195" s="45">
        <v>4</v>
      </c>
      <c r="AB195" s="45">
        <v>14</v>
      </c>
      <c r="AC195" s="45" t="s">
        <v>5741</v>
      </c>
      <c r="AD195" s="45"/>
      <c r="AE195" s="52">
        <v>4</v>
      </c>
      <c r="AF195" s="43">
        <v>100</v>
      </c>
      <c r="AG195" s="53"/>
      <c r="AH195" s="45" t="s">
        <v>5126</v>
      </c>
      <c r="AI195" s="66" t="s">
        <v>5117</v>
      </c>
      <c r="AJ195" s="53"/>
      <c r="AK195" s="45"/>
      <c r="AL195" s="66"/>
      <c r="AM195" s="53"/>
      <c r="AN195" s="45"/>
      <c r="AO195" s="66"/>
      <c r="AP195" s="53"/>
      <c r="AQ195" s="45"/>
      <c r="AR195" s="66"/>
      <c r="AS195" s="53"/>
      <c r="AT195" s="45"/>
      <c r="AU195" s="67"/>
      <c r="AV195" s="53"/>
      <c r="AW195" s="45"/>
      <c r="AX195" s="54"/>
      <c r="AY195" s="132"/>
      <c r="AZ195" s="132"/>
      <c r="BA195" s="132"/>
      <c r="BB195" s="132"/>
      <c r="BC195" s="132"/>
    </row>
    <row r="196" spans="1:55" s="116" customFormat="1" ht="96.6" x14ac:dyDescent="0.25">
      <c r="A196" s="45">
        <v>106</v>
      </c>
      <c r="B196" s="253" t="s">
        <v>5107</v>
      </c>
      <c r="C196" s="45"/>
      <c r="D196" s="46" t="s">
        <v>2431</v>
      </c>
      <c r="E196" s="47" t="s">
        <v>5367</v>
      </c>
      <c r="F196" s="45">
        <v>3317</v>
      </c>
      <c r="G196" s="47" t="s">
        <v>5742</v>
      </c>
      <c r="H196" s="45">
        <v>2010</v>
      </c>
      <c r="I196" s="48" t="s">
        <v>5743</v>
      </c>
      <c r="J196" s="63">
        <v>133200</v>
      </c>
      <c r="K196" s="45" t="s">
        <v>677</v>
      </c>
      <c r="L196" s="48" t="s">
        <v>5744</v>
      </c>
      <c r="M196" s="48" t="s">
        <v>5745</v>
      </c>
      <c r="N196" s="48" t="s">
        <v>5746</v>
      </c>
      <c r="O196" s="48" t="s">
        <v>5747</v>
      </c>
      <c r="P196" s="45" t="s">
        <v>5748</v>
      </c>
      <c r="Q196" s="45">
        <v>45.93</v>
      </c>
      <c r="R196" s="45">
        <v>15.67</v>
      </c>
      <c r="S196" s="45">
        <v>17.88</v>
      </c>
      <c r="T196" s="45">
        <v>12.38</v>
      </c>
      <c r="U196" s="45">
        <v>45.93</v>
      </c>
      <c r="V196" s="45">
        <v>100</v>
      </c>
      <c r="W196" s="45" t="s">
        <v>1088</v>
      </c>
      <c r="X196" s="64" t="s">
        <v>8514</v>
      </c>
      <c r="Y196" s="45">
        <v>3</v>
      </c>
      <c r="Z196" s="45">
        <v>1</v>
      </c>
      <c r="AA196" s="45">
        <v>1</v>
      </c>
      <c r="AB196" s="45">
        <v>4</v>
      </c>
      <c r="AC196" s="45" t="s">
        <v>5749</v>
      </c>
      <c r="AD196" s="45"/>
      <c r="AE196" s="52">
        <v>5</v>
      </c>
      <c r="AF196" s="43">
        <v>100</v>
      </c>
      <c r="AG196" s="53"/>
      <c r="AH196" s="45" t="s">
        <v>5126</v>
      </c>
      <c r="AI196" s="66" t="s">
        <v>5117</v>
      </c>
      <c r="AJ196" s="53"/>
      <c r="AK196" s="45"/>
      <c r="AL196" s="66"/>
      <c r="AM196" s="53"/>
      <c r="AN196" s="45"/>
      <c r="AO196" s="66"/>
      <c r="AP196" s="53"/>
      <c r="AQ196" s="45"/>
      <c r="AR196" s="66"/>
      <c r="AS196" s="53"/>
      <c r="AT196" s="45"/>
      <c r="AU196" s="67"/>
      <c r="AV196" s="53"/>
      <c r="AW196" s="45"/>
      <c r="AX196" s="54"/>
      <c r="AY196" s="132"/>
      <c r="AZ196" s="132"/>
      <c r="BA196" s="132"/>
      <c r="BB196" s="132"/>
      <c r="BC196" s="132"/>
    </row>
    <row r="197" spans="1:55" s="116" customFormat="1" ht="124.2" x14ac:dyDescent="0.25">
      <c r="A197" s="45">
        <v>106</v>
      </c>
      <c r="B197" s="253" t="s">
        <v>5107</v>
      </c>
      <c r="C197" s="45"/>
      <c r="D197" s="46" t="s">
        <v>5750</v>
      </c>
      <c r="E197" s="47" t="s">
        <v>5751</v>
      </c>
      <c r="F197" s="45">
        <v>6875</v>
      </c>
      <c r="G197" s="47" t="s">
        <v>5752</v>
      </c>
      <c r="H197" s="45">
        <v>2004</v>
      </c>
      <c r="I197" s="48" t="s">
        <v>5753</v>
      </c>
      <c r="J197" s="63">
        <v>53344.084752128198</v>
      </c>
      <c r="K197" s="45" t="s">
        <v>664</v>
      </c>
      <c r="L197" s="48" t="s">
        <v>5754</v>
      </c>
      <c r="M197" s="48" t="s">
        <v>5755</v>
      </c>
      <c r="N197" s="48" t="s">
        <v>5756</v>
      </c>
      <c r="O197" s="48" t="s">
        <v>5757</v>
      </c>
      <c r="P197" s="45">
        <v>41068</v>
      </c>
      <c r="Q197" s="45">
        <v>36.54</v>
      </c>
      <c r="R197" s="45">
        <v>6.28</v>
      </c>
      <c r="S197" s="45">
        <v>17.88</v>
      </c>
      <c r="T197" s="45">
        <v>12.38</v>
      </c>
      <c r="U197" s="45">
        <v>36.54</v>
      </c>
      <c r="V197" s="45">
        <v>100</v>
      </c>
      <c r="W197" s="45">
        <v>100</v>
      </c>
      <c r="X197" s="64" t="s">
        <v>8514</v>
      </c>
      <c r="Y197" s="45">
        <v>6</v>
      </c>
      <c r="Z197" s="45">
        <v>1</v>
      </c>
      <c r="AA197" s="45">
        <v>4</v>
      </c>
      <c r="AB197" s="45">
        <v>25</v>
      </c>
      <c r="AC197" s="45" t="s">
        <v>5758</v>
      </c>
      <c r="AD197" s="45"/>
      <c r="AE197" s="52">
        <v>4</v>
      </c>
      <c r="AF197" s="43">
        <v>100</v>
      </c>
      <c r="AG197" s="53" t="s">
        <v>5750</v>
      </c>
      <c r="AH197" s="45" t="s">
        <v>5751</v>
      </c>
      <c r="AI197" s="66">
        <v>20</v>
      </c>
      <c r="AJ197" s="53" t="s">
        <v>5759</v>
      </c>
      <c r="AK197" s="45" t="s">
        <v>5760</v>
      </c>
      <c r="AL197" s="66">
        <v>20</v>
      </c>
      <c r="AM197" s="53" t="s">
        <v>5761</v>
      </c>
      <c r="AN197" s="45" t="s">
        <v>5126</v>
      </c>
      <c r="AO197" s="66">
        <v>20</v>
      </c>
      <c r="AP197" s="53" t="s">
        <v>5762</v>
      </c>
      <c r="AQ197" s="45" t="s">
        <v>5126</v>
      </c>
      <c r="AR197" s="66">
        <v>20</v>
      </c>
      <c r="AS197" s="53" t="s">
        <v>5763</v>
      </c>
      <c r="AT197" s="45" t="s">
        <v>5126</v>
      </c>
      <c r="AU197" s="54">
        <v>20</v>
      </c>
      <c r="AV197" s="53"/>
      <c r="AW197" s="45"/>
      <c r="AX197" s="54"/>
      <c r="AY197" s="132"/>
      <c r="AZ197" s="132"/>
      <c r="BA197" s="132"/>
      <c r="BB197" s="132"/>
      <c r="BC197" s="132"/>
    </row>
    <row r="198" spans="1:55" s="116" customFormat="1" ht="69" x14ac:dyDescent="0.25">
      <c r="A198" s="45">
        <v>106</v>
      </c>
      <c r="B198" s="253" t="s">
        <v>5107</v>
      </c>
      <c r="C198" s="45"/>
      <c r="D198" s="46" t="s">
        <v>2431</v>
      </c>
      <c r="E198" s="47" t="s">
        <v>5207</v>
      </c>
      <c r="F198" s="45">
        <v>2757</v>
      </c>
      <c r="G198" s="47" t="s">
        <v>5764</v>
      </c>
      <c r="H198" s="45">
        <v>2007</v>
      </c>
      <c r="I198" s="48" t="s">
        <v>5765</v>
      </c>
      <c r="J198" s="63">
        <v>52000</v>
      </c>
      <c r="K198" s="45" t="s">
        <v>655</v>
      </c>
      <c r="L198" s="48" t="s">
        <v>5766</v>
      </c>
      <c r="M198" s="48" t="s">
        <v>5767</v>
      </c>
      <c r="N198" s="48" t="s">
        <v>5768</v>
      </c>
      <c r="O198" s="48" t="s">
        <v>5769</v>
      </c>
      <c r="P198" s="45" t="s">
        <v>5770</v>
      </c>
      <c r="Q198" s="45">
        <v>36.380000000000003</v>
      </c>
      <c r="R198" s="45">
        <v>6.12</v>
      </c>
      <c r="S198" s="45">
        <v>17.88</v>
      </c>
      <c r="T198" s="45">
        <v>12.38</v>
      </c>
      <c r="U198" s="45">
        <v>36.380000000000003</v>
      </c>
      <c r="V198" s="45">
        <v>100</v>
      </c>
      <c r="W198" s="45" t="s">
        <v>1088</v>
      </c>
      <c r="X198" s="64" t="s">
        <v>8514</v>
      </c>
      <c r="Y198" s="45">
        <v>3</v>
      </c>
      <c r="Z198" s="45">
        <v>8</v>
      </c>
      <c r="AA198" s="45">
        <v>1</v>
      </c>
      <c r="AB198" s="45">
        <v>4</v>
      </c>
      <c r="AC198" s="45" t="s">
        <v>5771</v>
      </c>
      <c r="AD198" s="45"/>
      <c r="AE198" s="52">
        <v>5</v>
      </c>
      <c r="AF198" s="43">
        <v>100</v>
      </c>
      <c r="AG198" s="53" t="s">
        <v>5216</v>
      </c>
      <c r="AH198" s="45" t="s">
        <v>5215</v>
      </c>
      <c r="AI198" s="66">
        <v>50</v>
      </c>
      <c r="AJ198" s="53" t="s">
        <v>5219</v>
      </c>
      <c r="AK198" s="45" t="s">
        <v>5218</v>
      </c>
      <c r="AL198" s="66">
        <v>50</v>
      </c>
      <c r="AM198" s="53"/>
      <c r="AN198" s="45"/>
      <c r="AO198" s="66" t="s">
        <v>5117</v>
      </c>
      <c r="AP198" s="53"/>
      <c r="AQ198" s="45"/>
      <c r="AR198" s="66" t="s">
        <v>5117</v>
      </c>
      <c r="AS198" s="53"/>
      <c r="AT198" s="45"/>
      <c r="AU198" s="67"/>
      <c r="AV198" s="53"/>
      <c r="AW198" s="45"/>
      <c r="AX198" s="54"/>
      <c r="AY198" s="132"/>
      <c r="AZ198" s="132"/>
      <c r="BA198" s="132"/>
      <c r="BB198" s="132"/>
      <c r="BC198" s="132"/>
    </row>
    <row r="199" spans="1:55" s="116" customFormat="1" ht="124.2" x14ac:dyDescent="0.25">
      <c r="A199" s="45">
        <v>106</v>
      </c>
      <c r="B199" s="253" t="s">
        <v>5107</v>
      </c>
      <c r="C199" s="45"/>
      <c r="D199" s="46" t="s">
        <v>5772</v>
      </c>
      <c r="E199" s="47" t="s">
        <v>5773</v>
      </c>
      <c r="F199" s="45">
        <v>17165</v>
      </c>
      <c r="G199" s="47" t="s">
        <v>5774</v>
      </c>
      <c r="H199" s="45">
        <v>2005</v>
      </c>
      <c r="I199" s="48" t="s">
        <v>5775</v>
      </c>
      <c r="J199" s="63">
        <v>62618.404523451849</v>
      </c>
      <c r="K199" s="45" t="s">
        <v>664</v>
      </c>
      <c r="L199" s="48" t="s">
        <v>5776</v>
      </c>
      <c r="M199" s="48" t="s">
        <v>5777</v>
      </c>
      <c r="N199" s="48" t="s">
        <v>5778</v>
      </c>
      <c r="O199" s="48" t="s">
        <v>5779</v>
      </c>
      <c r="P199" s="45" t="s">
        <v>5780</v>
      </c>
      <c r="Q199" s="45">
        <v>37.630000000000003</v>
      </c>
      <c r="R199" s="45">
        <v>7.37</v>
      </c>
      <c r="S199" s="45">
        <v>17.88</v>
      </c>
      <c r="T199" s="45">
        <v>12.38</v>
      </c>
      <c r="U199" s="45">
        <v>37.630000000000003</v>
      </c>
      <c r="V199" s="45">
        <v>100</v>
      </c>
      <c r="W199" s="45">
        <v>100</v>
      </c>
      <c r="X199" s="64" t="s">
        <v>8514</v>
      </c>
      <c r="Y199" s="45">
        <v>3</v>
      </c>
      <c r="Z199" s="45">
        <v>10</v>
      </c>
      <c r="AA199" s="45">
        <v>2</v>
      </c>
      <c r="AB199" s="45">
        <v>44</v>
      </c>
      <c r="AC199" s="45" t="s">
        <v>5781</v>
      </c>
      <c r="AD199" s="45"/>
      <c r="AE199" s="52">
        <v>5</v>
      </c>
      <c r="AF199" s="43">
        <v>100</v>
      </c>
      <c r="AG199" s="53" t="s">
        <v>5772</v>
      </c>
      <c r="AH199" s="45" t="s">
        <v>5782</v>
      </c>
      <c r="AI199" s="66">
        <v>50</v>
      </c>
      <c r="AJ199" s="53" t="s">
        <v>5783</v>
      </c>
      <c r="AK199" s="45" t="s">
        <v>5784</v>
      </c>
      <c r="AL199" s="66">
        <v>50</v>
      </c>
      <c r="AM199" s="53"/>
      <c r="AN199" s="45"/>
      <c r="AO199" s="66" t="s">
        <v>5117</v>
      </c>
      <c r="AP199" s="53"/>
      <c r="AQ199" s="45"/>
      <c r="AR199" s="66" t="s">
        <v>5117</v>
      </c>
      <c r="AS199" s="53"/>
      <c r="AT199" s="45"/>
      <c r="AU199" s="67"/>
      <c r="AV199" s="53"/>
      <c r="AW199" s="45"/>
      <c r="AX199" s="54"/>
      <c r="AY199" s="132"/>
      <c r="AZ199" s="132"/>
      <c r="BA199" s="132"/>
      <c r="BB199" s="132"/>
      <c r="BC199" s="132"/>
    </row>
    <row r="200" spans="1:55" s="116" customFormat="1" ht="82.8" x14ac:dyDescent="0.25">
      <c r="A200" s="45">
        <v>106</v>
      </c>
      <c r="B200" s="253" t="s">
        <v>5107</v>
      </c>
      <c r="C200" s="45"/>
      <c r="D200" s="46" t="s">
        <v>4768</v>
      </c>
      <c r="E200" s="47" t="s">
        <v>5108</v>
      </c>
      <c r="F200" s="45" t="s">
        <v>5109</v>
      </c>
      <c r="G200" s="47" t="s">
        <v>5785</v>
      </c>
      <c r="H200" s="45">
        <v>2007</v>
      </c>
      <c r="I200" s="48" t="s">
        <v>5786</v>
      </c>
      <c r="J200" s="63">
        <v>115000</v>
      </c>
      <c r="K200" s="45" t="s">
        <v>655</v>
      </c>
      <c r="L200" s="48" t="s">
        <v>5112</v>
      </c>
      <c r="M200" s="48" t="s">
        <v>5113</v>
      </c>
      <c r="N200" s="48" t="s">
        <v>5787</v>
      </c>
      <c r="O200" s="48" t="s">
        <v>5788</v>
      </c>
      <c r="P200" s="45" t="s">
        <v>5789</v>
      </c>
      <c r="Q200" s="45">
        <v>43.79</v>
      </c>
      <c r="R200" s="45">
        <v>13.53</v>
      </c>
      <c r="S200" s="45">
        <v>17.88</v>
      </c>
      <c r="T200" s="45">
        <v>12.38</v>
      </c>
      <c r="U200" s="45">
        <v>43.79</v>
      </c>
      <c r="V200" s="45">
        <v>100</v>
      </c>
      <c r="W200" s="45" t="s">
        <v>1088</v>
      </c>
      <c r="X200" s="64" t="s">
        <v>8514</v>
      </c>
      <c r="Y200" s="45">
        <v>1</v>
      </c>
      <c r="Z200" s="45">
        <v>2</v>
      </c>
      <c r="AA200" s="45">
        <v>3</v>
      </c>
      <c r="AB200" s="45">
        <v>44</v>
      </c>
      <c r="AC200" s="45" t="s">
        <v>5790</v>
      </c>
      <c r="AD200" s="45"/>
      <c r="AE200" s="52">
        <v>5</v>
      </c>
      <c r="AF200" s="43">
        <v>100</v>
      </c>
      <c r="AG200" s="53" t="s">
        <v>4768</v>
      </c>
      <c r="AH200" s="45" t="s">
        <v>4769</v>
      </c>
      <c r="AI200" s="66">
        <v>100</v>
      </c>
      <c r="AJ200" s="53"/>
      <c r="AK200" s="45"/>
      <c r="AL200" s="66" t="s">
        <v>5117</v>
      </c>
      <c r="AM200" s="53"/>
      <c r="AN200" s="45"/>
      <c r="AO200" s="66" t="s">
        <v>5117</v>
      </c>
      <c r="AP200" s="53"/>
      <c r="AQ200" s="45"/>
      <c r="AR200" s="66" t="s">
        <v>5117</v>
      </c>
      <c r="AS200" s="53"/>
      <c r="AT200" s="45"/>
      <c r="AU200" s="67"/>
      <c r="AV200" s="53"/>
      <c r="AW200" s="45"/>
      <c r="AX200" s="54"/>
      <c r="AY200" s="132"/>
      <c r="AZ200" s="132"/>
      <c r="BA200" s="132"/>
      <c r="BB200" s="132"/>
      <c r="BC200" s="132"/>
    </row>
    <row r="201" spans="1:55" s="116" customFormat="1" ht="124.2" x14ac:dyDescent="0.25">
      <c r="A201" s="45">
        <v>106</v>
      </c>
      <c r="B201" s="253" t="s">
        <v>5107</v>
      </c>
      <c r="C201" s="45"/>
      <c r="D201" s="46" t="s">
        <v>5791</v>
      </c>
      <c r="E201" s="47" t="s">
        <v>5792</v>
      </c>
      <c r="F201" s="45" t="s">
        <v>5793</v>
      </c>
      <c r="G201" s="47" t="s">
        <v>5794</v>
      </c>
      <c r="H201" s="45">
        <v>2008</v>
      </c>
      <c r="I201" s="48" t="s">
        <v>5795</v>
      </c>
      <c r="J201" s="63">
        <v>320000</v>
      </c>
      <c r="K201" s="45" t="s">
        <v>655</v>
      </c>
      <c r="L201" s="48" t="s">
        <v>5796</v>
      </c>
      <c r="M201" s="48" t="s">
        <v>5195</v>
      </c>
      <c r="N201" s="48" t="s">
        <v>5797</v>
      </c>
      <c r="O201" s="48" t="s">
        <v>5798</v>
      </c>
      <c r="P201" s="45" t="s">
        <v>5799</v>
      </c>
      <c r="Q201" s="45">
        <v>67.91</v>
      </c>
      <c r="R201" s="45">
        <v>37.65</v>
      </c>
      <c r="S201" s="45">
        <v>17.88</v>
      </c>
      <c r="T201" s="45">
        <v>12.38</v>
      </c>
      <c r="U201" s="45">
        <v>67.91</v>
      </c>
      <c r="V201" s="45">
        <v>100</v>
      </c>
      <c r="W201" s="45">
        <v>100</v>
      </c>
      <c r="X201" s="64" t="s">
        <v>8514</v>
      </c>
      <c r="Y201" s="45">
        <v>3</v>
      </c>
      <c r="Z201" s="45">
        <v>1</v>
      </c>
      <c r="AA201" s="45">
        <v>4</v>
      </c>
      <c r="AB201" s="45">
        <v>30</v>
      </c>
      <c r="AC201" s="45" t="s">
        <v>5800</v>
      </c>
      <c r="AD201" s="45"/>
      <c r="AE201" s="52">
        <v>5</v>
      </c>
      <c r="AF201" s="43">
        <v>100</v>
      </c>
      <c r="AG201" s="53" t="s">
        <v>2433</v>
      </c>
      <c r="AH201" s="45" t="s">
        <v>5199</v>
      </c>
      <c r="AI201" s="66">
        <v>50</v>
      </c>
      <c r="AJ201" s="53" t="s">
        <v>5200</v>
      </c>
      <c r="AK201" s="45" t="s">
        <v>5201</v>
      </c>
      <c r="AL201" s="66">
        <v>50</v>
      </c>
      <c r="AM201" s="53"/>
      <c r="AN201" s="45"/>
      <c r="AO201" s="66" t="s">
        <v>5117</v>
      </c>
      <c r="AP201" s="53"/>
      <c r="AQ201" s="45"/>
      <c r="AR201" s="66" t="s">
        <v>5117</v>
      </c>
      <c r="AS201" s="53"/>
      <c r="AT201" s="45"/>
      <c r="AU201" s="67"/>
      <c r="AV201" s="53"/>
      <c r="AW201" s="45"/>
      <c r="AX201" s="54"/>
      <c r="AY201" s="132"/>
      <c r="AZ201" s="132"/>
      <c r="BA201" s="132"/>
      <c r="BB201" s="132"/>
      <c r="BC201" s="132"/>
    </row>
    <row r="202" spans="1:55" s="116" customFormat="1" ht="234.6" x14ac:dyDescent="0.25">
      <c r="A202" s="45">
        <v>106</v>
      </c>
      <c r="B202" s="253" t="s">
        <v>5107</v>
      </c>
      <c r="C202" s="45"/>
      <c r="D202" s="46" t="s">
        <v>4768</v>
      </c>
      <c r="E202" s="47" t="s">
        <v>5801</v>
      </c>
      <c r="F202" s="45" t="s">
        <v>5802</v>
      </c>
      <c r="G202" s="47" t="s">
        <v>5803</v>
      </c>
      <c r="H202" s="45">
        <v>2007</v>
      </c>
      <c r="I202" s="48" t="s">
        <v>5804</v>
      </c>
      <c r="J202" s="63">
        <v>147200</v>
      </c>
      <c r="K202" s="45" t="s">
        <v>655</v>
      </c>
      <c r="L202" s="48" t="s">
        <v>5805</v>
      </c>
      <c r="M202" s="48" t="s">
        <v>5339</v>
      </c>
      <c r="N202" s="48" t="s">
        <v>5806</v>
      </c>
      <c r="O202" s="48" t="s">
        <v>5807</v>
      </c>
      <c r="P202" s="45" t="s">
        <v>5808</v>
      </c>
      <c r="Q202" s="45">
        <v>47.58</v>
      </c>
      <c r="R202" s="45">
        <v>17.32</v>
      </c>
      <c r="S202" s="45">
        <v>17.88</v>
      </c>
      <c r="T202" s="45">
        <v>12.38</v>
      </c>
      <c r="U202" s="45">
        <v>47.58</v>
      </c>
      <c r="V202" s="45">
        <v>100</v>
      </c>
      <c r="W202" s="45" t="s">
        <v>1088</v>
      </c>
      <c r="X202" s="64" t="s">
        <v>8514</v>
      </c>
      <c r="Y202" s="45">
        <v>3</v>
      </c>
      <c r="Z202" s="45">
        <v>1</v>
      </c>
      <c r="AA202" s="45">
        <v>7</v>
      </c>
      <c r="AB202" s="45">
        <v>11</v>
      </c>
      <c r="AC202" s="45" t="s">
        <v>8519</v>
      </c>
      <c r="AD202" s="45"/>
      <c r="AE202" s="52">
        <v>5</v>
      </c>
      <c r="AF202" s="43">
        <v>100</v>
      </c>
      <c r="AG202" s="53" t="s">
        <v>5809</v>
      </c>
      <c r="AH202" s="45" t="s">
        <v>5801</v>
      </c>
      <c r="AI202" s="66">
        <v>25</v>
      </c>
      <c r="AJ202" s="53" t="s">
        <v>5810</v>
      </c>
      <c r="AK202" s="45" t="s">
        <v>5801</v>
      </c>
      <c r="AL202" s="66">
        <v>25</v>
      </c>
      <c r="AM202" s="53" t="s">
        <v>5811</v>
      </c>
      <c r="AN202" s="45" t="s">
        <v>5812</v>
      </c>
      <c r="AO202" s="66">
        <v>25</v>
      </c>
      <c r="AP202" s="53" t="s">
        <v>5813</v>
      </c>
      <c r="AQ202" s="45" t="s">
        <v>5814</v>
      </c>
      <c r="AR202" s="66">
        <v>25</v>
      </c>
      <c r="AS202" s="53"/>
      <c r="AT202" s="45"/>
      <c r="AU202" s="67"/>
      <c r="AV202" s="53"/>
      <c r="AW202" s="45"/>
      <c r="AX202" s="54"/>
      <c r="AY202" s="132"/>
      <c r="AZ202" s="132"/>
      <c r="BA202" s="132"/>
      <c r="BB202" s="132"/>
      <c r="BC202" s="132"/>
    </row>
    <row r="203" spans="1:55" s="116" customFormat="1" ht="41.4" x14ac:dyDescent="0.25">
      <c r="A203" s="45">
        <v>106</v>
      </c>
      <c r="B203" s="253" t="s">
        <v>5107</v>
      </c>
      <c r="C203" s="45"/>
      <c r="D203" s="46" t="s">
        <v>5220</v>
      </c>
      <c r="E203" s="47" t="s">
        <v>5221</v>
      </c>
      <c r="F203" s="45">
        <v>5027</v>
      </c>
      <c r="G203" s="47" t="s">
        <v>5815</v>
      </c>
      <c r="H203" s="45">
        <v>2008</v>
      </c>
      <c r="I203" s="48" t="s">
        <v>5816</v>
      </c>
      <c r="J203" s="63">
        <v>58444</v>
      </c>
      <c r="K203" s="45" t="s">
        <v>655</v>
      </c>
      <c r="L203" s="48" t="s">
        <v>5224</v>
      </c>
      <c r="M203" s="48" t="s">
        <v>5225</v>
      </c>
      <c r="N203" s="48" t="s">
        <v>5817</v>
      </c>
      <c r="O203" s="48" t="s">
        <v>5818</v>
      </c>
      <c r="P203" s="45" t="s">
        <v>5819</v>
      </c>
      <c r="Q203" s="45">
        <v>37.14</v>
      </c>
      <c r="R203" s="45">
        <v>6.88</v>
      </c>
      <c r="S203" s="45">
        <v>17.88</v>
      </c>
      <c r="T203" s="45">
        <v>12.38</v>
      </c>
      <c r="U203" s="45">
        <v>37.14</v>
      </c>
      <c r="V203" s="45">
        <v>100</v>
      </c>
      <c r="W203" s="45" t="s">
        <v>1088</v>
      </c>
      <c r="X203" s="64" t="s">
        <v>8514</v>
      </c>
      <c r="Y203" s="45">
        <v>3</v>
      </c>
      <c r="Z203" s="45">
        <v>2</v>
      </c>
      <c r="AA203" s="45">
        <v>2</v>
      </c>
      <c r="AB203" s="45">
        <v>32</v>
      </c>
      <c r="AC203" s="45" t="s">
        <v>5820</v>
      </c>
      <c r="AD203" s="45"/>
      <c r="AE203" s="52">
        <v>5</v>
      </c>
      <c r="AF203" s="43">
        <v>100</v>
      </c>
      <c r="AG203" s="53" t="s">
        <v>5821</v>
      </c>
      <c r="AH203" s="45" t="s">
        <v>5822</v>
      </c>
      <c r="AI203" s="66">
        <v>50</v>
      </c>
      <c r="AJ203" s="53" t="s">
        <v>5220</v>
      </c>
      <c r="AK203" s="45" t="s">
        <v>5221</v>
      </c>
      <c r="AL203" s="66">
        <v>50</v>
      </c>
      <c r="AM203" s="53"/>
      <c r="AN203" s="45"/>
      <c r="AO203" s="66" t="s">
        <v>5117</v>
      </c>
      <c r="AP203" s="53"/>
      <c r="AQ203" s="45"/>
      <c r="AR203" s="66" t="s">
        <v>5117</v>
      </c>
      <c r="AS203" s="53"/>
      <c r="AT203" s="45"/>
      <c r="AU203" s="67"/>
      <c r="AV203" s="53"/>
      <c r="AW203" s="45"/>
      <c r="AX203" s="54"/>
      <c r="AY203" s="132"/>
      <c r="AZ203" s="132"/>
      <c r="BA203" s="132"/>
      <c r="BB203" s="132"/>
      <c r="BC203" s="132"/>
    </row>
    <row r="204" spans="1:55" s="116" customFormat="1" ht="69" x14ac:dyDescent="0.25">
      <c r="A204" s="45">
        <v>106</v>
      </c>
      <c r="B204" s="253" t="s">
        <v>5107</v>
      </c>
      <c r="C204" s="45"/>
      <c r="D204" s="46" t="s">
        <v>5200</v>
      </c>
      <c r="E204" s="47" t="s">
        <v>5201</v>
      </c>
      <c r="F204" s="45">
        <v>3470</v>
      </c>
      <c r="G204" s="47" t="s">
        <v>5823</v>
      </c>
      <c r="H204" s="45">
        <v>2011</v>
      </c>
      <c r="I204" s="48" t="s">
        <v>5824</v>
      </c>
      <c r="J204" s="63">
        <v>216802.64</v>
      </c>
      <c r="K204" s="45" t="s">
        <v>677</v>
      </c>
      <c r="L204" s="48" t="s">
        <v>5194</v>
      </c>
      <c r="M204" s="48" t="s">
        <v>5195</v>
      </c>
      <c r="N204" s="48" t="s">
        <v>5825</v>
      </c>
      <c r="O204" s="48" t="s">
        <v>5826</v>
      </c>
      <c r="P204" s="45" t="s">
        <v>5827</v>
      </c>
      <c r="Q204" s="45">
        <v>45.066192941176475</v>
      </c>
      <c r="R204" s="45">
        <v>25.506192941176472</v>
      </c>
      <c r="S204" s="45">
        <v>5.46</v>
      </c>
      <c r="T204" s="45">
        <v>14.1</v>
      </c>
      <c r="U204" s="45">
        <v>45.066192941176475</v>
      </c>
      <c r="V204" s="45">
        <v>100</v>
      </c>
      <c r="W204" s="45">
        <v>0</v>
      </c>
      <c r="X204" s="64" t="s">
        <v>8514</v>
      </c>
      <c r="Y204" s="45">
        <v>3</v>
      </c>
      <c r="Z204" s="45">
        <v>1</v>
      </c>
      <c r="AA204" s="45">
        <v>4</v>
      </c>
      <c r="AB204" s="45">
        <v>30</v>
      </c>
      <c r="AC204" s="45" t="s">
        <v>5828</v>
      </c>
      <c r="AD204" s="45"/>
      <c r="AE204" s="52">
        <v>5</v>
      </c>
      <c r="AF204" s="43">
        <v>100</v>
      </c>
      <c r="AG204" s="53" t="s">
        <v>5200</v>
      </c>
      <c r="AH204" s="45" t="s">
        <v>5201</v>
      </c>
      <c r="AI204" s="66">
        <v>50</v>
      </c>
      <c r="AJ204" s="53" t="s">
        <v>2433</v>
      </c>
      <c r="AK204" s="45" t="s">
        <v>5199</v>
      </c>
      <c r="AL204" s="66">
        <v>50</v>
      </c>
      <c r="AM204" s="53"/>
      <c r="AN204" s="45"/>
      <c r="AO204" s="66"/>
      <c r="AP204" s="53"/>
      <c r="AQ204" s="45"/>
      <c r="AR204" s="66"/>
      <c r="AS204" s="53"/>
      <c r="AT204" s="45"/>
      <c r="AU204" s="67"/>
      <c r="AV204" s="53"/>
      <c r="AW204" s="45"/>
      <c r="AX204" s="54"/>
      <c r="AY204" s="132"/>
      <c r="AZ204" s="132"/>
      <c r="BA204" s="132"/>
      <c r="BB204" s="132"/>
      <c r="BC204" s="132"/>
    </row>
    <row r="205" spans="1:55" s="116" customFormat="1" ht="193.2" x14ac:dyDescent="0.25">
      <c r="A205" s="45">
        <v>106</v>
      </c>
      <c r="B205" s="253" t="s">
        <v>5107</v>
      </c>
      <c r="C205" s="45"/>
      <c r="D205" s="46" t="s">
        <v>4768</v>
      </c>
      <c r="E205" s="47" t="s">
        <v>5801</v>
      </c>
      <c r="F205" s="45" t="s">
        <v>5802</v>
      </c>
      <c r="G205" s="47" t="s">
        <v>5829</v>
      </c>
      <c r="H205" s="45">
        <v>2007</v>
      </c>
      <c r="I205" s="48" t="s">
        <v>5830</v>
      </c>
      <c r="J205" s="63">
        <v>89750</v>
      </c>
      <c r="K205" s="45" t="s">
        <v>655</v>
      </c>
      <c r="L205" s="48" t="s">
        <v>5805</v>
      </c>
      <c r="M205" s="48" t="s">
        <v>5339</v>
      </c>
      <c r="N205" s="48" t="s">
        <v>5831</v>
      </c>
      <c r="O205" s="48" t="s">
        <v>5832</v>
      </c>
      <c r="P205" s="45" t="s">
        <v>5833</v>
      </c>
      <c r="Q205" s="45">
        <v>40.82</v>
      </c>
      <c r="R205" s="45">
        <v>10.56</v>
      </c>
      <c r="S205" s="45">
        <v>17.88</v>
      </c>
      <c r="T205" s="45">
        <v>12.38</v>
      </c>
      <c r="U205" s="45">
        <v>40.82</v>
      </c>
      <c r="V205" s="45">
        <v>100</v>
      </c>
      <c r="W205" s="45">
        <v>100</v>
      </c>
      <c r="X205" s="64" t="s">
        <v>8514</v>
      </c>
      <c r="Y205" s="45">
        <v>2</v>
      </c>
      <c r="Z205" s="45">
        <v>1</v>
      </c>
      <c r="AA205" s="45">
        <v>1</v>
      </c>
      <c r="AB205" s="45">
        <v>11</v>
      </c>
      <c r="AC205" s="45" t="s">
        <v>5834</v>
      </c>
      <c r="AD205" s="45"/>
      <c r="AE205" s="52">
        <v>5</v>
      </c>
      <c r="AF205" s="43">
        <v>100</v>
      </c>
      <c r="AG205" s="53" t="s">
        <v>5809</v>
      </c>
      <c r="AH205" s="45" t="s">
        <v>5801</v>
      </c>
      <c r="AI205" s="66">
        <v>50</v>
      </c>
      <c r="AJ205" s="53" t="s">
        <v>5810</v>
      </c>
      <c r="AK205" s="45" t="s">
        <v>5801</v>
      </c>
      <c r="AL205" s="66">
        <v>50</v>
      </c>
      <c r="AM205" s="53"/>
      <c r="AN205" s="45"/>
      <c r="AO205" s="66" t="s">
        <v>5117</v>
      </c>
      <c r="AP205" s="53"/>
      <c r="AQ205" s="45"/>
      <c r="AR205" s="66" t="s">
        <v>5117</v>
      </c>
      <c r="AS205" s="53"/>
      <c r="AT205" s="45"/>
      <c r="AU205" s="67"/>
      <c r="AV205" s="53"/>
      <c r="AW205" s="45"/>
      <c r="AX205" s="54"/>
      <c r="AY205" s="132"/>
      <c r="AZ205" s="132"/>
      <c r="BA205" s="132"/>
      <c r="BB205" s="132"/>
      <c r="BC205" s="132"/>
    </row>
    <row r="206" spans="1:55" s="116" customFormat="1" ht="41.4" x14ac:dyDescent="0.25">
      <c r="A206" s="45">
        <v>106</v>
      </c>
      <c r="B206" s="253" t="s">
        <v>5107</v>
      </c>
      <c r="C206" s="45"/>
      <c r="D206" s="46" t="s">
        <v>2433</v>
      </c>
      <c r="E206" s="47" t="s">
        <v>5835</v>
      </c>
      <c r="F206" s="45">
        <v>11241</v>
      </c>
      <c r="G206" s="47" t="s">
        <v>5836</v>
      </c>
      <c r="H206" s="45">
        <v>2010</v>
      </c>
      <c r="I206" s="48" t="s">
        <v>5837</v>
      </c>
      <c r="J206" s="63">
        <v>167988</v>
      </c>
      <c r="K206" s="45" t="s">
        <v>677</v>
      </c>
      <c r="L206" s="48" t="s">
        <v>5838</v>
      </c>
      <c r="M206" s="48" t="s">
        <v>5839</v>
      </c>
      <c r="N206" s="48" t="s">
        <v>5840</v>
      </c>
      <c r="O206" s="48" t="s">
        <v>5841</v>
      </c>
      <c r="P206" s="45" t="s">
        <v>5842</v>
      </c>
      <c r="Q206" s="45">
        <v>50.02</v>
      </c>
      <c r="R206" s="45">
        <v>19.760000000000002</v>
      </c>
      <c r="S206" s="45">
        <v>17.88</v>
      </c>
      <c r="T206" s="45">
        <v>12.38</v>
      </c>
      <c r="U206" s="45">
        <v>50.02</v>
      </c>
      <c r="V206" s="45">
        <v>100</v>
      </c>
      <c r="W206" s="45" t="s">
        <v>1088</v>
      </c>
      <c r="X206" s="64" t="s">
        <v>8514</v>
      </c>
      <c r="Y206" s="45">
        <v>3</v>
      </c>
      <c r="Z206" s="45">
        <v>1</v>
      </c>
      <c r="AA206" s="45">
        <v>4</v>
      </c>
      <c r="AB206" s="45">
        <v>30</v>
      </c>
      <c r="AC206" s="45" t="s">
        <v>5843</v>
      </c>
      <c r="AD206" s="45"/>
      <c r="AE206" s="52">
        <v>5</v>
      </c>
      <c r="AF206" s="43">
        <v>100</v>
      </c>
      <c r="AG206" s="53"/>
      <c r="AH206" s="45" t="s">
        <v>5126</v>
      </c>
      <c r="AI206" s="66" t="s">
        <v>5117</v>
      </c>
      <c r="AJ206" s="53"/>
      <c r="AK206" s="45"/>
      <c r="AL206" s="66"/>
      <c r="AM206" s="53"/>
      <c r="AN206" s="45"/>
      <c r="AO206" s="66"/>
      <c r="AP206" s="53"/>
      <c r="AQ206" s="45"/>
      <c r="AR206" s="66"/>
      <c r="AS206" s="53"/>
      <c r="AT206" s="45"/>
      <c r="AU206" s="67"/>
      <c r="AV206" s="53"/>
      <c r="AW206" s="45"/>
      <c r="AX206" s="54"/>
      <c r="AY206" s="132"/>
      <c r="AZ206" s="132"/>
      <c r="BA206" s="132"/>
      <c r="BB206" s="132"/>
      <c r="BC206" s="132"/>
    </row>
    <row r="207" spans="1:55" s="116" customFormat="1" ht="124.2" x14ac:dyDescent="0.25">
      <c r="A207" s="45">
        <v>106</v>
      </c>
      <c r="B207" s="253" t="s">
        <v>5107</v>
      </c>
      <c r="C207" s="45"/>
      <c r="D207" s="46" t="s">
        <v>2661</v>
      </c>
      <c r="E207" s="47" t="s">
        <v>4317</v>
      </c>
      <c r="F207" s="45">
        <v>7561</v>
      </c>
      <c r="G207" s="47" t="s">
        <v>5844</v>
      </c>
      <c r="H207" s="45">
        <v>2008</v>
      </c>
      <c r="I207" s="48" t="s">
        <v>5845</v>
      </c>
      <c r="J207" s="63">
        <v>263938</v>
      </c>
      <c r="K207" s="45" t="s">
        <v>655</v>
      </c>
      <c r="L207" s="48" t="s">
        <v>5299</v>
      </c>
      <c r="M207" s="48" t="s">
        <v>5846</v>
      </c>
      <c r="N207" s="48" t="s">
        <v>5847</v>
      </c>
      <c r="O207" s="48" t="s">
        <v>5848</v>
      </c>
      <c r="P207" s="45" t="s">
        <v>5849</v>
      </c>
      <c r="Q207" s="45">
        <v>61.31</v>
      </c>
      <c r="R207" s="45">
        <v>31.05</v>
      </c>
      <c r="S207" s="45">
        <v>17.88</v>
      </c>
      <c r="T207" s="45">
        <v>12.38</v>
      </c>
      <c r="U207" s="45">
        <v>61.31</v>
      </c>
      <c r="V207" s="45">
        <v>100</v>
      </c>
      <c r="W207" s="45">
        <v>100</v>
      </c>
      <c r="X207" s="64" t="s">
        <v>8514</v>
      </c>
      <c r="Y207" s="45">
        <v>3</v>
      </c>
      <c r="Z207" s="45">
        <v>11</v>
      </c>
      <c r="AA207" s="45">
        <v>6</v>
      </c>
      <c r="AB207" s="45">
        <v>66</v>
      </c>
      <c r="AC207" s="45" t="s">
        <v>5850</v>
      </c>
      <c r="AD207" s="45">
        <v>0</v>
      </c>
      <c r="AE207" s="52">
        <v>5</v>
      </c>
      <c r="AF207" s="43">
        <v>100</v>
      </c>
      <c r="AG207" s="53" t="s">
        <v>4414</v>
      </c>
      <c r="AH207" s="45" t="s">
        <v>4188</v>
      </c>
      <c r="AI207" s="66">
        <v>25</v>
      </c>
      <c r="AJ207" s="53" t="s">
        <v>2661</v>
      </c>
      <c r="AK207" s="45" t="s">
        <v>4317</v>
      </c>
      <c r="AL207" s="66">
        <v>25</v>
      </c>
      <c r="AM207" s="53" t="s">
        <v>5304</v>
      </c>
      <c r="AN207" s="45" t="s">
        <v>4188</v>
      </c>
      <c r="AO207" s="66">
        <v>25</v>
      </c>
      <c r="AP207" s="53" t="s">
        <v>5305</v>
      </c>
      <c r="AQ207" s="45" t="s">
        <v>4317</v>
      </c>
      <c r="AR207" s="66">
        <v>25</v>
      </c>
      <c r="AS207" s="53"/>
      <c r="AT207" s="45"/>
      <c r="AU207" s="67"/>
      <c r="AV207" s="53"/>
      <c r="AW207" s="45"/>
      <c r="AX207" s="54"/>
      <c r="AY207" s="132"/>
      <c r="AZ207" s="132"/>
      <c r="BA207" s="132"/>
      <c r="BB207" s="132"/>
      <c r="BC207" s="132"/>
    </row>
    <row r="208" spans="1:55" s="116" customFormat="1" ht="55.2" x14ac:dyDescent="0.25">
      <c r="A208" s="45">
        <v>106</v>
      </c>
      <c r="B208" s="253" t="s">
        <v>5107</v>
      </c>
      <c r="C208" s="45"/>
      <c r="D208" s="46" t="s">
        <v>4768</v>
      </c>
      <c r="E208" s="47" t="s">
        <v>5851</v>
      </c>
      <c r="F208" s="45">
        <v>15644</v>
      </c>
      <c r="G208" s="47" t="s">
        <v>5852</v>
      </c>
      <c r="H208" s="45">
        <v>2007</v>
      </c>
      <c r="I208" s="48" t="s">
        <v>5853</v>
      </c>
      <c r="J208" s="63">
        <v>65087</v>
      </c>
      <c r="K208" s="45" t="s">
        <v>655</v>
      </c>
      <c r="L208" s="48" t="s">
        <v>5805</v>
      </c>
      <c r="M208" s="48" t="s">
        <v>5339</v>
      </c>
      <c r="N208" s="48" t="s">
        <v>5854</v>
      </c>
      <c r="O208" s="48" t="s">
        <v>5855</v>
      </c>
      <c r="P208" s="45" t="s">
        <v>5856</v>
      </c>
      <c r="Q208" s="45">
        <v>37.92</v>
      </c>
      <c r="R208" s="45">
        <v>7.66</v>
      </c>
      <c r="S208" s="45">
        <v>17.88</v>
      </c>
      <c r="T208" s="45">
        <v>12.38</v>
      </c>
      <c r="U208" s="45">
        <v>37.92</v>
      </c>
      <c r="V208" s="45">
        <v>100</v>
      </c>
      <c r="W208" s="45" t="s">
        <v>1088</v>
      </c>
      <c r="X208" s="64" t="s">
        <v>8514</v>
      </c>
      <c r="Y208" s="45">
        <v>4</v>
      </c>
      <c r="Z208" s="45">
        <v>2</v>
      </c>
      <c r="AA208" s="45">
        <v>3</v>
      </c>
      <c r="AB208" s="45">
        <v>44</v>
      </c>
      <c r="AC208" s="45" t="s">
        <v>5857</v>
      </c>
      <c r="AD208" s="45"/>
      <c r="AE208" s="52">
        <v>5</v>
      </c>
      <c r="AF208" s="43">
        <v>100</v>
      </c>
      <c r="AG208" s="53" t="s">
        <v>2437</v>
      </c>
      <c r="AH208" s="45" t="s">
        <v>5178</v>
      </c>
      <c r="AI208" s="66">
        <v>33</v>
      </c>
      <c r="AJ208" s="53" t="s">
        <v>5858</v>
      </c>
      <c r="AK208" s="45" t="s">
        <v>5851</v>
      </c>
      <c r="AL208" s="66">
        <v>33</v>
      </c>
      <c r="AM208" s="53" t="s">
        <v>5859</v>
      </c>
      <c r="AN208" s="45" t="s">
        <v>5860</v>
      </c>
      <c r="AO208" s="66">
        <v>33</v>
      </c>
      <c r="AP208" s="53"/>
      <c r="AQ208" s="45"/>
      <c r="AR208" s="66" t="s">
        <v>5117</v>
      </c>
      <c r="AS208" s="53"/>
      <c r="AT208" s="45"/>
      <c r="AU208" s="67"/>
      <c r="AV208" s="53"/>
      <c r="AW208" s="45"/>
      <c r="AX208" s="54"/>
      <c r="AY208" s="132"/>
      <c r="AZ208" s="132"/>
      <c r="BA208" s="132"/>
      <c r="BB208" s="132"/>
      <c r="BC208" s="132"/>
    </row>
    <row r="209" spans="1:55" s="116" customFormat="1" ht="193.2" x14ac:dyDescent="0.25">
      <c r="A209" s="45">
        <v>106</v>
      </c>
      <c r="B209" s="253" t="s">
        <v>5107</v>
      </c>
      <c r="C209" s="45"/>
      <c r="D209" s="46" t="s">
        <v>2661</v>
      </c>
      <c r="E209" s="47" t="s">
        <v>4317</v>
      </c>
      <c r="F209" s="45">
        <v>7561</v>
      </c>
      <c r="G209" s="47" t="s">
        <v>5861</v>
      </c>
      <c r="H209" s="45">
        <v>2005</v>
      </c>
      <c r="I209" s="48" t="s">
        <v>5862</v>
      </c>
      <c r="J209" s="63">
        <v>163744.12</v>
      </c>
      <c r="K209" s="45" t="s">
        <v>664</v>
      </c>
      <c r="L209" s="48" t="s">
        <v>5863</v>
      </c>
      <c r="M209" s="48" t="s">
        <v>5864</v>
      </c>
      <c r="N209" s="48" t="s">
        <v>5865</v>
      </c>
      <c r="O209" s="48"/>
      <c r="P209" s="45">
        <v>44952</v>
      </c>
      <c r="Q209" s="45">
        <v>49.52</v>
      </c>
      <c r="R209" s="45">
        <v>19.260000000000002</v>
      </c>
      <c r="S209" s="45">
        <v>17.88</v>
      </c>
      <c r="T209" s="45">
        <v>12.38</v>
      </c>
      <c r="U209" s="45">
        <v>49.52</v>
      </c>
      <c r="V209" s="45">
        <v>100</v>
      </c>
      <c r="W209" s="45">
        <v>100</v>
      </c>
      <c r="X209" s="64" t="s">
        <v>8514</v>
      </c>
      <c r="Y209" s="45">
        <v>2</v>
      </c>
      <c r="Z209" s="45">
        <v>5</v>
      </c>
      <c r="AA209" s="45">
        <v>1</v>
      </c>
      <c r="AB209" s="45">
        <v>67</v>
      </c>
      <c r="AC209" s="45" t="s">
        <v>5866</v>
      </c>
      <c r="AD209" s="45">
        <v>0</v>
      </c>
      <c r="AE209" s="52">
        <v>5</v>
      </c>
      <c r="AF209" s="43">
        <v>100</v>
      </c>
      <c r="AG209" s="53" t="s">
        <v>2661</v>
      </c>
      <c r="AH209" s="45" t="s">
        <v>4317</v>
      </c>
      <c r="AI209" s="66">
        <v>25</v>
      </c>
      <c r="AJ209" s="53" t="s">
        <v>4414</v>
      </c>
      <c r="AK209" s="45" t="s">
        <v>4188</v>
      </c>
      <c r="AL209" s="66">
        <v>25</v>
      </c>
      <c r="AM209" s="53" t="s">
        <v>2588</v>
      </c>
      <c r="AN209" s="45" t="s">
        <v>4350</v>
      </c>
      <c r="AO209" s="66">
        <v>25</v>
      </c>
      <c r="AP209" s="53" t="s">
        <v>3194</v>
      </c>
      <c r="AQ209" s="45" t="s">
        <v>3214</v>
      </c>
      <c r="AR209" s="66">
        <v>25</v>
      </c>
      <c r="AS209" s="53"/>
      <c r="AT209" s="45"/>
      <c r="AU209" s="67"/>
      <c r="AV209" s="53"/>
      <c r="AW209" s="45"/>
      <c r="AX209" s="54"/>
      <c r="AY209" s="132"/>
      <c r="AZ209" s="132"/>
      <c r="BA209" s="132"/>
      <c r="BB209" s="132"/>
      <c r="BC209" s="132"/>
    </row>
    <row r="210" spans="1:55" s="116" customFormat="1" ht="110.4" x14ac:dyDescent="0.25">
      <c r="A210" s="45">
        <v>106</v>
      </c>
      <c r="B210" s="253" t="s">
        <v>5107</v>
      </c>
      <c r="C210" s="45"/>
      <c r="D210" s="46" t="s">
        <v>5133</v>
      </c>
      <c r="E210" s="47" t="s">
        <v>5867</v>
      </c>
      <c r="F210" s="45">
        <v>8725</v>
      </c>
      <c r="G210" s="47" t="s">
        <v>5868</v>
      </c>
      <c r="H210" s="45">
        <v>2011</v>
      </c>
      <c r="I210" s="48" t="s">
        <v>5869</v>
      </c>
      <c r="J210" s="63">
        <v>905347.69</v>
      </c>
      <c r="K210" s="45" t="s">
        <v>677</v>
      </c>
      <c r="L210" s="48" t="s">
        <v>5870</v>
      </c>
      <c r="M210" s="48" t="s">
        <v>5871</v>
      </c>
      <c r="N210" s="48" t="s">
        <v>5872</v>
      </c>
      <c r="O210" s="48" t="s">
        <v>5873</v>
      </c>
      <c r="P210" s="45" t="s">
        <v>5874</v>
      </c>
      <c r="Q210" s="45">
        <v>125.91149294117646</v>
      </c>
      <c r="R210" s="45">
        <v>106.51149294117647</v>
      </c>
      <c r="S210" s="45">
        <v>5.3</v>
      </c>
      <c r="T210" s="45">
        <v>14.1</v>
      </c>
      <c r="U210" s="45">
        <v>125.91149294117646</v>
      </c>
      <c r="V210" s="45">
        <v>100</v>
      </c>
      <c r="W210" s="45">
        <v>0</v>
      </c>
      <c r="X210" s="64" t="s">
        <v>8514</v>
      </c>
      <c r="Y210" s="45">
        <v>4</v>
      </c>
      <c r="Z210" s="45">
        <v>2</v>
      </c>
      <c r="AA210" s="45"/>
      <c r="AB210" s="45">
        <v>41</v>
      </c>
      <c r="AC210" s="45" t="s">
        <v>5875</v>
      </c>
      <c r="AD210" s="45"/>
      <c r="AE210" s="52">
        <v>5</v>
      </c>
      <c r="AF210" s="43">
        <v>100</v>
      </c>
      <c r="AG210" s="53" t="s">
        <v>5133</v>
      </c>
      <c r="AH210" s="45" t="s">
        <v>5419</v>
      </c>
      <c r="AI210" s="66">
        <v>100</v>
      </c>
      <c r="AJ210" s="53"/>
      <c r="AK210" s="45"/>
      <c r="AL210" s="66"/>
      <c r="AM210" s="53"/>
      <c r="AN210" s="45"/>
      <c r="AO210" s="66"/>
      <c r="AP210" s="53"/>
      <c r="AQ210" s="45"/>
      <c r="AR210" s="66"/>
      <c r="AS210" s="53"/>
      <c r="AT210" s="45"/>
      <c r="AU210" s="67"/>
      <c r="AV210" s="53"/>
      <c r="AW210" s="45"/>
      <c r="AX210" s="54"/>
      <c r="AY210" s="132"/>
      <c r="AZ210" s="132"/>
      <c r="BA210" s="132"/>
      <c r="BB210" s="132"/>
      <c r="BC210" s="132"/>
    </row>
    <row r="211" spans="1:55" s="116" customFormat="1" ht="27.6" x14ac:dyDescent="0.25">
      <c r="A211" s="45">
        <v>106</v>
      </c>
      <c r="B211" s="253" t="s">
        <v>5107</v>
      </c>
      <c r="C211" s="45"/>
      <c r="D211" s="46" t="s">
        <v>5133</v>
      </c>
      <c r="E211" s="47" t="s">
        <v>5419</v>
      </c>
      <c r="F211" s="45">
        <v>4763</v>
      </c>
      <c r="G211" s="47" t="s">
        <v>5876</v>
      </c>
      <c r="H211" s="45">
        <v>2003</v>
      </c>
      <c r="I211" s="48" t="s">
        <v>5877</v>
      </c>
      <c r="J211" s="63">
        <v>83616.47</v>
      </c>
      <c r="K211" s="45" t="s">
        <v>848</v>
      </c>
      <c r="L211" s="48" t="s">
        <v>5534</v>
      </c>
      <c r="M211" s="48" t="s">
        <v>5535</v>
      </c>
      <c r="N211" s="48" t="s">
        <v>5536</v>
      </c>
      <c r="O211" s="48" t="s">
        <v>5537</v>
      </c>
      <c r="P211" s="45">
        <v>39887</v>
      </c>
      <c r="Q211" s="45">
        <v>40.1</v>
      </c>
      <c r="R211" s="45">
        <v>9.84</v>
      </c>
      <c r="S211" s="45">
        <v>17.88</v>
      </c>
      <c r="T211" s="45">
        <v>12.38</v>
      </c>
      <c r="U211" s="45">
        <v>40.1</v>
      </c>
      <c r="V211" s="45">
        <v>100</v>
      </c>
      <c r="W211" s="45">
        <v>100</v>
      </c>
      <c r="X211" s="64" t="s">
        <v>8514</v>
      </c>
      <c r="Y211" s="45">
        <v>6</v>
      </c>
      <c r="Z211" s="45">
        <v>1</v>
      </c>
      <c r="AA211" s="45">
        <v>5</v>
      </c>
      <c r="AB211" s="45">
        <v>14</v>
      </c>
      <c r="AC211" s="45" t="s">
        <v>5878</v>
      </c>
      <c r="AD211" s="45">
        <v>0</v>
      </c>
      <c r="AE211" s="52">
        <v>4</v>
      </c>
      <c r="AF211" s="43">
        <v>100</v>
      </c>
      <c r="AG211" s="53" t="s">
        <v>5133</v>
      </c>
      <c r="AH211" s="45" t="s">
        <v>5419</v>
      </c>
      <c r="AI211" s="66">
        <v>50</v>
      </c>
      <c r="AJ211" s="53" t="s">
        <v>5427</v>
      </c>
      <c r="AK211" s="45" t="s">
        <v>5428</v>
      </c>
      <c r="AL211" s="66">
        <v>50</v>
      </c>
      <c r="AM211" s="53"/>
      <c r="AN211" s="45"/>
      <c r="AO211" s="66" t="s">
        <v>5117</v>
      </c>
      <c r="AP211" s="53"/>
      <c r="AQ211" s="45"/>
      <c r="AR211" s="66" t="s">
        <v>5117</v>
      </c>
      <c r="AS211" s="53"/>
      <c r="AT211" s="45"/>
      <c r="AU211" s="67"/>
      <c r="AV211" s="53"/>
      <c r="AW211" s="45"/>
      <c r="AX211" s="54"/>
      <c r="AY211" s="132"/>
      <c r="AZ211" s="132"/>
      <c r="BA211" s="132"/>
      <c r="BB211" s="132"/>
      <c r="BC211" s="132"/>
    </row>
    <row r="212" spans="1:55" s="116" customFormat="1" ht="41.4" x14ac:dyDescent="0.25">
      <c r="A212" s="45">
        <v>106</v>
      </c>
      <c r="B212" s="253" t="s">
        <v>5107</v>
      </c>
      <c r="C212" s="45"/>
      <c r="D212" s="46" t="s">
        <v>5133</v>
      </c>
      <c r="E212" s="47" t="s">
        <v>5419</v>
      </c>
      <c r="F212" s="45">
        <v>4763</v>
      </c>
      <c r="G212" s="47" t="s">
        <v>5879</v>
      </c>
      <c r="H212" s="45">
        <v>2007</v>
      </c>
      <c r="I212" s="48" t="s">
        <v>5880</v>
      </c>
      <c r="J212" s="63">
        <v>140000</v>
      </c>
      <c r="K212" s="45" t="s">
        <v>655</v>
      </c>
      <c r="L212" s="48" t="s">
        <v>5881</v>
      </c>
      <c r="M212" s="48" t="s">
        <v>5882</v>
      </c>
      <c r="N212" s="48" t="s">
        <v>5536</v>
      </c>
      <c r="O212" s="48" t="s">
        <v>5537</v>
      </c>
      <c r="P212" s="45" t="s">
        <v>5883</v>
      </c>
      <c r="Q212" s="45">
        <v>46.73</v>
      </c>
      <c r="R212" s="45">
        <v>16.47</v>
      </c>
      <c r="S212" s="45">
        <v>17.88</v>
      </c>
      <c r="T212" s="45">
        <v>12.38</v>
      </c>
      <c r="U212" s="45">
        <v>46.73</v>
      </c>
      <c r="V212" s="45">
        <v>100</v>
      </c>
      <c r="W212" s="45" t="s">
        <v>1088</v>
      </c>
      <c r="X212" s="64" t="s">
        <v>8514</v>
      </c>
      <c r="Y212" s="45">
        <v>6</v>
      </c>
      <c r="Z212" s="45">
        <v>1</v>
      </c>
      <c r="AA212" s="45">
        <v>5</v>
      </c>
      <c r="AB212" s="45">
        <v>14</v>
      </c>
      <c r="AC212" s="45" t="s">
        <v>5884</v>
      </c>
      <c r="AD212" s="45"/>
      <c r="AE212" s="52">
        <v>4</v>
      </c>
      <c r="AF212" s="43">
        <v>100</v>
      </c>
      <c r="AG212" s="53" t="s">
        <v>5133</v>
      </c>
      <c r="AH212" s="45" t="s">
        <v>5419</v>
      </c>
      <c r="AI212" s="66">
        <v>50</v>
      </c>
      <c r="AJ212" s="53" t="s">
        <v>5427</v>
      </c>
      <c r="AK212" s="45" t="s">
        <v>5428</v>
      </c>
      <c r="AL212" s="66">
        <v>50</v>
      </c>
      <c r="AM212" s="53"/>
      <c r="AN212" s="45"/>
      <c r="AO212" s="66" t="s">
        <v>5117</v>
      </c>
      <c r="AP212" s="53"/>
      <c r="AQ212" s="45"/>
      <c r="AR212" s="66" t="s">
        <v>5117</v>
      </c>
      <c r="AS212" s="53"/>
      <c r="AT212" s="45"/>
      <c r="AU212" s="67"/>
      <c r="AV212" s="53"/>
      <c r="AW212" s="45"/>
      <c r="AX212" s="54"/>
      <c r="AY212" s="132"/>
      <c r="AZ212" s="132"/>
      <c r="BA212" s="132"/>
      <c r="BB212" s="132"/>
      <c r="BC212" s="132"/>
    </row>
    <row r="213" spans="1:55" s="116" customFormat="1" ht="55.2" x14ac:dyDescent="0.25">
      <c r="A213" s="45">
        <v>106</v>
      </c>
      <c r="B213" s="253" t="s">
        <v>5107</v>
      </c>
      <c r="C213" s="45"/>
      <c r="D213" s="46" t="s">
        <v>2433</v>
      </c>
      <c r="E213" s="47" t="s">
        <v>2432</v>
      </c>
      <c r="F213" s="45">
        <v>4540</v>
      </c>
      <c r="G213" s="47" t="s">
        <v>5885</v>
      </c>
      <c r="H213" s="45">
        <v>2004</v>
      </c>
      <c r="I213" s="48" t="s">
        <v>5886</v>
      </c>
      <c r="J213" s="63">
        <v>150337.82227507929</v>
      </c>
      <c r="K213" s="45" t="s">
        <v>664</v>
      </c>
      <c r="L213" s="48" t="s">
        <v>5194</v>
      </c>
      <c r="M213" s="48" t="s">
        <v>5195</v>
      </c>
      <c r="N213" s="48" t="s">
        <v>5887</v>
      </c>
      <c r="O213" s="48" t="s">
        <v>5888</v>
      </c>
      <c r="P213" s="45">
        <v>43591</v>
      </c>
      <c r="Q213" s="45">
        <v>47.95</v>
      </c>
      <c r="R213" s="45">
        <v>17.690000000000001</v>
      </c>
      <c r="S213" s="45">
        <v>17.88</v>
      </c>
      <c r="T213" s="45">
        <v>12.38</v>
      </c>
      <c r="U213" s="45">
        <v>47.95</v>
      </c>
      <c r="V213" s="45">
        <v>100</v>
      </c>
      <c r="W213" s="45">
        <v>100</v>
      </c>
      <c r="X213" s="64" t="s">
        <v>8514</v>
      </c>
      <c r="Y213" s="45">
        <v>3</v>
      </c>
      <c r="Z213" s="45">
        <v>6</v>
      </c>
      <c r="AA213" s="45">
        <v>1</v>
      </c>
      <c r="AB213" s="45">
        <v>30</v>
      </c>
      <c r="AC213" s="45" t="s">
        <v>5889</v>
      </c>
      <c r="AD213" s="45"/>
      <c r="AE213" s="52">
        <v>5</v>
      </c>
      <c r="AF213" s="43">
        <v>100</v>
      </c>
      <c r="AG213" s="53" t="s">
        <v>2433</v>
      </c>
      <c r="AH213" s="45" t="s">
        <v>5199</v>
      </c>
      <c r="AI213" s="66">
        <v>50</v>
      </c>
      <c r="AJ213" s="53" t="s">
        <v>5200</v>
      </c>
      <c r="AK213" s="45" t="s">
        <v>5201</v>
      </c>
      <c r="AL213" s="66">
        <v>50</v>
      </c>
      <c r="AM213" s="53"/>
      <c r="AN213" s="45"/>
      <c r="AO213" s="66" t="s">
        <v>5117</v>
      </c>
      <c r="AP213" s="53"/>
      <c r="AQ213" s="45"/>
      <c r="AR213" s="66" t="s">
        <v>5117</v>
      </c>
      <c r="AS213" s="53"/>
      <c r="AT213" s="45"/>
      <c r="AU213" s="67"/>
      <c r="AV213" s="53"/>
      <c r="AW213" s="45"/>
      <c r="AX213" s="54"/>
      <c r="AY213" s="132"/>
      <c r="AZ213" s="132"/>
      <c r="BA213" s="132"/>
      <c r="BB213" s="132"/>
      <c r="BC213" s="132"/>
    </row>
    <row r="214" spans="1:55" s="116" customFormat="1" ht="96.6" x14ac:dyDescent="0.25">
      <c r="A214" s="45">
        <v>106</v>
      </c>
      <c r="B214" s="253" t="s">
        <v>5107</v>
      </c>
      <c r="C214" s="45"/>
      <c r="D214" s="46" t="s">
        <v>5254</v>
      </c>
      <c r="E214" s="47" t="s">
        <v>5255</v>
      </c>
      <c r="F214" s="45">
        <v>3332</v>
      </c>
      <c r="G214" s="47" t="s">
        <v>5890</v>
      </c>
      <c r="H214" s="45">
        <v>2002</v>
      </c>
      <c r="I214" s="48" t="s">
        <v>5891</v>
      </c>
      <c r="J214" s="63">
        <v>65181.46</v>
      </c>
      <c r="K214" s="45" t="s">
        <v>848</v>
      </c>
      <c r="L214" s="48" t="s">
        <v>5892</v>
      </c>
      <c r="M214" s="48" t="s">
        <v>5259</v>
      </c>
      <c r="N214" s="48" t="s">
        <v>5893</v>
      </c>
      <c r="O214" s="48" t="s">
        <v>5894</v>
      </c>
      <c r="P214" s="45">
        <v>38926</v>
      </c>
      <c r="Q214" s="45">
        <v>37.93</v>
      </c>
      <c r="R214" s="45">
        <v>7.67</v>
      </c>
      <c r="S214" s="45">
        <v>17.88</v>
      </c>
      <c r="T214" s="45">
        <v>12.38</v>
      </c>
      <c r="U214" s="45">
        <v>37.93</v>
      </c>
      <c r="V214" s="45">
        <v>100</v>
      </c>
      <c r="W214" s="45">
        <v>100</v>
      </c>
      <c r="X214" s="64" t="s">
        <v>8514</v>
      </c>
      <c r="Y214" s="45">
        <v>6</v>
      </c>
      <c r="Z214" s="45">
        <v>3</v>
      </c>
      <c r="AA214" s="45">
        <v>1</v>
      </c>
      <c r="AB214" s="45">
        <v>46</v>
      </c>
      <c r="AC214" s="45" t="s">
        <v>5895</v>
      </c>
      <c r="AD214" s="45"/>
      <c r="AE214" s="52">
        <v>5</v>
      </c>
      <c r="AF214" s="43">
        <v>100</v>
      </c>
      <c r="AG214" s="53" t="s">
        <v>5896</v>
      </c>
      <c r="AH214" s="45" t="s">
        <v>5126</v>
      </c>
      <c r="AI214" s="66">
        <v>25</v>
      </c>
      <c r="AJ214" s="53" t="s">
        <v>5897</v>
      </c>
      <c r="AK214" s="45" t="s">
        <v>5126</v>
      </c>
      <c r="AL214" s="66">
        <v>25</v>
      </c>
      <c r="AM214" s="53" t="s">
        <v>5898</v>
      </c>
      <c r="AN214" s="45" t="s">
        <v>5899</v>
      </c>
      <c r="AO214" s="66">
        <v>25</v>
      </c>
      <c r="AP214" s="53" t="s">
        <v>5900</v>
      </c>
      <c r="AQ214" s="45" t="s">
        <v>5255</v>
      </c>
      <c r="AR214" s="66">
        <v>25</v>
      </c>
      <c r="AS214" s="53"/>
      <c r="AT214" s="45"/>
      <c r="AU214" s="67"/>
      <c r="AV214" s="53"/>
      <c r="AW214" s="45"/>
      <c r="AX214" s="54"/>
      <c r="AY214" s="132"/>
      <c r="AZ214" s="132"/>
      <c r="BA214" s="132"/>
      <c r="BB214" s="132"/>
      <c r="BC214" s="132"/>
    </row>
    <row r="215" spans="1:55" s="116" customFormat="1" ht="41.4" x14ac:dyDescent="0.25">
      <c r="A215" s="45">
        <v>106</v>
      </c>
      <c r="B215" s="253" t="s">
        <v>5107</v>
      </c>
      <c r="C215" s="45"/>
      <c r="D215" s="46" t="s">
        <v>2435</v>
      </c>
      <c r="E215" s="47" t="s">
        <v>5901</v>
      </c>
      <c r="F215" s="45">
        <v>15148</v>
      </c>
      <c r="G215" s="47" t="s">
        <v>5902</v>
      </c>
      <c r="H215" s="45">
        <v>2003</v>
      </c>
      <c r="I215" s="48" t="s">
        <v>5903</v>
      </c>
      <c r="J215" s="63">
        <v>130782.84</v>
      </c>
      <c r="K215" s="45" t="s">
        <v>848</v>
      </c>
      <c r="L215" s="48" t="s">
        <v>5904</v>
      </c>
      <c r="M215" s="48" t="s">
        <v>5905</v>
      </c>
      <c r="N215" s="48" t="s">
        <v>5906</v>
      </c>
      <c r="O215" s="48" t="s">
        <v>5907</v>
      </c>
      <c r="P215" s="45">
        <v>36637</v>
      </c>
      <c r="Q215" s="45">
        <v>45.65</v>
      </c>
      <c r="R215" s="45">
        <v>15.39</v>
      </c>
      <c r="S215" s="45">
        <v>17.88</v>
      </c>
      <c r="T215" s="45">
        <v>12.38</v>
      </c>
      <c r="U215" s="45">
        <v>45.65</v>
      </c>
      <c r="V215" s="45">
        <v>100</v>
      </c>
      <c r="W215" s="45">
        <v>100</v>
      </c>
      <c r="X215" s="64" t="s">
        <v>8514</v>
      </c>
      <c r="Y215" s="45">
        <v>4</v>
      </c>
      <c r="Z215" s="45">
        <v>2</v>
      </c>
      <c r="AA215" s="45">
        <v>2</v>
      </c>
      <c r="AB215" s="45">
        <v>4</v>
      </c>
      <c r="AC215" s="45" t="s">
        <v>5908</v>
      </c>
      <c r="AD215" s="45"/>
      <c r="AE215" s="52">
        <v>5</v>
      </c>
      <c r="AF215" s="43">
        <v>100</v>
      </c>
      <c r="AG215" s="53" t="s">
        <v>2435</v>
      </c>
      <c r="AH215" s="45" t="s">
        <v>5909</v>
      </c>
      <c r="AI215" s="66">
        <v>25</v>
      </c>
      <c r="AJ215" s="53" t="s">
        <v>5910</v>
      </c>
      <c r="AK215" s="45" t="s">
        <v>2434</v>
      </c>
      <c r="AL215" s="66">
        <v>25</v>
      </c>
      <c r="AM215" s="53" t="s">
        <v>5911</v>
      </c>
      <c r="AN215" s="45" t="s">
        <v>5126</v>
      </c>
      <c r="AO215" s="66">
        <v>25</v>
      </c>
      <c r="AP215" s="53" t="s">
        <v>5912</v>
      </c>
      <c r="AQ215" s="45" t="s">
        <v>5126</v>
      </c>
      <c r="AR215" s="66">
        <v>25</v>
      </c>
      <c r="AS215" s="53"/>
      <c r="AT215" s="45"/>
      <c r="AU215" s="67"/>
      <c r="AV215" s="53"/>
      <c r="AW215" s="45"/>
      <c r="AX215" s="54"/>
      <c r="AY215" s="132"/>
      <c r="AZ215" s="132"/>
      <c r="BA215" s="132"/>
      <c r="BB215" s="132"/>
      <c r="BC215" s="132"/>
    </row>
    <row r="216" spans="1:55" s="116" customFormat="1" ht="138" x14ac:dyDescent="0.25">
      <c r="A216" s="45">
        <v>106</v>
      </c>
      <c r="B216" s="253" t="s">
        <v>5107</v>
      </c>
      <c r="C216" s="45"/>
      <c r="D216" s="46" t="s">
        <v>4768</v>
      </c>
      <c r="E216" s="47" t="s">
        <v>5913</v>
      </c>
      <c r="F216" s="45" t="s">
        <v>5914</v>
      </c>
      <c r="G216" s="47" t="s">
        <v>5915</v>
      </c>
      <c r="H216" s="45">
        <v>2008</v>
      </c>
      <c r="I216" s="48" t="s">
        <v>5916</v>
      </c>
      <c r="J216" s="63">
        <v>667668</v>
      </c>
      <c r="K216" s="45" t="s">
        <v>655</v>
      </c>
      <c r="L216" s="48" t="s">
        <v>5805</v>
      </c>
      <c r="M216" s="48" t="s">
        <v>5339</v>
      </c>
      <c r="N216" s="48" t="s">
        <v>5917</v>
      </c>
      <c r="O216" s="48" t="s">
        <v>5918</v>
      </c>
      <c r="P216" s="45" t="s">
        <v>5919</v>
      </c>
      <c r="Q216" s="45">
        <v>108.81</v>
      </c>
      <c r="R216" s="45">
        <v>78.55</v>
      </c>
      <c r="S216" s="45">
        <v>17.88</v>
      </c>
      <c r="T216" s="45">
        <v>12.38</v>
      </c>
      <c r="U216" s="45">
        <v>108.81</v>
      </c>
      <c r="V216" s="45">
        <v>100</v>
      </c>
      <c r="W216" s="45">
        <v>100</v>
      </c>
      <c r="X216" s="64" t="s">
        <v>8514</v>
      </c>
      <c r="Y216" s="45">
        <v>3</v>
      </c>
      <c r="Z216" s="45">
        <v>1</v>
      </c>
      <c r="AA216" s="45">
        <v>3</v>
      </c>
      <c r="AB216" s="45">
        <v>4</v>
      </c>
      <c r="AC216" s="45" t="s">
        <v>5920</v>
      </c>
      <c r="AD216" s="45"/>
      <c r="AE216" s="52">
        <v>5</v>
      </c>
      <c r="AF216" s="43">
        <v>100</v>
      </c>
      <c r="AG216" s="53" t="s">
        <v>2437</v>
      </c>
      <c r="AH216" s="45" t="s">
        <v>5178</v>
      </c>
      <c r="AI216" s="66">
        <v>100</v>
      </c>
      <c r="AJ216" s="53"/>
      <c r="AK216" s="45"/>
      <c r="AL216" s="66" t="s">
        <v>5117</v>
      </c>
      <c r="AM216" s="53"/>
      <c r="AN216" s="45"/>
      <c r="AO216" s="66" t="s">
        <v>5117</v>
      </c>
      <c r="AP216" s="53"/>
      <c r="AQ216" s="45"/>
      <c r="AR216" s="66" t="s">
        <v>5117</v>
      </c>
      <c r="AS216" s="53"/>
      <c r="AT216" s="45"/>
      <c r="AU216" s="67"/>
      <c r="AV216" s="53"/>
      <c r="AW216" s="45"/>
      <c r="AX216" s="54"/>
      <c r="AY216" s="132"/>
      <c r="AZ216" s="132"/>
      <c r="BA216" s="132"/>
      <c r="BB216" s="132"/>
      <c r="BC216" s="132"/>
    </row>
    <row r="217" spans="1:55" s="116" customFormat="1" ht="69" x14ac:dyDescent="0.25">
      <c r="A217" s="45">
        <v>106</v>
      </c>
      <c r="B217" s="253" t="s">
        <v>5107</v>
      </c>
      <c r="C217" s="45"/>
      <c r="D217" s="46" t="s">
        <v>5461</v>
      </c>
      <c r="E217" s="47" t="s">
        <v>5921</v>
      </c>
      <c r="F217" s="45">
        <v>2556</v>
      </c>
      <c r="G217" s="47" t="s">
        <v>5922</v>
      </c>
      <c r="H217" s="45">
        <v>2007</v>
      </c>
      <c r="I217" s="48" t="s">
        <v>5923</v>
      </c>
      <c r="J217" s="63">
        <v>62593.9</v>
      </c>
      <c r="K217" s="45" t="s">
        <v>655</v>
      </c>
      <c r="L217" s="48" t="s">
        <v>5465</v>
      </c>
      <c r="M217" s="48" t="s">
        <v>5466</v>
      </c>
      <c r="N217" s="48" t="s">
        <v>5924</v>
      </c>
      <c r="O217" s="48" t="s">
        <v>5925</v>
      </c>
      <c r="P217" s="45" t="s">
        <v>5926</v>
      </c>
      <c r="Q217" s="45">
        <v>37.619999999999997</v>
      </c>
      <c r="R217" s="45">
        <v>7.36</v>
      </c>
      <c r="S217" s="45">
        <v>17.88</v>
      </c>
      <c r="T217" s="45">
        <v>12.38</v>
      </c>
      <c r="U217" s="45">
        <v>37.619999999999997</v>
      </c>
      <c r="V217" s="45">
        <v>100</v>
      </c>
      <c r="W217" s="45" t="s">
        <v>1088</v>
      </c>
      <c r="X217" s="64" t="s">
        <v>8514</v>
      </c>
      <c r="Y217" s="45">
        <v>3</v>
      </c>
      <c r="Z217" s="45">
        <v>4</v>
      </c>
      <c r="AA217" s="45">
        <v>3</v>
      </c>
      <c r="AB217" s="45">
        <v>44</v>
      </c>
      <c r="AC217" s="45" t="s">
        <v>5800</v>
      </c>
      <c r="AD217" s="45"/>
      <c r="AE217" s="52">
        <v>5</v>
      </c>
      <c r="AF217" s="43">
        <v>100</v>
      </c>
      <c r="AG217" s="53" t="s">
        <v>5461</v>
      </c>
      <c r="AH217" s="45" t="s">
        <v>5462</v>
      </c>
      <c r="AI217" s="66">
        <v>25</v>
      </c>
      <c r="AJ217" s="53" t="s">
        <v>5473</v>
      </c>
      <c r="AK217" s="45" t="s">
        <v>5474</v>
      </c>
      <c r="AL217" s="66">
        <v>25</v>
      </c>
      <c r="AM217" s="53" t="s">
        <v>5927</v>
      </c>
      <c r="AN217" s="45" t="s">
        <v>5928</v>
      </c>
      <c r="AO217" s="66">
        <v>25</v>
      </c>
      <c r="AP217" s="53" t="s">
        <v>5475</v>
      </c>
      <c r="AQ217" s="45" t="s">
        <v>5476</v>
      </c>
      <c r="AR217" s="66">
        <v>25</v>
      </c>
      <c r="AS217" s="53"/>
      <c r="AT217" s="45"/>
      <c r="AU217" s="67"/>
      <c r="AV217" s="53"/>
      <c r="AW217" s="45"/>
      <c r="AX217" s="54"/>
      <c r="AY217" s="132"/>
      <c r="AZ217" s="132"/>
      <c r="BA217" s="132"/>
      <c r="BB217" s="132"/>
      <c r="BC217" s="132"/>
    </row>
    <row r="218" spans="1:55" s="116" customFormat="1" ht="165.6" x14ac:dyDescent="0.25">
      <c r="A218" s="45">
        <v>106</v>
      </c>
      <c r="B218" s="253" t="s">
        <v>5107</v>
      </c>
      <c r="C218" s="45"/>
      <c r="D218" s="46" t="s">
        <v>5461</v>
      </c>
      <c r="E218" s="47" t="s">
        <v>5472</v>
      </c>
      <c r="F218" s="45">
        <v>3937</v>
      </c>
      <c r="G218" s="47" t="s">
        <v>5929</v>
      </c>
      <c r="H218" s="45">
        <v>2008</v>
      </c>
      <c r="I218" s="48" t="s">
        <v>5930</v>
      </c>
      <c r="J218" s="63">
        <v>676014</v>
      </c>
      <c r="K218" s="45" t="s">
        <v>655</v>
      </c>
      <c r="L218" s="48" t="s">
        <v>5465</v>
      </c>
      <c r="M218" s="48" t="s">
        <v>5466</v>
      </c>
      <c r="N218" s="48" t="s">
        <v>5931</v>
      </c>
      <c r="O218" s="48" t="s">
        <v>5932</v>
      </c>
      <c r="P218" s="45" t="s">
        <v>5933</v>
      </c>
      <c r="Q218" s="45">
        <v>109.79</v>
      </c>
      <c r="R218" s="45">
        <v>79.53</v>
      </c>
      <c r="S218" s="45">
        <v>17.88</v>
      </c>
      <c r="T218" s="45">
        <v>12.38</v>
      </c>
      <c r="U218" s="45">
        <v>109.79</v>
      </c>
      <c r="V218" s="45">
        <v>100</v>
      </c>
      <c r="W218" s="45">
        <v>18.333493619272001</v>
      </c>
      <c r="X218" s="64" t="s">
        <v>8514</v>
      </c>
      <c r="Y218" s="45">
        <v>3</v>
      </c>
      <c r="Z218" s="45">
        <v>5</v>
      </c>
      <c r="AA218" s="45">
        <v>1</v>
      </c>
      <c r="AB218" s="45">
        <v>44</v>
      </c>
      <c r="AC218" s="45" t="s">
        <v>5934</v>
      </c>
      <c r="AD218" s="45"/>
      <c r="AE218" s="52">
        <v>5</v>
      </c>
      <c r="AF218" s="43">
        <v>100</v>
      </c>
      <c r="AG218" s="53" t="s">
        <v>5461</v>
      </c>
      <c r="AH218" s="45" t="s">
        <v>5462</v>
      </c>
      <c r="AI218" s="66">
        <v>25</v>
      </c>
      <c r="AJ218" s="53" t="s">
        <v>5471</v>
      </c>
      <c r="AK218" s="45" t="s">
        <v>5472</v>
      </c>
      <c r="AL218" s="66">
        <v>25</v>
      </c>
      <c r="AM218" s="53" t="s">
        <v>5564</v>
      </c>
      <c r="AN218" s="45" t="s">
        <v>5462</v>
      </c>
      <c r="AO218" s="66">
        <v>25</v>
      </c>
      <c r="AP218" s="53" t="s">
        <v>5475</v>
      </c>
      <c r="AQ218" s="45" t="s">
        <v>5476</v>
      </c>
      <c r="AR218" s="66">
        <v>25</v>
      </c>
      <c r="AS218" s="53"/>
      <c r="AT218" s="45"/>
      <c r="AU218" s="67"/>
      <c r="AV218" s="53"/>
      <c r="AW218" s="45"/>
      <c r="AX218" s="54"/>
      <c r="AY218" s="132"/>
      <c r="AZ218" s="132"/>
      <c r="BA218" s="132"/>
      <c r="BB218" s="132"/>
      <c r="BC218" s="132"/>
    </row>
    <row r="219" spans="1:55" s="116" customFormat="1" ht="27.6" x14ac:dyDescent="0.25">
      <c r="A219" s="45">
        <v>106</v>
      </c>
      <c r="B219" s="253" t="s">
        <v>5107</v>
      </c>
      <c r="C219" s="45"/>
      <c r="D219" s="46" t="s">
        <v>2437</v>
      </c>
      <c r="E219" s="47" t="s">
        <v>5935</v>
      </c>
      <c r="F219" s="45" t="s">
        <v>5936</v>
      </c>
      <c r="G219" s="47" t="s">
        <v>5937</v>
      </c>
      <c r="H219" s="45">
        <v>2005</v>
      </c>
      <c r="I219" s="48" t="s">
        <v>5938</v>
      </c>
      <c r="J219" s="63">
        <v>210353.14638624605</v>
      </c>
      <c r="K219" s="45" t="s">
        <v>664</v>
      </c>
      <c r="L219" s="48" t="s">
        <v>5112</v>
      </c>
      <c r="M219" s="48" t="s">
        <v>5113</v>
      </c>
      <c r="N219" s="48" t="s">
        <v>5939</v>
      </c>
      <c r="O219" s="48" t="s">
        <v>5940</v>
      </c>
      <c r="P219" s="45">
        <v>43890</v>
      </c>
      <c r="Q219" s="45">
        <v>55.01</v>
      </c>
      <c r="R219" s="45">
        <v>24.75</v>
      </c>
      <c r="S219" s="45">
        <v>17.88</v>
      </c>
      <c r="T219" s="45">
        <v>12.38</v>
      </c>
      <c r="U219" s="45">
        <v>55.01</v>
      </c>
      <c r="V219" s="45">
        <v>100</v>
      </c>
      <c r="W219" s="45">
        <v>100</v>
      </c>
      <c r="X219" s="64" t="s">
        <v>8514</v>
      </c>
      <c r="Y219" s="45">
        <v>3</v>
      </c>
      <c r="Z219" s="45">
        <v>5</v>
      </c>
      <c r="AA219" s="45">
        <v>1</v>
      </c>
      <c r="AB219" s="45">
        <v>44</v>
      </c>
      <c r="AC219" s="45" t="s">
        <v>5941</v>
      </c>
      <c r="AD219" s="45"/>
      <c r="AE219" s="52">
        <v>5</v>
      </c>
      <c r="AF219" s="43">
        <v>100</v>
      </c>
      <c r="AG219" s="53" t="s">
        <v>4768</v>
      </c>
      <c r="AH219" s="45" t="s">
        <v>4769</v>
      </c>
      <c r="AI219" s="66">
        <v>25</v>
      </c>
      <c r="AJ219" s="53" t="s">
        <v>5942</v>
      </c>
      <c r="AK219" s="45" t="s">
        <v>5126</v>
      </c>
      <c r="AL219" s="66">
        <v>25</v>
      </c>
      <c r="AM219" s="53" t="s">
        <v>5943</v>
      </c>
      <c r="AN219" s="45" t="s">
        <v>5126</v>
      </c>
      <c r="AO219" s="66">
        <v>25</v>
      </c>
      <c r="AP219" s="53" t="s">
        <v>5944</v>
      </c>
      <c r="AQ219" s="45" t="s">
        <v>5126</v>
      </c>
      <c r="AR219" s="66">
        <v>25</v>
      </c>
      <c r="AS219" s="53"/>
      <c r="AT219" s="45"/>
      <c r="AU219" s="67"/>
      <c r="AV219" s="53"/>
      <c r="AW219" s="45"/>
      <c r="AX219" s="54"/>
      <c r="AY219" s="132"/>
      <c r="AZ219" s="132"/>
      <c r="BA219" s="132"/>
      <c r="BB219" s="132"/>
      <c r="BC219" s="132"/>
    </row>
    <row r="220" spans="1:55" s="116" customFormat="1" ht="220.8" x14ac:dyDescent="0.25">
      <c r="A220" s="45">
        <v>106</v>
      </c>
      <c r="B220" s="253" t="s">
        <v>5107</v>
      </c>
      <c r="C220" s="45"/>
      <c r="D220" s="46" t="s">
        <v>5351</v>
      </c>
      <c r="E220" s="47" t="s">
        <v>5385</v>
      </c>
      <c r="F220" s="45">
        <v>15703</v>
      </c>
      <c r="G220" s="47" t="s">
        <v>5945</v>
      </c>
      <c r="H220" s="45">
        <v>2005</v>
      </c>
      <c r="I220" s="48" t="s">
        <v>5946</v>
      </c>
      <c r="J220" s="63">
        <v>395000</v>
      </c>
      <c r="K220" s="45" t="s">
        <v>5947</v>
      </c>
      <c r="L220" s="48" t="s">
        <v>5479</v>
      </c>
      <c r="M220" s="48" t="s">
        <v>5480</v>
      </c>
      <c r="N220" s="48" t="s">
        <v>5948</v>
      </c>
      <c r="O220" s="48" t="s">
        <v>5949</v>
      </c>
      <c r="P220" s="45">
        <v>41908</v>
      </c>
      <c r="Q220" s="45">
        <v>76.73</v>
      </c>
      <c r="R220" s="45">
        <v>46.47</v>
      </c>
      <c r="S220" s="45">
        <v>17.88</v>
      </c>
      <c r="T220" s="45">
        <v>12.38</v>
      </c>
      <c r="U220" s="45">
        <v>76.73</v>
      </c>
      <c r="V220" s="45">
        <v>100</v>
      </c>
      <c r="W220" s="45">
        <v>100</v>
      </c>
      <c r="X220" s="64" t="s">
        <v>8514</v>
      </c>
      <c r="Y220" s="45">
        <v>3</v>
      </c>
      <c r="Z220" s="45">
        <v>1</v>
      </c>
      <c r="AA220" s="45">
        <v>6</v>
      </c>
      <c r="AB220" s="45">
        <v>44</v>
      </c>
      <c r="AC220" s="45" t="s">
        <v>5950</v>
      </c>
      <c r="AD220" s="45"/>
      <c r="AE220" s="52">
        <v>5</v>
      </c>
      <c r="AF220" s="43">
        <v>100</v>
      </c>
      <c r="AG220" s="53" t="s">
        <v>5351</v>
      </c>
      <c r="AH220" s="45" t="s">
        <v>5361</v>
      </c>
      <c r="AI220" s="66">
        <v>25</v>
      </c>
      <c r="AJ220" s="53" t="s">
        <v>5394</v>
      </c>
      <c r="AK220" s="45" t="s">
        <v>5385</v>
      </c>
      <c r="AL220" s="66">
        <v>25</v>
      </c>
      <c r="AM220" s="53" t="s">
        <v>5395</v>
      </c>
      <c r="AN220" s="45" t="s">
        <v>5361</v>
      </c>
      <c r="AO220" s="66">
        <v>25</v>
      </c>
      <c r="AP220" s="53" t="s">
        <v>5396</v>
      </c>
      <c r="AQ220" s="45" t="s">
        <v>5397</v>
      </c>
      <c r="AR220" s="66">
        <v>25</v>
      </c>
      <c r="AS220" s="53"/>
      <c r="AT220" s="45"/>
      <c r="AU220" s="67"/>
      <c r="AV220" s="53"/>
      <c r="AW220" s="45"/>
      <c r="AX220" s="54"/>
      <c r="AY220" s="132"/>
      <c r="AZ220" s="132"/>
      <c r="BA220" s="132"/>
      <c r="BB220" s="132"/>
      <c r="BC220" s="132"/>
    </row>
    <row r="221" spans="1:55" s="116" customFormat="1" ht="69" x14ac:dyDescent="0.25">
      <c r="A221" s="45">
        <v>106</v>
      </c>
      <c r="B221" s="253" t="s">
        <v>5107</v>
      </c>
      <c r="C221" s="45"/>
      <c r="D221" s="46" t="s">
        <v>5772</v>
      </c>
      <c r="E221" s="47" t="s">
        <v>5782</v>
      </c>
      <c r="F221" s="45">
        <v>3477</v>
      </c>
      <c r="G221" s="47" t="s">
        <v>5951</v>
      </c>
      <c r="H221" s="45">
        <v>2002</v>
      </c>
      <c r="I221" s="48" t="s">
        <v>5952</v>
      </c>
      <c r="J221" s="63">
        <v>72502</v>
      </c>
      <c r="K221" s="45" t="s">
        <v>1902</v>
      </c>
      <c r="L221" s="48" t="s">
        <v>5776</v>
      </c>
      <c r="M221" s="48" t="s">
        <v>5953</v>
      </c>
      <c r="N221" s="48" t="s">
        <v>5954</v>
      </c>
      <c r="O221" s="48" t="s">
        <v>5955</v>
      </c>
      <c r="P221" s="45" t="s">
        <v>5956</v>
      </c>
      <c r="Q221" s="45">
        <v>38.79</v>
      </c>
      <c r="R221" s="45">
        <v>8.5299999999999994</v>
      </c>
      <c r="S221" s="45">
        <v>17.88</v>
      </c>
      <c r="T221" s="45">
        <v>12.38</v>
      </c>
      <c r="U221" s="45">
        <v>38.79</v>
      </c>
      <c r="V221" s="45">
        <v>100</v>
      </c>
      <c r="W221" s="45">
        <v>100</v>
      </c>
      <c r="X221" s="64" t="s">
        <v>8514</v>
      </c>
      <c r="Y221" s="45">
        <v>3</v>
      </c>
      <c r="Z221" s="45">
        <v>7</v>
      </c>
      <c r="AA221" s="45">
        <v>1</v>
      </c>
      <c r="AB221" s="45">
        <v>44</v>
      </c>
      <c r="AC221" s="45" t="s">
        <v>5957</v>
      </c>
      <c r="AD221" s="45"/>
      <c r="AE221" s="52">
        <v>5</v>
      </c>
      <c r="AF221" s="43">
        <v>100</v>
      </c>
      <c r="AG221" s="53" t="s">
        <v>5772</v>
      </c>
      <c r="AH221" s="45" t="s">
        <v>5782</v>
      </c>
      <c r="AI221" s="66">
        <v>50</v>
      </c>
      <c r="AJ221" s="53" t="s">
        <v>5783</v>
      </c>
      <c r="AK221" s="45" t="s">
        <v>5784</v>
      </c>
      <c r="AL221" s="66">
        <v>50</v>
      </c>
      <c r="AM221" s="53"/>
      <c r="AN221" s="45"/>
      <c r="AO221" s="66" t="s">
        <v>5117</v>
      </c>
      <c r="AP221" s="53"/>
      <c r="AQ221" s="45"/>
      <c r="AR221" s="66" t="s">
        <v>5117</v>
      </c>
      <c r="AS221" s="53"/>
      <c r="AT221" s="45"/>
      <c r="AU221" s="67"/>
      <c r="AV221" s="53"/>
      <c r="AW221" s="45"/>
      <c r="AX221" s="54"/>
      <c r="AY221" s="132"/>
      <c r="AZ221" s="132"/>
      <c r="BA221" s="132"/>
      <c r="BB221" s="132"/>
      <c r="BC221" s="132"/>
    </row>
    <row r="222" spans="1:55" s="116" customFormat="1" ht="69" x14ac:dyDescent="0.25">
      <c r="A222" s="45">
        <v>106</v>
      </c>
      <c r="B222" s="253" t="s">
        <v>5107</v>
      </c>
      <c r="C222" s="45"/>
      <c r="D222" s="46" t="s">
        <v>5966</v>
      </c>
      <c r="E222" s="47" t="s">
        <v>5969</v>
      </c>
      <c r="F222" s="45">
        <v>27819</v>
      </c>
      <c r="G222" s="47" t="s">
        <v>8520</v>
      </c>
      <c r="H222" s="45">
        <v>2015</v>
      </c>
      <c r="I222" s="48" t="s">
        <v>5958</v>
      </c>
      <c r="J222" s="63">
        <v>123789.21</v>
      </c>
      <c r="K222" s="45" t="s">
        <v>694</v>
      </c>
      <c r="L222" s="48" t="s">
        <v>5959</v>
      </c>
      <c r="M222" s="48" t="s">
        <v>5960</v>
      </c>
      <c r="N222" s="48" t="s">
        <v>5961</v>
      </c>
      <c r="O222" s="48" t="s">
        <v>5962</v>
      </c>
      <c r="P222" s="45" t="s">
        <v>8521</v>
      </c>
      <c r="Q222" s="45" t="s">
        <v>5963</v>
      </c>
      <c r="R222" s="45" t="s">
        <v>5964</v>
      </c>
      <c r="S222" s="45" t="s">
        <v>5965</v>
      </c>
      <c r="T222" s="45" t="s">
        <v>5965</v>
      </c>
      <c r="U222" s="45" t="s">
        <v>5963</v>
      </c>
      <c r="V222" s="45">
        <v>100</v>
      </c>
      <c r="W222" s="45">
        <v>100</v>
      </c>
      <c r="X222" s="64" t="s">
        <v>8514</v>
      </c>
      <c r="Y222" s="45">
        <v>6</v>
      </c>
      <c r="Z222" s="45">
        <v>1</v>
      </c>
      <c r="AA222" s="45">
        <v>4</v>
      </c>
      <c r="AB222" s="45">
        <v>14</v>
      </c>
      <c r="AC222" s="45" t="s">
        <v>8522</v>
      </c>
      <c r="AD222" s="45"/>
      <c r="AE222" s="52">
        <v>4</v>
      </c>
      <c r="AF222" s="43">
        <v>100</v>
      </c>
      <c r="AG222" s="53" t="s">
        <v>5966</v>
      </c>
      <c r="AH222" s="45" t="s">
        <v>5967</v>
      </c>
      <c r="AI222" s="66">
        <v>10</v>
      </c>
      <c r="AJ222" s="53" t="s">
        <v>5968</v>
      </c>
      <c r="AK222" s="45" t="s">
        <v>5969</v>
      </c>
      <c r="AL222" s="66">
        <v>60</v>
      </c>
      <c r="AM222" s="53" t="s">
        <v>5970</v>
      </c>
      <c r="AN222" s="45" t="s">
        <v>5969</v>
      </c>
      <c r="AO222" s="66">
        <v>10</v>
      </c>
      <c r="AP222" s="53" t="s">
        <v>5971</v>
      </c>
      <c r="AQ222" s="45" t="s">
        <v>5972</v>
      </c>
      <c r="AR222" s="66">
        <v>10</v>
      </c>
      <c r="AS222" s="53" t="s">
        <v>5973</v>
      </c>
      <c r="AT222" s="45" t="s">
        <v>5974</v>
      </c>
      <c r="AU222" s="54">
        <v>10</v>
      </c>
      <c r="AV222" s="53"/>
      <c r="AW222" s="45"/>
      <c r="AX222" s="54"/>
      <c r="AY222" s="132"/>
      <c r="AZ222" s="132"/>
      <c r="BA222" s="132"/>
      <c r="BB222" s="132"/>
      <c r="BC222" s="132"/>
    </row>
    <row r="223" spans="1:55" s="116" customFormat="1" ht="110.4" x14ac:dyDescent="0.25">
      <c r="A223" s="45">
        <v>106</v>
      </c>
      <c r="B223" s="253" t="s">
        <v>5107</v>
      </c>
      <c r="C223" s="45"/>
      <c r="D223" s="46" t="s">
        <v>5720</v>
      </c>
      <c r="E223" s="47" t="s">
        <v>8523</v>
      </c>
      <c r="F223" s="45">
        <v>3841</v>
      </c>
      <c r="G223" s="47" t="s">
        <v>8524</v>
      </c>
      <c r="H223" s="45">
        <v>2015</v>
      </c>
      <c r="I223" s="48" t="s">
        <v>5975</v>
      </c>
      <c r="J223" s="63">
        <v>142656.54999999999</v>
      </c>
      <c r="K223" s="45" t="s">
        <v>694</v>
      </c>
      <c r="L223" s="48" t="s">
        <v>5976</v>
      </c>
      <c r="M223" s="48" t="s">
        <v>5977</v>
      </c>
      <c r="N223" s="48" t="s">
        <v>5978</v>
      </c>
      <c r="O223" s="48" t="s">
        <v>5979</v>
      </c>
      <c r="P223" s="45" t="s">
        <v>8525</v>
      </c>
      <c r="Q223" s="45" t="s">
        <v>5980</v>
      </c>
      <c r="R223" s="45" t="s">
        <v>5981</v>
      </c>
      <c r="S223" s="45" t="s">
        <v>5982</v>
      </c>
      <c r="T223" s="45" t="s">
        <v>5982</v>
      </c>
      <c r="U223" s="45" t="s">
        <v>5983</v>
      </c>
      <c r="V223" s="45">
        <v>100</v>
      </c>
      <c r="W223" s="45">
        <v>75</v>
      </c>
      <c r="X223" s="64" t="s">
        <v>8514</v>
      </c>
      <c r="Y223" s="45">
        <v>6</v>
      </c>
      <c r="Z223" s="45">
        <v>1</v>
      </c>
      <c r="AA223" s="45">
        <v>4</v>
      </c>
      <c r="AB223" s="45">
        <v>14</v>
      </c>
      <c r="AC223" s="45" t="s">
        <v>8526</v>
      </c>
      <c r="AD223" s="45"/>
      <c r="AE223" s="52">
        <v>4</v>
      </c>
      <c r="AF223" s="43">
        <v>100</v>
      </c>
      <c r="AG223" s="53" t="s">
        <v>5720</v>
      </c>
      <c r="AH223" s="45" t="s">
        <v>5984</v>
      </c>
      <c r="AI223" s="66">
        <v>50</v>
      </c>
      <c r="AJ223" s="53" t="s">
        <v>5985</v>
      </c>
      <c r="AK223" s="45" t="s">
        <v>5986</v>
      </c>
      <c r="AL223" s="66">
        <v>25</v>
      </c>
      <c r="AM223" s="53" t="s">
        <v>5987</v>
      </c>
      <c r="AN223" s="45" t="s">
        <v>5988</v>
      </c>
      <c r="AO223" s="66">
        <v>25</v>
      </c>
      <c r="AP223" s="53"/>
      <c r="AQ223" s="45"/>
      <c r="AR223" s="66"/>
      <c r="AS223" s="53"/>
      <c r="AT223" s="45"/>
      <c r="AU223" s="54"/>
      <c r="AV223" s="53"/>
      <c r="AW223" s="45"/>
      <c r="AX223" s="54"/>
      <c r="AY223" s="132"/>
      <c r="AZ223" s="132"/>
      <c r="BA223" s="132"/>
      <c r="BB223" s="132"/>
      <c r="BC223" s="132"/>
    </row>
    <row r="224" spans="1:55" s="116" customFormat="1" ht="96.6" x14ac:dyDescent="0.25">
      <c r="A224" s="45">
        <v>106</v>
      </c>
      <c r="B224" s="253" t="s">
        <v>5107</v>
      </c>
      <c r="C224" s="45"/>
      <c r="D224" s="45" t="s">
        <v>5351</v>
      </c>
      <c r="E224" s="47" t="s">
        <v>5995</v>
      </c>
      <c r="F224" s="45">
        <v>18271</v>
      </c>
      <c r="G224" s="47" t="s">
        <v>8527</v>
      </c>
      <c r="H224" s="45">
        <v>2016</v>
      </c>
      <c r="I224" s="48" t="s">
        <v>5989</v>
      </c>
      <c r="J224" s="63">
        <v>122179.01</v>
      </c>
      <c r="K224" s="45" t="s">
        <v>694</v>
      </c>
      <c r="L224" s="48" t="s">
        <v>5990</v>
      </c>
      <c r="M224" s="48" t="s">
        <v>5991</v>
      </c>
      <c r="N224" s="48" t="s">
        <v>5992</v>
      </c>
      <c r="O224" s="48" t="s">
        <v>5993</v>
      </c>
      <c r="P224" s="45">
        <v>60700</v>
      </c>
      <c r="Q224" s="45">
        <v>12.06</v>
      </c>
      <c r="R224" s="45">
        <v>0.18</v>
      </c>
      <c r="S224" s="45">
        <v>17.88</v>
      </c>
      <c r="T224" s="45">
        <v>12.38</v>
      </c>
      <c r="U224" s="45">
        <v>12.06</v>
      </c>
      <c r="V224" s="45">
        <v>100</v>
      </c>
      <c r="W224" s="45">
        <v>60</v>
      </c>
      <c r="X224" s="64" t="s">
        <v>8514</v>
      </c>
      <c r="Y224" s="45">
        <v>3</v>
      </c>
      <c r="Z224" s="45">
        <v>10</v>
      </c>
      <c r="AA224" s="45">
        <v>5</v>
      </c>
      <c r="AB224" s="45">
        <v>44</v>
      </c>
      <c r="AC224" s="45" t="s">
        <v>8528</v>
      </c>
      <c r="AD224" s="45"/>
      <c r="AE224" s="52">
        <v>5</v>
      </c>
      <c r="AF224" s="43">
        <v>100</v>
      </c>
      <c r="AG224" s="53" t="s">
        <v>5994</v>
      </c>
      <c r="AH224" s="45" t="s">
        <v>5995</v>
      </c>
      <c r="AI224" s="66">
        <v>50</v>
      </c>
      <c r="AJ224" s="53" t="s">
        <v>5996</v>
      </c>
      <c r="AK224" s="45" t="s">
        <v>5997</v>
      </c>
      <c r="AL224" s="66">
        <v>50</v>
      </c>
      <c r="AM224" s="53"/>
      <c r="AN224" s="45"/>
      <c r="AO224" s="66"/>
      <c r="AP224" s="53"/>
      <c r="AQ224" s="45"/>
      <c r="AR224" s="66"/>
      <c r="AS224" s="53"/>
      <c r="AT224" s="45"/>
      <c r="AU224" s="54"/>
      <c r="AV224" s="53"/>
      <c r="AW224" s="45"/>
      <c r="AX224" s="54"/>
      <c r="AY224" s="132"/>
      <c r="AZ224" s="132"/>
      <c r="BA224" s="132"/>
      <c r="BB224" s="132"/>
      <c r="BC224" s="132"/>
    </row>
    <row r="225" spans="1:55" s="116" customFormat="1" ht="96.6" x14ac:dyDescent="0.25">
      <c r="A225" s="45">
        <v>106</v>
      </c>
      <c r="B225" s="253" t="s">
        <v>5107</v>
      </c>
      <c r="C225" s="45"/>
      <c r="D225" s="45" t="s">
        <v>5351</v>
      </c>
      <c r="E225" s="47" t="s">
        <v>5995</v>
      </c>
      <c r="F225" s="45">
        <v>18271</v>
      </c>
      <c r="G225" s="47" t="s">
        <v>8529</v>
      </c>
      <c r="H225" s="45">
        <v>2016</v>
      </c>
      <c r="I225" s="48" t="s">
        <v>5998</v>
      </c>
      <c r="J225" s="63">
        <v>56211.5</v>
      </c>
      <c r="K225" s="45" t="s">
        <v>694</v>
      </c>
      <c r="L225" s="48" t="s">
        <v>5999</v>
      </c>
      <c r="M225" s="48" t="s">
        <v>6000</v>
      </c>
      <c r="N225" s="48" t="s">
        <v>6001</v>
      </c>
      <c r="O225" s="48" t="s">
        <v>6002</v>
      </c>
      <c r="P225" s="45">
        <v>60492</v>
      </c>
      <c r="Q225" s="45">
        <v>6.77</v>
      </c>
      <c r="R225" s="45">
        <v>0.23</v>
      </c>
      <c r="S225" s="45">
        <v>17.88</v>
      </c>
      <c r="T225" s="45">
        <v>12.38</v>
      </c>
      <c r="U225" s="45">
        <v>6.77</v>
      </c>
      <c r="V225" s="45">
        <v>100</v>
      </c>
      <c r="W225" s="45">
        <v>60</v>
      </c>
      <c r="X225" s="64" t="s">
        <v>8514</v>
      </c>
      <c r="Y225" s="45">
        <v>3</v>
      </c>
      <c r="Z225" s="45">
        <v>4</v>
      </c>
      <c r="AA225" s="45">
        <v>4</v>
      </c>
      <c r="AB225" s="45">
        <v>44</v>
      </c>
      <c r="AC225" s="45" t="s">
        <v>8530</v>
      </c>
      <c r="AD225" s="45"/>
      <c r="AE225" s="52">
        <v>5</v>
      </c>
      <c r="AF225" s="43">
        <v>100</v>
      </c>
      <c r="AG225" s="53" t="s">
        <v>5994</v>
      </c>
      <c r="AH225" s="45" t="s">
        <v>5995</v>
      </c>
      <c r="AI225" s="66">
        <v>50</v>
      </c>
      <c r="AJ225" s="53" t="s">
        <v>6003</v>
      </c>
      <c r="AK225" s="45" t="s">
        <v>5352</v>
      </c>
      <c r="AL225" s="66">
        <v>25</v>
      </c>
      <c r="AM225" s="53" t="s">
        <v>6004</v>
      </c>
      <c r="AN225" s="45" t="s">
        <v>5995</v>
      </c>
      <c r="AO225" s="66">
        <v>25</v>
      </c>
      <c r="AP225" s="53"/>
      <c r="AQ225" s="45"/>
      <c r="AR225" s="66"/>
      <c r="AS225" s="53"/>
      <c r="AT225" s="45"/>
      <c r="AU225" s="54"/>
      <c r="AV225" s="53"/>
      <c r="AW225" s="45"/>
      <c r="AX225" s="54"/>
      <c r="AY225" s="132"/>
      <c r="AZ225" s="132"/>
      <c r="BA225" s="132"/>
      <c r="BB225" s="132"/>
      <c r="BC225" s="132"/>
    </row>
    <row r="226" spans="1:55" s="116" customFormat="1" ht="96.6" x14ac:dyDescent="0.25">
      <c r="A226" s="45">
        <v>106</v>
      </c>
      <c r="B226" s="253" t="s">
        <v>5107</v>
      </c>
      <c r="C226" s="45"/>
      <c r="D226" s="45" t="s">
        <v>2661</v>
      </c>
      <c r="E226" s="47" t="s">
        <v>6010</v>
      </c>
      <c r="F226" s="45">
        <v>3776</v>
      </c>
      <c r="G226" s="47" t="s">
        <v>8531</v>
      </c>
      <c r="H226" s="45">
        <v>2016</v>
      </c>
      <c r="I226" s="48" t="s">
        <v>6005</v>
      </c>
      <c r="J226" s="63">
        <v>284507.45</v>
      </c>
      <c r="K226" s="45" t="s">
        <v>694</v>
      </c>
      <c r="L226" s="48" t="s">
        <v>6006</v>
      </c>
      <c r="M226" s="48" t="s">
        <v>6007</v>
      </c>
      <c r="N226" s="48" t="s">
        <v>6008</v>
      </c>
      <c r="O226" s="48" t="s">
        <v>6009</v>
      </c>
      <c r="P226" s="45">
        <v>60664</v>
      </c>
      <c r="Q226" s="45">
        <v>57.29</v>
      </c>
      <c r="R226" s="45">
        <v>27.033000000000001</v>
      </c>
      <c r="S226" s="45">
        <v>17.88</v>
      </c>
      <c r="T226" s="45">
        <v>12.38</v>
      </c>
      <c r="U226" s="45">
        <v>57.29</v>
      </c>
      <c r="V226" s="45">
        <v>100</v>
      </c>
      <c r="W226" s="45">
        <v>60</v>
      </c>
      <c r="X226" s="64" t="s">
        <v>8514</v>
      </c>
      <c r="Y226" s="45">
        <v>4</v>
      </c>
      <c r="Z226" s="45">
        <v>5</v>
      </c>
      <c r="AA226" s="45">
        <v>4</v>
      </c>
      <c r="AB226" s="45">
        <v>10</v>
      </c>
      <c r="AC226" s="45" t="s">
        <v>8532</v>
      </c>
      <c r="AD226" s="45"/>
      <c r="AE226" s="52">
        <v>5</v>
      </c>
      <c r="AF226" s="43">
        <v>100</v>
      </c>
      <c r="AG226" s="53" t="s">
        <v>2661</v>
      </c>
      <c r="AH226" s="45" t="s">
        <v>6010</v>
      </c>
      <c r="AI226" s="66">
        <v>75</v>
      </c>
      <c r="AJ226" s="53" t="s">
        <v>6011</v>
      </c>
      <c r="AK226" s="45" t="s">
        <v>4317</v>
      </c>
      <c r="AL226" s="66">
        <v>25</v>
      </c>
      <c r="AM226" s="53"/>
      <c r="AN226" s="45"/>
      <c r="AO226" s="66"/>
      <c r="AP226" s="53"/>
      <c r="AQ226" s="45"/>
      <c r="AR226" s="66"/>
      <c r="AS226" s="53"/>
      <c r="AT226" s="45"/>
      <c r="AU226" s="54"/>
      <c r="AV226" s="53"/>
      <c r="AW226" s="45"/>
      <c r="AX226" s="54"/>
      <c r="AY226" s="132"/>
      <c r="AZ226" s="132"/>
      <c r="BA226" s="132"/>
      <c r="BB226" s="132"/>
      <c r="BC226" s="132"/>
    </row>
    <row r="227" spans="1:55" s="116" customFormat="1" ht="276" x14ac:dyDescent="0.25">
      <c r="A227" s="45">
        <v>106</v>
      </c>
      <c r="B227" s="253" t="s">
        <v>5107</v>
      </c>
      <c r="C227" s="45"/>
      <c r="D227" s="46" t="s">
        <v>4402</v>
      </c>
      <c r="E227" s="47" t="s">
        <v>5572</v>
      </c>
      <c r="F227" s="45">
        <v>2013</v>
      </c>
      <c r="G227" s="47" t="s">
        <v>8533</v>
      </c>
      <c r="H227" s="45">
        <v>2016</v>
      </c>
      <c r="I227" s="48" t="s">
        <v>6012</v>
      </c>
      <c r="J227" s="63">
        <v>134836.21</v>
      </c>
      <c r="K227" s="45" t="s">
        <v>694</v>
      </c>
      <c r="L227" s="48" t="s">
        <v>6013</v>
      </c>
      <c r="M227" s="48" t="s">
        <v>6014</v>
      </c>
      <c r="N227" s="48" t="s">
        <v>6015</v>
      </c>
      <c r="O227" s="48" t="s">
        <v>6016</v>
      </c>
      <c r="P227" s="45" t="s">
        <v>8534</v>
      </c>
      <c r="Q227" s="45">
        <v>41.07</v>
      </c>
      <c r="R227" s="45">
        <v>10.81</v>
      </c>
      <c r="S227" s="45">
        <v>17.88</v>
      </c>
      <c r="T227" s="45">
        <v>12.38</v>
      </c>
      <c r="U227" s="45">
        <v>41.07</v>
      </c>
      <c r="V227" s="45">
        <v>100</v>
      </c>
      <c r="W227" s="45">
        <v>75</v>
      </c>
      <c r="X227" s="64" t="s">
        <v>8514</v>
      </c>
      <c r="Y227" s="45">
        <v>6</v>
      </c>
      <c r="Z227" s="56" t="s">
        <v>6017</v>
      </c>
      <c r="AA227" s="56" t="s">
        <v>6018</v>
      </c>
      <c r="AB227" s="45">
        <v>25</v>
      </c>
      <c r="AC227" s="64" t="s">
        <v>8535</v>
      </c>
      <c r="AD227" s="45"/>
      <c r="AE227" s="52">
        <v>4</v>
      </c>
      <c r="AF227" s="43">
        <v>100</v>
      </c>
      <c r="AG227" s="53" t="s">
        <v>4402</v>
      </c>
      <c r="AH227" s="45" t="s">
        <v>6019</v>
      </c>
      <c r="AI227" s="66"/>
      <c r="AJ227" s="53"/>
      <c r="AK227" s="45"/>
      <c r="AL227" s="66"/>
      <c r="AM227" s="53"/>
      <c r="AN227" s="45"/>
      <c r="AO227" s="66"/>
      <c r="AP227" s="53"/>
      <c r="AQ227" s="45"/>
      <c r="AR227" s="66"/>
      <c r="AS227" s="53"/>
      <c r="AT227" s="45"/>
      <c r="AU227" s="54"/>
      <c r="AV227" s="53"/>
      <c r="AW227" s="45"/>
      <c r="AX227" s="54"/>
      <c r="AY227" s="132"/>
      <c r="AZ227" s="132"/>
      <c r="BA227" s="132"/>
      <c r="BB227" s="132"/>
      <c r="BC227" s="132"/>
    </row>
    <row r="228" spans="1:55" s="116" customFormat="1" ht="110.4" x14ac:dyDescent="0.25">
      <c r="A228" s="45">
        <v>106</v>
      </c>
      <c r="B228" s="253" t="s">
        <v>5107</v>
      </c>
      <c r="C228" s="45"/>
      <c r="D228" s="45" t="s">
        <v>2433</v>
      </c>
      <c r="E228" s="47" t="s">
        <v>5199</v>
      </c>
      <c r="F228" s="45">
        <v>4540</v>
      </c>
      <c r="G228" s="47" t="s">
        <v>6020</v>
      </c>
      <c r="H228" s="45">
        <v>2016</v>
      </c>
      <c r="I228" s="48" t="s">
        <v>6021</v>
      </c>
      <c r="J228" s="63">
        <v>94056.41</v>
      </c>
      <c r="K228" s="45" t="s">
        <v>694</v>
      </c>
      <c r="L228" s="48" t="s">
        <v>6022</v>
      </c>
      <c r="M228" s="48" t="s">
        <v>6023</v>
      </c>
      <c r="N228" s="48" t="s">
        <v>6024</v>
      </c>
      <c r="O228" s="48" t="s">
        <v>6025</v>
      </c>
      <c r="P228" s="45" t="s">
        <v>8536</v>
      </c>
      <c r="Q228" s="45">
        <v>10.8</v>
      </c>
      <c r="R228" s="45">
        <v>0.7</v>
      </c>
      <c r="S228" s="45">
        <v>17.88</v>
      </c>
      <c r="T228" s="45">
        <v>12.38</v>
      </c>
      <c r="U228" s="45">
        <v>10.8</v>
      </c>
      <c r="V228" s="45">
        <v>100</v>
      </c>
      <c r="W228" s="45">
        <v>60</v>
      </c>
      <c r="X228" s="64" t="s">
        <v>8514</v>
      </c>
      <c r="Y228" s="45"/>
      <c r="Z228" s="45"/>
      <c r="AA228" s="45"/>
      <c r="AB228" s="45"/>
      <c r="AC228" s="45" t="s">
        <v>8537</v>
      </c>
      <c r="AD228" s="45"/>
      <c r="AE228" s="52">
        <v>5</v>
      </c>
      <c r="AF228" s="43">
        <v>100</v>
      </c>
      <c r="AG228" s="53" t="s">
        <v>6026</v>
      </c>
      <c r="AH228" s="45" t="s">
        <v>6027</v>
      </c>
      <c r="AI228" s="66">
        <v>100</v>
      </c>
      <c r="AJ228" s="53"/>
      <c r="AK228" s="45"/>
      <c r="AL228" s="66"/>
      <c r="AM228" s="53"/>
      <c r="AN228" s="45"/>
      <c r="AO228" s="66"/>
      <c r="AP228" s="53"/>
      <c r="AQ228" s="45"/>
      <c r="AR228" s="66"/>
      <c r="AS228" s="53"/>
      <c r="AT228" s="45"/>
      <c r="AU228" s="54"/>
      <c r="AV228" s="53"/>
      <c r="AW228" s="45"/>
      <c r="AX228" s="54"/>
      <c r="AY228" s="132"/>
      <c r="AZ228" s="132"/>
      <c r="BA228" s="132"/>
      <c r="BB228" s="132"/>
      <c r="BC228" s="132"/>
    </row>
    <row r="229" spans="1:55" s="116" customFormat="1" ht="165.6" x14ac:dyDescent="0.25">
      <c r="A229" s="45">
        <v>106</v>
      </c>
      <c r="B229" s="253" t="s">
        <v>5107</v>
      </c>
      <c r="C229" s="45"/>
      <c r="D229" s="46" t="s">
        <v>2437</v>
      </c>
      <c r="E229" s="47" t="s">
        <v>2436</v>
      </c>
      <c r="F229" s="45">
        <v>3939</v>
      </c>
      <c r="G229" s="47" t="s">
        <v>6028</v>
      </c>
      <c r="H229" s="45">
        <v>2016</v>
      </c>
      <c r="I229" s="48" t="s">
        <v>6029</v>
      </c>
      <c r="J229" s="63">
        <v>595580.86</v>
      </c>
      <c r="K229" s="45" t="s">
        <v>694</v>
      </c>
      <c r="L229" s="48" t="s">
        <v>6030</v>
      </c>
      <c r="M229" s="48" t="s">
        <v>6031</v>
      </c>
      <c r="N229" s="48" t="s">
        <v>6032</v>
      </c>
      <c r="O229" s="48" t="s">
        <v>6033</v>
      </c>
      <c r="P229" s="45">
        <v>60901</v>
      </c>
      <c r="Q229" s="45">
        <v>120</v>
      </c>
      <c r="R229" s="45">
        <v>49</v>
      </c>
      <c r="S229" s="45">
        <v>53.73</v>
      </c>
      <c r="T229" s="45">
        <v>17.27</v>
      </c>
      <c r="U229" s="45">
        <v>120</v>
      </c>
      <c r="V229" s="45">
        <v>100</v>
      </c>
      <c r="W229" s="45">
        <v>60</v>
      </c>
      <c r="X229" s="64" t="s">
        <v>8514</v>
      </c>
      <c r="Y229" s="45">
        <v>3</v>
      </c>
      <c r="Z229" s="45">
        <v>9</v>
      </c>
      <c r="AA229" s="45">
        <v>2</v>
      </c>
      <c r="AB229" s="45">
        <v>44</v>
      </c>
      <c r="AC229" s="45" t="s">
        <v>8538</v>
      </c>
      <c r="AD229" s="45" t="s">
        <v>2703</v>
      </c>
      <c r="AE229" s="52">
        <v>5</v>
      </c>
      <c r="AF229" s="43" t="s">
        <v>8539</v>
      </c>
      <c r="AG229" s="53" t="s">
        <v>2437</v>
      </c>
      <c r="AH229" s="45" t="s">
        <v>6034</v>
      </c>
      <c r="AI229" s="66">
        <v>75</v>
      </c>
      <c r="AJ229" s="53" t="s">
        <v>6035</v>
      </c>
      <c r="AK229" s="45" t="s">
        <v>6036</v>
      </c>
      <c r="AL229" s="66">
        <v>25</v>
      </c>
      <c r="AM229" s="53"/>
      <c r="AN229" s="45"/>
      <c r="AO229" s="66"/>
      <c r="AP229" s="53"/>
      <c r="AQ229" s="45"/>
      <c r="AR229" s="66"/>
      <c r="AS229" s="53"/>
      <c r="AT229" s="45"/>
      <c r="AU229" s="54"/>
      <c r="AV229" s="53"/>
      <c r="AW229" s="45"/>
      <c r="AX229" s="54"/>
      <c r="AY229" s="132"/>
      <c r="AZ229" s="132"/>
      <c r="BA229" s="132"/>
      <c r="BB229" s="132"/>
      <c r="BC229" s="132"/>
    </row>
    <row r="230" spans="1:55" s="116" customFormat="1" ht="96.6" x14ac:dyDescent="0.25">
      <c r="A230" s="45">
        <v>106</v>
      </c>
      <c r="B230" s="253" t="s">
        <v>5107</v>
      </c>
      <c r="C230" s="45"/>
      <c r="D230" s="46" t="s">
        <v>5133</v>
      </c>
      <c r="E230" s="47" t="s">
        <v>8540</v>
      </c>
      <c r="F230" s="64">
        <v>3438</v>
      </c>
      <c r="G230" s="47" t="s">
        <v>6037</v>
      </c>
      <c r="H230" s="45">
        <v>2016</v>
      </c>
      <c r="I230" s="48" t="s">
        <v>5507</v>
      </c>
      <c r="J230" s="63">
        <v>155049.95000000001</v>
      </c>
      <c r="K230" s="45" t="s">
        <v>694</v>
      </c>
      <c r="L230" s="48" t="s">
        <v>5508</v>
      </c>
      <c r="M230" s="48" t="s">
        <v>5509</v>
      </c>
      <c r="N230" s="48" t="s">
        <v>5510</v>
      </c>
      <c r="O230" s="48" t="s">
        <v>5511</v>
      </c>
      <c r="P230" s="45" t="s">
        <v>8541</v>
      </c>
      <c r="Q230" s="45">
        <v>46.71</v>
      </c>
      <c r="R230" s="45">
        <v>16.45</v>
      </c>
      <c r="S230" s="45">
        <v>17.88</v>
      </c>
      <c r="T230" s="45">
        <v>12.38</v>
      </c>
      <c r="U230" s="45">
        <v>46.71</v>
      </c>
      <c r="V230" s="45">
        <v>100</v>
      </c>
      <c r="W230" s="45">
        <v>50</v>
      </c>
      <c r="X230" s="64" t="s">
        <v>8514</v>
      </c>
      <c r="Y230" s="45">
        <v>6</v>
      </c>
      <c r="Z230" s="45">
        <v>6</v>
      </c>
      <c r="AA230" s="45">
        <v>6</v>
      </c>
      <c r="AB230" s="45">
        <v>14</v>
      </c>
      <c r="AC230" s="64" t="s">
        <v>8542</v>
      </c>
      <c r="AD230" s="45"/>
      <c r="AE230" s="52">
        <v>4</v>
      </c>
      <c r="AF230" s="43">
        <v>100</v>
      </c>
      <c r="AG230" s="53"/>
      <c r="AH230" s="45" t="s">
        <v>5126</v>
      </c>
      <c r="AI230" s="66" t="s">
        <v>5117</v>
      </c>
      <c r="AJ230" s="53"/>
      <c r="AK230" s="45"/>
      <c r="AL230" s="66"/>
      <c r="AM230" s="53"/>
      <c r="AN230" s="45"/>
      <c r="AO230" s="66"/>
      <c r="AP230" s="53"/>
      <c r="AQ230" s="45"/>
      <c r="AR230" s="66"/>
      <c r="AS230" s="53"/>
      <c r="AT230" s="45"/>
      <c r="AU230" s="54"/>
      <c r="AV230" s="53"/>
      <c r="AW230" s="45"/>
      <c r="AX230" s="54"/>
      <c r="AY230" s="132"/>
      <c r="AZ230" s="132"/>
      <c r="BA230" s="132"/>
      <c r="BB230" s="132"/>
      <c r="BC230" s="132"/>
    </row>
    <row r="231" spans="1:55" s="116" customFormat="1" ht="110.4" x14ac:dyDescent="0.25">
      <c r="A231" s="45">
        <v>106</v>
      </c>
      <c r="B231" s="253" t="s">
        <v>5107</v>
      </c>
      <c r="C231" s="45"/>
      <c r="D231" s="46" t="s">
        <v>4768</v>
      </c>
      <c r="E231" s="47" t="s">
        <v>5334</v>
      </c>
      <c r="F231" s="45">
        <v>9089</v>
      </c>
      <c r="G231" s="47" t="s">
        <v>8543</v>
      </c>
      <c r="H231" s="45">
        <v>2017</v>
      </c>
      <c r="I231" s="48" t="s">
        <v>8544</v>
      </c>
      <c r="J231" s="63">
        <v>834346.88</v>
      </c>
      <c r="K231" s="45" t="s">
        <v>694</v>
      </c>
      <c r="L231" s="48" t="s">
        <v>8545</v>
      </c>
      <c r="M231" s="48" t="s">
        <v>8546</v>
      </c>
      <c r="N231" s="48" t="s">
        <v>8547</v>
      </c>
      <c r="O231" s="48" t="s">
        <v>8548</v>
      </c>
      <c r="P231" s="45">
        <v>62061</v>
      </c>
      <c r="Q231" s="45" t="s">
        <v>8549</v>
      </c>
      <c r="R231" s="45">
        <v>82.77</v>
      </c>
      <c r="S231" s="45" t="s">
        <v>8550</v>
      </c>
      <c r="T231" s="45" t="s">
        <v>8551</v>
      </c>
      <c r="U231" s="45" t="s">
        <v>8549</v>
      </c>
      <c r="V231" s="45">
        <v>100</v>
      </c>
      <c r="W231" s="45">
        <v>40</v>
      </c>
      <c r="X231" s="64" t="s">
        <v>8514</v>
      </c>
      <c r="Y231" s="45"/>
      <c r="Z231" s="45"/>
      <c r="AA231" s="45"/>
      <c r="AB231" s="45"/>
      <c r="AC231" s="45" t="s">
        <v>8552</v>
      </c>
      <c r="AD231" s="45"/>
      <c r="AE231" s="52">
        <v>5</v>
      </c>
      <c r="AF231" s="420">
        <v>100</v>
      </c>
      <c r="AG231" s="53" t="s">
        <v>5809</v>
      </c>
      <c r="AH231" s="45" t="s">
        <v>8553</v>
      </c>
      <c r="AI231" s="54" t="s">
        <v>8554</v>
      </c>
      <c r="AJ231" s="53"/>
      <c r="AK231" s="45"/>
      <c r="AL231" s="54"/>
      <c r="AM231" s="53"/>
      <c r="AN231" s="45"/>
      <c r="AO231" s="54"/>
      <c r="AP231" s="53"/>
      <c r="AQ231" s="45"/>
      <c r="AR231" s="54"/>
      <c r="AS231" s="53"/>
      <c r="AT231" s="45"/>
      <c r="AU231" s="54"/>
      <c r="AV231" s="53"/>
      <c r="AW231" s="45"/>
      <c r="AX231" s="54"/>
      <c r="AY231" s="132"/>
      <c r="AZ231" s="132"/>
      <c r="BA231" s="132"/>
      <c r="BB231" s="132"/>
      <c r="BC231" s="132"/>
    </row>
    <row r="232" spans="1:55" s="116" customFormat="1" ht="110.4" x14ac:dyDescent="0.25">
      <c r="A232" s="45">
        <v>106</v>
      </c>
      <c r="B232" s="253" t="s">
        <v>5107</v>
      </c>
      <c r="C232" s="45"/>
      <c r="D232" s="46" t="s">
        <v>5720</v>
      </c>
      <c r="E232" s="47" t="s">
        <v>8555</v>
      </c>
      <c r="F232" s="45">
        <v>3111</v>
      </c>
      <c r="G232" s="60" t="s">
        <v>8556</v>
      </c>
      <c r="H232" s="45">
        <v>2017</v>
      </c>
      <c r="I232" s="48" t="s">
        <v>8557</v>
      </c>
      <c r="J232" s="63">
        <v>173296.16</v>
      </c>
      <c r="K232" s="45" t="s">
        <v>694</v>
      </c>
      <c r="L232" s="48" t="s">
        <v>8558</v>
      </c>
      <c r="M232" s="48" t="s">
        <v>8559</v>
      </c>
      <c r="N232" s="48" t="s">
        <v>8560</v>
      </c>
      <c r="O232" s="48" t="s">
        <v>8561</v>
      </c>
      <c r="P232" s="70">
        <v>62555</v>
      </c>
      <c r="Q232" s="45">
        <v>31.63</v>
      </c>
      <c r="R232" s="45">
        <v>17.190000000000001</v>
      </c>
      <c r="S232" s="45">
        <v>17.88</v>
      </c>
      <c r="T232" s="45">
        <v>12.38</v>
      </c>
      <c r="U232" s="45">
        <v>44.01</v>
      </c>
      <c r="V232" s="45">
        <v>80</v>
      </c>
      <c r="W232" s="45">
        <v>40</v>
      </c>
      <c r="X232" s="64" t="s">
        <v>8514</v>
      </c>
      <c r="Y232" s="45">
        <v>6</v>
      </c>
      <c r="Z232" s="45">
        <v>4</v>
      </c>
      <c r="AA232" s="45">
        <v>1</v>
      </c>
      <c r="AB232" s="45">
        <v>46</v>
      </c>
      <c r="AC232" s="115" t="s">
        <v>8562</v>
      </c>
      <c r="AD232" s="45">
        <v>12.38</v>
      </c>
      <c r="AE232" s="52">
        <v>5</v>
      </c>
      <c r="AF232" s="420">
        <v>100</v>
      </c>
      <c r="AG232" s="53" t="s">
        <v>5720</v>
      </c>
      <c r="AH232" s="45" t="s">
        <v>8563</v>
      </c>
      <c r="AI232" s="54">
        <v>100</v>
      </c>
      <c r="AJ232" s="53"/>
      <c r="AK232" s="45"/>
      <c r="AL232" s="54"/>
      <c r="AM232" s="53"/>
      <c r="AN232" s="45"/>
      <c r="AO232" s="54"/>
      <c r="AP232" s="53"/>
      <c r="AQ232" s="45"/>
      <c r="AR232" s="54"/>
      <c r="AS232" s="53"/>
      <c r="AT232" s="45"/>
      <c r="AU232" s="54"/>
      <c r="AV232" s="53"/>
      <c r="AW232" s="45"/>
      <c r="AX232" s="54"/>
      <c r="AY232" s="132"/>
      <c r="AZ232" s="132"/>
      <c r="BA232" s="132"/>
      <c r="BB232" s="132"/>
      <c r="BC232" s="132"/>
    </row>
    <row r="233" spans="1:55" s="116" customFormat="1" ht="151.80000000000001" x14ac:dyDescent="0.25">
      <c r="A233" s="45">
        <v>106</v>
      </c>
      <c r="B233" s="253" t="s">
        <v>5107</v>
      </c>
      <c r="C233" s="45"/>
      <c r="D233" s="46" t="s">
        <v>5200</v>
      </c>
      <c r="E233" s="47" t="s">
        <v>8564</v>
      </c>
      <c r="F233" s="45">
        <v>2885</v>
      </c>
      <c r="G233" s="60" t="s">
        <v>8565</v>
      </c>
      <c r="H233" s="45">
        <v>2017</v>
      </c>
      <c r="I233" s="48" t="s">
        <v>8566</v>
      </c>
      <c r="J233" s="71">
        <v>152286.88</v>
      </c>
      <c r="K233" s="45" t="s">
        <v>694</v>
      </c>
      <c r="L233" s="48" t="s">
        <v>8567</v>
      </c>
      <c r="M233" s="48" t="s">
        <v>8568</v>
      </c>
      <c r="N233" s="48" t="s">
        <v>8569</v>
      </c>
      <c r="O233" s="48" t="s">
        <v>8570</v>
      </c>
      <c r="P233" s="70" t="s">
        <v>8571</v>
      </c>
      <c r="Q233" s="45">
        <v>41.07</v>
      </c>
      <c r="R233" s="45">
        <v>15.11</v>
      </c>
      <c r="S233" s="45">
        <v>17.88</v>
      </c>
      <c r="T233" s="45">
        <v>18.899999999999999</v>
      </c>
      <c r="U233" s="45"/>
      <c r="V233" s="45">
        <v>100</v>
      </c>
      <c r="W233" s="45">
        <v>40</v>
      </c>
      <c r="X233" s="64" t="s">
        <v>8514</v>
      </c>
      <c r="Y233" s="45">
        <v>3</v>
      </c>
      <c r="Z233" s="45">
        <v>1</v>
      </c>
      <c r="AA233" s="45">
        <v>7</v>
      </c>
      <c r="AB233" s="45">
        <v>30</v>
      </c>
      <c r="AC233" s="45" t="s">
        <v>8572</v>
      </c>
      <c r="AD233" s="45"/>
      <c r="AE233" s="52">
        <v>5</v>
      </c>
      <c r="AF233" s="420">
        <v>100</v>
      </c>
      <c r="AG233" s="72" t="s">
        <v>5200</v>
      </c>
      <c r="AH233" s="45" t="s">
        <v>8564</v>
      </c>
      <c r="AI233" s="54"/>
      <c r="AJ233" s="53"/>
      <c r="AK233" s="45"/>
      <c r="AL233" s="54"/>
      <c r="AM233" s="53"/>
      <c r="AN233" s="45"/>
      <c r="AO233" s="54"/>
      <c r="AP233" s="53"/>
      <c r="AQ233" s="45"/>
      <c r="AR233" s="54"/>
      <c r="AS233" s="53"/>
      <c r="AT233" s="45"/>
      <c r="AU233" s="54"/>
      <c r="AV233" s="53"/>
      <c r="AW233" s="45"/>
      <c r="AX233" s="54"/>
      <c r="AY233" s="132"/>
      <c r="AZ233" s="132"/>
      <c r="BA233" s="132"/>
      <c r="BB233" s="132"/>
      <c r="BC233" s="132"/>
    </row>
    <row r="234" spans="1:55" s="116" customFormat="1" ht="234.6" x14ac:dyDescent="0.25">
      <c r="A234" s="45">
        <v>106</v>
      </c>
      <c r="B234" s="253" t="s">
        <v>5107</v>
      </c>
      <c r="C234" s="45"/>
      <c r="D234" s="46" t="s">
        <v>2437</v>
      </c>
      <c r="E234" s="47" t="s">
        <v>5851</v>
      </c>
      <c r="F234" s="45">
        <v>2935</v>
      </c>
      <c r="G234" s="60" t="s">
        <v>8573</v>
      </c>
      <c r="H234" s="45">
        <v>2017</v>
      </c>
      <c r="I234" s="48" t="s">
        <v>8574</v>
      </c>
      <c r="J234" s="63">
        <v>254512.59</v>
      </c>
      <c r="K234" s="45" t="s">
        <v>694</v>
      </c>
      <c r="L234" s="48" t="s">
        <v>8575</v>
      </c>
      <c r="M234" s="48" t="s">
        <v>8576</v>
      </c>
      <c r="N234" s="48" t="s">
        <v>8577</v>
      </c>
      <c r="O234" s="48" t="s">
        <v>8578</v>
      </c>
      <c r="P234" s="45">
        <v>62378</v>
      </c>
      <c r="Q234" s="45">
        <v>55.51</v>
      </c>
      <c r="R234" s="45">
        <v>25.25</v>
      </c>
      <c r="S234" s="45">
        <v>17.88</v>
      </c>
      <c r="T234" s="45">
        <v>12.38</v>
      </c>
      <c r="U234" s="45">
        <v>55.51</v>
      </c>
      <c r="V234" s="45">
        <v>100</v>
      </c>
      <c r="W234" s="45">
        <v>40</v>
      </c>
      <c r="X234" s="64" t="s">
        <v>8514</v>
      </c>
      <c r="Y234" s="45">
        <v>4</v>
      </c>
      <c r="Z234" s="45">
        <v>4</v>
      </c>
      <c r="AA234" s="45">
        <v>3</v>
      </c>
      <c r="AB234" s="45">
        <v>44</v>
      </c>
      <c r="AC234" s="115" t="s">
        <v>8579</v>
      </c>
      <c r="AD234" s="45">
        <v>46.2</v>
      </c>
      <c r="AE234" s="52">
        <v>5</v>
      </c>
      <c r="AF234" s="420">
        <v>100</v>
      </c>
      <c r="AG234" s="53" t="s">
        <v>2437</v>
      </c>
      <c r="AH234" s="45" t="s">
        <v>2436</v>
      </c>
      <c r="AI234" s="54">
        <v>100</v>
      </c>
      <c r="AJ234" s="53"/>
      <c r="AK234" s="45"/>
      <c r="AL234" s="54"/>
      <c r="AM234" s="53"/>
      <c r="AN234" s="45"/>
      <c r="AO234" s="54"/>
      <c r="AP234" s="53"/>
      <c r="AQ234" s="45"/>
      <c r="AR234" s="54"/>
      <c r="AS234" s="53"/>
      <c r="AT234" s="45"/>
      <c r="AU234" s="54"/>
      <c r="AV234" s="53"/>
      <c r="AW234" s="45"/>
      <c r="AX234" s="54"/>
      <c r="AY234" s="132"/>
      <c r="AZ234" s="132"/>
      <c r="BA234" s="132"/>
      <c r="BB234" s="132"/>
      <c r="BC234" s="132"/>
    </row>
    <row r="235" spans="1:55" s="116" customFormat="1" ht="55.2" x14ac:dyDescent="0.25">
      <c r="A235" s="45">
        <v>106</v>
      </c>
      <c r="B235" s="253" t="s">
        <v>5107</v>
      </c>
      <c r="C235" s="45"/>
      <c r="D235" s="46" t="s">
        <v>5351</v>
      </c>
      <c r="E235" s="47" t="s">
        <v>8580</v>
      </c>
      <c r="F235" s="64">
        <v>26463</v>
      </c>
      <c r="G235" s="60" t="s">
        <v>8581</v>
      </c>
      <c r="H235" s="45">
        <v>2018</v>
      </c>
      <c r="I235" s="48" t="s">
        <v>8582</v>
      </c>
      <c r="J235" s="63">
        <v>82381.83</v>
      </c>
      <c r="K235" s="64" t="s">
        <v>793</v>
      </c>
      <c r="L235" s="48" t="s">
        <v>8583</v>
      </c>
      <c r="M235" s="48" t="s">
        <v>8584</v>
      </c>
      <c r="N235" s="48" t="s">
        <v>8585</v>
      </c>
      <c r="O235" s="48" t="s">
        <v>8586</v>
      </c>
      <c r="P235" s="45">
        <v>64188</v>
      </c>
      <c r="Q235" s="45">
        <v>38.43</v>
      </c>
      <c r="R235" s="45">
        <v>8.17</v>
      </c>
      <c r="S235" s="45">
        <v>17.88</v>
      </c>
      <c r="T235" s="45">
        <v>12.38</v>
      </c>
      <c r="U235" s="45">
        <v>38.43</v>
      </c>
      <c r="V235" s="45">
        <v>100</v>
      </c>
      <c r="W235" s="45">
        <v>20</v>
      </c>
      <c r="X235" s="64" t="s">
        <v>8514</v>
      </c>
      <c r="Y235" s="45">
        <v>4</v>
      </c>
      <c r="Z235" s="45">
        <v>5</v>
      </c>
      <c r="AA235" s="45">
        <v>5</v>
      </c>
      <c r="AB235" s="45">
        <v>44</v>
      </c>
      <c r="AC235" s="64" t="s">
        <v>8587</v>
      </c>
      <c r="AD235" s="45"/>
      <c r="AE235" s="52">
        <v>5</v>
      </c>
      <c r="AF235" s="420">
        <v>100</v>
      </c>
      <c r="AG235" s="53" t="s">
        <v>5351</v>
      </c>
      <c r="AH235" s="45" t="s">
        <v>8588</v>
      </c>
      <c r="AI235" s="54">
        <v>75</v>
      </c>
      <c r="AJ235" s="53" t="s">
        <v>8589</v>
      </c>
      <c r="AK235" s="45" t="s">
        <v>8590</v>
      </c>
      <c r="AL235" s="54">
        <v>25</v>
      </c>
      <c r="AM235" s="53"/>
      <c r="AN235" s="45"/>
      <c r="AO235" s="54"/>
      <c r="AP235" s="53"/>
      <c r="AQ235" s="45"/>
      <c r="AR235" s="54"/>
      <c r="AS235" s="53"/>
      <c r="AT235" s="45"/>
      <c r="AU235" s="54"/>
      <c r="AV235" s="53"/>
      <c r="AW235" s="45"/>
      <c r="AX235" s="54"/>
      <c r="AY235" s="132"/>
      <c r="AZ235" s="132"/>
      <c r="BA235" s="132"/>
      <c r="BB235" s="132"/>
      <c r="BC235" s="132"/>
    </row>
    <row r="236" spans="1:55" s="116" customFormat="1" ht="82.8" x14ac:dyDescent="0.25">
      <c r="A236" s="45">
        <v>106</v>
      </c>
      <c r="B236" s="253" t="s">
        <v>5107</v>
      </c>
      <c r="C236" s="45"/>
      <c r="D236" s="46" t="s">
        <v>4402</v>
      </c>
      <c r="E236" s="47" t="s">
        <v>5572</v>
      </c>
      <c r="F236" s="45">
        <v>2013</v>
      </c>
      <c r="G236" s="60" t="s">
        <v>8591</v>
      </c>
      <c r="H236" s="45">
        <v>2018</v>
      </c>
      <c r="I236" s="48" t="s">
        <v>8592</v>
      </c>
      <c r="J236" s="63">
        <v>43274.990000000005</v>
      </c>
      <c r="K236" s="64" t="s">
        <v>793</v>
      </c>
      <c r="L236" s="48" t="s">
        <v>6013</v>
      </c>
      <c r="M236" s="48" t="s">
        <v>6014</v>
      </c>
      <c r="N236" s="48" t="s">
        <v>6015</v>
      </c>
      <c r="O236" s="48" t="s">
        <v>6016</v>
      </c>
      <c r="P236" s="45">
        <v>64111</v>
      </c>
      <c r="Q236" s="45">
        <v>41.07</v>
      </c>
      <c r="R236" s="45">
        <v>4.29</v>
      </c>
      <c r="S236" s="45">
        <v>17.88</v>
      </c>
      <c r="T236" s="45">
        <v>18.899999999999999</v>
      </c>
      <c r="U236" s="45">
        <v>41.07</v>
      </c>
      <c r="V236" s="45">
        <v>100</v>
      </c>
      <c r="W236" s="45">
        <v>25</v>
      </c>
      <c r="X236" s="64" t="s">
        <v>8514</v>
      </c>
      <c r="Y236" s="45">
        <v>6</v>
      </c>
      <c r="Z236" s="45">
        <v>1</v>
      </c>
      <c r="AA236" s="45">
        <v>1</v>
      </c>
      <c r="AB236" s="45">
        <v>25</v>
      </c>
      <c r="AC236" s="64" t="s">
        <v>8593</v>
      </c>
      <c r="AD236" s="45"/>
      <c r="AE236" s="52">
        <v>4</v>
      </c>
      <c r="AF236" s="420">
        <v>100</v>
      </c>
      <c r="AG236" s="53" t="s">
        <v>4402</v>
      </c>
      <c r="AH236" s="45" t="s">
        <v>6019</v>
      </c>
      <c r="AI236" s="54"/>
      <c r="AJ236" s="53"/>
      <c r="AK236" s="45"/>
      <c r="AL236" s="54"/>
      <c r="AM236" s="53"/>
      <c r="AN236" s="45"/>
      <c r="AO236" s="54"/>
      <c r="AP236" s="53"/>
      <c r="AQ236" s="45"/>
      <c r="AR236" s="54"/>
      <c r="AS236" s="53"/>
      <c r="AT236" s="45"/>
      <c r="AU236" s="54"/>
      <c r="AV236" s="53"/>
      <c r="AW236" s="45"/>
      <c r="AX236" s="54"/>
      <c r="AY236" s="132"/>
      <c r="AZ236" s="132"/>
      <c r="BA236" s="132"/>
      <c r="BB236" s="132"/>
      <c r="BC236" s="132"/>
    </row>
    <row r="237" spans="1:55" s="116" customFormat="1" ht="220.8" x14ac:dyDescent="0.25">
      <c r="A237" s="45">
        <v>106</v>
      </c>
      <c r="B237" s="253" t="s">
        <v>5107</v>
      </c>
      <c r="C237" s="45"/>
      <c r="D237" s="46" t="s">
        <v>5200</v>
      </c>
      <c r="E237" s="47" t="s">
        <v>8594</v>
      </c>
      <c r="F237" s="64">
        <v>10373</v>
      </c>
      <c r="G237" s="60" t="s">
        <v>8595</v>
      </c>
      <c r="H237" s="45">
        <v>2018</v>
      </c>
      <c r="I237" s="48" t="s">
        <v>8596</v>
      </c>
      <c r="J237" s="71">
        <v>47027.15</v>
      </c>
      <c r="K237" s="64" t="s">
        <v>793</v>
      </c>
      <c r="L237" s="48" t="s">
        <v>8597</v>
      </c>
      <c r="M237" s="48" t="s">
        <v>8598</v>
      </c>
      <c r="N237" s="48" t="s">
        <v>8599</v>
      </c>
      <c r="O237" s="48" t="s">
        <v>8600</v>
      </c>
      <c r="P237" s="70" t="s">
        <v>8601</v>
      </c>
      <c r="Q237" s="45">
        <v>41.07</v>
      </c>
      <c r="R237" s="45">
        <v>4.67</v>
      </c>
      <c r="S237" s="45">
        <v>17.88</v>
      </c>
      <c r="T237" s="45">
        <v>18.899999999999999</v>
      </c>
      <c r="U237" s="45"/>
      <c r="V237" s="45">
        <v>100</v>
      </c>
      <c r="W237" s="45">
        <v>100</v>
      </c>
      <c r="X237" s="64" t="s">
        <v>8514</v>
      </c>
      <c r="Y237" s="45">
        <v>1</v>
      </c>
      <c r="Z237" s="45">
        <v>1</v>
      </c>
      <c r="AA237" s="45">
        <v>6</v>
      </c>
      <c r="AB237" s="45">
        <v>47</v>
      </c>
      <c r="AC237" s="64" t="s">
        <v>8602</v>
      </c>
      <c r="AD237" s="45"/>
      <c r="AE237" s="52">
        <v>5</v>
      </c>
      <c r="AF237" s="420">
        <v>100</v>
      </c>
      <c r="AG237" s="72" t="s">
        <v>5200</v>
      </c>
      <c r="AH237" s="45" t="s">
        <v>8594</v>
      </c>
      <c r="AI237" s="54"/>
      <c r="AJ237" s="53"/>
      <c r="AK237" s="45"/>
      <c r="AL237" s="54"/>
      <c r="AM237" s="53"/>
      <c r="AN237" s="45"/>
      <c r="AO237" s="54"/>
      <c r="AP237" s="53"/>
      <c r="AQ237" s="45"/>
      <c r="AR237" s="54"/>
      <c r="AS237" s="53"/>
      <c r="AT237" s="45"/>
      <c r="AU237" s="54"/>
      <c r="AV237" s="53"/>
      <c r="AW237" s="45"/>
      <c r="AX237" s="54"/>
      <c r="AY237" s="132"/>
      <c r="AZ237" s="132"/>
      <c r="BA237" s="132"/>
      <c r="BB237" s="132"/>
      <c r="BC237" s="132"/>
    </row>
    <row r="238" spans="1:55" s="116" customFormat="1" ht="179.4" x14ac:dyDescent="0.25">
      <c r="A238" s="45">
        <v>106</v>
      </c>
      <c r="B238" s="253" t="s">
        <v>5107</v>
      </c>
      <c r="C238" s="45"/>
      <c r="D238" s="46" t="s">
        <v>5672</v>
      </c>
      <c r="E238" s="47" t="s">
        <v>5673</v>
      </c>
      <c r="F238" s="45">
        <v>1896</v>
      </c>
      <c r="G238" s="60" t="s">
        <v>8603</v>
      </c>
      <c r="H238" s="45">
        <v>2019</v>
      </c>
      <c r="I238" s="48" t="s">
        <v>8604</v>
      </c>
      <c r="J238" s="63">
        <v>32963.629999999997</v>
      </c>
      <c r="K238" s="64" t="s">
        <v>793</v>
      </c>
      <c r="L238" s="48" t="s">
        <v>5676</v>
      </c>
      <c r="M238" s="48" t="s">
        <v>5677</v>
      </c>
      <c r="N238" s="48" t="s">
        <v>8605</v>
      </c>
      <c r="O238" s="48" t="s">
        <v>8606</v>
      </c>
      <c r="P238" s="45" t="s">
        <v>8607</v>
      </c>
      <c r="Q238" s="45">
        <v>42.47</v>
      </c>
      <c r="R238" s="45">
        <v>3.27</v>
      </c>
      <c r="S238" s="45">
        <v>17.88</v>
      </c>
      <c r="T238" s="45">
        <v>12.38</v>
      </c>
      <c r="U238" s="45">
        <v>42.47</v>
      </c>
      <c r="V238" s="45">
        <v>100</v>
      </c>
      <c r="W238" s="45">
        <v>0</v>
      </c>
      <c r="X238" s="64" t="s">
        <v>8514</v>
      </c>
      <c r="Y238" s="45">
        <v>6</v>
      </c>
      <c r="Z238" s="45">
        <v>1</v>
      </c>
      <c r="AA238" s="45">
        <v>4</v>
      </c>
      <c r="AB238" s="45">
        <v>14</v>
      </c>
      <c r="AC238" s="115" t="s">
        <v>8608</v>
      </c>
      <c r="AD238" s="45">
        <v>0</v>
      </c>
      <c r="AE238" s="52">
        <v>4</v>
      </c>
      <c r="AF238" s="420">
        <v>100</v>
      </c>
      <c r="AG238" s="53" t="s">
        <v>8609</v>
      </c>
      <c r="AH238" s="45" t="s">
        <v>5673</v>
      </c>
      <c r="AI238" s="54">
        <v>100</v>
      </c>
      <c r="AJ238" s="53"/>
      <c r="AK238" s="45"/>
      <c r="AL238" s="54"/>
      <c r="AM238" s="53"/>
      <c r="AN238" s="45"/>
      <c r="AO238" s="54"/>
      <c r="AP238" s="53"/>
      <c r="AQ238" s="45"/>
      <c r="AR238" s="54"/>
      <c r="AS238" s="53"/>
      <c r="AT238" s="45"/>
      <c r="AU238" s="54"/>
      <c r="AV238" s="53"/>
      <c r="AW238" s="45"/>
      <c r="AX238" s="54"/>
      <c r="AY238" s="132"/>
      <c r="AZ238" s="132"/>
      <c r="BA238" s="132"/>
      <c r="BB238" s="132"/>
      <c r="BC238" s="132"/>
    </row>
    <row r="239" spans="1:55" s="116" customFormat="1" ht="115.65" customHeight="1" x14ac:dyDescent="0.25">
      <c r="A239" s="45">
        <v>106</v>
      </c>
      <c r="B239" s="253" t="s">
        <v>5107</v>
      </c>
      <c r="C239" s="45"/>
      <c r="D239" s="46" t="s">
        <v>5351</v>
      </c>
      <c r="E239" s="47" t="s">
        <v>5995</v>
      </c>
      <c r="F239" s="64">
        <v>18271</v>
      </c>
      <c r="G239" s="60" t="s">
        <v>8610</v>
      </c>
      <c r="H239" s="45">
        <v>2019</v>
      </c>
      <c r="I239" s="48" t="s">
        <v>8611</v>
      </c>
      <c r="J239" s="63">
        <v>121274.62</v>
      </c>
      <c r="K239" s="64" t="s">
        <v>793</v>
      </c>
      <c r="L239" s="48" t="s">
        <v>8583</v>
      </c>
      <c r="M239" s="48" t="s">
        <v>8584</v>
      </c>
      <c r="N239" s="48" t="s">
        <v>8612</v>
      </c>
      <c r="O239" s="48" t="s">
        <v>8613</v>
      </c>
      <c r="P239" s="45">
        <v>64430</v>
      </c>
      <c r="Q239" s="45">
        <v>42.29</v>
      </c>
      <c r="R239" s="45">
        <v>12.03</v>
      </c>
      <c r="S239" s="45">
        <v>17.88</v>
      </c>
      <c r="T239" s="45">
        <v>12.38</v>
      </c>
      <c r="U239" s="45">
        <v>42.29</v>
      </c>
      <c r="V239" s="45">
        <v>100</v>
      </c>
      <c r="W239" s="45">
        <v>0</v>
      </c>
      <c r="X239" s="64" t="s">
        <v>8514</v>
      </c>
      <c r="Y239" s="45">
        <v>3</v>
      </c>
      <c r="Z239" s="45">
        <v>2</v>
      </c>
      <c r="AA239" s="45">
        <v>3</v>
      </c>
      <c r="AB239" s="45">
        <v>44</v>
      </c>
      <c r="AC239" s="64" t="s">
        <v>8614</v>
      </c>
      <c r="AD239" s="45"/>
      <c r="AE239" s="52">
        <v>5</v>
      </c>
      <c r="AF239" s="420">
        <v>100</v>
      </c>
      <c r="AG239" s="53" t="s">
        <v>5351</v>
      </c>
      <c r="AH239" s="45" t="s">
        <v>8588</v>
      </c>
      <c r="AI239" s="54">
        <v>75</v>
      </c>
      <c r="AJ239" s="53" t="s">
        <v>8589</v>
      </c>
      <c r="AK239" s="45" t="s">
        <v>8590</v>
      </c>
      <c r="AL239" s="54">
        <v>25</v>
      </c>
      <c r="AM239" s="53"/>
      <c r="AN239" s="45"/>
      <c r="AO239" s="54"/>
      <c r="AP239" s="53"/>
      <c r="AQ239" s="45"/>
      <c r="AR239" s="54"/>
      <c r="AS239" s="53"/>
      <c r="AT239" s="45"/>
      <c r="AU239" s="54"/>
      <c r="AV239" s="53"/>
      <c r="AW239" s="45"/>
      <c r="AX239" s="54"/>
      <c r="AY239" s="132"/>
      <c r="AZ239" s="132"/>
      <c r="BA239" s="132"/>
      <c r="BB239" s="132"/>
      <c r="BC239" s="132"/>
    </row>
    <row r="240" spans="1:55" ht="78" customHeight="1" x14ac:dyDescent="0.25">
      <c r="A240" s="45">
        <v>206</v>
      </c>
      <c r="B240" s="253" t="s">
        <v>8493</v>
      </c>
      <c r="C240" s="45">
        <v>13</v>
      </c>
      <c r="D240" s="46"/>
      <c r="E240" s="47" t="s">
        <v>1118</v>
      </c>
      <c r="F240" s="45" t="s">
        <v>1119</v>
      </c>
      <c r="G240" s="47" t="s">
        <v>1120</v>
      </c>
      <c r="H240" s="46">
        <v>2002</v>
      </c>
      <c r="I240" s="48" t="s">
        <v>1121</v>
      </c>
      <c r="J240" s="104">
        <v>108113.86000000002</v>
      </c>
      <c r="K240" s="45" t="s">
        <v>664</v>
      </c>
      <c r="L240" s="48" t="s">
        <v>1122</v>
      </c>
      <c r="M240" s="48" t="s">
        <v>1123</v>
      </c>
      <c r="N240" s="48" t="s">
        <v>1124</v>
      </c>
      <c r="O240" s="48" t="s">
        <v>1125</v>
      </c>
      <c r="P240" s="279" t="s">
        <v>1126</v>
      </c>
      <c r="Q240" s="50">
        <f>U240-R240-10.82-13.04</f>
        <v>164.08</v>
      </c>
      <c r="R240" s="50">
        <v>12.719277647058826</v>
      </c>
      <c r="S240" s="45">
        <v>131.1</v>
      </c>
      <c r="T240" s="45">
        <v>56.84</v>
      </c>
      <c r="U240" s="50">
        <f>SUM(R240:T240)</f>
        <v>200.65927764705881</v>
      </c>
      <c r="V240" s="45">
        <v>100</v>
      </c>
      <c r="W240" s="50">
        <v>100</v>
      </c>
      <c r="X240" s="51" t="s">
        <v>1127</v>
      </c>
      <c r="Y240" s="45">
        <v>3</v>
      </c>
      <c r="Z240" s="45">
        <v>10</v>
      </c>
      <c r="AA240" s="45">
        <v>4</v>
      </c>
      <c r="AB240" s="45">
        <v>60</v>
      </c>
      <c r="AC240" s="45">
        <v>1</v>
      </c>
      <c r="AD240" s="45">
        <v>0</v>
      </c>
      <c r="AE240" s="52">
        <v>5</v>
      </c>
      <c r="AF240" s="43">
        <v>100</v>
      </c>
      <c r="AG240" s="53" t="s">
        <v>1128</v>
      </c>
      <c r="AH240" s="48" t="s">
        <v>1118</v>
      </c>
      <c r="AI240" s="66">
        <v>100</v>
      </c>
      <c r="AJ240" s="53"/>
      <c r="AK240" s="48"/>
      <c r="AL240" s="66"/>
      <c r="AM240" s="53"/>
      <c r="AN240" s="48"/>
      <c r="AO240" s="66"/>
      <c r="AP240" s="53"/>
      <c r="AQ240" s="48"/>
      <c r="AR240" s="66"/>
      <c r="AS240" s="53"/>
      <c r="AT240" s="45"/>
      <c r="AU240" s="66"/>
      <c r="AV240" s="107"/>
      <c r="AW240" s="45"/>
      <c r="AX240" s="66"/>
    </row>
    <row r="241" spans="1:50" ht="52.2" customHeight="1" x14ac:dyDescent="0.25">
      <c r="A241" s="45">
        <v>206</v>
      </c>
      <c r="B241" s="253" t="s">
        <v>8493</v>
      </c>
      <c r="C241" s="45">
        <v>12</v>
      </c>
      <c r="D241" s="46"/>
      <c r="E241" s="47" t="s">
        <v>1129</v>
      </c>
      <c r="F241" s="45" t="s">
        <v>1130</v>
      </c>
      <c r="G241" s="47" t="s">
        <v>1131</v>
      </c>
      <c r="H241" s="46">
        <v>2002</v>
      </c>
      <c r="I241" s="48" t="s">
        <v>1132</v>
      </c>
      <c r="J241" s="104">
        <v>47876.650000000096</v>
      </c>
      <c r="K241" s="45" t="s">
        <v>2901</v>
      </c>
      <c r="L241" s="48" t="s">
        <v>1133</v>
      </c>
      <c r="M241" s="48" t="s">
        <v>1134</v>
      </c>
      <c r="N241" s="48" t="s">
        <v>1135</v>
      </c>
      <c r="O241" s="48" t="s">
        <v>1136</v>
      </c>
      <c r="P241" s="279" t="s">
        <v>1137</v>
      </c>
      <c r="Q241" s="50">
        <f>U241-R241-10.82-13.04</f>
        <v>149.14000000000001</v>
      </c>
      <c r="R241" s="50">
        <v>5.6325470588235413</v>
      </c>
      <c r="S241" s="45">
        <v>75</v>
      </c>
      <c r="T241" s="45">
        <v>98</v>
      </c>
      <c r="U241" s="50">
        <f t="shared" ref="U241:U268" si="7">SUM(R241:T241)</f>
        <v>178.63254705882355</v>
      </c>
      <c r="V241" s="45">
        <v>100</v>
      </c>
      <c r="W241" s="50">
        <v>100</v>
      </c>
      <c r="X241" s="51" t="s">
        <v>1127</v>
      </c>
      <c r="Y241" s="45">
        <v>3</v>
      </c>
      <c r="Z241" s="45">
        <v>1</v>
      </c>
      <c r="AA241" s="45">
        <v>6</v>
      </c>
      <c r="AB241" s="45">
        <v>60</v>
      </c>
      <c r="AC241" s="45"/>
      <c r="AD241" s="45">
        <v>0</v>
      </c>
      <c r="AE241" s="52">
        <v>5</v>
      </c>
      <c r="AF241" s="43">
        <v>100</v>
      </c>
      <c r="AG241" s="53" t="s">
        <v>1138</v>
      </c>
      <c r="AH241" s="48" t="s">
        <v>1129</v>
      </c>
      <c r="AI241" s="66">
        <v>100</v>
      </c>
      <c r="AJ241" s="53"/>
      <c r="AK241" s="48"/>
      <c r="AL241" s="66"/>
      <c r="AM241" s="53"/>
      <c r="AN241" s="48"/>
      <c r="AO241" s="66"/>
      <c r="AP241" s="53"/>
      <c r="AQ241" s="48"/>
      <c r="AR241" s="66"/>
      <c r="AS241" s="53"/>
      <c r="AT241" s="45"/>
      <c r="AU241" s="66"/>
      <c r="AV241" s="107"/>
      <c r="AW241" s="45"/>
      <c r="AX241" s="66"/>
    </row>
    <row r="242" spans="1:50" ht="91.05" customHeight="1" x14ac:dyDescent="0.25">
      <c r="A242" s="45">
        <v>206</v>
      </c>
      <c r="B242" s="253" t="s">
        <v>8493</v>
      </c>
      <c r="C242" s="45">
        <v>12</v>
      </c>
      <c r="D242" s="46"/>
      <c r="E242" s="47" t="s">
        <v>1129</v>
      </c>
      <c r="F242" s="45" t="s">
        <v>1130</v>
      </c>
      <c r="G242" s="47" t="s">
        <v>1139</v>
      </c>
      <c r="H242" s="46">
        <v>2004</v>
      </c>
      <c r="I242" s="48" t="s">
        <v>1140</v>
      </c>
      <c r="J242" s="104">
        <v>759083.57000000007</v>
      </c>
      <c r="K242" s="45" t="s">
        <v>848</v>
      </c>
      <c r="L242" s="48" t="s">
        <v>1133</v>
      </c>
      <c r="M242" s="48" t="s">
        <v>1134</v>
      </c>
      <c r="N242" s="48" t="s">
        <v>1141</v>
      </c>
      <c r="O242" s="48" t="s">
        <v>1142</v>
      </c>
      <c r="P242" s="279" t="s">
        <v>1143</v>
      </c>
      <c r="Q242" s="50">
        <f t="shared" ref="Q242:Q269" si="8">U242-R242-10.82-13.04</f>
        <v>149.14000000000001</v>
      </c>
      <c r="R242" s="50">
        <v>84.609735294117641</v>
      </c>
      <c r="S242" s="45">
        <v>75</v>
      </c>
      <c r="T242" s="45">
        <v>98</v>
      </c>
      <c r="U242" s="50">
        <f>SUM(R242:T242)</f>
        <v>257.60973529411763</v>
      </c>
      <c r="V242" s="45">
        <v>100</v>
      </c>
      <c r="W242" s="50">
        <v>100</v>
      </c>
      <c r="X242" s="51" t="s">
        <v>1127</v>
      </c>
      <c r="Y242" s="45">
        <v>3</v>
      </c>
      <c r="Z242" s="45">
        <v>5</v>
      </c>
      <c r="AA242" s="45">
        <v>1</v>
      </c>
      <c r="AB242" s="45">
        <v>60</v>
      </c>
      <c r="AC242" s="45">
        <v>2</v>
      </c>
      <c r="AD242" s="45">
        <v>0</v>
      </c>
      <c r="AE242" s="52">
        <v>5</v>
      </c>
      <c r="AF242" s="43">
        <v>100</v>
      </c>
      <c r="AG242" s="53" t="s">
        <v>1138</v>
      </c>
      <c r="AH242" s="48" t="s">
        <v>1129</v>
      </c>
      <c r="AI242" s="66">
        <v>90</v>
      </c>
      <c r="AJ242" s="53"/>
      <c r="AK242" s="48"/>
      <c r="AL242" s="66"/>
      <c r="AM242" s="53"/>
      <c r="AN242" s="48"/>
      <c r="AO242" s="66"/>
      <c r="AP242" s="53"/>
      <c r="AQ242" s="48"/>
      <c r="AR242" s="66"/>
      <c r="AS242" s="53" t="s">
        <v>1144</v>
      </c>
      <c r="AT242" s="45" t="s">
        <v>1145</v>
      </c>
      <c r="AU242" s="66">
        <v>10</v>
      </c>
      <c r="AV242" s="107"/>
      <c r="AW242" s="45"/>
      <c r="AX242" s="66"/>
    </row>
    <row r="243" spans="1:50" ht="169.2" customHeight="1" x14ac:dyDescent="0.25">
      <c r="A243" s="45">
        <v>206</v>
      </c>
      <c r="B243" s="253" t="s">
        <v>8493</v>
      </c>
      <c r="C243" s="45">
        <v>15</v>
      </c>
      <c r="D243" s="46"/>
      <c r="E243" s="47" t="s">
        <v>1146</v>
      </c>
      <c r="F243" s="45" t="s">
        <v>1147</v>
      </c>
      <c r="G243" s="47" t="s">
        <v>1148</v>
      </c>
      <c r="H243" s="46">
        <v>2004</v>
      </c>
      <c r="I243" s="48" t="s">
        <v>1149</v>
      </c>
      <c r="J243" s="104">
        <v>27442.26</v>
      </c>
      <c r="K243" s="45" t="s">
        <v>848</v>
      </c>
      <c r="L243" s="48" t="s">
        <v>1150</v>
      </c>
      <c r="M243" s="48" t="s">
        <v>1151</v>
      </c>
      <c r="N243" s="48" t="s">
        <v>1152</v>
      </c>
      <c r="O243" s="48" t="s">
        <v>1153</v>
      </c>
      <c r="P243" s="279" t="s">
        <v>1154</v>
      </c>
      <c r="Q243" s="50">
        <f t="shared" si="8"/>
        <v>36.14</v>
      </c>
      <c r="R243" s="50">
        <v>3.228501176470588</v>
      </c>
      <c r="S243" s="45">
        <v>16</v>
      </c>
      <c r="T243" s="45">
        <v>44</v>
      </c>
      <c r="U243" s="50">
        <f t="shared" si="7"/>
        <v>63.228501176470587</v>
      </c>
      <c r="V243" s="45">
        <v>100</v>
      </c>
      <c r="W243" s="50">
        <v>100</v>
      </c>
      <c r="X243" s="51" t="s">
        <v>1127</v>
      </c>
      <c r="Y243" s="45">
        <v>2</v>
      </c>
      <c r="Z243" s="45">
        <v>5</v>
      </c>
      <c r="AA243" s="45">
        <v>6</v>
      </c>
      <c r="AB243" s="45">
        <v>60</v>
      </c>
      <c r="AC243" s="45">
        <v>3</v>
      </c>
      <c r="AD243" s="45">
        <v>0</v>
      </c>
      <c r="AE243" s="52">
        <v>5</v>
      </c>
      <c r="AF243" s="43">
        <v>100</v>
      </c>
      <c r="AG243" s="53" t="s">
        <v>1155</v>
      </c>
      <c r="AH243" s="48" t="s">
        <v>1146</v>
      </c>
      <c r="AI243" s="66">
        <v>100</v>
      </c>
      <c r="AJ243" s="53"/>
      <c r="AK243" s="48"/>
      <c r="AL243" s="66"/>
      <c r="AM243" s="53"/>
      <c r="AN243" s="48"/>
      <c r="AO243" s="66"/>
      <c r="AP243" s="53"/>
      <c r="AQ243" s="48"/>
      <c r="AR243" s="66"/>
      <c r="AS243" s="53"/>
      <c r="AT243" s="45"/>
      <c r="AU243" s="66"/>
      <c r="AV243" s="107"/>
      <c r="AW243" s="45"/>
      <c r="AX243" s="66"/>
    </row>
    <row r="244" spans="1:50" ht="52.2" customHeight="1" x14ac:dyDescent="0.25">
      <c r="A244" s="45">
        <v>206</v>
      </c>
      <c r="B244" s="253" t="s">
        <v>8493</v>
      </c>
      <c r="C244" s="45">
        <v>12</v>
      </c>
      <c r="D244" s="46"/>
      <c r="E244" s="47" t="s">
        <v>1129</v>
      </c>
      <c r="F244" s="45" t="s">
        <v>1130</v>
      </c>
      <c r="G244" s="47" t="s">
        <v>1156</v>
      </c>
      <c r="H244" s="46">
        <v>2005</v>
      </c>
      <c r="I244" s="48" t="s">
        <v>1157</v>
      </c>
      <c r="J244" s="104">
        <v>20379.09</v>
      </c>
      <c r="K244" s="45" t="s">
        <v>1158</v>
      </c>
      <c r="L244" s="48" t="s">
        <v>1133</v>
      </c>
      <c r="M244" s="48" t="s">
        <v>1134</v>
      </c>
      <c r="N244" s="48" t="s">
        <v>1159</v>
      </c>
      <c r="O244" s="48" t="s">
        <v>1160</v>
      </c>
      <c r="P244" s="279" t="s">
        <v>1161</v>
      </c>
      <c r="Q244" s="50">
        <f t="shared" si="8"/>
        <v>18.14</v>
      </c>
      <c r="R244" s="50">
        <v>2.3975400000000002</v>
      </c>
      <c r="S244" s="45">
        <v>24</v>
      </c>
      <c r="T244" s="45">
        <v>18</v>
      </c>
      <c r="U244" s="50">
        <f t="shared" si="7"/>
        <v>44.397539999999999</v>
      </c>
      <c r="V244" s="45">
        <v>100</v>
      </c>
      <c r="W244" s="50">
        <v>100</v>
      </c>
      <c r="X244" s="51" t="s">
        <v>1127</v>
      </c>
      <c r="Y244" s="45">
        <v>1</v>
      </c>
      <c r="Z244" s="45">
        <v>5</v>
      </c>
      <c r="AA244" s="45">
        <v>2</v>
      </c>
      <c r="AB244" s="45">
        <v>60</v>
      </c>
      <c r="AC244" s="45"/>
      <c r="AD244" s="45">
        <v>0</v>
      </c>
      <c r="AE244" s="52">
        <v>5</v>
      </c>
      <c r="AF244" s="43">
        <v>100</v>
      </c>
      <c r="AG244" s="53" t="s">
        <v>1138</v>
      </c>
      <c r="AH244" s="48" t="s">
        <v>1129</v>
      </c>
      <c r="AI244" s="66">
        <v>70</v>
      </c>
      <c r="AJ244" s="53"/>
      <c r="AK244" s="48"/>
      <c r="AL244" s="66"/>
      <c r="AM244" s="53"/>
      <c r="AN244" s="48"/>
      <c r="AO244" s="66"/>
      <c r="AP244" s="53"/>
      <c r="AQ244" s="48"/>
      <c r="AR244" s="66"/>
      <c r="AS244" s="53" t="s">
        <v>1162</v>
      </c>
      <c r="AT244" s="45" t="s">
        <v>1145</v>
      </c>
      <c r="AU244" s="66">
        <v>30</v>
      </c>
      <c r="AV244" s="107"/>
      <c r="AW244" s="45"/>
      <c r="AX244" s="66"/>
    </row>
    <row r="245" spans="1:50" ht="52.2" customHeight="1" x14ac:dyDescent="0.25">
      <c r="A245" s="45">
        <v>206</v>
      </c>
      <c r="B245" s="253" t="s">
        <v>8493</v>
      </c>
      <c r="C245" s="45">
        <v>15</v>
      </c>
      <c r="D245" s="46"/>
      <c r="E245" s="47" t="s">
        <v>1146</v>
      </c>
      <c r="F245" s="45" t="s">
        <v>1147</v>
      </c>
      <c r="G245" s="47" t="s">
        <v>1163</v>
      </c>
      <c r="H245" s="46">
        <v>2004</v>
      </c>
      <c r="I245" s="48" t="s">
        <v>1164</v>
      </c>
      <c r="J245" s="104">
        <v>30447.68</v>
      </c>
      <c r="K245" s="45" t="s">
        <v>2901</v>
      </c>
      <c r="L245" s="48" t="s">
        <v>1150</v>
      </c>
      <c r="M245" s="48" t="s">
        <v>1151</v>
      </c>
      <c r="N245" s="48" t="s">
        <v>1165</v>
      </c>
      <c r="O245" s="48" t="s">
        <v>1166</v>
      </c>
      <c r="P245" s="279" t="s">
        <v>1167</v>
      </c>
      <c r="Q245" s="50">
        <f t="shared" si="8"/>
        <v>26.140000000000008</v>
      </c>
      <c r="R245" s="50">
        <v>3.5820799999999999</v>
      </c>
      <c r="S245" s="45">
        <v>15</v>
      </c>
      <c r="T245" s="45">
        <v>35</v>
      </c>
      <c r="U245" s="50">
        <f t="shared" si="7"/>
        <v>53.582080000000005</v>
      </c>
      <c r="V245" s="45">
        <v>100</v>
      </c>
      <c r="W245" s="50">
        <v>100</v>
      </c>
      <c r="X245" s="51" t="s">
        <v>1127</v>
      </c>
      <c r="Y245" s="45">
        <v>1</v>
      </c>
      <c r="Z245" s="45">
        <v>2</v>
      </c>
      <c r="AA245" s="45">
        <v>3</v>
      </c>
      <c r="AB245" s="45">
        <v>60</v>
      </c>
      <c r="AC245" s="45"/>
      <c r="AD245" s="45">
        <v>0</v>
      </c>
      <c r="AE245" s="52">
        <v>5</v>
      </c>
      <c r="AF245" s="43">
        <v>100</v>
      </c>
      <c r="AG245" s="53" t="s">
        <v>1155</v>
      </c>
      <c r="AH245" s="48" t="s">
        <v>1146</v>
      </c>
      <c r="AI245" s="66">
        <v>100</v>
      </c>
      <c r="AJ245" s="53"/>
      <c r="AK245" s="48"/>
      <c r="AL245" s="66"/>
      <c r="AM245" s="53"/>
      <c r="AN245" s="48"/>
      <c r="AO245" s="66"/>
      <c r="AP245" s="53"/>
      <c r="AQ245" s="48"/>
      <c r="AR245" s="66"/>
      <c r="AS245" s="53"/>
      <c r="AT245" s="45"/>
      <c r="AU245" s="66"/>
      <c r="AV245" s="107"/>
      <c r="AW245" s="45"/>
      <c r="AX245" s="66"/>
    </row>
    <row r="246" spans="1:50" ht="52.2" customHeight="1" x14ac:dyDescent="0.25">
      <c r="A246" s="45">
        <v>206</v>
      </c>
      <c r="B246" s="253" t="s">
        <v>8493</v>
      </c>
      <c r="C246" s="45">
        <v>12</v>
      </c>
      <c r="D246" s="46"/>
      <c r="E246" s="47" t="s">
        <v>1129</v>
      </c>
      <c r="F246" s="45" t="s">
        <v>1130</v>
      </c>
      <c r="G246" s="47" t="s">
        <v>1168</v>
      </c>
      <c r="H246" s="46">
        <v>2005</v>
      </c>
      <c r="I246" s="48" t="s">
        <v>1169</v>
      </c>
      <c r="J246" s="104">
        <v>96356.93</v>
      </c>
      <c r="K246" s="45" t="s">
        <v>664</v>
      </c>
      <c r="L246" s="48" t="s">
        <v>1170</v>
      </c>
      <c r="M246" s="48" t="s">
        <v>1171</v>
      </c>
      <c r="N246" s="48" t="s">
        <v>1172</v>
      </c>
      <c r="O246" s="48" t="s">
        <v>1173</v>
      </c>
      <c r="P246" s="279" t="s">
        <v>1174</v>
      </c>
      <c r="Q246" s="50">
        <f t="shared" si="8"/>
        <v>26.14</v>
      </c>
      <c r="R246" s="50">
        <v>11.336109411764705</v>
      </c>
      <c r="S246" s="45">
        <v>35</v>
      </c>
      <c r="T246" s="45">
        <v>15</v>
      </c>
      <c r="U246" s="50">
        <f t="shared" si="7"/>
        <v>61.336109411764703</v>
      </c>
      <c r="V246" s="45">
        <v>100</v>
      </c>
      <c r="W246" s="50">
        <v>100</v>
      </c>
      <c r="X246" s="51" t="s">
        <v>1127</v>
      </c>
      <c r="Y246" s="45">
        <v>1</v>
      </c>
      <c r="Z246" s="45">
        <v>1</v>
      </c>
      <c r="AA246" s="45">
        <v>3</v>
      </c>
      <c r="AB246" s="45">
        <v>60</v>
      </c>
      <c r="AC246" s="45">
        <v>4</v>
      </c>
      <c r="AD246" s="45">
        <v>0</v>
      </c>
      <c r="AE246" s="52">
        <v>5</v>
      </c>
      <c r="AF246" s="43">
        <v>100</v>
      </c>
      <c r="AG246" s="53" t="s">
        <v>1138</v>
      </c>
      <c r="AH246" s="48" t="s">
        <v>1129</v>
      </c>
      <c r="AI246" s="66">
        <v>100</v>
      </c>
      <c r="AJ246" s="53"/>
      <c r="AK246" s="48"/>
      <c r="AL246" s="66"/>
      <c r="AM246" s="53"/>
      <c r="AN246" s="48"/>
      <c r="AO246" s="66"/>
      <c r="AP246" s="53"/>
      <c r="AQ246" s="48"/>
      <c r="AR246" s="66"/>
      <c r="AS246" s="53"/>
      <c r="AT246" s="45"/>
      <c r="AU246" s="66"/>
      <c r="AV246" s="107"/>
      <c r="AW246" s="45"/>
      <c r="AX246" s="66"/>
    </row>
    <row r="247" spans="1:50" ht="52.2" customHeight="1" x14ac:dyDescent="0.25">
      <c r="A247" s="45">
        <v>206</v>
      </c>
      <c r="B247" s="253" t="s">
        <v>8493</v>
      </c>
      <c r="C247" s="45">
        <v>15</v>
      </c>
      <c r="D247" s="46"/>
      <c r="E247" s="47" t="s">
        <v>1146</v>
      </c>
      <c r="F247" s="45" t="s">
        <v>1147</v>
      </c>
      <c r="G247" s="47" t="s">
        <v>1175</v>
      </c>
      <c r="H247" s="46">
        <v>2005</v>
      </c>
      <c r="I247" s="48" t="s">
        <v>1176</v>
      </c>
      <c r="J247" s="104">
        <v>20916.47</v>
      </c>
      <c r="K247" s="45" t="s">
        <v>2901</v>
      </c>
      <c r="L247" s="48" t="s">
        <v>1170</v>
      </c>
      <c r="M247" s="48" t="s">
        <v>1171</v>
      </c>
      <c r="N247" s="48" t="s">
        <v>1177</v>
      </c>
      <c r="O247" s="48" t="s">
        <v>1178</v>
      </c>
      <c r="P247" s="279" t="s">
        <v>1179</v>
      </c>
      <c r="Q247" s="50">
        <f t="shared" si="8"/>
        <v>26.139999999999993</v>
      </c>
      <c r="R247" s="50">
        <v>2.4607611764705881</v>
      </c>
      <c r="S247" s="45">
        <v>17</v>
      </c>
      <c r="T247" s="45">
        <v>33</v>
      </c>
      <c r="U247" s="50">
        <f t="shared" si="7"/>
        <v>52.460761176470584</v>
      </c>
      <c r="V247" s="45">
        <v>100</v>
      </c>
      <c r="W247" s="50">
        <v>100</v>
      </c>
      <c r="X247" s="51" t="s">
        <v>1127</v>
      </c>
      <c r="Y247" s="45">
        <v>2</v>
      </c>
      <c r="Z247" s="45">
        <v>5</v>
      </c>
      <c r="AA247" s="45">
        <v>6</v>
      </c>
      <c r="AB247" s="45">
        <v>60</v>
      </c>
      <c r="AC247" s="45"/>
      <c r="AD247" s="45">
        <v>0</v>
      </c>
      <c r="AE247" s="52">
        <v>5</v>
      </c>
      <c r="AF247" s="43">
        <v>100</v>
      </c>
      <c r="AG247" s="53" t="s">
        <v>1155</v>
      </c>
      <c r="AH247" s="48" t="s">
        <v>1146</v>
      </c>
      <c r="AI247" s="66">
        <v>100</v>
      </c>
      <c r="AJ247" s="53"/>
      <c r="AK247" s="48"/>
      <c r="AL247" s="66"/>
      <c r="AM247" s="53"/>
      <c r="AN247" s="48"/>
      <c r="AO247" s="66"/>
      <c r="AP247" s="53"/>
      <c r="AQ247" s="48"/>
      <c r="AR247" s="66"/>
      <c r="AS247" s="53"/>
      <c r="AT247" s="45"/>
      <c r="AU247" s="66"/>
      <c r="AV247" s="107"/>
      <c r="AW247" s="45"/>
      <c r="AX247" s="66"/>
    </row>
    <row r="248" spans="1:50" ht="52.2" customHeight="1" x14ac:dyDescent="0.25">
      <c r="A248" s="45">
        <v>206</v>
      </c>
      <c r="B248" s="253" t="s">
        <v>8493</v>
      </c>
      <c r="C248" s="45">
        <v>12</v>
      </c>
      <c r="D248" s="46"/>
      <c r="E248" s="47" t="s">
        <v>1129</v>
      </c>
      <c r="F248" s="45" t="s">
        <v>1130</v>
      </c>
      <c r="G248" s="47" t="s">
        <v>1180</v>
      </c>
      <c r="H248" s="46">
        <v>2008</v>
      </c>
      <c r="I248" s="48" t="s">
        <v>1180</v>
      </c>
      <c r="J248" s="104">
        <v>103032</v>
      </c>
      <c r="K248" s="45" t="s">
        <v>1181</v>
      </c>
      <c r="L248" s="48" t="s">
        <v>1170</v>
      </c>
      <c r="M248" s="48" t="s">
        <v>1171</v>
      </c>
      <c r="N248" s="48" t="s">
        <v>1182</v>
      </c>
      <c r="O248" s="48" t="s">
        <v>1183</v>
      </c>
      <c r="P248" s="279" t="s">
        <v>1184</v>
      </c>
      <c r="Q248" s="50">
        <f t="shared" si="8"/>
        <v>19.14</v>
      </c>
      <c r="R248" s="50">
        <v>12.121411764705883</v>
      </c>
      <c r="S248" s="45">
        <v>23</v>
      </c>
      <c r="T248" s="45">
        <v>20</v>
      </c>
      <c r="U248" s="50">
        <f t="shared" si="7"/>
        <v>55.121411764705883</v>
      </c>
      <c r="V248" s="45">
        <v>100</v>
      </c>
      <c r="W248" s="50">
        <v>100</v>
      </c>
      <c r="X248" s="51" t="s">
        <v>1127</v>
      </c>
      <c r="Y248" s="45">
        <v>1</v>
      </c>
      <c r="Z248" s="45">
        <v>5</v>
      </c>
      <c r="AA248" s="45">
        <v>2</v>
      </c>
      <c r="AB248" s="45">
        <v>60</v>
      </c>
      <c r="AC248" s="45"/>
      <c r="AD248" s="45">
        <v>0</v>
      </c>
      <c r="AE248" s="52">
        <v>5</v>
      </c>
      <c r="AF248" s="43">
        <v>100</v>
      </c>
      <c r="AG248" s="53" t="s">
        <v>1138</v>
      </c>
      <c r="AH248" s="48" t="s">
        <v>1129</v>
      </c>
      <c r="AI248" s="66">
        <v>100</v>
      </c>
      <c r="AJ248" s="53"/>
      <c r="AK248" s="48"/>
      <c r="AL248" s="66"/>
      <c r="AM248" s="53"/>
      <c r="AN248" s="48"/>
      <c r="AO248" s="66"/>
      <c r="AP248" s="53"/>
      <c r="AQ248" s="48"/>
      <c r="AR248" s="66"/>
      <c r="AS248" s="53"/>
      <c r="AT248" s="45"/>
      <c r="AU248" s="66"/>
      <c r="AV248" s="107"/>
      <c r="AW248" s="45"/>
      <c r="AX248" s="66"/>
    </row>
    <row r="249" spans="1:50" ht="52.2" customHeight="1" x14ac:dyDescent="0.25">
      <c r="A249" s="45">
        <v>206</v>
      </c>
      <c r="B249" s="253" t="s">
        <v>8493</v>
      </c>
      <c r="C249" s="45">
        <v>12</v>
      </c>
      <c r="D249" s="46"/>
      <c r="E249" s="47" t="s">
        <v>1129</v>
      </c>
      <c r="F249" s="45" t="s">
        <v>1130</v>
      </c>
      <c r="G249" s="47" t="s">
        <v>1185</v>
      </c>
      <c r="H249" s="46">
        <v>2008</v>
      </c>
      <c r="I249" s="48" t="s">
        <v>1185</v>
      </c>
      <c r="J249" s="104">
        <v>156168</v>
      </c>
      <c r="K249" s="45" t="s">
        <v>1181</v>
      </c>
      <c r="L249" s="48" t="s">
        <v>1170</v>
      </c>
      <c r="M249" s="48" t="s">
        <v>1171</v>
      </c>
      <c r="N249" s="48" t="s">
        <v>1182</v>
      </c>
      <c r="O249" s="48" t="s">
        <v>1183</v>
      </c>
      <c r="P249" s="279" t="s">
        <v>1186</v>
      </c>
      <c r="Q249" s="50">
        <f t="shared" si="8"/>
        <v>20.14</v>
      </c>
      <c r="R249" s="50">
        <v>18.372705882352939</v>
      </c>
      <c r="S249" s="45">
        <v>24</v>
      </c>
      <c r="T249" s="45">
        <v>20</v>
      </c>
      <c r="U249" s="50">
        <f t="shared" si="7"/>
        <v>62.372705882352939</v>
      </c>
      <c r="V249" s="45">
        <v>100</v>
      </c>
      <c r="W249" s="50">
        <v>100</v>
      </c>
      <c r="X249" s="51" t="s">
        <v>1127</v>
      </c>
      <c r="Y249" s="45">
        <v>1</v>
      </c>
      <c r="Z249" s="45">
        <v>5</v>
      </c>
      <c r="AA249" s="45">
        <v>2</v>
      </c>
      <c r="AB249" s="45">
        <v>60</v>
      </c>
      <c r="AC249" s="45"/>
      <c r="AD249" s="45">
        <v>0</v>
      </c>
      <c r="AE249" s="52">
        <v>5</v>
      </c>
      <c r="AF249" s="43">
        <v>100</v>
      </c>
      <c r="AG249" s="53" t="s">
        <v>1138</v>
      </c>
      <c r="AH249" s="48" t="s">
        <v>1129</v>
      </c>
      <c r="AI249" s="66">
        <v>100</v>
      </c>
      <c r="AJ249" s="53"/>
      <c r="AK249" s="48"/>
      <c r="AL249" s="66"/>
      <c r="AM249" s="53"/>
      <c r="AN249" s="48"/>
      <c r="AO249" s="66"/>
      <c r="AP249" s="53"/>
      <c r="AQ249" s="48"/>
      <c r="AR249" s="66"/>
      <c r="AS249" s="53"/>
      <c r="AT249" s="45"/>
      <c r="AU249" s="66"/>
      <c r="AV249" s="107"/>
      <c r="AW249" s="45"/>
      <c r="AX249" s="66"/>
    </row>
    <row r="250" spans="1:50" ht="91.05" customHeight="1" x14ac:dyDescent="0.25">
      <c r="A250" s="45">
        <v>206</v>
      </c>
      <c r="B250" s="253" t="s">
        <v>8493</v>
      </c>
      <c r="C250" s="45">
        <v>13</v>
      </c>
      <c r="D250" s="46"/>
      <c r="E250" s="47" t="s">
        <v>1118</v>
      </c>
      <c r="F250" s="45" t="s">
        <v>1119</v>
      </c>
      <c r="G250" s="47" t="s">
        <v>1187</v>
      </c>
      <c r="H250" s="46">
        <v>2008</v>
      </c>
      <c r="I250" s="48" t="s">
        <v>1188</v>
      </c>
      <c r="J250" s="104">
        <v>210228.73</v>
      </c>
      <c r="K250" s="45" t="s">
        <v>655</v>
      </c>
      <c r="L250" s="48" t="s">
        <v>1189</v>
      </c>
      <c r="M250" s="48" t="s">
        <v>1190</v>
      </c>
      <c r="N250" s="48" t="s">
        <v>1191</v>
      </c>
      <c r="O250" s="48" t="s">
        <v>1192</v>
      </c>
      <c r="P250" s="279" t="s">
        <v>1193</v>
      </c>
      <c r="Q250" s="50">
        <f t="shared" si="8"/>
        <v>129.14000000000001</v>
      </c>
      <c r="R250" s="50">
        <v>24.731390588235296</v>
      </c>
      <c r="S250" s="45">
        <v>131</v>
      </c>
      <c r="T250" s="45">
        <v>22</v>
      </c>
      <c r="U250" s="50">
        <f t="shared" si="7"/>
        <v>177.73139058823529</v>
      </c>
      <c r="V250" s="45">
        <v>100</v>
      </c>
      <c r="W250" s="50">
        <v>100</v>
      </c>
      <c r="X250" s="51" t="s">
        <v>1127</v>
      </c>
      <c r="Y250" s="45">
        <v>3</v>
      </c>
      <c r="Z250" s="45">
        <v>10</v>
      </c>
      <c r="AA250" s="45">
        <v>4</v>
      </c>
      <c r="AB250" s="45">
        <v>60</v>
      </c>
      <c r="AC250" s="45">
        <v>5</v>
      </c>
      <c r="AD250" s="45">
        <v>0</v>
      </c>
      <c r="AE250" s="52">
        <v>5</v>
      </c>
      <c r="AF250" s="43">
        <v>100</v>
      </c>
      <c r="AG250" s="53" t="s">
        <v>1128</v>
      </c>
      <c r="AH250" s="48" t="s">
        <v>1118</v>
      </c>
      <c r="AI250" s="66">
        <v>100</v>
      </c>
      <c r="AJ250" s="53"/>
      <c r="AK250" s="48"/>
      <c r="AL250" s="66"/>
      <c r="AM250" s="53"/>
      <c r="AN250" s="48"/>
      <c r="AO250" s="66"/>
      <c r="AP250" s="53"/>
      <c r="AQ250" s="48"/>
      <c r="AR250" s="66"/>
      <c r="AS250" s="53"/>
      <c r="AT250" s="45"/>
      <c r="AU250" s="66"/>
      <c r="AV250" s="107"/>
      <c r="AW250" s="45"/>
      <c r="AX250" s="66"/>
    </row>
    <row r="251" spans="1:50" ht="52.2" customHeight="1" x14ac:dyDescent="0.25">
      <c r="A251" s="45">
        <v>206</v>
      </c>
      <c r="B251" s="253" t="s">
        <v>8493</v>
      </c>
      <c r="C251" s="45">
        <v>13</v>
      </c>
      <c r="D251" s="46"/>
      <c r="E251" s="47" t="s">
        <v>1118</v>
      </c>
      <c r="F251" s="45" t="s">
        <v>1119</v>
      </c>
      <c r="G251" s="47" t="s">
        <v>1194</v>
      </c>
      <c r="H251" s="46">
        <v>2009</v>
      </c>
      <c r="I251" s="48" t="s">
        <v>1195</v>
      </c>
      <c r="J251" s="104">
        <v>44033.91</v>
      </c>
      <c r="K251" s="45" t="s">
        <v>2901</v>
      </c>
      <c r="L251" s="48" t="s">
        <v>1170</v>
      </c>
      <c r="M251" s="48" t="s">
        <v>1171</v>
      </c>
      <c r="N251" s="48" t="s">
        <v>1196</v>
      </c>
      <c r="O251" s="48" t="s">
        <v>1197</v>
      </c>
      <c r="P251" s="279" t="s">
        <v>1198</v>
      </c>
      <c r="Q251" s="50">
        <f t="shared" si="8"/>
        <v>65.140000000000015</v>
      </c>
      <c r="R251" s="50">
        <v>5.180460000000001</v>
      </c>
      <c r="S251" s="45">
        <v>11</v>
      </c>
      <c r="T251" s="45">
        <v>78</v>
      </c>
      <c r="U251" s="50">
        <f t="shared" si="7"/>
        <v>94.180459999999997</v>
      </c>
      <c r="V251" s="45">
        <v>100</v>
      </c>
      <c r="W251" s="50">
        <v>100</v>
      </c>
      <c r="X251" s="51" t="s">
        <v>1127</v>
      </c>
      <c r="Y251" s="45">
        <v>3</v>
      </c>
      <c r="Z251" s="45">
        <v>10</v>
      </c>
      <c r="AA251" s="45">
        <v>4</v>
      </c>
      <c r="AB251" s="45">
        <v>60</v>
      </c>
      <c r="AC251" s="45"/>
      <c r="AD251" s="45">
        <v>0</v>
      </c>
      <c r="AE251" s="52">
        <v>5</v>
      </c>
      <c r="AF251" s="43">
        <v>100</v>
      </c>
      <c r="AG251" s="53" t="s">
        <v>1128</v>
      </c>
      <c r="AH251" s="48" t="s">
        <v>1118</v>
      </c>
      <c r="AI251" s="66">
        <v>80</v>
      </c>
      <c r="AJ251" s="53"/>
      <c r="AK251" s="48"/>
      <c r="AL251" s="66"/>
      <c r="AM251" s="53"/>
      <c r="AN251" s="48"/>
      <c r="AO251" s="66"/>
      <c r="AP251" s="53"/>
      <c r="AQ251" s="48"/>
      <c r="AR251" s="66"/>
      <c r="AS251" s="53" t="s">
        <v>1162</v>
      </c>
      <c r="AT251" s="45" t="s">
        <v>1145</v>
      </c>
      <c r="AU251" s="66">
        <v>20</v>
      </c>
      <c r="AV251" s="107"/>
      <c r="AW251" s="45"/>
      <c r="AX251" s="66"/>
    </row>
    <row r="252" spans="1:50" ht="52.2" customHeight="1" x14ac:dyDescent="0.25">
      <c r="A252" s="45">
        <v>206</v>
      </c>
      <c r="B252" s="253" t="s">
        <v>8493</v>
      </c>
      <c r="C252" s="45">
        <v>12</v>
      </c>
      <c r="D252" s="46"/>
      <c r="E252" s="47" t="s">
        <v>1129</v>
      </c>
      <c r="F252" s="45" t="s">
        <v>1130</v>
      </c>
      <c r="G252" s="47" t="s">
        <v>1199</v>
      </c>
      <c r="H252" s="46">
        <v>2006</v>
      </c>
      <c r="I252" s="48" t="s">
        <v>1200</v>
      </c>
      <c r="J252" s="104">
        <v>71899.22</v>
      </c>
      <c r="K252" s="45" t="s">
        <v>1158</v>
      </c>
      <c r="L252" s="48" t="s">
        <v>1170</v>
      </c>
      <c r="M252" s="48" t="s">
        <v>1171</v>
      </c>
      <c r="N252" s="48" t="s">
        <v>1201</v>
      </c>
      <c r="O252" s="48" t="s">
        <v>1202</v>
      </c>
      <c r="P252" s="279" t="s">
        <v>1203</v>
      </c>
      <c r="Q252" s="50">
        <f t="shared" si="8"/>
        <v>77.139999999999986</v>
      </c>
      <c r="R252" s="50">
        <v>8.4587317647058828</v>
      </c>
      <c r="S252" s="45">
        <v>11</v>
      </c>
      <c r="T252" s="45">
        <v>90</v>
      </c>
      <c r="U252" s="50">
        <f t="shared" si="7"/>
        <v>109.45873176470587</v>
      </c>
      <c r="V252" s="45">
        <v>100</v>
      </c>
      <c r="W252" s="50">
        <v>100</v>
      </c>
      <c r="X252" s="51" t="s">
        <v>1127</v>
      </c>
      <c r="Y252" s="45">
        <v>3</v>
      </c>
      <c r="Z252" s="45">
        <v>2</v>
      </c>
      <c r="AA252" s="45">
        <v>1</v>
      </c>
      <c r="AB252" s="45">
        <v>60</v>
      </c>
      <c r="AC252" s="45"/>
      <c r="AD252" s="45">
        <v>0</v>
      </c>
      <c r="AE252" s="52">
        <v>5</v>
      </c>
      <c r="AF252" s="43">
        <v>100</v>
      </c>
      <c r="AG252" s="53" t="s">
        <v>1138</v>
      </c>
      <c r="AH252" s="48" t="s">
        <v>1129</v>
      </c>
      <c r="AI252" s="66">
        <v>100</v>
      </c>
      <c r="AJ252" s="53"/>
      <c r="AK252" s="48"/>
      <c r="AL252" s="66"/>
      <c r="AM252" s="53"/>
      <c r="AN252" s="48"/>
      <c r="AO252" s="66"/>
      <c r="AP252" s="53"/>
      <c r="AQ252" s="48"/>
      <c r="AR252" s="66"/>
      <c r="AS252" s="53"/>
      <c r="AT252" s="45"/>
      <c r="AU252" s="66"/>
      <c r="AV252" s="107"/>
      <c r="AW252" s="45"/>
      <c r="AX252" s="66"/>
    </row>
    <row r="253" spans="1:50" ht="52.2" customHeight="1" x14ac:dyDescent="0.25">
      <c r="A253" s="45">
        <v>206</v>
      </c>
      <c r="B253" s="253" t="s">
        <v>8493</v>
      </c>
      <c r="C253" s="45">
        <v>13</v>
      </c>
      <c r="D253" s="46"/>
      <c r="E253" s="47" t="s">
        <v>1118</v>
      </c>
      <c r="F253" s="45" t="s">
        <v>1119</v>
      </c>
      <c r="G253" s="47" t="s">
        <v>1204</v>
      </c>
      <c r="H253" s="46">
        <v>2008</v>
      </c>
      <c r="I253" s="48" t="s">
        <v>1205</v>
      </c>
      <c r="J253" s="104">
        <v>51713.279999999999</v>
      </c>
      <c r="K253" s="45" t="s">
        <v>655</v>
      </c>
      <c r="L253" s="48" t="s">
        <v>1170</v>
      </c>
      <c r="M253" s="48" t="s">
        <v>1171</v>
      </c>
      <c r="N253" s="48" t="s">
        <v>1206</v>
      </c>
      <c r="O253" s="48" t="s">
        <v>1207</v>
      </c>
      <c r="P253" s="279" t="s">
        <v>1208</v>
      </c>
      <c r="Q253" s="50">
        <f t="shared" si="8"/>
        <v>44.14</v>
      </c>
      <c r="R253" s="50">
        <v>6.0839152941176469</v>
      </c>
      <c r="S253" s="45">
        <v>11</v>
      </c>
      <c r="T253" s="45">
        <v>57</v>
      </c>
      <c r="U253" s="50">
        <f t="shared" si="7"/>
        <v>74.083915294117645</v>
      </c>
      <c r="V253" s="45">
        <v>100</v>
      </c>
      <c r="W253" s="50">
        <v>100</v>
      </c>
      <c r="X253" s="51" t="s">
        <v>1127</v>
      </c>
      <c r="Y253" s="45">
        <v>6</v>
      </c>
      <c r="Z253" s="45">
        <v>1</v>
      </c>
      <c r="AA253" s="45">
        <v>5</v>
      </c>
      <c r="AB253" s="45">
        <v>60</v>
      </c>
      <c r="AC253" s="45">
        <v>6</v>
      </c>
      <c r="AD253" s="45">
        <v>0</v>
      </c>
      <c r="AE253" s="52">
        <v>5</v>
      </c>
      <c r="AF253" s="43">
        <v>100</v>
      </c>
      <c r="AG253" s="53" t="s">
        <v>1138</v>
      </c>
      <c r="AH253" s="48" t="s">
        <v>1129</v>
      </c>
      <c r="AI253" s="66">
        <v>100</v>
      </c>
      <c r="AJ253" s="53"/>
      <c r="AK253" s="48"/>
      <c r="AL253" s="66"/>
      <c r="AM253" s="53"/>
      <c r="AN253" s="48"/>
      <c r="AO253" s="66"/>
      <c r="AP253" s="53"/>
      <c r="AQ253" s="48"/>
      <c r="AR253" s="66"/>
      <c r="AS253" s="53"/>
      <c r="AT253" s="45"/>
      <c r="AU253" s="66"/>
      <c r="AV253" s="107"/>
      <c r="AW253" s="45"/>
      <c r="AX253" s="66"/>
    </row>
    <row r="254" spans="1:50" ht="52.2" customHeight="1" x14ac:dyDescent="0.25">
      <c r="A254" s="45">
        <v>206</v>
      </c>
      <c r="B254" s="253" t="s">
        <v>8493</v>
      </c>
      <c r="C254" s="45">
        <v>15</v>
      </c>
      <c r="D254" s="46"/>
      <c r="E254" s="47" t="s">
        <v>1146</v>
      </c>
      <c r="F254" s="45" t="s">
        <v>1147</v>
      </c>
      <c r="G254" s="47" t="s">
        <v>1209</v>
      </c>
      <c r="H254" s="46">
        <v>2007</v>
      </c>
      <c r="I254" s="48" t="s">
        <v>1210</v>
      </c>
      <c r="J254" s="104">
        <v>25789.23</v>
      </c>
      <c r="K254" s="45" t="s">
        <v>2901</v>
      </c>
      <c r="L254" s="48" t="s">
        <v>1170</v>
      </c>
      <c r="M254" s="48" t="s">
        <v>1171</v>
      </c>
      <c r="N254" s="48" t="s">
        <v>1211</v>
      </c>
      <c r="O254" s="48" t="s">
        <v>1212</v>
      </c>
      <c r="P254" s="279" t="s">
        <v>1213</v>
      </c>
      <c r="Q254" s="50">
        <f t="shared" si="8"/>
        <v>17.14</v>
      </c>
      <c r="R254" s="50">
        <v>3.0340270588235292</v>
      </c>
      <c r="S254" s="45">
        <v>11</v>
      </c>
      <c r="T254" s="45">
        <v>30</v>
      </c>
      <c r="U254" s="50">
        <f t="shared" si="7"/>
        <v>44.034027058823526</v>
      </c>
      <c r="V254" s="45">
        <v>100</v>
      </c>
      <c r="W254" s="50">
        <v>100</v>
      </c>
      <c r="X254" s="51" t="s">
        <v>1127</v>
      </c>
      <c r="Y254" s="45">
        <v>1</v>
      </c>
      <c r="Z254" s="45">
        <v>2</v>
      </c>
      <c r="AA254" s="45">
        <v>3</v>
      </c>
      <c r="AB254" s="45">
        <v>60</v>
      </c>
      <c r="AC254" s="45"/>
      <c r="AD254" s="45">
        <v>0</v>
      </c>
      <c r="AE254" s="52">
        <v>5</v>
      </c>
      <c r="AF254" s="43">
        <v>100</v>
      </c>
      <c r="AG254" s="53" t="s">
        <v>1155</v>
      </c>
      <c r="AH254" s="48" t="s">
        <v>1146</v>
      </c>
      <c r="AI254" s="66">
        <v>100</v>
      </c>
      <c r="AJ254" s="53"/>
      <c r="AK254" s="48"/>
      <c r="AL254" s="66"/>
      <c r="AM254" s="53"/>
      <c r="AN254" s="48"/>
      <c r="AO254" s="66"/>
      <c r="AP254" s="53"/>
      <c r="AQ254" s="48"/>
      <c r="AR254" s="66"/>
      <c r="AS254" s="53"/>
      <c r="AT254" s="45"/>
      <c r="AU254" s="66"/>
      <c r="AV254" s="107"/>
      <c r="AW254" s="45"/>
      <c r="AX254" s="66"/>
    </row>
    <row r="255" spans="1:50" ht="130.05000000000001" customHeight="1" x14ac:dyDescent="0.25">
      <c r="A255" s="45">
        <v>206</v>
      </c>
      <c r="B255" s="253" t="s">
        <v>8493</v>
      </c>
      <c r="C255" s="45">
        <v>15</v>
      </c>
      <c r="D255" s="46"/>
      <c r="E255" s="47" t="s">
        <v>1146</v>
      </c>
      <c r="F255" s="45" t="s">
        <v>1147</v>
      </c>
      <c r="G255" s="47" t="s">
        <v>1214</v>
      </c>
      <c r="H255" s="46">
        <v>2008</v>
      </c>
      <c r="I255" s="48" t="s">
        <v>1215</v>
      </c>
      <c r="J255" s="104">
        <v>23158.46</v>
      </c>
      <c r="K255" s="45" t="s">
        <v>664</v>
      </c>
      <c r="L255" s="48" t="s">
        <v>1150</v>
      </c>
      <c r="M255" s="48" t="s">
        <v>1151</v>
      </c>
      <c r="N255" s="48" t="s">
        <v>1216</v>
      </c>
      <c r="O255" s="48" t="s">
        <v>1217</v>
      </c>
      <c r="P255" s="279" t="s">
        <v>1218</v>
      </c>
      <c r="Q255" s="50">
        <f t="shared" si="8"/>
        <v>30.14</v>
      </c>
      <c r="R255" s="50">
        <v>2.7245247058823527</v>
      </c>
      <c r="S255" s="45">
        <v>14</v>
      </c>
      <c r="T255" s="45">
        <v>40</v>
      </c>
      <c r="U255" s="50">
        <f t="shared" si="7"/>
        <v>56.724524705882352</v>
      </c>
      <c r="V255" s="45">
        <v>100</v>
      </c>
      <c r="W255" s="50">
        <v>100</v>
      </c>
      <c r="X255" s="51" t="s">
        <v>1127</v>
      </c>
      <c r="Y255" s="45">
        <v>3</v>
      </c>
      <c r="Z255" s="45">
        <v>2</v>
      </c>
      <c r="AA255" s="45">
        <v>3</v>
      </c>
      <c r="AB255" s="45">
        <v>60</v>
      </c>
      <c r="AC255" s="45">
        <v>7</v>
      </c>
      <c r="AD255" s="45">
        <v>0</v>
      </c>
      <c r="AE255" s="52">
        <v>5</v>
      </c>
      <c r="AF255" s="43">
        <v>100</v>
      </c>
      <c r="AG255" s="53" t="s">
        <v>1155</v>
      </c>
      <c r="AH255" s="48" t="s">
        <v>1146</v>
      </c>
      <c r="AI255" s="66">
        <v>100</v>
      </c>
      <c r="AJ255" s="53"/>
      <c r="AK255" s="48"/>
      <c r="AL255" s="66"/>
      <c r="AM255" s="53"/>
      <c r="AN255" s="48"/>
      <c r="AO255" s="66"/>
      <c r="AP255" s="53"/>
      <c r="AQ255" s="48"/>
      <c r="AR255" s="66"/>
      <c r="AS255" s="53"/>
      <c r="AT255" s="45"/>
      <c r="AU255" s="66"/>
      <c r="AV255" s="107"/>
      <c r="AW255" s="45"/>
      <c r="AX255" s="66"/>
    </row>
    <row r="256" spans="1:50" ht="78" customHeight="1" x14ac:dyDescent="0.25">
      <c r="A256" s="45">
        <v>206</v>
      </c>
      <c r="B256" s="253" t="s">
        <v>8493</v>
      </c>
      <c r="C256" s="45">
        <v>12</v>
      </c>
      <c r="D256" s="46"/>
      <c r="E256" s="47" t="s">
        <v>1129</v>
      </c>
      <c r="F256" s="45" t="s">
        <v>1130</v>
      </c>
      <c r="G256" s="47" t="s">
        <v>1219</v>
      </c>
      <c r="H256" s="46">
        <v>2010</v>
      </c>
      <c r="I256" s="48" t="s">
        <v>1220</v>
      </c>
      <c r="J256" s="104">
        <v>883836.04999999993</v>
      </c>
      <c r="K256" s="45" t="s">
        <v>655</v>
      </c>
      <c r="L256" s="48" t="s">
        <v>1170</v>
      </c>
      <c r="M256" s="48" t="s">
        <v>1221</v>
      </c>
      <c r="N256" s="48" t="s">
        <v>1222</v>
      </c>
      <c r="O256" s="48" t="s">
        <v>1223</v>
      </c>
      <c r="P256" s="279" t="s">
        <v>1224</v>
      </c>
      <c r="Q256" s="50">
        <f t="shared" si="8"/>
        <v>149.14000000000001</v>
      </c>
      <c r="R256" s="50">
        <v>101.31700941176472</v>
      </c>
      <c r="S256" s="45">
        <v>120</v>
      </c>
      <c r="T256" s="45">
        <v>53</v>
      </c>
      <c r="U256" s="50">
        <f t="shared" si="7"/>
        <v>274.31700941176473</v>
      </c>
      <c r="V256" s="45">
        <v>100</v>
      </c>
      <c r="W256" s="50">
        <v>100</v>
      </c>
      <c r="X256" s="51" t="s">
        <v>1127</v>
      </c>
      <c r="Y256" s="45">
        <v>3</v>
      </c>
      <c r="Z256" s="45">
        <v>5</v>
      </c>
      <c r="AA256" s="45">
        <v>2</v>
      </c>
      <c r="AB256" s="45">
        <v>60</v>
      </c>
      <c r="AC256" s="45">
        <v>8</v>
      </c>
      <c r="AD256" s="45">
        <v>0</v>
      </c>
      <c r="AE256" s="52">
        <v>5</v>
      </c>
      <c r="AF256" s="43">
        <v>100</v>
      </c>
      <c r="AG256" s="53" t="s">
        <v>1138</v>
      </c>
      <c r="AH256" s="48" t="s">
        <v>1129</v>
      </c>
      <c r="AI256" s="66">
        <v>100</v>
      </c>
      <c r="AJ256" s="53"/>
      <c r="AK256" s="48"/>
      <c r="AL256" s="66"/>
      <c r="AM256" s="53"/>
      <c r="AN256" s="48"/>
      <c r="AO256" s="66"/>
      <c r="AP256" s="53"/>
      <c r="AQ256" s="48"/>
      <c r="AR256" s="66"/>
      <c r="AS256" s="53"/>
      <c r="AT256" s="45"/>
      <c r="AU256" s="66"/>
      <c r="AV256" s="107"/>
      <c r="AW256" s="45"/>
      <c r="AX256" s="66"/>
    </row>
    <row r="257" spans="1:240" ht="52.2" customHeight="1" x14ac:dyDescent="0.25">
      <c r="A257" s="45">
        <v>206</v>
      </c>
      <c r="B257" s="253" t="s">
        <v>8493</v>
      </c>
      <c r="C257" s="45">
        <v>12</v>
      </c>
      <c r="D257" s="46"/>
      <c r="E257" s="47" t="s">
        <v>1129</v>
      </c>
      <c r="F257" s="45" t="s">
        <v>1130</v>
      </c>
      <c r="G257" s="47" t="s">
        <v>1225</v>
      </c>
      <c r="H257" s="46">
        <v>2008</v>
      </c>
      <c r="I257" s="48" t="s">
        <v>1226</v>
      </c>
      <c r="J257" s="104">
        <v>65671.149999999994</v>
      </c>
      <c r="K257" s="45" t="s">
        <v>2901</v>
      </c>
      <c r="L257" s="48" t="s">
        <v>1170</v>
      </c>
      <c r="M257" s="48" t="s">
        <v>1221</v>
      </c>
      <c r="N257" s="48" t="s">
        <v>1227</v>
      </c>
      <c r="O257" s="48" t="s">
        <v>1228</v>
      </c>
      <c r="P257" s="279" t="s">
        <v>1229</v>
      </c>
      <c r="Q257" s="50">
        <f t="shared" si="8"/>
        <v>27.14</v>
      </c>
      <c r="R257" s="50">
        <v>7.7260176470588231</v>
      </c>
      <c r="S257" s="45">
        <v>11</v>
      </c>
      <c r="T257" s="45">
        <v>40</v>
      </c>
      <c r="U257" s="50">
        <f t="shared" si="7"/>
        <v>58.726017647058825</v>
      </c>
      <c r="V257" s="45">
        <v>100</v>
      </c>
      <c r="W257" s="50">
        <v>100</v>
      </c>
      <c r="X257" s="51" t="s">
        <v>1127</v>
      </c>
      <c r="Y257" s="45">
        <v>1</v>
      </c>
      <c r="Z257" s="45">
        <v>4</v>
      </c>
      <c r="AA257" s="45">
        <v>1</v>
      </c>
      <c r="AB257" s="45">
        <v>60</v>
      </c>
      <c r="AC257" s="45"/>
      <c r="AD257" s="45">
        <v>0</v>
      </c>
      <c r="AE257" s="52">
        <v>5</v>
      </c>
      <c r="AF257" s="43">
        <v>100</v>
      </c>
      <c r="AG257" s="53" t="s">
        <v>1138</v>
      </c>
      <c r="AH257" s="48" t="s">
        <v>1129</v>
      </c>
      <c r="AI257" s="66">
        <v>100</v>
      </c>
      <c r="AJ257" s="53"/>
      <c r="AK257" s="48"/>
      <c r="AL257" s="66"/>
      <c r="AM257" s="53"/>
      <c r="AN257" s="48"/>
      <c r="AO257" s="66"/>
      <c r="AP257" s="53"/>
      <c r="AQ257" s="48"/>
      <c r="AR257" s="66"/>
      <c r="AS257" s="53"/>
      <c r="AT257" s="45"/>
      <c r="AU257" s="66"/>
      <c r="AV257" s="107"/>
      <c r="AW257" s="45"/>
      <c r="AX257" s="66"/>
    </row>
    <row r="258" spans="1:240" ht="52.2" customHeight="1" x14ac:dyDescent="0.25">
      <c r="A258" s="45">
        <v>206</v>
      </c>
      <c r="B258" s="253" t="s">
        <v>8493</v>
      </c>
      <c r="C258" s="45">
        <v>12</v>
      </c>
      <c r="D258" s="46"/>
      <c r="E258" s="47" t="s">
        <v>1230</v>
      </c>
      <c r="F258" s="45" t="s">
        <v>1231</v>
      </c>
      <c r="G258" s="47" t="s">
        <v>1232</v>
      </c>
      <c r="H258" s="46">
        <v>2012</v>
      </c>
      <c r="I258" s="48" t="s">
        <v>1233</v>
      </c>
      <c r="J258" s="104">
        <v>36222.54</v>
      </c>
      <c r="K258" s="45" t="s">
        <v>2901</v>
      </c>
      <c r="L258" s="48" t="s">
        <v>1170</v>
      </c>
      <c r="M258" s="48" t="s">
        <v>1221</v>
      </c>
      <c r="N258" s="48" t="s">
        <v>1234</v>
      </c>
      <c r="O258" s="48" t="s">
        <v>1235</v>
      </c>
      <c r="P258" s="279" t="s">
        <v>1236</v>
      </c>
      <c r="Q258" s="50">
        <f t="shared" si="8"/>
        <v>14.18</v>
      </c>
      <c r="R258" s="50">
        <v>4.2614752941176466</v>
      </c>
      <c r="S258" s="45">
        <v>25</v>
      </c>
      <c r="T258" s="45">
        <v>13.04</v>
      </c>
      <c r="U258" s="50">
        <f t="shared" si="7"/>
        <v>42.301475294117644</v>
      </c>
      <c r="V258" s="45">
        <v>100</v>
      </c>
      <c r="W258" s="50">
        <v>100</v>
      </c>
      <c r="X258" s="51" t="s">
        <v>1127</v>
      </c>
      <c r="Y258" s="45">
        <v>3</v>
      </c>
      <c r="Z258" s="45">
        <v>11</v>
      </c>
      <c r="AA258" s="45">
        <v>4</v>
      </c>
      <c r="AB258" s="45">
        <v>60</v>
      </c>
      <c r="AC258" s="45"/>
      <c r="AD258" s="45">
        <v>0</v>
      </c>
      <c r="AE258" s="52">
        <v>5</v>
      </c>
      <c r="AF258" s="43">
        <v>100</v>
      </c>
      <c r="AG258" s="53" t="s">
        <v>1138</v>
      </c>
      <c r="AH258" s="48" t="s">
        <v>1129</v>
      </c>
      <c r="AI258" s="66">
        <v>50</v>
      </c>
      <c r="AJ258" s="53" t="s">
        <v>1128</v>
      </c>
      <c r="AK258" s="48" t="s">
        <v>1118</v>
      </c>
      <c r="AL258" s="66">
        <v>20</v>
      </c>
      <c r="AM258" s="53"/>
      <c r="AN258" s="48"/>
      <c r="AO258" s="66"/>
      <c r="AP258" s="53"/>
      <c r="AQ258" s="48"/>
      <c r="AR258" s="66"/>
      <c r="AS258" s="53" t="s">
        <v>1162</v>
      </c>
      <c r="AT258" s="45" t="s">
        <v>1145</v>
      </c>
      <c r="AU258" s="66">
        <v>30</v>
      </c>
      <c r="AV258" s="107"/>
      <c r="AW258" s="45"/>
      <c r="AX258" s="66"/>
    </row>
    <row r="259" spans="1:240" ht="52.2" customHeight="1" x14ac:dyDescent="0.25">
      <c r="A259" s="45">
        <v>206</v>
      </c>
      <c r="B259" s="253" t="s">
        <v>8493</v>
      </c>
      <c r="C259" s="45">
        <v>12</v>
      </c>
      <c r="D259" s="46"/>
      <c r="E259" s="47" t="s">
        <v>1118</v>
      </c>
      <c r="F259" s="97">
        <v>15269</v>
      </c>
      <c r="G259" s="47" t="s">
        <v>1237</v>
      </c>
      <c r="H259" s="45">
        <v>1970</v>
      </c>
      <c r="I259" s="48" t="s">
        <v>1238</v>
      </c>
      <c r="J259" s="104">
        <v>424384</v>
      </c>
      <c r="K259" s="45" t="s">
        <v>2901</v>
      </c>
      <c r="L259" s="48" t="s">
        <v>1170</v>
      </c>
      <c r="M259" s="48" t="s">
        <v>1221</v>
      </c>
      <c r="N259" s="48" t="s">
        <v>1239</v>
      </c>
      <c r="O259" s="48" t="s">
        <v>1240</v>
      </c>
      <c r="P259" s="279">
        <v>1833</v>
      </c>
      <c r="Q259" s="50">
        <f t="shared" si="8"/>
        <v>401.14</v>
      </c>
      <c r="R259" s="50">
        <v>49.927529411764709</v>
      </c>
      <c r="S259" s="45">
        <v>225</v>
      </c>
      <c r="T259" s="45">
        <v>200</v>
      </c>
      <c r="U259" s="50">
        <f t="shared" si="7"/>
        <v>474.92752941176468</v>
      </c>
      <c r="V259" s="45">
        <v>100</v>
      </c>
      <c r="W259" s="50">
        <v>100</v>
      </c>
      <c r="X259" s="51" t="s">
        <v>1127</v>
      </c>
      <c r="Y259" s="45">
        <v>1</v>
      </c>
      <c r="Z259" s="45">
        <v>4</v>
      </c>
      <c r="AA259" s="45">
        <v>1</v>
      </c>
      <c r="AB259" s="45">
        <v>60</v>
      </c>
      <c r="AC259" s="45"/>
      <c r="AD259" s="45">
        <v>0</v>
      </c>
      <c r="AE259" s="52">
        <v>5</v>
      </c>
      <c r="AF259" s="43">
        <v>100</v>
      </c>
      <c r="AG259" s="53" t="s">
        <v>1128</v>
      </c>
      <c r="AH259" s="48" t="s">
        <v>1118</v>
      </c>
      <c r="AI259" s="66">
        <v>60</v>
      </c>
      <c r="AJ259" s="53" t="s">
        <v>1138</v>
      </c>
      <c r="AK259" s="48" t="s">
        <v>1129</v>
      </c>
      <c r="AL259" s="66">
        <v>25</v>
      </c>
      <c r="AM259" s="53"/>
      <c r="AN259" s="48"/>
      <c r="AO259" s="66"/>
      <c r="AP259" s="53"/>
      <c r="AQ259" s="48"/>
      <c r="AR259" s="66"/>
      <c r="AS259" s="53" t="s">
        <v>1162</v>
      </c>
      <c r="AT259" s="45" t="s">
        <v>1145</v>
      </c>
      <c r="AU259" s="66">
        <v>15</v>
      </c>
      <c r="AV259" s="107"/>
      <c r="AW259" s="45"/>
      <c r="AX259" s="66"/>
    </row>
    <row r="260" spans="1:240" ht="52.2" customHeight="1" x14ac:dyDescent="0.25">
      <c r="A260" s="45">
        <v>206</v>
      </c>
      <c r="B260" s="253" t="s">
        <v>8493</v>
      </c>
      <c r="C260" s="45">
        <v>12</v>
      </c>
      <c r="D260" s="46"/>
      <c r="E260" s="47" t="s">
        <v>1129</v>
      </c>
      <c r="F260" s="45" t="s">
        <v>1130</v>
      </c>
      <c r="G260" s="47" t="s">
        <v>1241</v>
      </c>
      <c r="H260" s="45">
        <v>1993</v>
      </c>
      <c r="I260" s="48"/>
      <c r="J260" s="104">
        <v>232075</v>
      </c>
      <c r="K260" s="45" t="s">
        <v>2901</v>
      </c>
      <c r="L260" s="48" t="s">
        <v>1170</v>
      </c>
      <c r="M260" s="48" t="s">
        <v>1221</v>
      </c>
      <c r="N260" s="48" t="s">
        <v>1242</v>
      </c>
      <c r="O260" s="48" t="s">
        <v>1243</v>
      </c>
      <c r="P260" s="279">
        <v>1884</v>
      </c>
      <c r="Q260" s="50">
        <f t="shared" si="8"/>
        <v>226.14000000000001</v>
      </c>
      <c r="R260" s="50">
        <v>27.30294117647059</v>
      </c>
      <c r="S260" s="45">
        <v>50</v>
      </c>
      <c r="T260" s="45">
        <v>200</v>
      </c>
      <c r="U260" s="50">
        <f t="shared" si="7"/>
        <v>277.3029411764706</v>
      </c>
      <c r="V260" s="45">
        <v>100</v>
      </c>
      <c r="W260" s="50">
        <v>100</v>
      </c>
      <c r="X260" s="51" t="s">
        <v>1127</v>
      </c>
      <c r="Y260" s="45">
        <v>1</v>
      </c>
      <c r="Z260" s="45">
        <v>4</v>
      </c>
      <c r="AA260" s="45">
        <v>1</v>
      </c>
      <c r="AB260" s="45">
        <v>60</v>
      </c>
      <c r="AC260" s="45"/>
      <c r="AD260" s="45">
        <v>0</v>
      </c>
      <c r="AE260" s="52">
        <v>5</v>
      </c>
      <c r="AF260" s="43">
        <v>100</v>
      </c>
      <c r="AG260" s="53" t="s">
        <v>1138</v>
      </c>
      <c r="AH260" s="48" t="s">
        <v>1129</v>
      </c>
      <c r="AI260" s="66">
        <v>30</v>
      </c>
      <c r="AJ260" s="53" t="s">
        <v>1128</v>
      </c>
      <c r="AK260" s="48" t="s">
        <v>1118</v>
      </c>
      <c r="AL260" s="66">
        <v>40</v>
      </c>
      <c r="AM260" s="53"/>
      <c r="AN260" s="48"/>
      <c r="AO260" s="66"/>
      <c r="AP260" s="53"/>
      <c r="AQ260" s="48"/>
      <c r="AR260" s="66"/>
      <c r="AS260" s="53" t="s">
        <v>1162</v>
      </c>
      <c r="AT260" s="45" t="s">
        <v>1145</v>
      </c>
      <c r="AU260" s="66">
        <v>30</v>
      </c>
      <c r="AV260" s="107"/>
      <c r="AW260" s="45"/>
      <c r="AX260" s="66"/>
    </row>
    <row r="261" spans="1:240" ht="103.95" customHeight="1" x14ac:dyDescent="0.25">
      <c r="A261" s="45">
        <v>206</v>
      </c>
      <c r="B261" s="253" t="s">
        <v>8493</v>
      </c>
      <c r="C261" s="45">
        <v>12</v>
      </c>
      <c r="D261" s="46"/>
      <c r="E261" s="47" t="s">
        <v>1129</v>
      </c>
      <c r="F261" s="45" t="s">
        <v>1130</v>
      </c>
      <c r="G261" s="47" t="s">
        <v>1244</v>
      </c>
      <c r="H261" s="45">
        <v>1985</v>
      </c>
      <c r="I261" s="48" t="s">
        <v>1244</v>
      </c>
      <c r="J261" s="104">
        <v>376581</v>
      </c>
      <c r="K261" s="45" t="s">
        <v>2901</v>
      </c>
      <c r="L261" s="48" t="s">
        <v>1170</v>
      </c>
      <c r="M261" s="48" t="s">
        <v>1221</v>
      </c>
      <c r="N261" s="48" t="s">
        <v>1245</v>
      </c>
      <c r="O261" s="48" t="s">
        <v>1246</v>
      </c>
      <c r="P261" s="279">
        <v>1148</v>
      </c>
      <c r="Q261" s="50">
        <f t="shared" si="8"/>
        <v>226.14000000000001</v>
      </c>
      <c r="R261" s="50">
        <v>44.303647058823529</v>
      </c>
      <c r="S261" s="45">
        <v>50</v>
      </c>
      <c r="T261" s="45">
        <v>200</v>
      </c>
      <c r="U261" s="50">
        <f t="shared" si="7"/>
        <v>294.30364705882351</v>
      </c>
      <c r="V261" s="45">
        <v>100</v>
      </c>
      <c r="W261" s="50">
        <v>100</v>
      </c>
      <c r="X261" s="51" t="s">
        <v>1127</v>
      </c>
      <c r="Y261" s="45">
        <v>1</v>
      </c>
      <c r="Z261" s="45">
        <v>4</v>
      </c>
      <c r="AA261" s="45">
        <v>1</v>
      </c>
      <c r="AB261" s="45">
        <v>60</v>
      </c>
      <c r="AC261" s="45"/>
      <c r="AD261" s="45">
        <v>0</v>
      </c>
      <c r="AE261" s="52">
        <v>5</v>
      </c>
      <c r="AF261" s="43">
        <v>100</v>
      </c>
      <c r="AG261" s="53" t="s">
        <v>1138</v>
      </c>
      <c r="AH261" s="48" t="s">
        <v>1129</v>
      </c>
      <c r="AI261" s="66">
        <v>40</v>
      </c>
      <c r="AJ261" s="53" t="s">
        <v>1128</v>
      </c>
      <c r="AK261" s="48" t="s">
        <v>1118</v>
      </c>
      <c r="AL261" s="66">
        <v>30</v>
      </c>
      <c r="AM261" s="53"/>
      <c r="AN261" s="48"/>
      <c r="AO261" s="66"/>
      <c r="AP261" s="53"/>
      <c r="AQ261" s="48"/>
      <c r="AR261" s="66"/>
      <c r="AS261" s="53" t="s">
        <v>1162</v>
      </c>
      <c r="AT261" s="45" t="s">
        <v>1145</v>
      </c>
      <c r="AU261" s="66">
        <v>20</v>
      </c>
      <c r="AV261" s="107" t="s">
        <v>1162</v>
      </c>
      <c r="AW261" s="45" t="s">
        <v>1247</v>
      </c>
      <c r="AX261" s="66">
        <v>10</v>
      </c>
    </row>
    <row r="262" spans="1:240" ht="52.2" customHeight="1" x14ac:dyDescent="0.25">
      <c r="A262" s="45">
        <v>206</v>
      </c>
      <c r="B262" s="253" t="s">
        <v>8493</v>
      </c>
      <c r="C262" s="45">
        <v>13</v>
      </c>
      <c r="D262" s="46"/>
      <c r="E262" s="47" t="s">
        <v>1118</v>
      </c>
      <c r="F262" s="97">
        <v>15269</v>
      </c>
      <c r="G262" s="47" t="s">
        <v>1248</v>
      </c>
      <c r="H262" s="45">
        <v>2014</v>
      </c>
      <c r="I262" s="48" t="s">
        <v>1248</v>
      </c>
      <c r="J262" s="104">
        <v>73019.62</v>
      </c>
      <c r="K262" s="45" t="s">
        <v>2901</v>
      </c>
      <c r="L262" s="48" t="s">
        <v>1170</v>
      </c>
      <c r="M262" s="48" t="s">
        <v>1221</v>
      </c>
      <c r="N262" s="48" t="s">
        <v>1249</v>
      </c>
      <c r="O262" s="48" t="s">
        <v>1250</v>
      </c>
      <c r="P262" s="279">
        <v>4739</v>
      </c>
      <c r="Q262" s="50">
        <f t="shared" si="8"/>
        <v>126.14000000000001</v>
      </c>
      <c r="R262" s="50">
        <v>7.916823529411765</v>
      </c>
      <c r="S262" s="45">
        <v>25</v>
      </c>
      <c r="T262" s="45">
        <v>125</v>
      </c>
      <c r="U262" s="50">
        <f t="shared" si="7"/>
        <v>157.91682352941177</v>
      </c>
      <c r="V262" s="45">
        <v>100</v>
      </c>
      <c r="W262" s="50">
        <v>76.61</v>
      </c>
      <c r="X262" s="51" t="s">
        <v>1127</v>
      </c>
      <c r="Y262" s="45">
        <v>3</v>
      </c>
      <c r="Z262" s="45">
        <v>10</v>
      </c>
      <c r="AA262" s="45">
        <v>5</v>
      </c>
      <c r="AB262" s="45">
        <v>60</v>
      </c>
      <c r="AC262" s="45"/>
      <c r="AD262" s="45">
        <v>0</v>
      </c>
      <c r="AE262" s="52">
        <v>5</v>
      </c>
      <c r="AF262" s="43">
        <v>100</v>
      </c>
      <c r="AG262" s="53" t="s">
        <v>1128</v>
      </c>
      <c r="AH262" s="48" t="s">
        <v>1118</v>
      </c>
      <c r="AI262" s="66">
        <v>50</v>
      </c>
      <c r="AJ262" s="53" t="s">
        <v>1138</v>
      </c>
      <c r="AK262" s="48" t="s">
        <v>1129</v>
      </c>
      <c r="AL262" s="66">
        <v>25</v>
      </c>
      <c r="AM262" s="53"/>
      <c r="AN262" s="48"/>
      <c r="AO262" s="66"/>
      <c r="AP262" s="53"/>
      <c r="AQ262" s="48"/>
      <c r="AR262" s="66"/>
      <c r="AS262" s="53" t="s">
        <v>1162</v>
      </c>
      <c r="AT262" s="45" t="s">
        <v>1145</v>
      </c>
      <c r="AU262" s="66">
        <v>10</v>
      </c>
      <c r="AV262" s="107" t="s">
        <v>1162</v>
      </c>
      <c r="AW262" s="45" t="s">
        <v>1247</v>
      </c>
      <c r="AX262" s="66">
        <v>15</v>
      </c>
    </row>
    <row r="263" spans="1:240" s="37" customFormat="1" ht="52.2" customHeight="1" x14ac:dyDescent="0.25">
      <c r="A263" s="45">
        <v>206</v>
      </c>
      <c r="B263" s="253" t="s">
        <v>8493</v>
      </c>
      <c r="C263" s="45">
        <v>13</v>
      </c>
      <c r="D263" s="46"/>
      <c r="E263" s="47" t="s">
        <v>1118</v>
      </c>
      <c r="F263" s="97">
        <v>15269</v>
      </c>
      <c r="G263" s="47" t="s">
        <v>1251</v>
      </c>
      <c r="H263" s="45">
        <v>2014</v>
      </c>
      <c r="I263" s="48" t="s">
        <v>1252</v>
      </c>
      <c r="J263" s="104">
        <v>257900.77</v>
      </c>
      <c r="K263" s="45" t="s">
        <v>2901</v>
      </c>
      <c r="L263" s="48" t="s">
        <v>1170</v>
      </c>
      <c r="M263" s="48" t="s">
        <v>1221</v>
      </c>
      <c r="N263" s="48" t="s">
        <v>1253</v>
      </c>
      <c r="O263" s="48" t="s">
        <v>1254</v>
      </c>
      <c r="P263" s="279">
        <v>4741</v>
      </c>
      <c r="Q263" s="50">
        <f t="shared" si="8"/>
        <v>166.14000000000001</v>
      </c>
      <c r="R263" s="50">
        <v>23.529411764705884</v>
      </c>
      <c r="S263" s="45">
        <v>100</v>
      </c>
      <c r="T263" s="45">
        <v>90</v>
      </c>
      <c r="U263" s="50">
        <f t="shared" si="7"/>
        <v>213.52941176470588</v>
      </c>
      <c r="V263" s="45">
        <v>100</v>
      </c>
      <c r="W263" s="50">
        <v>75.69</v>
      </c>
      <c r="X263" s="51" t="s">
        <v>1127</v>
      </c>
      <c r="Y263" s="45">
        <v>3</v>
      </c>
      <c r="Z263" s="45">
        <v>12</v>
      </c>
      <c r="AA263" s="45">
        <v>3</v>
      </c>
      <c r="AB263" s="45">
        <v>60</v>
      </c>
      <c r="AC263" s="45"/>
      <c r="AD263" s="45">
        <v>0</v>
      </c>
      <c r="AE263" s="52">
        <v>5</v>
      </c>
      <c r="AF263" s="43">
        <v>100</v>
      </c>
      <c r="AG263" s="53" t="s">
        <v>1128</v>
      </c>
      <c r="AH263" s="48" t="s">
        <v>1118</v>
      </c>
      <c r="AI263" s="66">
        <v>60</v>
      </c>
      <c r="AJ263" s="53" t="s">
        <v>1138</v>
      </c>
      <c r="AK263" s="48" t="s">
        <v>1129</v>
      </c>
      <c r="AL263" s="66">
        <v>20</v>
      </c>
      <c r="AM263" s="53"/>
      <c r="AN263" s="48"/>
      <c r="AO263" s="66"/>
      <c r="AP263" s="53"/>
      <c r="AQ263" s="48"/>
      <c r="AR263" s="66"/>
      <c r="AS263" s="53" t="s">
        <v>1162</v>
      </c>
      <c r="AT263" s="45" t="s">
        <v>1145</v>
      </c>
      <c r="AU263" s="66">
        <v>20</v>
      </c>
      <c r="AV263" s="107"/>
      <c r="AW263" s="45"/>
      <c r="AX263" s="66"/>
      <c r="AY263" s="132"/>
      <c r="AZ263" s="132"/>
      <c r="BA263" s="132"/>
      <c r="BB263" s="132"/>
      <c r="BC263" s="1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row>
    <row r="264" spans="1:240" s="38" customFormat="1" ht="52.2" customHeight="1" x14ac:dyDescent="0.25">
      <c r="A264" s="45">
        <v>206</v>
      </c>
      <c r="B264" s="253" t="s">
        <v>8493</v>
      </c>
      <c r="C264" s="45">
        <v>12</v>
      </c>
      <c r="D264" s="46"/>
      <c r="E264" s="47" t="s">
        <v>1230</v>
      </c>
      <c r="F264" s="45" t="s">
        <v>1231</v>
      </c>
      <c r="G264" s="47" t="s">
        <v>1255</v>
      </c>
      <c r="H264" s="45">
        <v>2013</v>
      </c>
      <c r="I264" s="48" t="s">
        <v>1256</v>
      </c>
      <c r="J264" s="104">
        <v>62366.599999999991</v>
      </c>
      <c r="K264" s="45" t="s">
        <v>2901</v>
      </c>
      <c r="L264" s="48" t="s">
        <v>1170</v>
      </c>
      <c r="M264" s="48" t="s">
        <v>1221</v>
      </c>
      <c r="N264" s="48" t="s">
        <v>1257</v>
      </c>
      <c r="O264" s="48" t="s">
        <v>1258</v>
      </c>
      <c r="P264" s="279">
        <v>4657</v>
      </c>
      <c r="Q264" s="50">
        <f t="shared" si="8"/>
        <v>46.140000000000015</v>
      </c>
      <c r="R264" s="50">
        <v>7.6458823529411761</v>
      </c>
      <c r="S264" s="45">
        <v>25</v>
      </c>
      <c r="T264" s="45">
        <v>45</v>
      </c>
      <c r="U264" s="50">
        <f t="shared" si="7"/>
        <v>77.645882352941186</v>
      </c>
      <c r="V264" s="45">
        <v>100</v>
      </c>
      <c r="W264" s="50">
        <v>76</v>
      </c>
      <c r="X264" s="51" t="s">
        <v>1127</v>
      </c>
      <c r="Y264" s="45">
        <v>3</v>
      </c>
      <c r="Z264" s="45">
        <v>1</v>
      </c>
      <c r="AA264" s="45">
        <v>4</v>
      </c>
      <c r="AB264" s="45">
        <v>60</v>
      </c>
      <c r="AC264" s="45"/>
      <c r="AD264" s="45">
        <v>0</v>
      </c>
      <c r="AE264" s="52">
        <v>5</v>
      </c>
      <c r="AF264" s="43">
        <v>100</v>
      </c>
      <c r="AG264" s="53" t="s">
        <v>1138</v>
      </c>
      <c r="AH264" s="48" t="s">
        <v>1129</v>
      </c>
      <c r="AI264" s="66">
        <v>50</v>
      </c>
      <c r="AJ264" s="53" t="s">
        <v>1128</v>
      </c>
      <c r="AK264" s="48" t="s">
        <v>1118</v>
      </c>
      <c r="AL264" s="66">
        <v>20</v>
      </c>
      <c r="AM264" s="53"/>
      <c r="AN264" s="48"/>
      <c r="AO264" s="66"/>
      <c r="AP264" s="53"/>
      <c r="AQ264" s="48"/>
      <c r="AR264" s="66"/>
      <c r="AS264" s="53" t="s">
        <v>1162</v>
      </c>
      <c r="AT264" s="45" t="s">
        <v>1145</v>
      </c>
      <c r="AU264" s="66">
        <v>30</v>
      </c>
      <c r="AV264" s="107"/>
      <c r="AW264" s="45"/>
      <c r="AX264" s="66"/>
      <c r="AY264" s="132"/>
      <c r="AZ264" s="132"/>
      <c r="BA264" s="132"/>
      <c r="BB264" s="132"/>
      <c r="BC264" s="1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row>
    <row r="265" spans="1:240" s="38" customFormat="1" ht="52.2" customHeight="1" x14ac:dyDescent="0.25">
      <c r="A265" s="45">
        <v>206</v>
      </c>
      <c r="B265" s="253" t="s">
        <v>8493</v>
      </c>
      <c r="C265" s="45">
        <v>12</v>
      </c>
      <c r="D265" s="46" t="s">
        <v>1138</v>
      </c>
      <c r="E265" s="47" t="s">
        <v>1129</v>
      </c>
      <c r="F265" s="45" t="s">
        <v>1130</v>
      </c>
      <c r="G265" s="47" t="s">
        <v>1259</v>
      </c>
      <c r="H265" s="45">
        <v>2015</v>
      </c>
      <c r="I265" s="48" t="s">
        <v>1260</v>
      </c>
      <c r="J265" s="104">
        <v>96922.38</v>
      </c>
      <c r="K265" s="45" t="s">
        <v>694</v>
      </c>
      <c r="L265" s="48" t="s">
        <v>1170</v>
      </c>
      <c r="M265" s="48" t="s">
        <v>1221</v>
      </c>
      <c r="N265" s="48" t="s">
        <v>1261</v>
      </c>
      <c r="O265" s="48" t="s">
        <v>1262</v>
      </c>
      <c r="P265" s="279">
        <v>4838</v>
      </c>
      <c r="Q265" s="50">
        <f t="shared" si="8"/>
        <v>46.14</v>
      </c>
      <c r="R265" s="50">
        <v>11.402588235294118</v>
      </c>
      <c r="S265" s="45">
        <v>25</v>
      </c>
      <c r="T265" s="45">
        <v>45</v>
      </c>
      <c r="U265" s="50">
        <f t="shared" si="7"/>
        <v>81.402588235294118</v>
      </c>
      <c r="V265" s="45">
        <v>100</v>
      </c>
      <c r="W265" s="50">
        <v>60</v>
      </c>
      <c r="X265" s="51" t="s">
        <v>1127</v>
      </c>
      <c r="Y265" s="45">
        <v>3</v>
      </c>
      <c r="Z265" s="45">
        <v>4</v>
      </c>
      <c r="AA265" s="45">
        <v>1</v>
      </c>
      <c r="AB265" s="45">
        <v>60</v>
      </c>
      <c r="AC265" s="45">
        <v>125</v>
      </c>
      <c r="AD265" s="45">
        <v>0</v>
      </c>
      <c r="AE265" s="52">
        <v>5</v>
      </c>
      <c r="AF265" s="43">
        <v>100</v>
      </c>
      <c r="AG265" s="53" t="s">
        <v>1138</v>
      </c>
      <c r="AH265" s="48" t="s">
        <v>1129</v>
      </c>
      <c r="AI265" s="66">
        <v>45</v>
      </c>
      <c r="AJ265" s="53" t="s">
        <v>1128</v>
      </c>
      <c r="AK265" s="48" t="s">
        <v>1118</v>
      </c>
      <c r="AL265" s="66">
        <v>45</v>
      </c>
      <c r="AM265" s="53"/>
      <c r="AN265" s="48"/>
      <c r="AO265" s="66"/>
      <c r="AP265" s="53"/>
      <c r="AQ265" s="48"/>
      <c r="AR265" s="66"/>
      <c r="AS265" s="53" t="s">
        <v>1162</v>
      </c>
      <c r="AT265" s="45" t="s">
        <v>1145</v>
      </c>
      <c r="AU265" s="66">
        <v>10</v>
      </c>
      <c r="AV265" s="107"/>
      <c r="AW265" s="45"/>
      <c r="AX265" s="66"/>
      <c r="AY265" s="132"/>
      <c r="AZ265" s="132"/>
      <c r="BA265" s="132"/>
      <c r="BB265" s="132"/>
      <c r="BC265" s="132"/>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37"/>
      <c r="CA265" s="37"/>
      <c r="CB265" s="37"/>
      <c r="CC265" s="37"/>
      <c r="CD265" s="37"/>
      <c r="CE265" s="37"/>
      <c r="CF265" s="37"/>
      <c r="CG265" s="37"/>
      <c r="CH265" s="37"/>
      <c r="CI265" s="37"/>
      <c r="CJ265" s="37"/>
      <c r="CK265" s="37"/>
      <c r="CL265" s="37"/>
      <c r="CM265" s="37"/>
      <c r="CN265" s="37"/>
      <c r="CO265" s="37"/>
      <c r="CP265" s="37"/>
      <c r="CQ265" s="37"/>
      <c r="CR265" s="37"/>
      <c r="CS265" s="37"/>
      <c r="CT265" s="37"/>
      <c r="CU265" s="37"/>
      <c r="CV265" s="37"/>
      <c r="CW265" s="37"/>
      <c r="CX265" s="37"/>
      <c r="CY265" s="37"/>
      <c r="CZ265" s="37"/>
      <c r="DA265" s="37"/>
      <c r="DB265" s="37"/>
      <c r="DC265" s="37"/>
      <c r="DD265" s="37"/>
      <c r="DE265" s="37"/>
      <c r="DF265" s="37"/>
      <c r="DG265" s="37"/>
      <c r="DH265" s="37"/>
      <c r="DI265" s="37"/>
      <c r="DJ265" s="37"/>
      <c r="DK265" s="37"/>
      <c r="DL265" s="37"/>
      <c r="DM265" s="37"/>
      <c r="DN265" s="37"/>
      <c r="DO265" s="37"/>
      <c r="DP265" s="37"/>
      <c r="DQ265" s="37"/>
      <c r="DR265" s="37"/>
      <c r="DS265" s="37"/>
      <c r="DT265" s="37"/>
      <c r="DU265" s="37"/>
      <c r="DV265" s="37"/>
      <c r="DW265" s="37"/>
      <c r="DX265" s="37"/>
      <c r="DY265" s="37"/>
      <c r="DZ265" s="37"/>
      <c r="EA265" s="37"/>
      <c r="EB265" s="37"/>
      <c r="EC265" s="37"/>
      <c r="ED265" s="37"/>
      <c r="EE265" s="37"/>
      <c r="EF265" s="37"/>
      <c r="EG265" s="37"/>
      <c r="EH265" s="37"/>
      <c r="EI265" s="37"/>
      <c r="EJ265" s="37"/>
      <c r="EK265" s="37"/>
      <c r="EL265" s="37"/>
      <c r="EM265" s="37"/>
      <c r="EN265" s="37"/>
      <c r="EO265" s="37"/>
      <c r="EP265" s="37"/>
      <c r="EQ265" s="37"/>
      <c r="ER265" s="37"/>
      <c r="ES265" s="37"/>
      <c r="ET265" s="37"/>
      <c r="EU265" s="37"/>
      <c r="EV265" s="37"/>
      <c r="EW265" s="37"/>
      <c r="EX265" s="37"/>
      <c r="EY265" s="37"/>
      <c r="EZ265" s="37"/>
      <c r="FA265" s="37"/>
      <c r="FB265" s="37"/>
      <c r="FC265" s="37"/>
      <c r="FD265" s="37"/>
      <c r="FE265" s="37"/>
      <c r="FF265" s="37"/>
      <c r="FG265" s="37"/>
      <c r="FH265" s="37"/>
      <c r="FI265" s="37"/>
      <c r="FJ265" s="37"/>
      <c r="FK265" s="37"/>
      <c r="FL265" s="37"/>
      <c r="FM265" s="37"/>
      <c r="FN265" s="37"/>
      <c r="FO265" s="37"/>
      <c r="FP265" s="37"/>
      <c r="FQ265" s="37"/>
      <c r="FR265" s="37"/>
      <c r="FS265" s="37"/>
      <c r="FT265" s="37"/>
      <c r="FU265" s="37"/>
      <c r="FV265" s="37"/>
      <c r="FW265" s="37"/>
      <c r="FX265" s="37"/>
      <c r="FY265" s="37"/>
      <c r="FZ265" s="37"/>
      <c r="GA265" s="37"/>
      <c r="GB265" s="37"/>
      <c r="GC265" s="37"/>
      <c r="GD265" s="37"/>
      <c r="GE265" s="37"/>
      <c r="GF265" s="37"/>
      <c r="GG265" s="37"/>
      <c r="GH265" s="37"/>
      <c r="GI265" s="37"/>
      <c r="GJ265" s="37"/>
      <c r="GK265" s="37"/>
      <c r="GL265" s="37"/>
      <c r="GM265" s="37"/>
      <c r="GN265" s="37"/>
      <c r="GO265" s="37"/>
      <c r="GP265" s="37"/>
      <c r="GQ265" s="37"/>
      <c r="GR265" s="37"/>
      <c r="GS265" s="37"/>
      <c r="GT265" s="37"/>
      <c r="GU265" s="37"/>
      <c r="GV265" s="37"/>
      <c r="GW265" s="37"/>
      <c r="GX265" s="37"/>
      <c r="GY265" s="37"/>
      <c r="GZ265" s="37"/>
      <c r="HA265" s="37"/>
      <c r="HB265" s="37"/>
      <c r="HC265" s="37"/>
      <c r="HD265" s="37"/>
      <c r="HE265" s="37"/>
      <c r="HF265" s="37"/>
      <c r="HG265" s="37"/>
      <c r="HH265" s="37"/>
      <c r="HI265" s="37"/>
      <c r="HJ265" s="37"/>
      <c r="HK265" s="37"/>
      <c r="HL265" s="37"/>
      <c r="HM265" s="37"/>
      <c r="HN265" s="37"/>
      <c r="HO265" s="37"/>
      <c r="HP265" s="37"/>
      <c r="HQ265" s="37"/>
      <c r="HR265" s="37"/>
      <c r="HS265" s="37"/>
      <c r="HT265" s="37"/>
      <c r="HU265" s="37"/>
      <c r="HV265" s="37"/>
      <c r="HW265" s="37"/>
      <c r="HX265" s="37"/>
      <c r="HY265" s="37"/>
      <c r="HZ265" s="37"/>
      <c r="IA265" s="37"/>
      <c r="IB265" s="37"/>
      <c r="IC265" s="37"/>
      <c r="ID265" s="37"/>
      <c r="IE265" s="37"/>
      <c r="IF265" s="37"/>
    </row>
    <row r="266" spans="1:240" s="38" customFormat="1" ht="52.2" customHeight="1" x14ac:dyDescent="0.25">
      <c r="A266" s="45">
        <v>206</v>
      </c>
      <c r="B266" s="253" t="s">
        <v>8493</v>
      </c>
      <c r="C266" s="97">
        <v>13</v>
      </c>
      <c r="D266" s="97" t="s">
        <v>1128</v>
      </c>
      <c r="E266" s="280" t="s">
        <v>1118</v>
      </c>
      <c r="F266" s="97">
        <v>15269</v>
      </c>
      <c r="G266" s="60" t="s">
        <v>1263</v>
      </c>
      <c r="H266" s="97">
        <v>2016</v>
      </c>
      <c r="I266" s="58" t="s">
        <v>1264</v>
      </c>
      <c r="J266" s="261">
        <v>54786.3</v>
      </c>
      <c r="K266" s="97" t="s">
        <v>694</v>
      </c>
      <c r="L266" s="48" t="s">
        <v>1170</v>
      </c>
      <c r="M266" s="48" t="s">
        <v>1221</v>
      </c>
      <c r="N266" s="48" t="s">
        <v>1239</v>
      </c>
      <c r="O266" s="48" t="s">
        <v>1240</v>
      </c>
      <c r="P266" s="281">
        <v>4866</v>
      </c>
      <c r="Q266" s="50">
        <f t="shared" si="8"/>
        <v>401.14000000000004</v>
      </c>
      <c r="R266" s="50">
        <v>6.4454470588235298</v>
      </c>
      <c r="S266" s="45">
        <v>225</v>
      </c>
      <c r="T266" s="45">
        <v>200</v>
      </c>
      <c r="U266" s="50">
        <f t="shared" si="7"/>
        <v>431.44544705882356</v>
      </c>
      <c r="V266" s="45">
        <v>100</v>
      </c>
      <c r="W266" s="282">
        <v>50</v>
      </c>
      <c r="X266" s="51" t="s">
        <v>1127</v>
      </c>
      <c r="Y266" s="45">
        <v>1</v>
      </c>
      <c r="Z266" s="45">
        <v>4</v>
      </c>
      <c r="AA266" s="45">
        <v>1</v>
      </c>
      <c r="AB266" s="45">
        <v>60</v>
      </c>
      <c r="AC266" s="97" t="s">
        <v>1265</v>
      </c>
      <c r="AD266" s="45">
        <v>0</v>
      </c>
      <c r="AE266" s="52">
        <v>5</v>
      </c>
      <c r="AF266" s="43">
        <v>100</v>
      </c>
      <c r="AG266" s="53" t="s">
        <v>1128</v>
      </c>
      <c r="AH266" s="48" t="s">
        <v>1118</v>
      </c>
      <c r="AI266" s="66">
        <v>60</v>
      </c>
      <c r="AJ266" s="53" t="s">
        <v>1138</v>
      </c>
      <c r="AK266" s="48" t="s">
        <v>1129</v>
      </c>
      <c r="AL266" s="66">
        <v>25</v>
      </c>
      <c r="AM266" s="396"/>
      <c r="AN266" s="98"/>
      <c r="AO266" s="368"/>
      <c r="AP266" s="396"/>
      <c r="AQ266" s="98"/>
      <c r="AR266" s="368"/>
      <c r="AS266" s="53" t="s">
        <v>1162</v>
      </c>
      <c r="AT266" s="45" t="s">
        <v>1145</v>
      </c>
      <c r="AU266" s="368">
        <v>15</v>
      </c>
      <c r="AV266" s="367"/>
      <c r="AW266" s="97"/>
      <c r="AX266" s="368"/>
      <c r="AY266" s="132"/>
      <c r="AZ266" s="132"/>
      <c r="BA266" s="132"/>
      <c r="BB266" s="132"/>
      <c r="BC266" s="132"/>
    </row>
    <row r="267" spans="1:240" s="38" customFormat="1" ht="52.2" customHeight="1" x14ac:dyDescent="0.25">
      <c r="A267" s="45">
        <v>206</v>
      </c>
      <c r="B267" s="253" t="s">
        <v>8493</v>
      </c>
      <c r="C267" s="97">
        <v>13</v>
      </c>
      <c r="D267" s="97" t="s">
        <v>1128</v>
      </c>
      <c r="E267" s="280" t="s">
        <v>1118</v>
      </c>
      <c r="F267" s="97">
        <v>15269</v>
      </c>
      <c r="G267" s="60" t="s">
        <v>1266</v>
      </c>
      <c r="H267" s="97">
        <v>2016</v>
      </c>
      <c r="I267" s="98" t="s">
        <v>1267</v>
      </c>
      <c r="J267" s="261">
        <v>31145.15</v>
      </c>
      <c r="K267" s="97" t="s">
        <v>694</v>
      </c>
      <c r="L267" s="48" t="s">
        <v>1170</v>
      </c>
      <c r="M267" s="48" t="s">
        <v>1221</v>
      </c>
      <c r="N267" s="48" t="s">
        <v>1239</v>
      </c>
      <c r="O267" s="48" t="s">
        <v>1240</v>
      </c>
      <c r="P267" s="281">
        <v>4873</v>
      </c>
      <c r="Q267" s="50">
        <f t="shared" si="8"/>
        <v>401.13999999999993</v>
      </c>
      <c r="R267" s="50">
        <v>3.6641352941176475</v>
      </c>
      <c r="S267" s="45">
        <v>225</v>
      </c>
      <c r="T267" s="45">
        <v>200</v>
      </c>
      <c r="U267" s="50">
        <f t="shared" si="7"/>
        <v>428.66413529411761</v>
      </c>
      <c r="V267" s="45">
        <v>100</v>
      </c>
      <c r="W267" s="282">
        <v>46.7</v>
      </c>
      <c r="X267" s="51" t="s">
        <v>1127</v>
      </c>
      <c r="Y267" s="45">
        <v>1</v>
      </c>
      <c r="Z267" s="45">
        <v>4</v>
      </c>
      <c r="AA267" s="45">
        <v>1</v>
      </c>
      <c r="AB267" s="45">
        <v>60</v>
      </c>
      <c r="AC267" s="97" t="s">
        <v>1265</v>
      </c>
      <c r="AD267" s="45">
        <v>0</v>
      </c>
      <c r="AE267" s="52">
        <v>5</v>
      </c>
      <c r="AF267" s="43">
        <v>100</v>
      </c>
      <c r="AG267" s="53" t="s">
        <v>1128</v>
      </c>
      <c r="AH267" s="48" t="s">
        <v>1118</v>
      </c>
      <c r="AI267" s="66">
        <v>60</v>
      </c>
      <c r="AJ267" s="53" t="s">
        <v>1138</v>
      </c>
      <c r="AK267" s="48" t="s">
        <v>1129</v>
      </c>
      <c r="AL267" s="66">
        <v>25</v>
      </c>
      <c r="AM267" s="396"/>
      <c r="AN267" s="98"/>
      <c r="AO267" s="368"/>
      <c r="AP267" s="396"/>
      <c r="AQ267" s="98"/>
      <c r="AR267" s="368"/>
      <c r="AS267" s="53" t="s">
        <v>1162</v>
      </c>
      <c r="AT267" s="45" t="s">
        <v>1145</v>
      </c>
      <c r="AU267" s="368">
        <v>15</v>
      </c>
      <c r="AV267" s="367"/>
      <c r="AW267" s="97"/>
      <c r="AX267" s="368"/>
      <c r="AY267" s="132"/>
      <c r="AZ267" s="132"/>
      <c r="BA267" s="132"/>
      <c r="BB267" s="132"/>
      <c r="BC267" s="132"/>
    </row>
    <row r="268" spans="1:240" s="38" customFormat="1" ht="52.2" customHeight="1" x14ac:dyDescent="0.25">
      <c r="A268" s="45">
        <v>206</v>
      </c>
      <c r="B268" s="253" t="s">
        <v>8493</v>
      </c>
      <c r="C268" s="97">
        <v>13</v>
      </c>
      <c r="D268" s="97" t="s">
        <v>1128</v>
      </c>
      <c r="E268" s="280" t="s">
        <v>1118</v>
      </c>
      <c r="F268" s="97">
        <v>15269</v>
      </c>
      <c r="G268" s="47" t="s">
        <v>1204</v>
      </c>
      <c r="H268" s="97">
        <v>2016</v>
      </c>
      <c r="I268" s="98" t="s">
        <v>1268</v>
      </c>
      <c r="J268" s="261">
        <v>40121.15</v>
      </c>
      <c r="K268" s="97" t="s">
        <v>694</v>
      </c>
      <c r="L268" s="48" t="s">
        <v>1170</v>
      </c>
      <c r="M268" s="48" t="s">
        <v>1221</v>
      </c>
      <c r="N268" s="48" t="s">
        <v>1206</v>
      </c>
      <c r="O268" s="48" t="s">
        <v>1207</v>
      </c>
      <c r="P268" s="281">
        <v>4933</v>
      </c>
      <c r="Q268" s="50">
        <f t="shared" si="8"/>
        <v>44.14</v>
      </c>
      <c r="R268" s="50">
        <v>4.7201352941176475</v>
      </c>
      <c r="S268" s="45">
        <v>11</v>
      </c>
      <c r="T268" s="45">
        <v>57</v>
      </c>
      <c r="U268" s="50">
        <f t="shared" si="7"/>
        <v>72.720135294117654</v>
      </c>
      <c r="V268" s="45">
        <v>100</v>
      </c>
      <c r="W268" s="282">
        <v>45</v>
      </c>
      <c r="X268" s="51" t="s">
        <v>1127</v>
      </c>
      <c r="Y268" s="45">
        <v>6</v>
      </c>
      <c r="Z268" s="45">
        <v>1</v>
      </c>
      <c r="AA268" s="45">
        <v>5</v>
      </c>
      <c r="AB268" s="45">
        <v>60</v>
      </c>
      <c r="AC268" s="97" t="s">
        <v>1265</v>
      </c>
      <c r="AD268" s="45">
        <v>0</v>
      </c>
      <c r="AE268" s="52">
        <v>5</v>
      </c>
      <c r="AF268" s="43">
        <v>100</v>
      </c>
      <c r="AG268" s="53" t="s">
        <v>1128</v>
      </c>
      <c r="AH268" s="48" t="s">
        <v>1118</v>
      </c>
      <c r="AI268" s="66">
        <v>40</v>
      </c>
      <c r="AJ268" s="53" t="s">
        <v>1138</v>
      </c>
      <c r="AK268" s="48" t="s">
        <v>1129</v>
      </c>
      <c r="AL268" s="66">
        <v>30</v>
      </c>
      <c r="AM268" s="396"/>
      <c r="AN268" s="98"/>
      <c r="AO268" s="368"/>
      <c r="AP268" s="396"/>
      <c r="AQ268" s="98"/>
      <c r="AR268" s="368"/>
      <c r="AS268" s="53"/>
      <c r="AT268" s="45"/>
      <c r="AU268" s="368"/>
      <c r="AV268" s="367"/>
      <c r="AW268" s="97"/>
      <c r="AX268" s="368"/>
      <c r="AY268" s="132"/>
      <c r="AZ268" s="132"/>
      <c r="BA268" s="132"/>
      <c r="BB268" s="132"/>
      <c r="BC268" s="132"/>
    </row>
    <row r="269" spans="1:240" s="38" customFormat="1" ht="52.2" customHeight="1" x14ac:dyDescent="0.25">
      <c r="A269" s="45">
        <v>206</v>
      </c>
      <c r="B269" s="253" t="s">
        <v>8493</v>
      </c>
      <c r="C269" s="45">
        <v>15</v>
      </c>
      <c r="D269" s="46" t="s">
        <v>1269</v>
      </c>
      <c r="E269" s="47" t="s">
        <v>1146</v>
      </c>
      <c r="F269" s="45" t="s">
        <v>1147</v>
      </c>
      <c r="G269" s="47" t="s">
        <v>1270</v>
      </c>
      <c r="H269" s="45">
        <v>2017</v>
      </c>
      <c r="I269" s="48" t="s">
        <v>1271</v>
      </c>
      <c r="J269" s="104">
        <v>75051.34</v>
      </c>
      <c r="K269" s="45" t="s">
        <v>694</v>
      </c>
      <c r="L269" s="48" t="s">
        <v>1150</v>
      </c>
      <c r="M269" s="48" t="s">
        <v>1151</v>
      </c>
      <c r="N269" s="48" t="s">
        <v>1165</v>
      </c>
      <c r="O269" s="48" t="s">
        <v>1166</v>
      </c>
      <c r="P269" s="279">
        <v>4920</v>
      </c>
      <c r="Q269" s="50">
        <f t="shared" si="8"/>
        <v>26.14</v>
      </c>
      <c r="R269" s="50">
        <v>8.8295694117647052</v>
      </c>
      <c r="S269" s="45">
        <v>15</v>
      </c>
      <c r="T269" s="45">
        <v>35</v>
      </c>
      <c r="U269" s="50">
        <f>SUM(R269:T269)</f>
        <v>58.829569411764709</v>
      </c>
      <c r="V269" s="45">
        <v>0</v>
      </c>
      <c r="W269" s="50">
        <v>35</v>
      </c>
      <c r="X269" s="51" t="s">
        <v>1127</v>
      </c>
      <c r="Y269" s="45">
        <v>1</v>
      </c>
      <c r="Z269" s="45">
        <v>2</v>
      </c>
      <c r="AA269" s="45">
        <v>3</v>
      </c>
      <c r="AB269" s="45">
        <v>60</v>
      </c>
      <c r="AC269" s="97" t="s">
        <v>1272</v>
      </c>
      <c r="AD269" s="45">
        <v>0</v>
      </c>
      <c r="AE269" s="52">
        <v>5</v>
      </c>
      <c r="AF269" s="43">
        <v>100</v>
      </c>
      <c r="AG269" s="53" t="s">
        <v>1155</v>
      </c>
      <c r="AH269" s="48" t="s">
        <v>1146</v>
      </c>
      <c r="AI269" s="66">
        <v>100</v>
      </c>
      <c r="AJ269" s="53"/>
      <c r="AK269" s="48"/>
      <c r="AL269" s="66"/>
      <c r="AM269" s="53"/>
      <c r="AN269" s="48"/>
      <c r="AO269" s="66"/>
      <c r="AP269" s="53"/>
      <c r="AQ269" s="48"/>
      <c r="AR269" s="66"/>
      <c r="AS269" s="53"/>
      <c r="AT269" s="45"/>
      <c r="AU269" s="66"/>
      <c r="AV269" s="107"/>
      <c r="AW269" s="45"/>
      <c r="AX269" s="66"/>
      <c r="AY269" s="132"/>
      <c r="AZ269" s="132"/>
      <c r="BA269" s="132"/>
      <c r="BB269" s="132"/>
      <c r="BC269" s="132"/>
    </row>
    <row r="270" spans="1:240" ht="52.2" customHeight="1" x14ac:dyDescent="0.25">
      <c r="A270" s="45">
        <v>206</v>
      </c>
      <c r="B270" s="253" t="s">
        <v>8493</v>
      </c>
      <c r="C270" s="45">
        <v>12</v>
      </c>
      <c r="D270" s="46" t="s">
        <v>1138</v>
      </c>
      <c r="E270" s="47" t="s">
        <v>1230</v>
      </c>
      <c r="F270" s="45">
        <v>18475</v>
      </c>
      <c r="G270" s="47" t="s">
        <v>1273</v>
      </c>
      <c r="H270" s="45">
        <v>2017</v>
      </c>
      <c r="I270" s="48" t="s">
        <v>1274</v>
      </c>
      <c r="J270" s="104">
        <v>26789.32</v>
      </c>
      <c r="K270" s="45" t="s">
        <v>2901</v>
      </c>
      <c r="L270" s="48" t="s">
        <v>1170</v>
      </c>
      <c r="M270" s="48" t="s">
        <v>1221</v>
      </c>
      <c r="N270" s="48" t="s">
        <v>1275</v>
      </c>
      <c r="O270" s="48" t="s">
        <v>1276</v>
      </c>
      <c r="P270" s="279">
        <v>4929</v>
      </c>
      <c r="Q270" s="50">
        <f>U270-R270-10.82-13.04</f>
        <v>14.18</v>
      </c>
      <c r="R270" s="50">
        <v>4.2614752941176466</v>
      </c>
      <c r="S270" s="45">
        <v>25</v>
      </c>
      <c r="T270" s="45">
        <v>13.04</v>
      </c>
      <c r="U270" s="50">
        <f>SUM(R270:T270)</f>
        <v>42.301475294117644</v>
      </c>
      <c r="V270" s="45">
        <v>100</v>
      </c>
      <c r="W270" s="50">
        <v>28.3</v>
      </c>
      <c r="X270" s="51" t="s">
        <v>1127</v>
      </c>
      <c r="Y270" s="45">
        <v>3</v>
      </c>
      <c r="Z270" s="45">
        <v>11</v>
      </c>
      <c r="AA270" s="45">
        <v>4</v>
      </c>
      <c r="AB270" s="45">
        <v>60</v>
      </c>
      <c r="AC270" s="45"/>
      <c r="AD270" s="45">
        <v>0</v>
      </c>
      <c r="AE270" s="52">
        <v>5</v>
      </c>
      <c r="AF270" s="43">
        <v>100</v>
      </c>
      <c r="AG270" s="53" t="s">
        <v>1138</v>
      </c>
      <c r="AH270" s="48" t="s">
        <v>1129</v>
      </c>
      <c r="AI270" s="66">
        <v>50</v>
      </c>
      <c r="AJ270" s="53" t="s">
        <v>1128</v>
      </c>
      <c r="AK270" s="48" t="s">
        <v>1118</v>
      </c>
      <c r="AL270" s="66">
        <v>20</v>
      </c>
      <c r="AM270" s="53"/>
      <c r="AN270" s="48"/>
      <c r="AO270" s="66"/>
      <c r="AP270" s="53"/>
      <c r="AQ270" s="48"/>
      <c r="AR270" s="66"/>
      <c r="AS270" s="53" t="s">
        <v>1162</v>
      </c>
      <c r="AT270" s="45" t="s">
        <v>1145</v>
      </c>
      <c r="AU270" s="66">
        <v>30</v>
      </c>
      <c r="AV270" s="107"/>
      <c r="AW270" s="45"/>
      <c r="AX270" s="66"/>
      <c r="BD270" s="38"/>
      <c r="BE270" s="38"/>
      <c r="BF270" s="38"/>
      <c r="BG270" s="38"/>
      <c r="BH270" s="38"/>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c r="DC270" s="38"/>
      <c r="DD270" s="38"/>
      <c r="DE270" s="38"/>
      <c r="DF270" s="38"/>
      <c r="DG270" s="38"/>
      <c r="DH270" s="38"/>
      <c r="DI270" s="38"/>
      <c r="DJ270" s="38"/>
      <c r="DK270" s="38"/>
      <c r="DL270" s="38"/>
      <c r="DM270" s="38"/>
      <c r="DN270" s="38"/>
      <c r="DO270" s="38"/>
      <c r="DP270" s="38"/>
      <c r="DQ270" s="38"/>
      <c r="DR270" s="38"/>
      <c r="DS270" s="38"/>
      <c r="DT270" s="38"/>
      <c r="DU270" s="38"/>
      <c r="DV270" s="38"/>
      <c r="DW270" s="38"/>
      <c r="DX270" s="38"/>
      <c r="DY270" s="38"/>
      <c r="DZ270" s="38"/>
      <c r="EA270" s="38"/>
      <c r="EB270" s="38"/>
      <c r="EC270" s="38"/>
      <c r="ED270" s="38"/>
      <c r="EE270" s="38"/>
      <c r="EF270" s="38"/>
      <c r="EG270" s="38"/>
      <c r="EH270" s="38"/>
      <c r="EI270" s="38"/>
      <c r="EJ270" s="38"/>
      <c r="EK270" s="38"/>
      <c r="EL270" s="38"/>
      <c r="EM270" s="38"/>
      <c r="EN270" s="38"/>
      <c r="EO270" s="38"/>
      <c r="EP270" s="38"/>
      <c r="EQ270" s="38"/>
      <c r="ER270" s="38"/>
      <c r="ES270" s="38"/>
      <c r="ET270" s="38"/>
      <c r="EU270" s="38"/>
      <c r="EV270" s="38"/>
      <c r="EW270" s="38"/>
      <c r="EX270" s="38"/>
      <c r="EY270" s="38"/>
      <c r="EZ270" s="38"/>
      <c r="FA270" s="38"/>
      <c r="FB270" s="38"/>
      <c r="FC270" s="38"/>
      <c r="FD270" s="38"/>
      <c r="FE270" s="38"/>
      <c r="FF270" s="38"/>
      <c r="FG270" s="38"/>
      <c r="FH270" s="38"/>
      <c r="FI270" s="38"/>
      <c r="FJ270" s="38"/>
      <c r="FK270" s="38"/>
      <c r="FL270" s="38"/>
      <c r="FM270" s="38"/>
      <c r="FN270" s="38"/>
      <c r="FO270" s="38"/>
      <c r="FP270" s="38"/>
      <c r="FQ270" s="38"/>
      <c r="FR270" s="38"/>
      <c r="FS270" s="38"/>
      <c r="FT270" s="38"/>
      <c r="FU270" s="38"/>
      <c r="FV270" s="38"/>
      <c r="FW270" s="38"/>
      <c r="FX270" s="38"/>
      <c r="FY270" s="38"/>
      <c r="FZ270" s="38"/>
      <c r="GA270" s="38"/>
      <c r="GB270" s="38"/>
      <c r="GC270" s="38"/>
      <c r="GD270" s="38"/>
      <c r="GE270" s="38"/>
      <c r="GF270" s="38"/>
      <c r="GG270" s="38"/>
      <c r="GH270" s="38"/>
      <c r="GI270" s="38"/>
      <c r="GJ270" s="38"/>
      <c r="GK270" s="38"/>
      <c r="GL270" s="38"/>
      <c r="GM270" s="38"/>
      <c r="GN270" s="38"/>
      <c r="GO270" s="38"/>
      <c r="GP270" s="38"/>
      <c r="GQ270" s="38"/>
      <c r="GR270" s="38"/>
      <c r="GS270" s="38"/>
      <c r="GT270" s="38"/>
      <c r="GU270" s="38"/>
      <c r="GV270" s="38"/>
      <c r="GW270" s="38"/>
      <c r="GX270" s="38"/>
      <c r="GY270" s="38"/>
      <c r="GZ270" s="38"/>
      <c r="HA270" s="38"/>
      <c r="HB270" s="38"/>
      <c r="HC270" s="38"/>
      <c r="HD270" s="38"/>
      <c r="HE270" s="38"/>
      <c r="HF270" s="38"/>
      <c r="HG270" s="38"/>
      <c r="HH270" s="38"/>
      <c r="HI270" s="38"/>
      <c r="HJ270" s="38"/>
      <c r="HK270" s="38"/>
      <c r="HL270" s="38"/>
      <c r="HM270" s="38"/>
      <c r="HN270" s="38"/>
      <c r="HO270" s="38"/>
      <c r="HP270" s="38"/>
      <c r="HQ270" s="38"/>
      <c r="HR270" s="38"/>
      <c r="HS270" s="38"/>
      <c r="HT270" s="38"/>
      <c r="HU270" s="38"/>
      <c r="HV270" s="38"/>
      <c r="HW270" s="38"/>
      <c r="HX270" s="38"/>
      <c r="HY270" s="38"/>
      <c r="HZ270" s="38"/>
      <c r="IA270" s="38"/>
      <c r="IB270" s="38"/>
      <c r="IC270" s="38"/>
      <c r="ID270" s="38"/>
      <c r="IE270" s="38"/>
      <c r="IF270" s="38"/>
    </row>
    <row r="271" spans="1:240" ht="133.65" customHeight="1" x14ac:dyDescent="0.25">
      <c r="A271" s="45">
        <v>206</v>
      </c>
      <c r="B271" s="253" t="s">
        <v>8493</v>
      </c>
      <c r="C271" s="45">
        <v>12</v>
      </c>
      <c r="D271" s="46" t="s">
        <v>1138</v>
      </c>
      <c r="E271" s="47" t="s">
        <v>1129</v>
      </c>
      <c r="F271" s="45" t="s">
        <v>1130</v>
      </c>
      <c r="G271" s="47" t="s">
        <v>1277</v>
      </c>
      <c r="H271" s="45">
        <v>2018</v>
      </c>
      <c r="I271" s="48" t="s">
        <v>1278</v>
      </c>
      <c r="J271" s="104">
        <v>663370</v>
      </c>
      <c r="K271" s="45" t="s">
        <v>2901</v>
      </c>
      <c r="L271" s="48" t="s">
        <v>1170</v>
      </c>
      <c r="M271" s="48" t="s">
        <v>1221</v>
      </c>
      <c r="N271" s="48" t="s">
        <v>1279</v>
      </c>
      <c r="O271" s="48" t="s">
        <v>1280</v>
      </c>
      <c r="P271" s="279">
        <v>6181</v>
      </c>
      <c r="Q271" s="50">
        <f>U271-R271-10.82-13.04</f>
        <v>149.14000000000001</v>
      </c>
      <c r="R271" s="50">
        <v>84.609735294117641</v>
      </c>
      <c r="S271" s="45">
        <v>75</v>
      </c>
      <c r="T271" s="45">
        <v>98</v>
      </c>
      <c r="U271" s="50">
        <f>SUM(R271:T271)</f>
        <v>257.60973529411763</v>
      </c>
      <c r="V271" s="45">
        <v>100</v>
      </c>
      <c r="W271" s="50">
        <v>0</v>
      </c>
      <c r="X271" s="51" t="s">
        <v>1127</v>
      </c>
      <c r="Y271" s="45">
        <v>3</v>
      </c>
      <c r="Z271" s="45">
        <v>5</v>
      </c>
      <c r="AA271" s="45">
        <v>1</v>
      </c>
      <c r="AB271" s="45">
        <v>60</v>
      </c>
      <c r="AC271" s="45"/>
      <c r="AD271" s="45">
        <v>0</v>
      </c>
      <c r="AE271" s="52">
        <v>5</v>
      </c>
      <c r="AF271" s="43">
        <v>100</v>
      </c>
      <c r="AG271" s="53" t="s">
        <v>1138</v>
      </c>
      <c r="AH271" s="48" t="s">
        <v>1129</v>
      </c>
      <c r="AI271" s="66">
        <v>90</v>
      </c>
      <c r="AJ271" s="53"/>
      <c r="AK271" s="48"/>
      <c r="AL271" s="66"/>
      <c r="AM271" s="53"/>
      <c r="AN271" s="48"/>
      <c r="AO271" s="66"/>
      <c r="AP271" s="53"/>
      <c r="AQ271" s="48"/>
      <c r="AR271" s="66"/>
      <c r="AS271" s="53" t="s">
        <v>1144</v>
      </c>
      <c r="AT271" s="45" t="s">
        <v>1145</v>
      </c>
      <c r="AU271" s="66">
        <v>10</v>
      </c>
      <c r="AV271" s="107"/>
      <c r="AW271" s="45"/>
      <c r="AX271" s="66"/>
      <c r="BD271" s="38"/>
      <c r="BE271" s="38"/>
      <c r="BF271" s="38"/>
      <c r="BG271" s="38"/>
      <c r="BH271" s="38"/>
      <c r="BI271" s="38"/>
      <c r="BJ271" s="38"/>
      <c r="BK271" s="38"/>
      <c r="BL271" s="38"/>
      <c r="BM271" s="38"/>
      <c r="BN271" s="38"/>
      <c r="BO271" s="38"/>
      <c r="BP271" s="38"/>
      <c r="BQ271" s="38"/>
      <c r="BR271" s="38"/>
      <c r="BS271" s="38"/>
      <c r="BT271" s="38"/>
      <c r="BU271" s="38"/>
      <c r="BV271" s="38"/>
      <c r="BW271" s="38"/>
      <c r="BX271" s="38"/>
      <c r="BY271" s="38"/>
      <c r="BZ271" s="38"/>
      <c r="CA271" s="38"/>
      <c r="CB271" s="38"/>
      <c r="CC271" s="38"/>
      <c r="CD271" s="38"/>
      <c r="CE271" s="38"/>
      <c r="CF271" s="38"/>
      <c r="CG271" s="38"/>
      <c r="CH271" s="38"/>
      <c r="CI271" s="38"/>
      <c r="CJ271" s="38"/>
      <c r="CK271" s="38"/>
      <c r="CL271" s="38"/>
      <c r="CM271" s="38"/>
      <c r="CN271" s="38"/>
      <c r="CO271" s="38"/>
      <c r="CP271" s="38"/>
      <c r="CQ271" s="38"/>
      <c r="CR271" s="38"/>
      <c r="CS271" s="38"/>
      <c r="CT271" s="38"/>
      <c r="CU271" s="38"/>
      <c r="CV271" s="38"/>
      <c r="CW271" s="38"/>
      <c r="CX271" s="38"/>
      <c r="CY271" s="38"/>
      <c r="CZ271" s="38"/>
      <c r="DA271" s="38"/>
      <c r="DB271" s="38"/>
      <c r="DC271" s="38"/>
      <c r="DD271" s="38"/>
      <c r="DE271" s="38"/>
      <c r="DF271" s="38"/>
      <c r="DG271" s="38"/>
      <c r="DH271" s="38"/>
      <c r="DI271" s="38"/>
      <c r="DJ271" s="38"/>
      <c r="DK271" s="38"/>
      <c r="DL271" s="38"/>
      <c r="DM271" s="38"/>
      <c r="DN271" s="38"/>
      <c r="DO271" s="38"/>
      <c r="DP271" s="38"/>
      <c r="DQ271" s="38"/>
      <c r="DR271" s="38"/>
      <c r="DS271" s="38"/>
      <c r="DT271" s="38"/>
      <c r="DU271" s="38"/>
      <c r="DV271" s="38"/>
      <c r="DW271" s="38"/>
      <c r="DX271" s="38"/>
      <c r="DY271" s="38"/>
      <c r="DZ271" s="38"/>
      <c r="EA271" s="38"/>
      <c r="EB271" s="38"/>
      <c r="EC271" s="38"/>
      <c r="ED271" s="38"/>
      <c r="EE271" s="38"/>
      <c r="EF271" s="38"/>
      <c r="EG271" s="38"/>
      <c r="EH271" s="38"/>
      <c r="EI271" s="38"/>
      <c r="EJ271" s="38"/>
      <c r="EK271" s="38"/>
      <c r="EL271" s="38"/>
      <c r="EM271" s="38"/>
      <c r="EN271" s="38"/>
      <c r="EO271" s="38"/>
      <c r="EP271" s="38"/>
      <c r="EQ271" s="38"/>
      <c r="ER271" s="38"/>
      <c r="ES271" s="38"/>
      <c r="ET271" s="38"/>
      <c r="EU271" s="38"/>
      <c r="EV271" s="38"/>
      <c r="EW271" s="38"/>
      <c r="EX271" s="38"/>
      <c r="EY271" s="38"/>
      <c r="EZ271" s="38"/>
      <c r="FA271" s="38"/>
      <c r="FB271" s="38"/>
      <c r="FC271" s="38"/>
      <c r="FD271" s="38"/>
      <c r="FE271" s="38"/>
      <c r="FF271" s="38"/>
      <c r="FG271" s="38"/>
      <c r="FH271" s="38"/>
      <c r="FI271" s="38"/>
      <c r="FJ271" s="38"/>
      <c r="FK271" s="38"/>
      <c r="FL271" s="38"/>
      <c r="FM271" s="38"/>
      <c r="FN271" s="38"/>
      <c r="FO271" s="38"/>
      <c r="FP271" s="38"/>
      <c r="FQ271" s="38"/>
      <c r="FR271" s="38"/>
      <c r="FS271" s="38"/>
      <c r="FT271" s="38"/>
      <c r="FU271" s="38"/>
      <c r="FV271" s="38"/>
      <c r="FW271" s="38"/>
      <c r="FX271" s="38"/>
      <c r="FY271" s="38"/>
      <c r="FZ271" s="38"/>
      <c r="GA271" s="38"/>
      <c r="GB271" s="38"/>
      <c r="GC271" s="38"/>
      <c r="GD271" s="38"/>
      <c r="GE271" s="38"/>
      <c r="GF271" s="38"/>
      <c r="GG271" s="38"/>
      <c r="GH271" s="38"/>
      <c r="GI271" s="38"/>
      <c r="GJ271" s="38"/>
      <c r="GK271" s="38"/>
      <c r="GL271" s="38"/>
      <c r="GM271" s="38"/>
      <c r="GN271" s="38"/>
      <c r="GO271" s="38"/>
      <c r="GP271" s="38"/>
      <c r="GQ271" s="38"/>
      <c r="GR271" s="38"/>
      <c r="GS271" s="38"/>
      <c r="GT271" s="38"/>
      <c r="GU271" s="38"/>
      <c r="GV271" s="38"/>
      <c r="GW271" s="38"/>
      <c r="GX271" s="38"/>
      <c r="GY271" s="38"/>
      <c r="GZ271" s="38"/>
      <c r="HA271" s="38"/>
      <c r="HB271" s="38"/>
      <c r="HC271" s="38"/>
      <c r="HD271" s="38"/>
      <c r="HE271" s="38"/>
      <c r="HF271" s="38"/>
      <c r="HG271" s="38"/>
      <c r="HH271" s="38"/>
      <c r="HI271" s="38"/>
      <c r="HJ271" s="38"/>
      <c r="HK271" s="38"/>
      <c r="HL271" s="38"/>
      <c r="HM271" s="38"/>
      <c r="HN271" s="38"/>
      <c r="HO271" s="38"/>
      <c r="HP271" s="38"/>
      <c r="HQ271" s="38"/>
      <c r="HR271" s="38"/>
      <c r="HS271" s="38"/>
      <c r="HT271" s="38"/>
      <c r="HU271" s="38"/>
      <c r="HV271" s="38"/>
      <c r="HW271" s="38"/>
      <c r="HX271" s="38"/>
      <c r="HY271" s="38"/>
      <c r="HZ271" s="38"/>
      <c r="IA271" s="38"/>
      <c r="IB271" s="38"/>
      <c r="IC271" s="38"/>
      <c r="ID271" s="38"/>
      <c r="IE271" s="38"/>
      <c r="IF271" s="38"/>
    </row>
    <row r="272" spans="1:240" s="39" customFormat="1" ht="234" customHeight="1" x14ac:dyDescent="0.25">
      <c r="A272" s="95">
        <v>215</v>
      </c>
      <c r="B272" s="253" t="s">
        <v>1281</v>
      </c>
      <c r="C272" s="95" t="s">
        <v>6038</v>
      </c>
      <c r="D272" s="82" t="s">
        <v>823</v>
      </c>
      <c r="E272" s="284" t="s">
        <v>6039</v>
      </c>
      <c r="F272" s="95" t="s">
        <v>6040</v>
      </c>
      <c r="G272" s="284" t="s">
        <v>6041</v>
      </c>
      <c r="H272" s="95">
        <v>2007</v>
      </c>
      <c r="I272" s="161" t="s">
        <v>6042</v>
      </c>
      <c r="J272" s="261">
        <v>79517</v>
      </c>
      <c r="K272" s="82" t="s">
        <v>655</v>
      </c>
      <c r="L272" s="161" t="s">
        <v>6043</v>
      </c>
      <c r="M272" s="161" t="s">
        <v>6044</v>
      </c>
      <c r="N272" s="161" t="s">
        <v>6045</v>
      </c>
      <c r="O272" s="161" t="s">
        <v>6046</v>
      </c>
      <c r="P272" s="95" t="s">
        <v>6047</v>
      </c>
      <c r="Q272" s="82">
        <v>111.16</v>
      </c>
      <c r="R272" s="82">
        <v>0</v>
      </c>
      <c r="S272" s="82">
        <v>11.16</v>
      </c>
      <c r="T272" s="82">
        <v>100</v>
      </c>
      <c r="U272" s="82">
        <v>111.16</v>
      </c>
      <c r="V272" s="95">
        <v>25</v>
      </c>
      <c r="W272" s="95">
        <v>100</v>
      </c>
      <c r="X272" s="82" t="s">
        <v>6048</v>
      </c>
      <c r="Y272" s="95">
        <v>4</v>
      </c>
      <c r="Z272" s="95">
        <v>9</v>
      </c>
      <c r="AA272" s="95"/>
      <c r="AB272" s="95">
        <v>60</v>
      </c>
      <c r="AC272" s="95">
        <v>6</v>
      </c>
      <c r="AD272" s="82">
        <v>60.25</v>
      </c>
      <c r="AE272" s="360">
        <v>5</v>
      </c>
      <c r="AF272" s="62">
        <v>70</v>
      </c>
      <c r="AG272" s="394" t="s">
        <v>823</v>
      </c>
      <c r="AH272" s="161" t="s">
        <v>6049</v>
      </c>
      <c r="AI272" s="366">
        <v>10</v>
      </c>
      <c r="AJ272" s="386"/>
      <c r="AK272" s="285"/>
      <c r="AL272" s="366"/>
      <c r="AM272" s="386"/>
      <c r="AN272" s="285"/>
      <c r="AO272" s="366"/>
      <c r="AP272" s="386"/>
      <c r="AQ272" s="285"/>
      <c r="AR272" s="366"/>
      <c r="AS272" s="386" t="s">
        <v>4003</v>
      </c>
      <c r="AT272" s="95" t="s">
        <v>6049</v>
      </c>
      <c r="AU272" s="366">
        <v>90</v>
      </c>
      <c r="AV272" s="369"/>
      <c r="AW272" s="95"/>
      <c r="AX272" s="366"/>
      <c r="AY272" s="132"/>
      <c r="AZ272" s="132"/>
      <c r="BA272" s="132"/>
      <c r="BB272" s="132"/>
      <c r="BC272" s="132"/>
    </row>
    <row r="273" spans="1:55" s="39" customFormat="1" ht="312" customHeight="1" x14ac:dyDescent="0.25">
      <c r="A273" s="95">
        <v>215</v>
      </c>
      <c r="B273" s="253" t="s">
        <v>1281</v>
      </c>
      <c r="C273" s="95" t="s">
        <v>6050</v>
      </c>
      <c r="D273" s="82" t="s">
        <v>6051</v>
      </c>
      <c r="E273" s="284" t="s">
        <v>6052</v>
      </c>
      <c r="F273" s="95" t="s">
        <v>6053</v>
      </c>
      <c r="G273" s="284" t="s">
        <v>6054</v>
      </c>
      <c r="H273" s="95">
        <v>2005</v>
      </c>
      <c r="I273" s="161" t="s">
        <v>6055</v>
      </c>
      <c r="J273" s="261">
        <v>172449</v>
      </c>
      <c r="K273" s="82" t="s">
        <v>664</v>
      </c>
      <c r="L273" s="161" t="s">
        <v>6056</v>
      </c>
      <c r="M273" s="161" t="s">
        <v>6057</v>
      </c>
      <c r="N273" s="161" t="s">
        <v>6058</v>
      </c>
      <c r="O273" s="161" t="s">
        <v>6059</v>
      </c>
      <c r="P273" s="95" t="s">
        <v>6060</v>
      </c>
      <c r="Q273" s="82">
        <v>150</v>
      </c>
      <c r="R273" s="82">
        <v>0</v>
      </c>
      <c r="S273" s="82">
        <v>89.25</v>
      </c>
      <c r="T273" s="82">
        <v>60.75</v>
      </c>
      <c r="U273" s="82">
        <v>150</v>
      </c>
      <c r="V273" s="95">
        <v>20</v>
      </c>
      <c r="W273" s="95">
        <v>100</v>
      </c>
      <c r="X273" s="82" t="s">
        <v>6061</v>
      </c>
      <c r="Y273" s="95">
        <v>4</v>
      </c>
      <c r="Z273" s="95">
        <v>9</v>
      </c>
      <c r="AA273" s="95"/>
      <c r="AB273" s="95">
        <v>60</v>
      </c>
      <c r="AC273" s="95" t="s">
        <v>6062</v>
      </c>
      <c r="AD273" s="82">
        <v>60.25</v>
      </c>
      <c r="AE273" s="360">
        <v>4</v>
      </c>
      <c r="AF273" s="62">
        <v>19</v>
      </c>
      <c r="AG273" s="394" t="s">
        <v>6051</v>
      </c>
      <c r="AH273" s="161" t="s">
        <v>6049</v>
      </c>
      <c r="AI273" s="366">
        <v>10</v>
      </c>
      <c r="AJ273" s="386"/>
      <c r="AK273" s="285"/>
      <c r="AL273" s="366"/>
      <c r="AM273" s="386"/>
      <c r="AN273" s="285"/>
      <c r="AO273" s="366"/>
      <c r="AP273" s="386"/>
      <c r="AQ273" s="285"/>
      <c r="AR273" s="366"/>
      <c r="AS273" s="386" t="s">
        <v>4003</v>
      </c>
      <c r="AT273" s="95" t="s">
        <v>6049</v>
      </c>
      <c r="AU273" s="366">
        <v>9</v>
      </c>
      <c r="AV273" s="369"/>
      <c r="AW273" s="95"/>
      <c r="AX273" s="366"/>
      <c r="AY273" s="132"/>
      <c r="AZ273" s="132"/>
      <c r="BA273" s="132"/>
      <c r="BB273" s="132"/>
      <c r="BC273" s="132"/>
    </row>
    <row r="274" spans="1:55" s="39" customFormat="1" ht="130.05000000000001" customHeight="1" x14ac:dyDescent="0.25">
      <c r="A274" s="95">
        <v>215</v>
      </c>
      <c r="B274" s="253" t="s">
        <v>1281</v>
      </c>
      <c r="C274" s="95" t="s">
        <v>6063</v>
      </c>
      <c r="D274" s="82" t="s">
        <v>6064</v>
      </c>
      <c r="E274" s="284" t="s">
        <v>6065</v>
      </c>
      <c r="F274" s="95">
        <v>11338</v>
      </c>
      <c r="G274" s="284" t="s">
        <v>6066</v>
      </c>
      <c r="H274" s="95">
        <v>2005</v>
      </c>
      <c r="I274" s="161" t="s">
        <v>6067</v>
      </c>
      <c r="J274" s="261">
        <v>50075</v>
      </c>
      <c r="K274" s="82" t="s">
        <v>664</v>
      </c>
      <c r="L274" s="161" t="s">
        <v>6068</v>
      </c>
      <c r="M274" s="161" t="s">
        <v>6069</v>
      </c>
      <c r="N274" s="161" t="s">
        <v>6070</v>
      </c>
      <c r="O274" s="161" t="s">
        <v>6071</v>
      </c>
      <c r="P274" s="95">
        <v>15531</v>
      </c>
      <c r="Q274" s="82">
        <v>23</v>
      </c>
      <c r="R274" s="82">
        <v>0</v>
      </c>
      <c r="S274" s="82">
        <v>8</v>
      </c>
      <c r="T274" s="82">
        <v>15</v>
      </c>
      <c r="U274" s="82">
        <v>23</v>
      </c>
      <c r="V274" s="95">
        <v>75</v>
      </c>
      <c r="W274" s="95">
        <v>100</v>
      </c>
      <c r="X274" s="82" t="s">
        <v>6072</v>
      </c>
      <c r="Y274" s="95">
        <v>6</v>
      </c>
      <c r="Z274" s="95">
        <v>4</v>
      </c>
      <c r="AA274" s="95" t="s">
        <v>6073</v>
      </c>
      <c r="AB274" s="95">
        <v>60</v>
      </c>
      <c r="AC274" s="95">
        <v>2</v>
      </c>
      <c r="AD274" s="82">
        <v>15</v>
      </c>
      <c r="AE274" s="360">
        <v>5</v>
      </c>
      <c r="AF274" s="62">
        <v>85</v>
      </c>
      <c r="AG274" s="394" t="s">
        <v>6064</v>
      </c>
      <c r="AH274" s="161" t="s">
        <v>6049</v>
      </c>
      <c r="AI274" s="366">
        <v>25</v>
      </c>
      <c r="AJ274" s="386" t="s">
        <v>823</v>
      </c>
      <c r="AK274" s="285" t="s">
        <v>6049</v>
      </c>
      <c r="AL274" s="366">
        <v>50</v>
      </c>
      <c r="AM274" s="386" t="s">
        <v>6051</v>
      </c>
      <c r="AN274" s="285" t="s">
        <v>6049</v>
      </c>
      <c r="AO274" s="366">
        <v>10</v>
      </c>
      <c r="AP274" s="386"/>
      <c r="AQ274" s="285"/>
      <c r="AR274" s="366"/>
      <c r="AS274" s="386"/>
      <c r="AT274" s="95"/>
      <c r="AU274" s="366"/>
      <c r="AV274" s="369"/>
      <c r="AW274" s="95"/>
      <c r="AX274" s="366"/>
      <c r="AY274" s="132"/>
      <c r="AZ274" s="132"/>
      <c r="BA274" s="132"/>
      <c r="BB274" s="132"/>
      <c r="BC274" s="132"/>
    </row>
    <row r="275" spans="1:55" s="39" customFormat="1" ht="195" customHeight="1" x14ac:dyDescent="0.25">
      <c r="A275" s="95">
        <v>215</v>
      </c>
      <c r="B275" s="253" t="s">
        <v>1281</v>
      </c>
      <c r="C275" s="95" t="s">
        <v>6050</v>
      </c>
      <c r="D275" s="82" t="s">
        <v>6051</v>
      </c>
      <c r="E275" s="284" t="s">
        <v>6074</v>
      </c>
      <c r="F275" s="95">
        <v>4862</v>
      </c>
      <c r="G275" s="284" t="s">
        <v>6075</v>
      </c>
      <c r="H275" s="95">
        <v>2015</v>
      </c>
      <c r="I275" s="161" t="s">
        <v>6076</v>
      </c>
      <c r="J275" s="261">
        <v>85312.82</v>
      </c>
      <c r="K275" s="82" t="s">
        <v>694</v>
      </c>
      <c r="L275" s="161" t="s">
        <v>6077</v>
      </c>
      <c r="M275" s="161" t="s">
        <v>6078</v>
      </c>
      <c r="N275" s="161" t="s">
        <v>6079</v>
      </c>
      <c r="O275" s="161" t="s">
        <v>6080</v>
      </c>
      <c r="P275" s="95">
        <v>16698</v>
      </c>
      <c r="Q275" s="82">
        <v>19.64</v>
      </c>
      <c r="R275" s="82">
        <v>9.1199999999999992</v>
      </c>
      <c r="S275" s="82">
        <v>6.6</v>
      </c>
      <c r="T275" s="82">
        <v>8.61</v>
      </c>
      <c r="U275" s="82">
        <v>24.33</v>
      </c>
      <c r="V275" s="95">
        <v>5</v>
      </c>
      <c r="W275" s="95">
        <v>20</v>
      </c>
      <c r="X275" s="82" t="s">
        <v>6081</v>
      </c>
      <c r="Y275" s="95">
        <v>4</v>
      </c>
      <c r="Z275" s="95">
        <v>4</v>
      </c>
      <c r="AA275" s="95">
        <v>1</v>
      </c>
      <c r="AB275" s="95">
        <v>4</v>
      </c>
      <c r="AC275" s="95" t="s">
        <v>6082</v>
      </c>
      <c r="AD275" s="82">
        <v>8.61</v>
      </c>
      <c r="AE275" s="360">
        <v>5</v>
      </c>
      <c r="AF275" s="62">
        <v>18</v>
      </c>
      <c r="AG275" s="394" t="s">
        <v>6051</v>
      </c>
      <c r="AH275" s="161" t="s">
        <v>6049</v>
      </c>
      <c r="AI275" s="366">
        <v>12</v>
      </c>
      <c r="AJ275" s="386"/>
      <c r="AK275" s="285"/>
      <c r="AL275" s="366"/>
      <c r="AM275" s="386"/>
      <c r="AN275" s="285"/>
      <c r="AO275" s="366"/>
      <c r="AP275" s="386"/>
      <c r="AQ275" s="285"/>
      <c r="AR275" s="366"/>
      <c r="AS275" s="386" t="s">
        <v>6083</v>
      </c>
      <c r="AT275" s="95" t="s">
        <v>6084</v>
      </c>
      <c r="AU275" s="366">
        <v>6</v>
      </c>
      <c r="AV275" s="369"/>
      <c r="AW275" s="95"/>
      <c r="AX275" s="366"/>
      <c r="AY275" s="132"/>
      <c r="AZ275" s="132"/>
      <c r="BA275" s="132"/>
      <c r="BB275" s="132"/>
      <c r="BC275" s="132"/>
    </row>
    <row r="276" spans="1:55" s="116" customFormat="1" ht="409.6" x14ac:dyDescent="0.25">
      <c r="A276" s="64">
        <v>302</v>
      </c>
      <c r="B276" s="253" t="s">
        <v>2353</v>
      </c>
      <c r="C276" s="45">
        <v>1</v>
      </c>
      <c r="D276" s="46"/>
      <c r="E276" s="47" t="s">
        <v>2354</v>
      </c>
      <c r="F276" s="45">
        <v>8007</v>
      </c>
      <c r="G276" s="47" t="s">
        <v>2355</v>
      </c>
      <c r="H276" s="45">
        <v>2015</v>
      </c>
      <c r="I276" s="48" t="s">
        <v>2356</v>
      </c>
      <c r="J276" s="49">
        <v>116668.15999999999</v>
      </c>
      <c r="K276" s="45" t="s">
        <v>8490</v>
      </c>
      <c r="L276" s="48" t="s">
        <v>2357</v>
      </c>
      <c r="M276" s="48" t="s">
        <v>2358</v>
      </c>
      <c r="N276" s="48" t="s">
        <v>2359</v>
      </c>
      <c r="O276" s="48" t="s">
        <v>2360</v>
      </c>
      <c r="P276" s="45" t="s">
        <v>2361</v>
      </c>
      <c r="Q276" s="49">
        <v>36.049999999999997</v>
      </c>
      <c r="R276" s="49">
        <v>6.4</v>
      </c>
      <c r="S276" s="49">
        <v>10.06</v>
      </c>
      <c r="T276" s="49">
        <v>19.59</v>
      </c>
      <c r="U276" s="49">
        <f>R276+S276+T276</f>
        <v>36.049999999999997</v>
      </c>
      <c r="V276" s="45">
        <v>100</v>
      </c>
      <c r="W276" s="45">
        <v>75</v>
      </c>
      <c r="X276" s="51" t="s">
        <v>2362</v>
      </c>
      <c r="Y276" s="45">
        <v>4</v>
      </c>
      <c r="Z276" s="45">
        <v>6</v>
      </c>
      <c r="AA276" s="45">
        <v>3</v>
      </c>
      <c r="AB276" s="45">
        <v>35</v>
      </c>
      <c r="AC276" s="45"/>
      <c r="AD276" s="45"/>
      <c r="AE276" s="52">
        <v>5</v>
      </c>
      <c r="AF276" s="420">
        <v>100</v>
      </c>
      <c r="AG276" s="53" t="s">
        <v>2363</v>
      </c>
      <c r="AH276" s="45" t="s">
        <v>2364</v>
      </c>
      <c r="AI276" s="54">
        <v>80</v>
      </c>
      <c r="AJ276" s="53" t="s">
        <v>2365</v>
      </c>
      <c r="AK276" s="45"/>
      <c r="AL276" s="54">
        <v>20</v>
      </c>
      <c r="AM276" s="53"/>
      <c r="AN276" s="45"/>
      <c r="AO276" s="54"/>
      <c r="AP276" s="53"/>
      <c r="AQ276" s="45"/>
      <c r="AR276" s="54"/>
      <c r="AS276" s="53"/>
      <c r="AT276" s="45"/>
      <c r="AU276" s="54"/>
      <c r="AV276" s="53"/>
      <c r="AW276" s="45"/>
      <c r="AX276" s="54"/>
      <c r="AY276" s="132"/>
      <c r="AZ276" s="132"/>
      <c r="BA276" s="132"/>
      <c r="BB276" s="132"/>
      <c r="BC276" s="132"/>
    </row>
    <row r="277" spans="1:55" s="116" customFormat="1" ht="133.65" customHeight="1" x14ac:dyDescent="0.25">
      <c r="A277" s="64">
        <v>302</v>
      </c>
      <c r="B277" s="253" t="s">
        <v>2353</v>
      </c>
      <c r="C277" s="45">
        <v>2</v>
      </c>
      <c r="D277" s="46"/>
      <c r="E277" s="47" t="s">
        <v>2366</v>
      </c>
      <c r="F277" s="45">
        <v>8800</v>
      </c>
      <c r="G277" s="47" t="s">
        <v>2367</v>
      </c>
      <c r="H277" s="45">
        <v>2015</v>
      </c>
      <c r="I277" s="48" t="s">
        <v>2368</v>
      </c>
      <c r="J277" s="49">
        <v>80825</v>
      </c>
      <c r="K277" s="45" t="s">
        <v>8490</v>
      </c>
      <c r="L277" s="48" t="s">
        <v>2357</v>
      </c>
      <c r="M277" s="48" t="s">
        <v>2358</v>
      </c>
      <c r="N277" s="48" t="s">
        <v>2369</v>
      </c>
      <c r="O277" s="48" t="s">
        <v>2370</v>
      </c>
      <c r="P277" s="45">
        <v>39017</v>
      </c>
      <c r="Q277" s="49">
        <v>37.22</v>
      </c>
      <c r="R277" s="49">
        <v>6.47</v>
      </c>
      <c r="S277" s="49">
        <v>10.050000000000001</v>
      </c>
      <c r="T277" s="49">
        <v>20.7</v>
      </c>
      <c r="U277" s="49">
        <f>R277+S277+T277</f>
        <v>37.22</v>
      </c>
      <c r="V277" s="45">
        <v>100</v>
      </c>
      <c r="W277" s="45">
        <v>60</v>
      </c>
      <c r="X277" s="51" t="s">
        <v>2362</v>
      </c>
      <c r="Y277" s="45">
        <v>6</v>
      </c>
      <c r="Z277" s="45">
        <v>4</v>
      </c>
      <c r="AA277" s="45">
        <v>2</v>
      </c>
      <c r="AB277" s="45">
        <v>60</v>
      </c>
      <c r="AC277" s="45"/>
      <c r="AD277" s="45"/>
      <c r="AE277" s="52">
        <v>5</v>
      </c>
      <c r="AF277" s="420">
        <v>100</v>
      </c>
      <c r="AG277" s="53" t="s">
        <v>2371</v>
      </c>
      <c r="AH277" s="45" t="s">
        <v>8615</v>
      </c>
      <c r="AI277" s="54">
        <v>80</v>
      </c>
      <c r="AJ277" s="53" t="s">
        <v>2372</v>
      </c>
      <c r="AK277" s="45" t="s">
        <v>2373</v>
      </c>
      <c r="AL277" s="54">
        <v>20</v>
      </c>
      <c r="AM277" s="53"/>
      <c r="AN277" s="45"/>
      <c r="AO277" s="54"/>
      <c r="AP277" s="53"/>
      <c r="AQ277" s="45"/>
      <c r="AR277" s="54"/>
      <c r="AS277" s="53"/>
      <c r="AT277" s="45"/>
      <c r="AU277" s="54"/>
      <c r="AV277" s="53"/>
      <c r="AW277" s="45"/>
      <c r="AX277" s="54"/>
      <c r="AY277" s="132"/>
      <c r="AZ277" s="132"/>
      <c r="BA277" s="132"/>
      <c r="BB277" s="132"/>
      <c r="BC277" s="132"/>
    </row>
    <row r="278" spans="1:55" s="116" customFormat="1" ht="129.75" customHeight="1" x14ac:dyDescent="0.25">
      <c r="A278" s="64">
        <v>302</v>
      </c>
      <c r="B278" s="253" t="s">
        <v>2353</v>
      </c>
      <c r="C278" s="45">
        <v>3</v>
      </c>
      <c r="D278" s="46"/>
      <c r="E278" s="47" t="s">
        <v>2374</v>
      </c>
      <c r="F278" s="45">
        <v>14575</v>
      </c>
      <c r="G278" s="47" t="s">
        <v>2375</v>
      </c>
      <c r="H278" s="45">
        <v>2016</v>
      </c>
      <c r="I278" s="48" t="s">
        <v>2376</v>
      </c>
      <c r="J278" s="49">
        <v>274963.21000000002</v>
      </c>
      <c r="K278" s="45" t="s">
        <v>694</v>
      </c>
      <c r="L278" s="48" t="s">
        <v>2357</v>
      </c>
      <c r="M278" s="48" t="s">
        <v>2358</v>
      </c>
      <c r="N278" s="48" t="s">
        <v>2377</v>
      </c>
      <c r="O278" s="48" t="s">
        <v>2378</v>
      </c>
      <c r="P278" s="45" t="s">
        <v>2379</v>
      </c>
      <c r="Q278" s="49">
        <v>49.58</v>
      </c>
      <c r="R278" s="49">
        <v>20.58</v>
      </c>
      <c r="S278" s="49">
        <v>8.61</v>
      </c>
      <c r="T278" s="49">
        <v>20.38</v>
      </c>
      <c r="U278" s="49">
        <v>49.58</v>
      </c>
      <c r="V278" s="45">
        <v>100</v>
      </c>
      <c r="W278" s="45">
        <v>45</v>
      </c>
      <c r="X278" s="51" t="s">
        <v>2362</v>
      </c>
      <c r="Y278" s="45">
        <v>4</v>
      </c>
      <c r="Z278" s="45">
        <v>7</v>
      </c>
      <c r="AA278" s="45">
        <v>5</v>
      </c>
      <c r="AB278" s="45">
        <v>60</v>
      </c>
      <c r="AC278" s="45" t="s">
        <v>2380</v>
      </c>
      <c r="AD278" s="45"/>
      <c r="AE278" s="52">
        <v>5</v>
      </c>
      <c r="AF278" s="420">
        <v>100</v>
      </c>
      <c r="AG278" s="53" t="s">
        <v>2371</v>
      </c>
      <c r="AH278" s="45" t="s">
        <v>8616</v>
      </c>
      <c r="AI278" s="54">
        <v>80</v>
      </c>
      <c r="AJ278" s="53" t="s">
        <v>2372</v>
      </c>
      <c r="AK278" s="45" t="s">
        <v>2373</v>
      </c>
      <c r="AL278" s="54">
        <v>20</v>
      </c>
      <c r="AM278" s="53"/>
      <c r="AN278" s="45"/>
      <c r="AO278" s="54"/>
      <c r="AP278" s="53"/>
      <c r="AQ278" s="45"/>
      <c r="AR278" s="54"/>
      <c r="AS278" s="53"/>
      <c r="AT278" s="45"/>
      <c r="AU278" s="54"/>
      <c r="AV278" s="53"/>
      <c r="AW278" s="45"/>
      <c r="AX278" s="54"/>
      <c r="AY278" s="132"/>
      <c r="AZ278" s="132"/>
      <c r="BA278" s="132"/>
      <c r="BB278" s="132"/>
      <c r="BC278" s="132"/>
    </row>
    <row r="279" spans="1:55" s="116" customFormat="1" ht="110.4" x14ac:dyDescent="0.25">
      <c r="A279" s="64">
        <v>302</v>
      </c>
      <c r="B279" s="253" t="s">
        <v>2353</v>
      </c>
      <c r="C279" s="45">
        <v>4</v>
      </c>
      <c r="D279" s="46"/>
      <c r="E279" s="47" t="s">
        <v>2374</v>
      </c>
      <c r="F279" s="45">
        <v>14575</v>
      </c>
      <c r="G279" s="47" t="s">
        <v>8617</v>
      </c>
      <c r="H279" s="45">
        <v>2019</v>
      </c>
      <c r="I279" s="48" t="s">
        <v>8618</v>
      </c>
      <c r="J279" s="49">
        <v>40516.199999999997</v>
      </c>
      <c r="K279" s="45" t="s">
        <v>793</v>
      </c>
      <c r="L279" s="48" t="s">
        <v>2357</v>
      </c>
      <c r="M279" s="48" t="s">
        <v>2358</v>
      </c>
      <c r="N279" s="48" t="s">
        <v>8619</v>
      </c>
      <c r="O279" s="48" t="s">
        <v>8620</v>
      </c>
      <c r="P279" s="45" t="s">
        <v>8621</v>
      </c>
      <c r="Q279" s="49">
        <v>19.39</v>
      </c>
      <c r="R279" s="49">
        <v>2.42</v>
      </c>
      <c r="S279" s="49">
        <v>1.1000000000000001</v>
      </c>
      <c r="T279" s="49">
        <v>15.87</v>
      </c>
      <c r="U279" s="49">
        <f>R279+S279+T279</f>
        <v>19.39</v>
      </c>
      <c r="V279" s="45">
        <v>100</v>
      </c>
      <c r="W279" s="45">
        <v>0</v>
      </c>
      <c r="X279" s="51" t="s">
        <v>2362</v>
      </c>
      <c r="Y279" s="45">
        <v>4</v>
      </c>
      <c r="Z279" s="45">
        <v>7</v>
      </c>
      <c r="AA279" s="45">
        <v>5</v>
      </c>
      <c r="AB279" s="45">
        <v>60</v>
      </c>
      <c r="AC279" s="45" t="s">
        <v>8622</v>
      </c>
      <c r="AD279" s="45"/>
      <c r="AE279" s="52">
        <v>5</v>
      </c>
      <c r="AF279" s="420">
        <v>100</v>
      </c>
      <c r="AG279" s="53" t="s">
        <v>2371</v>
      </c>
      <c r="AH279" s="45" t="s">
        <v>8623</v>
      </c>
      <c r="AI279" s="54">
        <v>80</v>
      </c>
      <c r="AJ279" s="53" t="s">
        <v>2372</v>
      </c>
      <c r="AK279" s="45" t="s">
        <v>8624</v>
      </c>
      <c r="AL279" s="54">
        <v>20</v>
      </c>
      <c r="AM279" s="53"/>
      <c r="AN279" s="45"/>
      <c r="AO279" s="54"/>
      <c r="AP279" s="53"/>
      <c r="AQ279" s="45"/>
      <c r="AR279" s="54"/>
      <c r="AS279" s="53"/>
      <c r="AT279" s="45"/>
      <c r="AU279" s="54"/>
      <c r="AV279" s="53"/>
      <c r="AW279" s="45"/>
      <c r="AX279" s="54"/>
      <c r="AY279" s="132"/>
      <c r="AZ279" s="132"/>
      <c r="BA279" s="132"/>
      <c r="BB279" s="132"/>
      <c r="BC279" s="132"/>
    </row>
    <row r="280" spans="1:55" ht="117.15" customHeight="1" x14ac:dyDescent="0.25">
      <c r="A280" s="64">
        <v>309</v>
      </c>
      <c r="B280" s="253" t="s">
        <v>1282</v>
      </c>
      <c r="C280" s="45">
        <v>1</v>
      </c>
      <c r="D280" s="46"/>
      <c r="E280" s="47" t="s">
        <v>1283</v>
      </c>
      <c r="F280" s="45" t="s">
        <v>1284</v>
      </c>
      <c r="G280" s="47" t="s">
        <v>1285</v>
      </c>
      <c r="H280" s="45">
        <v>2005</v>
      </c>
      <c r="I280" s="48" t="s">
        <v>1286</v>
      </c>
      <c r="J280" s="104">
        <v>41729</v>
      </c>
      <c r="K280" s="45" t="s">
        <v>848</v>
      </c>
      <c r="L280" s="48" t="s">
        <v>1287</v>
      </c>
      <c r="M280" s="48" t="s">
        <v>1288</v>
      </c>
      <c r="N280" s="48" t="s">
        <v>1289</v>
      </c>
      <c r="O280" s="48" t="s">
        <v>1290</v>
      </c>
      <c r="P280" s="45">
        <v>343536</v>
      </c>
      <c r="Q280" s="45">
        <v>130</v>
      </c>
      <c r="R280" s="45">
        <v>0</v>
      </c>
      <c r="S280" s="45">
        <v>20</v>
      </c>
      <c r="T280" s="45">
        <v>110</v>
      </c>
      <c r="U280" s="45">
        <v>130</v>
      </c>
      <c r="V280" s="45">
        <v>80</v>
      </c>
      <c r="W280" s="45">
        <v>100</v>
      </c>
      <c r="X280" s="51" t="s">
        <v>1291</v>
      </c>
      <c r="Y280" s="45">
        <v>4</v>
      </c>
      <c r="Z280" s="45">
        <v>7</v>
      </c>
      <c r="AA280" s="45">
        <v>2</v>
      </c>
      <c r="AB280" s="45">
        <v>17</v>
      </c>
      <c r="AC280" s="45">
        <v>13.13</v>
      </c>
      <c r="AD280" s="45">
        <v>5</v>
      </c>
      <c r="AE280" s="52">
        <v>10</v>
      </c>
      <c r="AF280" s="43">
        <v>50</v>
      </c>
      <c r="AG280" s="53" t="s">
        <v>1292</v>
      </c>
      <c r="AH280" s="48"/>
      <c r="AI280" s="66">
        <v>50</v>
      </c>
      <c r="AJ280" s="53"/>
      <c r="AK280" s="48"/>
      <c r="AL280" s="66"/>
      <c r="AM280" s="53"/>
      <c r="AN280" s="48"/>
      <c r="AO280" s="66"/>
      <c r="AP280" s="53"/>
      <c r="AQ280" s="48"/>
      <c r="AR280" s="66"/>
      <c r="AS280" s="53"/>
      <c r="AT280" s="45"/>
      <c r="AU280" s="66"/>
      <c r="AV280" s="107"/>
      <c r="AW280" s="45"/>
      <c r="AX280" s="66"/>
    </row>
    <row r="281" spans="1:55" s="39" customFormat="1" ht="273" customHeight="1" x14ac:dyDescent="0.25">
      <c r="A281" s="95">
        <v>311</v>
      </c>
      <c r="B281" s="253" t="s">
        <v>6085</v>
      </c>
      <c r="C281" s="95">
        <v>2</v>
      </c>
      <c r="D281" s="82" t="s">
        <v>6086</v>
      </c>
      <c r="E281" s="284" t="s">
        <v>6087</v>
      </c>
      <c r="F281" s="95">
        <v>20605</v>
      </c>
      <c r="G281" s="284" t="s">
        <v>6088</v>
      </c>
      <c r="H281" s="95">
        <v>2002</v>
      </c>
      <c r="I281" s="161" t="s">
        <v>6089</v>
      </c>
      <c r="J281" s="261">
        <v>114266.1</v>
      </c>
      <c r="K281" s="82" t="s">
        <v>1902</v>
      </c>
      <c r="L281" s="161" t="s">
        <v>6090</v>
      </c>
      <c r="M281" s="161" t="s">
        <v>6091</v>
      </c>
      <c r="N281" s="161" t="s">
        <v>6092</v>
      </c>
      <c r="O281" s="161" t="s">
        <v>6093</v>
      </c>
      <c r="P281" s="95">
        <v>7722</v>
      </c>
      <c r="Q281" s="82">
        <v>28.45</v>
      </c>
      <c r="R281" s="82">
        <v>0</v>
      </c>
      <c r="S281" s="82">
        <v>1.8</v>
      </c>
      <c r="T281" s="82">
        <v>26.65</v>
      </c>
      <c r="U281" s="82">
        <v>28.45</v>
      </c>
      <c r="V281" s="95">
        <v>65</v>
      </c>
      <c r="W281" s="95">
        <v>100</v>
      </c>
      <c r="X281" s="82" t="s">
        <v>6094</v>
      </c>
      <c r="Y281" s="95"/>
      <c r="Z281" s="95"/>
      <c r="AA281" s="95"/>
      <c r="AB281" s="95">
        <v>11</v>
      </c>
      <c r="AC281" s="95"/>
      <c r="AD281" s="82"/>
      <c r="AE281" s="360"/>
      <c r="AF281" s="62">
        <v>55</v>
      </c>
      <c r="AG281" s="394"/>
      <c r="AH281" s="161"/>
      <c r="AI281" s="366">
        <v>0</v>
      </c>
      <c r="AJ281" s="386" t="s">
        <v>6095</v>
      </c>
      <c r="AK281" s="285" t="s">
        <v>6096</v>
      </c>
      <c r="AL281" s="366">
        <v>5</v>
      </c>
      <c r="AM281" s="386" t="s">
        <v>6097</v>
      </c>
      <c r="AN281" s="285" t="s">
        <v>6098</v>
      </c>
      <c r="AO281" s="366">
        <v>15</v>
      </c>
      <c r="AP281" s="386" t="s">
        <v>6099</v>
      </c>
      <c r="AQ281" s="285" t="s">
        <v>6100</v>
      </c>
      <c r="AR281" s="366">
        <v>0</v>
      </c>
      <c r="AS281" s="386" t="s">
        <v>6101</v>
      </c>
      <c r="AT281" s="95" t="s">
        <v>6102</v>
      </c>
      <c r="AU281" s="366">
        <v>35</v>
      </c>
      <c r="AV281" s="369"/>
      <c r="AW281" s="95"/>
      <c r="AX281" s="366"/>
      <c r="AY281" s="132"/>
      <c r="AZ281" s="132"/>
      <c r="BA281" s="132"/>
      <c r="BB281" s="132"/>
      <c r="BC281" s="132"/>
    </row>
    <row r="282" spans="1:55" s="39" customFormat="1" ht="91.05" customHeight="1" x14ac:dyDescent="0.25">
      <c r="A282" s="95">
        <v>312</v>
      </c>
      <c r="B282" s="253" t="s">
        <v>6103</v>
      </c>
      <c r="C282" s="95">
        <v>1</v>
      </c>
      <c r="D282" s="82"/>
      <c r="E282" s="284" t="s">
        <v>6104</v>
      </c>
      <c r="F282" s="95">
        <v>15637</v>
      </c>
      <c r="G282" s="284" t="s">
        <v>6105</v>
      </c>
      <c r="H282" s="95">
        <v>2004</v>
      </c>
      <c r="I282" s="161" t="s">
        <v>6106</v>
      </c>
      <c r="J282" s="261">
        <v>45474.41</v>
      </c>
      <c r="K282" s="82" t="s">
        <v>848</v>
      </c>
      <c r="L282" s="161" t="s">
        <v>6107</v>
      </c>
      <c r="M282" s="161" t="s">
        <v>6108</v>
      </c>
      <c r="N282" s="161" t="s">
        <v>6109</v>
      </c>
      <c r="O282" s="161" t="s">
        <v>6110</v>
      </c>
      <c r="P282" s="95">
        <v>9838</v>
      </c>
      <c r="Q282" s="82">
        <v>5.35</v>
      </c>
      <c r="R282" s="82">
        <v>5.35</v>
      </c>
      <c r="S282" s="82"/>
      <c r="T282" s="82"/>
      <c r="U282" s="82">
        <v>5.35</v>
      </c>
      <c r="V282" s="95">
        <v>50</v>
      </c>
      <c r="W282" s="95">
        <v>20</v>
      </c>
      <c r="X282" s="82" t="s">
        <v>6111</v>
      </c>
      <c r="Y282" s="95"/>
      <c r="Z282" s="95"/>
      <c r="AA282" s="95"/>
      <c r="AB282" s="95">
        <v>17</v>
      </c>
      <c r="AC282" s="95"/>
      <c r="AD282" s="82"/>
      <c r="AE282" s="360"/>
      <c r="AF282" s="62">
        <v>30</v>
      </c>
      <c r="AG282" s="394" t="s">
        <v>6112</v>
      </c>
      <c r="AH282" s="161" t="s">
        <v>6104</v>
      </c>
      <c r="AI282" s="366">
        <v>100</v>
      </c>
      <c r="AJ282" s="386" t="s">
        <v>6113</v>
      </c>
      <c r="AK282" s="285" t="s">
        <v>6114</v>
      </c>
      <c r="AL282" s="366"/>
      <c r="AM282" s="386" t="s">
        <v>6115</v>
      </c>
      <c r="AN282" s="285" t="s">
        <v>6114</v>
      </c>
      <c r="AO282" s="366"/>
      <c r="AP282" s="386" t="s">
        <v>6116</v>
      </c>
      <c r="AQ282" s="285"/>
      <c r="AR282" s="366"/>
      <c r="AS282" s="386"/>
      <c r="AT282" s="95"/>
      <c r="AU282" s="366"/>
      <c r="AV282" s="369"/>
      <c r="AW282" s="95"/>
      <c r="AX282" s="366"/>
      <c r="AY282" s="132"/>
      <c r="AZ282" s="132"/>
      <c r="BA282" s="132"/>
      <c r="BB282" s="132"/>
      <c r="BC282" s="132"/>
    </row>
    <row r="283" spans="1:55" s="39" customFormat="1" ht="142.94999999999999" customHeight="1" x14ac:dyDescent="0.25">
      <c r="A283" s="95">
        <v>312</v>
      </c>
      <c r="B283" s="253" t="s">
        <v>6103</v>
      </c>
      <c r="C283" s="95">
        <v>26</v>
      </c>
      <c r="D283" s="82"/>
      <c r="E283" s="284" t="s">
        <v>6117</v>
      </c>
      <c r="F283" s="95">
        <v>8789</v>
      </c>
      <c r="G283" s="284" t="s">
        <v>6118</v>
      </c>
      <c r="H283" s="95">
        <v>2005</v>
      </c>
      <c r="I283" s="161" t="s">
        <v>6119</v>
      </c>
      <c r="J283" s="261">
        <v>18387.400000000001</v>
      </c>
      <c r="K283" s="82" t="s">
        <v>664</v>
      </c>
      <c r="L283" s="161" t="s">
        <v>6120</v>
      </c>
      <c r="M283" s="161" t="s">
        <v>6121</v>
      </c>
      <c r="N283" s="161" t="s">
        <v>6122</v>
      </c>
      <c r="O283" s="161" t="s">
        <v>6123</v>
      </c>
      <c r="P283" s="95">
        <v>51818</v>
      </c>
      <c r="Q283" s="82">
        <v>2.16</v>
      </c>
      <c r="R283" s="82">
        <v>2.16</v>
      </c>
      <c r="S283" s="82"/>
      <c r="T283" s="82"/>
      <c r="U283" s="82">
        <v>2.16</v>
      </c>
      <c r="V283" s="95">
        <v>30</v>
      </c>
      <c r="W283" s="95">
        <v>20</v>
      </c>
      <c r="X283" s="82" t="s">
        <v>6111</v>
      </c>
      <c r="Y283" s="95"/>
      <c r="Z283" s="95"/>
      <c r="AA283" s="95"/>
      <c r="AB283" s="95">
        <v>17</v>
      </c>
      <c r="AC283" s="95"/>
      <c r="AD283" s="82"/>
      <c r="AE283" s="360"/>
      <c r="AF283" s="62">
        <v>30</v>
      </c>
      <c r="AG283" s="394" t="s">
        <v>6124</v>
      </c>
      <c r="AH283" s="161" t="s">
        <v>6125</v>
      </c>
      <c r="AI283" s="366">
        <v>0</v>
      </c>
      <c r="AJ283" s="386" t="s">
        <v>6126</v>
      </c>
      <c r="AK283" s="285" t="s">
        <v>6125</v>
      </c>
      <c r="AL283" s="366">
        <v>0</v>
      </c>
      <c r="AM283" s="386" t="s">
        <v>6127</v>
      </c>
      <c r="AN283" s="285" t="s">
        <v>6125</v>
      </c>
      <c r="AO283" s="366">
        <v>30</v>
      </c>
      <c r="AP283" s="386" t="s">
        <v>6128</v>
      </c>
      <c r="AQ283" s="285" t="s">
        <v>6125</v>
      </c>
      <c r="AR283" s="366">
        <v>70</v>
      </c>
      <c r="AS283" s="386"/>
      <c r="AT283" s="95"/>
      <c r="AU283" s="366"/>
      <c r="AV283" s="369"/>
      <c r="AW283" s="95"/>
      <c r="AX283" s="366"/>
      <c r="AY283" s="132"/>
      <c r="AZ283" s="132"/>
      <c r="BA283" s="132"/>
      <c r="BB283" s="132"/>
      <c r="BC283" s="132"/>
    </row>
    <row r="284" spans="1:55" s="39" customFormat="1" ht="64.95" customHeight="1" x14ac:dyDescent="0.25">
      <c r="A284" s="95">
        <v>312</v>
      </c>
      <c r="B284" s="253" t="s">
        <v>6103</v>
      </c>
      <c r="C284" s="95">
        <v>16</v>
      </c>
      <c r="D284" s="82"/>
      <c r="E284" s="284" t="s">
        <v>6129</v>
      </c>
      <c r="F284" s="95">
        <v>30442</v>
      </c>
      <c r="G284" s="284" t="s">
        <v>6130</v>
      </c>
      <c r="H284" s="95">
        <v>2002</v>
      </c>
      <c r="I284" s="161" t="s">
        <v>6131</v>
      </c>
      <c r="J284" s="261">
        <v>11193.34</v>
      </c>
      <c r="K284" s="82" t="s">
        <v>848</v>
      </c>
      <c r="L284" s="161" t="s">
        <v>6132</v>
      </c>
      <c r="M284" s="161" t="s">
        <v>6133</v>
      </c>
      <c r="N284" s="161" t="s">
        <v>6134</v>
      </c>
      <c r="O284" s="161" t="s">
        <v>6135</v>
      </c>
      <c r="P284" s="95">
        <v>38638</v>
      </c>
      <c r="Q284" s="82">
        <v>1.32</v>
      </c>
      <c r="R284" s="82">
        <v>1.32</v>
      </c>
      <c r="S284" s="82"/>
      <c r="T284" s="82"/>
      <c r="U284" s="82">
        <v>1.32</v>
      </c>
      <c r="V284" s="95"/>
      <c r="W284" s="95">
        <v>0</v>
      </c>
      <c r="X284" s="82" t="s">
        <v>6111</v>
      </c>
      <c r="Y284" s="95"/>
      <c r="Z284" s="95"/>
      <c r="AA284" s="95"/>
      <c r="AB284" s="95">
        <v>17</v>
      </c>
      <c r="AC284" s="95"/>
      <c r="AD284" s="82"/>
      <c r="AE284" s="360"/>
      <c r="AF284" s="62">
        <v>0</v>
      </c>
      <c r="AG284" s="394" t="s">
        <v>6136</v>
      </c>
      <c r="AH284" s="161" t="s">
        <v>6137</v>
      </c>
      <c r="AI284" s="366"/>
      <c r="AJ284" s="386" t="s">
        <v>6138</v>
      </c>
      <c r="AK284" s="285" t="s">
        <v>6137</v>
      </c>
      <c r="AL284" s="366"/>
      <c r="AM284" s="386"/>
      <c r="AN284" s="285"/>
      <c r="AO284" s="366"/>
      <c r="AP284" s="386"/>
      <c r="AQ284" s="285"/>
      <c r="AR284" s="366"/>
      <c r="AS284" s="386"/>
      <c r="AT284" s="95"/>
      <c r="AU284" s="366"/>
      <c r="AV284" s="369"/>
      <c r="AW284" s="95"/>
      <c r="AX284" s="366"/>
      <c r="AY284" s="132"/>
      <c r="AZ284" s="132"/>
      <c r="BA284" s="132"/>
      <c r="BB284" s="132"/>
      <c r="BC284" s="132"/>
    </row>
    <row r="285" spans="1:55" s="39" customFormat="1" ht="130.05000000000001" customHeight="1" x14ac:dyDescent="0.25">
      <c r="A285" s="95">
        <v>312</v>
      </c>
      <c r="B285" s="253" t="s">
        <v>6103</v>
      </c>
      <c r="C285" s="95">
        <v>9</v>
      </c>
      <c r="D285" s="82" t="s">
        <v>6139</v>
      </c>
      <c r="E285" s="284" t="s">
        <v>6140</v>
      </c>
      <c r="F285" s="95">
        <v>11736</v>
      </c>
      <c r="G285" s="284" t="s">
        <v>6141</v>
      </c>
      <c r="H285" s="95">
        <v>2006</v>
      </c>
      <c r="I285" s="161" t="s">
        <v>6142</v>
      </c>
      <c r="J285" s="261">
        <v>139558.21</v>
      </c>
      <c r="K285" s="82" t="s">
        <v>664</v>
      </c>
      <c r="L285" s="161" t="s">
        <v>6143</v>
      </c>
      <c r="M285" s="161" t="s">
        <v>6144</v>
      </c>
      <c r="N285" s="161" t="s">
        <v>6145</v>
      </c>
      <c r="O285" s="161" t="s">
        <v>6146</v>
      </c>
      <c r="P285" s="95">
        <v>23973</v>
      </c>
      <c r="Q285" s="82">
        <v>16.420000000000002</v>
      </c>
      <c r="R285" s="82">
        <v>16.420000000000002</v>
      </c>
      <c r="S285" s="82"/>
      <c r="T285" s="82"/>
      <c r="U285" s="82">
        <v>16.420000000000002</v>
      </c>
      <c r="V285" s="95"/>
      <c r="W285" s="95">
        <v>20</v>
      </c>
      <c r="X285" s="82" t="s">
        <v>6111</v>
      </c>
      <c r="Y285" s="95"/>
      <c r="Z285" s="95"/>
      <c r="AA285" s="95"/>
      <c r="AB285" s="95">
        <v>17</v>
      </c>
      <c r="AC285" s="95"/>
      <c r="AD285" s="82"/>
      <c r="AE285" s="360"/>
      <c r="AF285" s="62">
        <v>36</v>
      </c>
      <c r="AG285" s="394" t="s">
        <v>6139</v>
      </c>
      <c r="AH285" s="161" t="s">
        <v>6147</v>
      </c>
      <c r="AI285" s="366"/>
      <c r="AJ285" s="386"/>
      <c r="AK285" s="285"/>
      <c r="AL285" s="366"/>
      <c r="AM285" s="386"/>
      <c r="AN285" s="285"/>
      <c r="AO285" s="366"/>
      <c r="AP285" s="386"/>
      <c r="AQ285" s="285"/>
      <c r="AR285" s="366"/>
      <c r="AS285" s="386"/>
      <c r="AT285" s="95"/>
      <c r="AU285" s="366"/>
      <c r="AV285" s="369"/>
      <c r="AW285" s="95"/>
      <c r="AX285" s="366"/>
      <c r="AY285" s="132"/>
      <c r="AZ285" s="132"/>
      <c r="BA285" s="132"/>
      <c r="BB285" s="132"/>
      <c r="BC285" s="132"/>
    </row>
    <row r="286" spans="1:55" s="39" customFormat="1" ht="142.94999999999999" customHeight="1" x14ac:dyDescent="0.25">
      <c r="A286" s="95">
        <v>312</v>
      </c>
      <c r="B286" s="253" t="s">
        <v>6103</v>
      </c>
      <c r="C286" s="95">
        <v>17</v>
      </c>
      <c r="D286" s="82"/>
      <c r="E286" s="284" t="s">
        <v>6148</v>
      </c>
      <c r="F286" s="95">
        <v>10511</v>
      </c>
      <c r="G286" s="284" t="s">
        <v>6149</v>
      </c>
      <c r="H286" s="95">
        <v>2008</v>
      </c>
      <c r="I286" s="161" t="s">
        <v>6150</v>
      </c>
      <c r="J286" s="261">
        <v>374087.48</v>
      </c>
      <c r="K286" s="82" t="s">
        <v>655</v>
      </c>
      <c r="L286" s="161" t="s">
        <v>6151</v>
      </c>
      <c r="M286" s="161" t="s">
        <v>6152</v>
      </c>
      <c r="N286" s="161" t="s">
        <v>6153</v>
      </c>
      <c r="O286" s="161" t="s">
        <v>6154</v>
      </c>
      <c r="P286" s="95">
        <v>78779</v>
      </c>
      <c r="Q286" s="82">
        <v>44.01</v>
      </c>
      <c r="R286" s="82">
        <v>44.01</v>
      </c>
      <c r="S286" s="82"/>
      <c r="T286" s="82"/>
      <c r="U286" s="82">
        <v>44.01</v>
      </c>
      <c r="V286" s="95"/>
      <c r="W286" s="95">
        <v>20</v>
      </c>
      <c r="X286" s="82" t="s">
        <v>6111</v>
      </c>
      <c r="Y286" s="95"/>
      <c r="Z286" s="95"/>
      <c r="AA286" s="95"/>
      <c r="AB286" s="95">
        <v>17</v>
      </c>
      <c r="AC286" s="95"/>
      <c r="AD286" s="82"/>
      <c r="AE286" s="360"/>
      <c r="AF286" s="62">
        <v>15</v>
      </c>
      <c r="AG286" s="394" t="s">
        <v>6155</v>
      </c>
      <c r="AH286" s="161" t="s">
        <v>6148</v>
      </c>
      <c r="AI286" s="366"/>
      <c r="AJ286" s="386"/>
      <c r="AK286" s="285"/>
      <c r="AL286" s="366"/>
      <c r="AM286" s="386"/>
      <c r="AN286" s="285"/>
      <c r="AO286" s="366"/>
      <c r="AP286" s="386"/>
      <c r="AQ286" s="285"/>
      <c r="AR286" s="366"/>
      <c r="AS286" s="386"/>
      <c r="AT286" s="95"/>
      <c r="AU286" s="366"/>
      <c r="AV286" s="369"/>
      <c r="AW286" s="95"/>
      <c r="AX286" s="366"/>
      <c r="AY286" s="132"/>
      <c r="AZ286" s="132"/>
      <c r="BA286" s="132"/>
      <c r="BB286" s="132"/>
      <c r="BC286" s="132"/>
    </row>
    <row r="287" spans="1:55" s="39" customFormat="1" ht="156" customHeight="1" x14ac:dyDescent="0.25">
      <c r="A287" s="95">
        <v>312</v>
      </c>
      <c r="B287" s="253" t="s">
        <v>6103</v>
      </c>
      <c r="C287" s="95">
        <v>8</v>
      </c>
      <c r="D287" s="82"/>
      <c r="E287" s="284" t="s">
        <v>6156</v>
      </c>
      <c r="F287" s="95">
        <v>10458</v>
      </c>
      <c r="G287" s="284" t="s">
        <v>6157</v>
      </c>
      <c r="H287" s="95">
        <v>2007</v>
      </c>
      <c r="I287" s="161" t="s">
        <v>6158</v>
      </c>
      <c r="J287" s="261">
        <v>49406.21</v>
      </c>
      <c r="K287" s="82" t="s">
        <v>655</v>
      </c>
      <c r="L287" s="161"/>
      <c r="M287" s="161"/>
      <c r="N287" s="161"/>
      <c r="O287" s="161"/>
      <c r="P287" s="95" t="s">
        <v>6159</v>
      </c>
      <c r="Q287" s="82">
        <v>5.81</v>
      </c>
      <c r="R287" s="82">
        <v>5.81</v>
      </c>
      <c r="S287" s="82"/>
      <c r="T287" s="82"/>
      <c r="U287" s="82">
        <v>5.81</v>
      </c>
      <c r="V287" s="95"/>
      <c r="W287" s="95">
        <v>20</v>
      </c>
      <c r="X287" s="82" t="s">
        <v>6111</v>
      </c>
      <c r="Y287" s="95"/>
      <c r="Z287" s="95"/>
      <c r="AA287" s="95"/>
      <c r="AB287" s="95">
        <v>17</v>
      </c>
      <c r="AC287" s="95"/>
      <c r="AD287" s="82"/>
      <c r="AE287" s="360"/>
      <c r="AF287" s="62">
        <v>0</v>
      </c>
      <c r="AG287" s="394"/>
      <c r="AH287" s="161"/>
      <c r="AI287" s="366"/>
      <c r="AJ287" s="386"/>
      <c r="AK287" s="285"/>
      <c r="AL287" s="366"/>
      <c r="AM287" s="386"/>
      <c r="AN287" s="285"/>
      <c r="AO287" s="366"/>
      <c r="AP287" s="386"/>
      <c r="AQ287" s="285"/>
      <c r="AR287" s="366"/>
      <c r="AS287" s="386"/>
      <c r="AT287" s="95"/>
      <c r="AU287" s="366"/>
      <c r="AV287" s="369"/>
      <c r="AW287" s="95"/>
      <c r="AX287" s="366"/>
      <c r="AY287" s="132"/>
      <c r="AZ287" s="132"/>
      <c r="BA287" s="132"/>
      <c r="BB287" s="132"/>
      <c r="BC287" s="132"/>
    </row>
    <row r="288" spans="1:55" s="39" customFormat="1" ht="103.95" customHeight="1" x14ac:dyDescent="0.25">
      <c r="A288" s="95">
        <v>312</v>
      </c>
      <c r="B288" s="253" t="s">
        <v>6103</v>
      </c>
      <c r="C288" s="95">
        <v>35</v>
      </c>
      <c r="D288" s="82"/>
      <c r="E288" s="284" t="s">
        <v>6160</v>
      </c>
      <c r="F288" s="95">
        <v>9160</v>
      </c>
      <c r="G288" s="284" t="s">
        <v>6161</v>
      </c>
      <c r="H288" s="95">
        <v>2005</v>
      </c>
      <c r="I288" s="161" t="s">
        <v>6162</v>
      </c>
      <c r="J288" s="261">
        <v>67807.97</v>
      </c>
      <c r="K288" s="82" t="s">
        <v>848</v>
      </c>
      <c r="L288" s="161" t="s">
        <v>6163</v>
      </c>
      <c r="M288" s="161" t="s">
        <v>6164</v>
      </c>
      <c r="N288" s="161" t="s">
        <v>6165</v>
      </c>
      <c r="O288" s="161"/>
      <c r="P288" s="95">
        <v>5440</v>
      </c>
      <c r="Q288" s="82">
        <v>7.98</v>
      </c>
      <c r="R288" s="82">
        <v>7.98</v>
      </c>
      <c r="S288" s="82"/>
      <c r="T288" s="82"/>
      <c r="U288" s="82">
        <v>7.98</v>
      </c>
      <c r="V288" s="95"/>
      <c r="W288" s="95">
        <v>20</v>
      </c>
      <c r="X288" s="82" t="s">
        <v>6111</v>
      </c>
      <c r="Y288" s="95"/>
      <c r="Z288" s="95"/>
      <c r="AA288" s="95"/>
      <c r="AB288" s="95">
        <v>17</v>
      </c>
      <c r="AC288" s="95"/>
      <c r="AD288" s="82"/>
      <c r="AE288" s="360"/>
      <c r="AF288" s="62">
        <v>0</v>
      </c>
      <c r="AG288" s="394" t="s">
        <v>6166</v>
      </c>
      <c r="AH288" s="161" t="s">
        <v>6160</v>
      </c>
      <c r="AI288" s="366"/>
      <c r="AJ288" s="386" t="s">
        <v>6167</v>
      </c>
      <c r="AK288" s="285" t="s">
        <v>6168</v>
      </c>
      <c r="AL288" s="366"/>
      <c r="AM288" s="386"/>
      <c r="AN288" s="285"/>
      <c r="AO288" s="366"/>
      <c r="AP288" s="386"/>
      <c r="AQ288" s="285"/>
      <c r="AR288" s="366"/>
      <c r="AS288" s="386"/>
      <c r="AT288" s="95"/>
      <c r="AU288" s="366"/>
      <c r="AV288" s="369"/>
      <c r="AW288" s="95"/>
      <c r="AX288" s="366"/>
      <c r="AY288" s="132"/>
      <c r="AZ288" s="132"/>
      <c r="BA288" s="132"/>
      <c r="BB288" s="132"/>
      <c r="BC288" s="132"/>
    </row>
    <row r="289" spans="1:55" s="39" customFormat="1" ht="64.95" customHeight="1" x14ac:dyDescent="0.25">
      <c r="A289" s="95">
        <v>312</v>
      </c>
      <c r="B289" s="253" t="s">
        <v>6103</v>
      </c>
      <c r="C289" s="95"/>
      <c r="D289" s="82" t="s">
        <v>6169</v>
      </c>
      <c r="E289" s="284" t="s">
        <v>6170</v>
      </c>
      <c r="F289" s="95">
        <v>24206</v>
      </c>
      <c r="G289" s="284" t="s">
        <v>6171</v>
      </c>
      <c r="H289" s="95">
        <v>2016</v>
      </c>
      <c r="I289" s="161" t="s">
        <v>6172</v>
      </c>
      <c r="J289" s="261">
        <v>99125</v>
      </c>
      <c r="K289" s="82" t="s">
        <v>694</v>
      </c>
      <c r="L289" s="161" t="s">
        <v>6173</v>
      </c>
      <c r="M289" s="161" t="s">
        <v>6174</v>
      </c>
      <c r="N289" s="161" t="s">
        <v>6175</v>
      </c>
      <c r="O289" s="161" t="s">
        <v>6176</v>
      </c>
      <c r="P289" s="95">
        <v>2300131643</v>
      </c>
      <c r="Q289" s="82">
        <v>50</v>
      </c>
      <c r="R289" s="82">
        <v>17</v>
      </c>
      <c r="S289" s="82">
        <v>13</v>
      </c>
      <c r="T289" s="82">
        <v>81</v>
      </c>
      <c r="U289" s="82">
        <v>111</v>
      </c>
      <c r="V289" s="95">
        <v>60</v>
      </c>
      <c r="W289" s="95">
        <v>20</v>
      </c>
      <c r="X289" s="82" t="s">
        <v>6177</v>
      </c>
      <c r="Y289" s="95">
        <v>4</v>
      </c>
      <c r="Z289" s="95"/>
      <c r="AA289" s="95"/>
      <c r="AB289" s="95">
        <v>17</v>
      </c>
      <c r="AC289" s="95" t="s">
        <v>6178</v>
      </c>
      <c r="AD289" s="82">
        <v>160</v>
      </c>
      <c r="AE289" s="360">
        <v>5</v>
      </c>
      <c r="AF289" s="62">
        <v>60</v>
      </c>
      <c r="AG289" s="394" t="s">
        <v>6169</v>
      </c>
      <c r="AH289" s="161" t="s">
        <v>6179</v>
      </c>
      <c r="AI289" s="366">
        <v>100</v>
      </c>
      <c r="AJ289" s="386"/>
      <c r="AK289" s="285"/>
      <c r="AL289" s="366"/>
      <c r="AM289" s="386"/>
      <c r="AN289" s="285"/>
      <c r="AO289" s="366"/>
      <c r="AP289" s="386"/>
      <c r="AQ289" s="285"/>
      <c r="AR289" s="366"/>
      <c r="AS289" s="386"/>
      <c r="AT289" s="95"/>
      <c r="AU289" s="366"/>
      <c r="AV289" s="369"/>
      <c r="AW289" s="95"/>
      <c r="AX289" s="366"/>
      <c r="AY289" s="132"/>
      <c r="AZ289" s="132"/>
      <c r="BA289" s="132"/>
      <c r="BB289" s="132"/>
      <c r="BC289" s="132"/>
    </row>
    <row r="290" spans="1:55" s="179" customFormat="1" ht="68.25" customHeight="1" x14ac:dyDescent="0.3">
      <c r="A290" s="286">
        <v>334</v>
      </c>
      <c r="B290" s="210" t="s">
        <v>5033</v>
      </c>
      <c r="C290" s="286">
        <v>1</v>
      </c>
      <c r="D290" s="204" t="s">
        <v>3855</v>
      </c>
      <c r="E290" s="210" t="s">
        <v>5034</v>
      </c>
      <c r="F290" s="287">
        <v>13343</v>
      </c>
      <c r="G290" s="210" t="s">
        <v>5035</v>
      </c>
      <c r="H290" s="286">
        <v>2004</v>
      </c>
      <c r="I290" s="210" t="s">
        <v>5036</v>
      </c>
      <c r="J290" s="288">
        <v>80104.36</v>
      </c>
      <c r="K290" s="204" t="s">
        <v>848</v>
      </c>
      <c r="L290" s="210" t="s">
        <v>5037</v>
      </c>
      <c r="M290" s="210" t="s">
        <v>5038</v>
      </c>
      <c r="N290" s="210" t="s">
        <v>5039</v>
      </c>
      <c r="O290" s="210" t="s">
        <v>5040</v>
      </c>
      <c r="P290" s="210">
        <v>91804</v>
      </c>
      <c r="Q290" s="289">
        <v>60.15</v>
      </c>
      <c r="R290" s="289">
        <v>9.42</v>
      </c>
      <c r="S290" s="289">
        <v>6.38</v>
      </c>
      <c r="T290" s="289">
        <v>44.35</v>
      </c>
      <c r="U290" s="289">
        <f t="shared" ref="U290:U297" si="9">SUM(R290:T290)</f>
        <v>60.150000000000006</v>
      </c>
      <c r="V290" s="210" t="s">
        <v>5041</v>
      </c>
      <c r="W290" s="289">
        <v>100</v>
      </c>
      <c r="X290" s="210" t="s">
        <v>5042</v>
      </c>
      <c r="Y290" s="287">
        <v>100</v>
      </c>
      <c r="Z290" s="290" t="s">
        <v>3855</v>
      </c>
      <c r="AA290" s="290" t="s">
        <v>5043</v>
      </c>
      <c r="AB290" s="290">
        <v>76</v>
      </c>
      <c r="AC290" s="210"/>
      <c r="AD290" s="210"/>
      <c r="AE290" s="362"/>
      <c r="AF290" s="421"/>
      <c r="AG290" s="402"/>
      <c r="AH290" s="290"/>
      <c r="AI290" s="387"/>
      <c r="AJ290" s="391"/>
      <c r="AK290" s="210"/>
      <c r="AL290" s="404" t="s">
        <v>5044</v>
      </c>
      <c r="AM290" s="402" t="s">
        <v>5043</v>
      </c>
      <c r="AN290" s="290"/>
      <c r="AO290" s="184"/>
      <c r="AP290" s="182"/>
      <c r="AQ290" s="183"/>
      <c r="AR290" s="397">
        <v>2</v>
      </c>
      <c r="AS290" s="370">
        <v>5</v>
      </c>
      <c r="AT290" s="291">
        <v>1</v>
      </c>
      <c r="AU290" s="387">
        <v>17</v>
      </c>
      <c r="AV290" s="370">
        <v>24</v>
      </c>
      <c r="AW290" s="292"/>
      <c r="AX290" s="371">
        <v>5</v>
      </c>
      <c r="AY290" s="132"/>
      <c r="AZ290" s="132"/>
      <c r="BA290" s="132"/>
      <c r="BB290" s="132"/>
      <c r="BC290" s="132"/>
    </row>
    <row r="291" spans="1:55" s="179" customFormat="1" ht="72.75" customHeight="1" x14ac:dyDescent="0.3">
      <c r="A291" s="286">
        <v>334</v>
      </c>
      <c r="B291" s="210" t="s">
        <v>5033</v>
      </c>
      <c r="C291" s="286">
        <v>1</v>
      </c>
      <c r="D291" s="204" t="s">
        <v>2365</v>
      </c>
      <c r="E291" s="210" t="s">
        <v>5045</v>
      </c>
      <c r="F291" s="210">
        <v>1324</v>
      </c>
      <c r="G291" s="60" t="s">
        <v>5046</v>
      </c>
      <c r="H291" s="286">
        <v>2007</v>
      </c>
      <c r="I291" s="210" t="s">
        <v>5047</v>
      </c>
      <c r="J291" s="288">
        <v>124380.07</v>
      </c>
      <c r="K291" s="204" t="s">
        <v>655</v>
      </c>
      <c r="L291" s="210" t="s">
        <v>5048</v>
      </c>
      <c r="M291" s="210" t="s">
        <v>5049</v>
      </c>
      <c r="N291" s="210" t="s">
        <v>5050</v>
      </c>
      <c r="O291" s="210" t="s">
        <v>5051</v>
      </c>
      <c r="P291" s="210">
        <v>102090</v>
      </c>
      <c r="Q291" s="289">
        <v>68.14</v>
      </c>
      <c r="R291" s="289">
        <v>14.63</v>
      </c>
      <c r="S291" s="289">
        <v>9.16</v>
      </c>
      <c r="T291" s="289">
        <v>44.35</v>
      </c>
      <c r="U291" s="289">
        <f t="shared" si="9"/>
        <v>68.14</v>
      </c>
      <c r="V291" s="210">
        <v>0</v>
      </c>
      <c r="W291" s="289">
        <v>100</v>
      </c>
      <c r="X291" s="210" t="s">
        <v>5042</v>
      </c>
      <c r="Y291" s="287">
        <v>100</v>
      </c>
      <c r="Z291" s="290" t="s">
        <v>2365</v>
      </c>
      <c r="AA291" s="290" t="s">
        <v>5052</v>
      </c>
      <c r="AB291" s="290">
        <v>100</v>
      </c>
      <c r="AC291" s="210"/>
      <c r="AD291" s="210"/>
      <c r="AE291" s="362"/>
      <c r="AF291" s="421"/>
      <c r="AG291" s="402"/>
      <c r="AH291" s="290"/>
      <c r="AI291" s="387"/>
      <c r="AJ291" s="391"/>
      <c r="AK291" s="210"/>
      <c r="AL291" s="404" t="s">
        <v>5053</v>
      </c>
      <c r="AM291" s="402" t="s">
        <v>5052</v>
      </c>
      <c r="AN291" s="290"/>
      <c r="AO291" s="184"/>
      <c r="AP291" s="182"/>
      <c r="AQ291" s="183"/>
      <c r="AR291" s="397">
        <v>3</v>
      </c>
      <c r="AS291" s="370">
        <v>3</v>
      </c>
      <c r="AT291" s="291">
        <v>4</v>
      </c>
      <c r="AU291" s="387">
        <v>17</v>
      </c>
      <c r="AV291" s="370">
        <v>29</v>
      </c>
      <c r="AW291" s="292"/>
      <c r="AX291" s="371">
        <v>5</v>
      </c>
      <c r="AY291" s="132"/>
      <c r="AZ291" s="132"/>
      <c r="BA291" s="132"/>
      <c r="BB291" s="132"/>
      <c r="BC291" s="132"/>
    </row>
    <row r="292" spans="1:55" s="179" customFormat="1" ht="60" customHeight="1" x14ac:dyDescent="0.3">
      <c r="A292" s="286">
        <v>334</v>
      </c>
      <c r="B292" s="210" t="s">
        <v>5033</v>
      </c>
      <c r="C292" s="286">
        <v>1</v>
      </c>
      <c r="D292" s="204" t="s">
        <v>3855</v>
      </c>
      <c r="E292" s="210" t="s">
        <v>5034</v>
      </c>
      <c r="F292" s="287">
        <v>13343</v>
      </c>
      <c r="G292" s="60" t="s">
        <v>5054</v>
      </c>
      <c r="H292" s="286">
        <v>2008</v>
      </c>
      <c r="I292" s="210" t="s">
        <v>5055</v>
      </c>
      <c r="J292" s="288">
        <v>149642.26</v>
      </c>
      <c r="K292" s="204" t="s">
        <v>655</v>
      </c>
      <c r="L292" s="210" t="s">
        <v>5056</v>
      </c>
      <c r="M292" s="210" t="s">
        <v>5057</v>
      </c>
      <c r="N292" s="210" t="s">
        <v>5058</v>
      </c>
      <c r="O292" s="210" t="s">
        <v>5059</v>
      </c>
      <c r="P292" s="210">
        <v>107963</v>
      </c>
      <c r="Q292" s="289">
        <v>69.86</v>
      </c>
      <c r="R292" s="289">
        <v>17.600000000000001</v>
      </c>
      <c r="S292" s="289">
        <v>7.91</v>
      </c>
      <c r="T292" s="289">
        <v>44.35</v>
      </c>
      <c r="U292" s="289">
        <f t="shared" si="9"/>
        <v>69.86</v>
      </c>
      <c r="V292" s="287" t="s">
        <v>5060</v>
      </c>
      <c r="W292" s="289">
        <v>100</v>
      </c>
      <c r="X292" s="210" t="s">
        <v>5042</v>
      </c>
      <c r="Y292" s="287">
        <v>100</v>
      </c>
      <c r="Z292" s="290" t="s">
        <v>3855</v>
      </c>
      <c r="AA292" s="290" t="s">
        <v>5043</v>
      </c>
      <c r="AB292" s="290">
        <v>50</v>
      </c>
      <c r="AC292" s="210"/>
      <c r="AD292" s="210"/>
      <c r="AE292" s="362"/>
      <c r="AF292" s="421"/>
      <c r="AG292" s="402"/>
      <c r="AH292" s="290"/>
      <c r="AI292" s="387"/>
      <c r="AJ292" s="391"/>
      <c r="AK292" s="210"/>
      <c r="AL292" s="404" t="s">
        <v>5061</v>
      </c>
      <c r="AM292" s="402" t="s">
        <v>5043</v>
      </c>
      <c r="AN292" s="290"/>
      <c r="AO292" s="184"/>
      <c r="AP292" s="182"/>
      <c r="AQ292" s="183"/>
      <c r="AR292" s="397">
        <v>3</v>
      </c>
      <c r="AS292" s="370">
        <v>4</v>
      </c>
      <c r="AT292" s="291">
        <v>7</v>
      </c>
      <c r="AU292" s="387">
        <v>17</v>
      </c>
      <c r="AV292" s="370">
        <v>26</v>
      </c>
      <c r="AW292" s="292"/>
      <c r="AX292" s="371">
        <v>5</v>
      </c>
      <c r="AY292" s="132"/>
      <c r="AZ292" s="132"/>
      <c r="BA292" s="132"/>
      <c r="BB292" s="132"/>
      <c r="BC292" s="132"/>
    </row>
    <row r="293" spans="1:55" s="179" customFormat="1" ht="50.25" customHeight="1" x14ac:dyDescent="0.3">
      <c r="A293" s="286">
        <v>334</v>
      </c>
      <c r="B293" s="210" t="s">
        <v>5033</v>
      </c>
      <c r="C293" s="286">
        <v>3</v>
      </c>
      <c r="D293" s="204" t="s">
        <v>5062</v>
      </c>
      <c r="E293" s="210" t="s">
        <v>5063</v>
      </c>
      <c r="F293" s="287" t="s">
        <v>5064</v>
      </c>
      <c r="G293" s="60" t="s">
        <v>5065</v>
      </c>
      <c r="H293" s="286">
        <v>2008</v>
      </c>
      <c r="I293" s="210" t="s">
        <v>5066</v>
      </c>
      <c r="J293" s="288">
        <v>201585.8</v>
      </c>
      <c r="K293" s="204" t="s">
        <v>655</v>
      </c>
      <c r="L293" s="210" t="s">
        <v>5067</v>
      </c>
      <c r="M293" s="210" t="s">
        <v>5068</v>
      </c>
      <c r="N293" s="210" t="s">
        <v>5069</v>
      </c>
      <c r="O293" s="210" t="s">
        <v>5070</v>
      </c>
      <c r="P293" s="210">
        <v>108244</v>
      </c>
      <c r="Q293" s="289">
        <v>76.180000000000007</v>
      </c>
      <c r="R293" s="289">
        <v>23.72</v>
      </c>
      <c r="S293" s="289">
        <v>8.11</v>
      </c>
      <c r="T293" s="289">
        <v>44.35</v>
      </c>
      <c r="U293" s="289">
        <f t="shared" si="9"/>
        <v>76.180000000000007</v>
      </c>
      <c r="V293" s="287">
        <v>100</v>
      </c>
      <c r="W293" s="289">
        <v>100</v>
      </c>
      <c r="X293" s="210" t="s">
        <v>5042</v>
      </c>
      <c r="Y293" s="287">
        <v>100</v>
      </c>
      <c r="Z293" s="290"/>
      <c r="AA293" s="290"/>
      <c r="AB293" s="290"/>
      <c r="AC293" s="210"/>
      <c r="AD293" s="210"/>
      <c r="AE293" s="362"/>
      <c r="AF293" s="421"/>
      <c r="AG293" s="402"/>
      <c r="AH293" s="290"/>
      <c r="AI293" s="387"/>
      <c r="AJ293" s="391"/>
      <c r="AK293" s="210"/>
      <c r="AL293" s="404" t="s">
        <v>5071</v>
      </c>
      <c r="AM293" s="402" t="s">
        <v>5072</v>
      </c>
      <c r="AN293" s="290"/>
      <c r="AO293" s="184"/>
      <c r="AP293" s="182"/>
      <c r="AQ293" s="183"/>
      <c r="AR293" s="397">
        <v>4</v>
      </c>
      <c r="AS293" s="370">
        <v>8</v>
      </c>
      <c r="AT293" s="291">
        <v>2</v>
      </c>
      <c r="AU293" s="387">
        <v>17</v>
      </c>
      <c r="AV293" s="370">
        <v>31</v>
      </c>
      <c r="AW293" s="292"/>
      <c r="AX293" s="371">
        <v>5</v>
      </c>
      <c r="AY293" s="132"/>
      <c r="AZ293" s="132"/>
      <c r="BA293" s="132"/>
      <c r="BB293" s="132"/>
      <c r="BC293" s="132"/>
    </row>
    <row r="294" spans="1:55" s="179" customFormat="1" ht="151.80000000000001" x14ac:dyDescent="0.3">
      <c r="A294" s="286">
        <v>334</v>
      </c>
      <c r="B294" s="210" t="s">
        <v>5033</v>
      </c>
      <c r="C294" s="286">
        <v>1</v>
      </c>
      <c r="D294" s="204" t="s">
        <v>3855</v>
      </c>
      <c r="E294" s="286" t="s">
        <v>5034</v>
      </c>
      <c r="F294" s="287">
        <v>13343</v>
      </c>
      <c r="G294" s="210" t="s">
        <v>5073</v>
      </c>
      <c r="H294" s="286">
        <v>2010</v>
      </c>
      <c r="I294" s="293" t="s">
        <v>5074</v>
      </c>
      <c r="J294" s="288">
        <v>140377.67000000001</v>
      </c>
      <c r="K294" s="294" t="s">
        <v>677</v>
      </c>
      <c r="L294" s="210" t="s">
        <v>5075</v>
      </c>
      <c r="M294" s="210" t="s">
        <v>5076</v>
      </c>
      <c r="N294" s="210" t="s">
        <v>5077</v>
      </c>
      <c r="O294" s="210" t="s">
        <v>5078</v>
      </c>
      <c r="P294" s="210">
        <v>113029</v>
      </c>
      <c r="Q294" s="289">
        <v>68.94</v>
      </c>
      <c r="R294" s="289">
        <v>16.52</v>
      </c>
      <c r="S294" s="289">
        <v>8.07</v>
      </c>
      <c r="T294" s="289">
        <v>44.35</v>
      </c>
      <c r="U294" s="289">
        <f t="shared" si="9"/>
        <v>68.94</v>
      </c>
      <c r="V294" s="210" t="s">
        <v>5079</v>
      </c>
      <c r="W294" s="289">
        <v>100</v>
      </c>
      <c r="X294" s="210" t="s">
        <v>5042</v>
      </c>
      <c r="Y294" s="287">
        <v>100</v>
      </c>
      <c r="Z294" s="290" t="s">
        <v>3855</v>
      </c>
      <c r="AA294" s="290" t="s">
        <v>5043</v>
      </c>
      <c r="AB294" s="290">
        <v>50</v>
      </c>
      <c r="AC294" s="210"/>
      <c r="AD294" s="210"/>
      <c r="AE294" s="362"/>
      <c r="AF294" s="421"/>
      <c r="AG294" s="402"/>
      <c r="AH294" s="290"/>
      <c r="AI294" s="387"/>
      <c r="AJ294" s="391"/>
      <c r="AK294" s="210"/>
      <c r="AL294" s="404" t="s">
        <v>5061</v>
      </c>
      <c r="AM294" s="402" t="s">
        <v>5043</v>
      </c>
      <c r="AN294" s="290"/>
      <c r="AO294" s="184"/>
      <c r="AP294" s="182"/>
      <c r="AQ294" s="183"/>
      <c r="AR294" s="397">
        <v>2</v>
      </c>
      <c r="AS294" s="370">
        <v>5</v>
      </c>
      <c r="AT294" s="291">
        <v>1</v>
      </c>
      <c r="AU294" s="387">
        <v>17</v>
      </c>
      <c r="AV294" s="370">
        <v>25</v>
      </c>
      <c r="AW294" s="292"/>
      <c r="AX294" s="371">
        <v>5</v>
      </c>
      <c r="AY294" s="132"/>
      <c r="AZ294" s="132"/>
      <c r="BA294" s="132"/>
      <c r="BB294" s="132"/>
      <c r="BC294" s="132"/>
    </row>
    <row r="295" spans="1:55" s="28" customFormat="1" ht="124.2" x14ac:dyDescent="0.3">
      <c r="A295" s="286">
        <v>334</v>
      </c>
      <c r="B295" s="210" t="s">
        <v>5033</v>
      </c>
      <c r="C295" s="286">
        <v>6</v>
      </c>
      <c r="D295" s="204" t="s">
        <v>5080</v>
      </c>
      <c r="E295" s="286" t="s">
        <v>5081</v>
      </c>
      <c r="F295" s="287" t="s">
        <v>5082</v>
      </c>
      <c r="G295" s="210" t="s">
        <v>5083</v>
      </c>
      <c r="H295" s="286">
        <v>2010</v>
      </c>
      <c r="I295" s="293" t="s">
        <v>5084</v>
      </c>
      <c r="J295" s="288">
        <v>131237.98000000001</v>
      </c>
      <c r="K295" s="294" t="s">
        <v>677</v>
      </c>
      <c r="L295" s="210" t="s">
        <v>5085</v>
      </c>
      <c r="M295" s="210" t="s">
        <v>5086</v>
      </c>
      <c r="N295" s="210" t="s">
        <v>5087</v>
      </c>
      <c r="O295" s="210" t="s">
        <v>5088</v>
      </c>
      <c r="P295" s="210">
        <v>112439</v>
      </c>
      <c r="Q295" s="289">
        <v>70.05</v>
      </c>
      <c r="R295" s="289">
        <v>15.44</v>
      </c>
      <c r="S295" s="289">
        <v>10.26</v>
      </c>
      <c r="T295" s="289">
        <v>44.35</v>
      </c>
      <c r="U295" s="289">
        <f t="shared" si="9"/>
        <v>70.05</v>
      </c>
      <c r="V295" s="210">
        <v>100</v>
      </c>
      <c r="W295" s="289">
        <v>100</v>
      </c>
      <c r="X295" s="210" t="s">
        <v>5042</v>
      </c>
      <c r="Y295" s="210">
        <v>100</v>
      </c>
      <c r="Z295" s="290" t="s">
        <v>5080</v>
      </c>
      <c r="AA295" s="290" t="s">
        <v>5089</v>
      </c>
      <c r="AB295" s="290">
        <v>5</v>
      </c>
      <c r="AC295" s="210"/>
      <c r="AD295" s="210"/>
      <c r="AE295" s="362"/>
      <c r="AF295" s="421"/>
      <c r="AG295" s="402"/>
      <c r="AH295" s="290"/>
      <c r="AI295" s="387"/>
      <c r="AJ295" s="391"/>
      <c r="AK295" s="210"/>
      <c r="AL295" s="404" t="s">
        <v>5090</v>
      </c>
      <c r="AM295" s="402" t="s">
        <v>5091</v>
      </c>
      <c r="AN295" s="290"/>
      <c r="AO295" s="184"/>
      <c r="AP295" s="182"/>
      <c r="AQ295" s="183"/>
      <c r="AR295" s="397">
        <v>4</v>
      </c>
      <c r="AS295" s="370">
        <v>8</v>
      </c>
      <c r="AT295" s="291">
        <v>2</v>
      </c>
      <c r="AU295" s="387">
        <v>17</v>
      </c>
      <c r="AV295" s="370">
        <v>27</v>
      </c>
      <c r="AW295" s="292"/>
      <c r="AX295" s="371">
        <v>5</v>
      </c>
      <c r="AY295" s="132"/>
      <c r="AZ295" s="132"/>
      <c r="BA295" s="132"/>
      <c r="BB295" s="132"/>
      <c r="BC295" s="132"/>
    </row>
    <row r="296" spans="1:55" s="28" customFormat="1" ht="124.2" x14ac:dyDescent="0.3">
      <c r="A296" s="286">
        <v>334</v>
      </c>
      <c r="B296" s="210" t="s">
        <v>5033</v>
      </c>
      <c r="C296" s="286">
        <v>1</v>
      </c>
      <c r="D296" s="204" t="s">
        <v>5092</v>
      </c>
      <c r="E296" s="286" t="s">
        <v>5093</v>
      </c>
      <c r="F296" s="210">
        <v>11040</v>
      </c>
      <c r="G296" s="210" t="s">
        <v>5094</v>
      </c>
      <c r="H296" s="286">
        <v>2012</v>
      </c>
      <c r="I296" s="293" t="s">
        <v>5095</v>
      </c>
      <c r="J296" s="288">
        <v>35001.599999999999</v>
      </c>
      <c r="K296" s="294" t="s">
        <v>5092</v>
      </c>
      <c r="L296" s="210" t="s">
        <v>5096</v>
      </c>
      <c r="M296" s="210" t="s">
        <v>5097</v>
      </c>
      <c r="N296" s="210" t="s">
        <v>5098</v>
      </c>
      <c r="O296" s="210" t="s">
        <v>5099</v>
      </c>
      <c r="P296" s="210">
        <v>119053</v>
      </c>
      <c r="Q296" s="289">
        <f>+U296</f>
        <v>54.737835294117644</v>
      </c>
      <c r="R296" s="289">
        <f>+J296/5/1700</f>
        <v>4.117835294117647</v>
      </c>
      <c r="S296" s="289">
        <v>6.27</v>
      </c>
      <c r="T296" s="289">
        <v>44.35</v>
      </c>
      <c r="U296" s="289">
        <f t="shared" si="9"/>
        <v>54.737835294117644</v>
      </c>
      <c r="V296" s="210">
        <v>100</v>
      </c>
      <c r="W296" s="289">
        <v>100</v>
      </c>
      <c r="X296" s="206" t="s">
        <v>5100</v>
      </c>
      <c r="Y296" s="210">
        <v>100</v>
      </c>
      <c r="Z296" s="290" t="s">
        <v>5092</v>
      </c>
      <c r="AA296" s="290" t="s">
        <v>5101</v>
      </c>
      <c r="AB296" s="290">
        <v>43</v>
      </c>
      <c r="AC296" s="210"/>
      <c r="AD296" s="210"/>
      <c r="AE296" s="362"/>
      <c r="AF296" s="421"/>
      <c r="AG296" s="402"/>
      <c r="AH296" s="290"/>
      <c r="AI296" s="387"/>
      <c r="AJ296" s="391"/>
      <c r="AK296" s="210"/>
      <c r="AL296" s="404" t="s">
        <v>5053</v>
      </c>
      <c r="AM296" s="402" t="s">
        <v>5101</v>
      </c>
      <c r="AN296" s="290"/>
      <c r="AO296" s="184"/>
      <c r="AP296" s="182"/>
      <c r="AQ296" s="183"/>
      <c r="AR296" s="397">
        <v>4</v>
      </c>
      <c r="AS296" s="370">
        <v>7</v>
      </c>
      <c r="AT296" s="291">
        <v>5</v>
      </c>
      <c r="AU296" s="387"/>
      <c r="AV296" s="370"/>
      <c r="AW296" s="292"/>
      <c r="AX296" s="371">
        <v>5</v>
      </c>
      <c r="AY296" s="132"/>
      <c r="AZ296" s="132"/>
      <c r="BA296" s="132"/>
      <c r="BB296" s="132"/>
      <c r="BC296" s="132"/>
    </row>
    <row r="297" spans="1:55" s="179" customFormat="1" ht="165.6" x14ac:dyDescent="0.3">
      <c r="A297" s="183">
        <f>+A296</f>
        <v>334</v>
      </c>
      <c r="B297" s="295">
        <v>334</v>
      </c>
      <c r="C297" s="295">
        <v>1</v>
      </c>
      <c r="D297" s="212" t="s">
        <v>5092</v>
      </c>
      <c r="E297" s="295" t="s">
        <v>5093</v>
      </c>
      <c r="F297" s="183">
        <v>11040</v>
      </c>
      <c r="G297" s="210" t="s">
        <v>5102</v>
      </c>
      <c r="H297" s="295">
        <v>2017</v>
      </c>
      <c r="I297" s="210" t="s">
        <v>5103</v>
      </c>
      <c r="J297" s="217">
        <v>89260.26</v>
      </c>
      <c r="K297" s="221" t="s">
        <v>694</v>
      </c>
      <c r="L297" s="210" t="s">
        <v>5096</v>
      </c>
      <c r="M297" s="183" t="s">
        <v>5097</v>
      </c>
      <c r="N297" s="210" t="s">
        <v>5104</v>
      </c>
      <c r="O297" s="210" t="s">
        <v>5105</v>
      </c>
      <c r="P297" s="183" t="s">
        <v>5106</v>
      </c>
      <c r="Q297" s="217">
        <v>58.48</v>
      </c>
      <c r="R297" s="217">
        <v>7.65</v>
      </c>
      <c r="S297" s="217">
        <v>6.46</v>
      </c>
      <c r="T297" s="217">
        <v>44.35</v>
      </c>
      <c r="U297" s="289">
        <f t="shared" si="9"/>
        <v>58.46</v>
      </c>
      <c r="V297" s="183"/>
      <c r="W297" s="183">
        <v>37.43</v>
      </c>
      <c r="X297" s="296" t="s">
        <v>5100</v>
      </c>
      <c r="Y297" s="183">
        <v>100</v>
      </c>
      <c r="Z297" s="221" t="s">
        <v>5092</v>
      </c>
      <c r="AA297" s="183" t="s">
        <v>5101</v>
      </c>
      <c r="AB297" s="183">
        <v>80</v>
      </c>
      <c r="AC297" s="183"/>
      <c r="AD297" s="183"/>
      <c r="AE297" s="359"/>
      <c r="AF297" s="422"/>
      <c r="AG297" s="182"/>
      <c r="AH297" s="183"/>
      <c r="AI297" s="184"/>
      <c r="AJ297" s="182"/>
      <c r="AK297" s="183"/>
      <c r="AL297" s="404" t="s">
        <v>5053</v>
      </c>
      <c r="AM297" s="402" t="s">
        <v>5101</v>
      </c>
      <c r="AN297" s="183"/>
      <c r="AO297" s="184"/>
      <c r="AP297" s="182"/>
      <c r="AQ297" s="183"/>
      <c r="AR297" s="184">
        <v>4</v>
      </c>
      <c r="AS297" s="182">
        <v>7</v>
      </c>
      <c r="AT297" s="183">
        <v>5</v>
      </c>
      <c r="AU297" s="184">
        <v>10</v>
      </c>
      <c r="AV297" s="182"/>
      <c r="AW297" s="183"/>
      <c r="AX297" s="184">
        <v>5</v>
      </c>
      <c r="AY297" s="132"/>
      <c r="AZ297" s="132"/>
      <c r="BA297" s="132"/>
      <c r="BB297" s="132"/>
      <c r="BC297" s="132"/>
    </row>
    <row r="298" spans="1:55" s="116" customFormat="1" ht="349.95" customHeight="1" x14ac:dyDescent="0.25">
      <c r="A298" s="429">
        <v>381</v>
      </c>
      <c r="B298" s="253" t="s">
        <v>7858</v>
      </c>
      <c r="C298" s="429">
        <v>30</v>
      </c>
      <c r="D298" s="429"/>
      <c r="E298" s="430" t="s">
        <v>7859</v>
      </c>
      <c r="F298" s="429" t="s">
        <v>7860</v>
      </c>
      <c r="G298" s="430" t="s">
        <v>7861</v>
      </c>
      <c r="H298" s="429">
        <v>2003</v>
      </c>
      <c r="I298" s="428" t="s">
        <v>7862</v>
      </c>
      <c r="J298" s="431">
        <v>459021.87</v>
      </c>
      <c r="K298" s="429" t="s">
        <v>848</v>
      </c>
      <c r="L298" s="428" t="s">
        <v>7863</v>
      </c>
      <c r="M298" s="428" t="s">
        <v>7864</v>
      </c>
      <c r="N298" s="428" t="s">
        <v>7865</v>
      </c>
      <c r="O298" s="428" t="s">
        <v>7866</v>
      </c>
      <c r="P298" s="45" t="s">
        <v>7867</v>
      </c>
      <c r="Q298" s="45" t="s">
        <v>7868</v>
      </c>
      <c r="R298" s="45" t="s">
        <v>7869</v>
      </c>
      <c r="S298" s="45"/>
      <c r="T298" s="45" t="s">
        <v>7868</v>
      </c>
      <c r="U298" s="45" t="s">
        <v>7868</v>
      </c>
      <c r="V298" s="45">
        <v>10</v>
      </c>
      <c r="W298" s="45">
        <v>100</v>
      </c>
      <c r="X298" s="45" t="s">
        <v>7870</v>
      </c>
      <c r="Y298" s="45">
        <v>4</v>
      </c>
      <c r="Z298" s="45">
        <v>6</v>
      </c>
      <c r="AA298" s="45">
        <v>1</v>
      </c>
      <c r="AB298" s="45">
        <v>35</v>
      </c>
      <c r="AC298" s="45" t="s">
        <v>848</v>
      </c>
      <c r="AD298" s="45" t="s">
        <v>7871</v>
      </c>
      <c r="AE298" s="52" t="s">
        <v>7872</v>
      </c>
      <c r="AF298" s="420">
        <v>0</v>
      </c>
      <c r="AG298" s="53" t="s">
        <v>7873</v>
      </c>
      <c r="AH298" s="45" t="s">
        <v>7874</v>
      </c>
      <c r="AI298" s="54">
        <v>50</v>
      </c>
      <c r="AJ298" s="53"/>
      <c r="AK298" s="45"/>
      <c r="AL298" s="54"/>
      <c r="AM298" s="53"/>
      <c r="AN298" s="45"/>
      <c r="AO298" s="54"/>
      <c r="AP298" s="53"/>
      <c r="AQ298" s="45"/>
      <c r="AR298" s="54"/>
      <c r="AS298" s="53"/>
      <c r="AT298" s="45"/>
      <c r="AU298" s="54"/>
      <c r="AV298" s="53"/>
      <c r="AW298" s="45"/>
      <c r="AX298" s="54"/>
      <c r="AY298" s="132"/>
      <c r="AZ298" s="132"/>
      <c r="BA298" s="132"/>
      <c r="BB298" s="132"/>
      <c r="BC298" s="132"/>
    </row>
    <row r="299" spans="1:55" s="116" customFormat="1" ht="289.8" x14ac:dyDescent="0.25">
      <c r="A299" s="429"/>
      <c r="B299" s="253"/>
      <c r="C299" s="429"/>
      <c r="D299" s="429"/>
      <c r="E299" s="430"/>
      <c r="F299" s="429"/>
      <c r="G299" s="430"/>
      <c r="H299" s="429"/>
      <c r="I299" s="428"/>
      <c r="J299" s="431"/>
      <c r="K299" s="429"/>
      <c r="L299" s="428"/>
      <c r="M299" s="428"/>
      <c r="N299" s="428"/>
      <c r="O299" s="428"/>
      <c r="P299" s="45" t="s">
        <v>7875</v>
      </c>
      <c r="Q299" s="45" t="s">
        <v>7876</v>
      </c>
      <c r="R299" s="45" t="s">
        <v>7869</v>
      </c>
      <c r="S299" s="45"/>
      <c r="T299" s="45" t="s">
        <v>7876</v>
      </c>
      <c r="U299" s="45" t="s">
        <v>7876</v>
      </c>
      <c r="V299" s="45">
        <v>0</v>
      </c>
      <c r="W299" s="45">
        <v>100</v>
      </c>
      <c r="X299" s="45" t="s">
        <v>7870</v>
      </c>
      <c r="Y299" s="45">
        <v>4</v>
      </c>
      <c r="Z299" s="45">
        <v>6</v>
      </c>
      <c r="AA299" s="45">
        <v>1</v>
      </c>
      <c r="AB299" s="45">
        <v>35</v>
      </c>
      <c r="AC299" s="45" t="s">
        <v>848</v>
      </c>
      <c r="AD299" s="45" t="s">
        <v>7871</v>
      </c>
      <c r="AE299" s="52" t="s">
        <v>7872</v>
      </c>
      <c r="AF299" s="420">
        <v>0</v>
      </c>
      <c r="AG299" s="53" t="s">
        <v>7873</v>
      </c>
      <c r="AH299" s="45" t="s">
        <v>7874</v>
      </c>
      <c r="AI299" s="54">
        <v>40</v>
      </c>
      <c r="AJ299" s="53"/>
      <c r="AK299" s="45"/>
      <c r="AL299" s="54"/>
      <c r="AM299" s="53"/>
      <c r="AN299" s="45"/>
      <c r="AO299" s="54"/>
      <c r="AP299" s="53"/>
      <c r="AQ299" s="45"/>
      <c r="AR299" s="54"/>
      <c r="AS299" s="53"/>
      <c r="AT299" s="45"/>
      <c r="AU299" s="54"/>
      <c r="AV299" s="53"/>
      <c r="AW299" s="45"/>
      <c r="AX299" s="54"/>
      <c r="AY299" s="132"/>
      <c r="AZ299" s="132"/>
      <c r="BA299" s="132"/>
      <c r="BB299" s="132"/>
      <c r="BC299" s="132"/>
    </row>
    <row r="300" spans="1:55" s="116" customFormat="1" ht="276" x14ac:dyDescent="0.25">
      <c r="A300" s="429"/>
      <c r="B300" s="253"/>
      <c r="C300" s="429"/>
      <c r="D300" s="429"/>
      <c r="E300" s="430"/>
      <c r="F300" s="429"/>
      <c r="G300" s="430"/>
      <c r="H300" s="429"/>
      <c r="I300" s="428"/>
      <c r="J300" s="431"/>
      <c r="K300" s="429"/>
      <c r="L300" s="428"/>
      <c r="M300" s="428"/>
      <c r="N300" s="428"/>
      <c r="O300" s="428"/>
      <c r="P300" s="45" t="s">
        <v>7877</v>
      </c>
      <c r="Q300" s="45" t="s">
        <v>7878</v>
      </c>
      <c r="R300" s="45" t="s">
        <v>7869</v>
      </c>
      <c r="S300" s="45"/>
      <c r="T300" s="45" t="s">
        <v>7878</v>
      </c>
      <c r="U300" s="45" t="s">
        <v>7878</v>
      </c>
      <c r="V300" s="45">
        <v>0</v>
      </c>
      <c r="W300" s="45">
        <v>100</v>
      </c>
      <c r="X300" s="45" t="s">
        <v>7870</v>
      </c>
      <c r="Y300" s="45">
        <v>2</v>
      </c>
      <c r="Z300" s="45">
        <v>2</v>
      </c>
      <c r="AA300" s="45">
        <v>2</v>
      </c>
      <c r="AB300" s="45">
        <v>35</v>
      </c>
      <c r="AC300" s="45" t="s">
        <v>848</v>
      </c>
      <c r="AD300" s="45" t="s">
        <v>7879</v>
      </c>
      <c r="AE300" s="52" t="s">
        <v>7872</v>
      </c>
      <c r="AF300" s="420">
        <v>0</v>
      </c>
      <c r="AG300" s="53" t="s">
        <v>7873</v>
      </c>
      <c r="AH300" s="45"/>
      <c r="AI300" s="54"/>
      <c r="AJ300" s="53"/>
      <c r="AK300" s="45"/>
      <c r="AL300" s="54"/>
      <c r="AM300" s="53"/>
      <c r="AN300" s="45"/>
      <c r="AO300" s="54"/>
      <c r="AP300" s="53"/>
      <c r="AQ300" s="45"/>
      <c r="AR300" s="54"/>
      <c r="AS300" s="53"/>
      <c r="AT300" s="45"/>
      <c r="AU300" s="54"/>
      <c r="AV300" s="53"/>
      <c r="AW300" s="45"/>
      <c r="AX300" s="54"/>
      <c r="AY300" s="132"/>
      <c r="AZ300" s="132"/>
      <c r="BA300" s="132"/>
      <c r="BB300" s="132"/>
      <c r="BC300" s="132"/>
    </row>
    <row r="301" spans="1:55" s="116" customFormat="1" ht="372.6" x14ac:dyDescent="0.25">
      <c r="A301" s="429"/>
      <c r="B301" s="253"/>
      <c r="C301" s="429"/>
      <c r="D301" s="429"/>
      <c r="E301" s="430"/>
      <c r="F301" s="429"/>
      <c r="G301" s="430"/>
      <c r="H301" s="429"/>
      <c r="I301" s="428"/>
      <c r="J301" s="431"/>
      <c r="K301" s="429"/>
      <c r="L301" s="428"/>
      <c r="M301" s="428"/>
      <c r="N301" s="428"/>
      <c r="O301" s="428"/>
      <c r="P301" s="45" t="s">
        <v>7880</v>
      </c>
      <c r="Q301" s="45" t="s">
        <v>7881</v>
      </c>
      <c r="R301" s="45" t="s">
        <v>7869</v>
      </c>
      <c r="S301" s="45"/>
      <c r="T301" s="45" t="s">
        <v>7881</v>
      </c>
      <c r="U301" s="45" t="s">
        <v>7881</v>
      </c>
      <c r="V301" s="45">
        <v>0</v>
      </c>
      <c r="W301" s="45">
        <v>100</v>
      </c>
      <c r="X301" s="45" t="s">
        <v>7870</v>
      </c>
      <c r="Y301" s="45">
        <v>3</v>
      </c>
      <c r="Z301" s="45">
        <v>2</v>
      </c>
      <c r="AA301" s="45">
        <v>1</v>
      </c>
      <c r="AB301" s="45">
        <v>35</v>
      </c>
      <c r="AC301" s="45" t="s">
        <v>848</v>
      </c>
      <c r="AD301" s="45" t="s">
        <v>7879</v>
      </c>
      <c r="AE301" s="52" t="s">
        <v>7872</v>
      </c>
      <c r="AF301" s="420">
        <v>0</v>
      </c>
      <c r="AG301" s="53" t="s">
        <v>7873</v>
      </c>
      <c r="AH301" s="45"/>
      <c r="AI301" s="54"/>
      <c r="AJ301" s="53"/>
      <c r="AK301" s="45"/>
      <c r="AL301" s="54"/>
      <c r="AM301" s="53"/>
      <c r="AN301" s="45"/>
      <c r="AO301" s="54"/>
      <c r="AP301" s="53"/>
      <c r="AQ301" s="45"/>
      <c r="AR301" s="54"/>
      <c r="AS301" s="53"/>
      <c r="AT301" s="45"/>
      <c r="AU301" s="54"/>
      <c r="AV301" s="53"/>
      <c r="AW301" s="45"/>
      <c r="AX301" s="54"/>
      <c r="AY301" s="132"/>
      <c r="AZ301" s="132"/>
      <c r="BA301" s="132"/>
      <c r="BB301" s="132"/>
      <c r="BC301" s="132"/>
    </row>
    <row r="302" spans="1:55" s="116" customFormat="1" ht="96.6" x14ac:dyDescent="0.25">
      <c r="A302" s="45">
        <v>381</v>
      </c>
      <c r="B302" s="253" t="s">
        <v>7858</v>
      </c>
      <c r="C302" s="45">
        <v>32</v>
      </c>
      <c r="D302" s="46"/>
      <c r="E302" s="47" t="s">
        <v>2383</v>
      </c>
      <c r="F302" s="45">
        <v>3702</v>
      </c>
      <c r="G302" s="47" t="s">
        <v>7882</v>
      </c>
      <c r="H302" s="45" t="s">
        <v>7883</v>
      </c>
      <c r="I302" s="48" t="s">
        <v>7884</v>
      </c>
      <c r="J302" s="49">
        <v>132820.73000000001</v>
      </c>
      <c r="K302" s="45" t="s">
        <v>848</v>
      </c>
      <c r="L302" s="48" t="s">
        <v>7885</v>
      </c>
      <c r="M302" s="48" t="s">
        <v>7886</v>
      </c>
      <c r="N302" s="48" t="s">
        <v>7887</v>
      </c>
      <c r="O302" s="48" t="s">
        <v>7888</v>
      </c>
      <c r="P302" s="45"/>
      <c r="Q302" s="45" t="s">
        <v>7889</v>
      </c>
      <c r="R302" s="45">
        <v>0</v>
      </c>
      <c r="S302" s="45">
        <v>18000</v>
      </c>
      <c r="T302" s="45">
        <v>18000</v>
      </c>
      <c r="U302" s="45">
        <v>36000</v>
      </c>
      <c r="V302" s="45">
        <v>100</v>
      </c>
      <c r="W302" s="45">
        <v>100</v>
      </c>
      <c r="X302" s="45" t="s">
        <v>7890</v>
      </c>
      <c r="Y302" s="45" t="s">
        <v>7891</v>
      </c>
      <c r="Z302" s="45" t="s">
        <v>7892</v>
      </c>
      <c r="AA302" s="45" t="s">
        <v>7893</v>
      </c>
      <c r="AB302" s="45" t="s">
        <v>7894</v>
      </c>
      <c r="AC302" s="45"/>
      <c r="AD302" s="45" t="s">
        <v>7895</v>
      </c>
      <c r="AE302" s="52" t="s">
        <v>7872</v>
      </c>
      <c r="AF302" s="420">
        <v>100</v>
      </c>
      <c r="AG302" s="53" t="s">
        <v>7896</v>
      </c>
      <c r="AH302" s="45"/>
      <c r="AI302" s="54">
        <v>100</v>
      </c>
      <c r="AJ302" s="53"/>
      <c r="AK302" s="45"/>
      <c r="AL302" s="54"/>
      <c r="AM302" s="53"/>
      <c r="AN302" s="45"/>
      <c r="AO302" s="54"/>
      <c r="AP302" s="53"/>
      <c r="AQ302" s="45"/>
      <c r="AR302" s="54"/>
      <c r="AS302" s="53"/>
      <c r="AT302" s="45"/>
      <c r="AU302" s="54"/>
      <c r="AV302" s="53"/>
      <c r="AW302" s="45"/>
      <c r="AX302" s="54"/>
      <c r="AY302" s="132"/>
      <c r="AZ302" s="132"/>
      <c r="BA302" s="132"/>
      <c r="BB302" s="132"/>
      <c r="BC302" s="132"/>
    </row>
    <row r="303" spans="1:55" s="116" customFormat="1" ht="82.8" x14ac:dyDescent="0.25">
      <c r="A303" s="45">
        <v>381</v>
      </c>
      <c r="B303" s="253" t="s">
        <v>7858</v>
      </c>
      <c r="C303" s="45">
        <v>14</v>
      </c>
      <c r="D303" s="46"/>
      <c r="E303" s="47" t="s">
        <v>7897</v>
      </c>
      <c r="F303" s="45">
        <v>16345</v>
      </c>
      <c r="G303" s="47" t="s">
        <v>7898</v>
      </c>
      <c r="H303" s="45">
        <v>2002</v>
      </c>
      <c r="I303" s="48" t="s">
        <v>7899</v>
      </c>
      <c r="J303" s="49">
        <v>105201</v>
      </c>
      <c r="K303" s="45" t="s">
        <v>848</v>
      </c>
      <c r="L303" s="48" t="s">
        <v>7900</v>
      </c>
      <c r="M303" s="48" t="s">
        <v>7901</v>
      </c>
      <c r="N303" s="48" t="s">
        <v>7902</v>
      </c>
      <c r="O303" s="48" t="s">
        <v>7903</v>
      </c>
      <c r="P303" s="45" t="s">
        <v>7904</v>
      </c>
      <c r="Q303" s="45" t="s">
        <v>7905</v>
      </c>
      <c r="R303" s="45">
        <v>0</v>
      </c>
      <c r="S303" s="45">
        <v>35</v>
      </c>
      <c r="T303" s="45">
        <v>30</v>
      </c>
      <c r="U303" s="45">
        <v>10</v>
      </c>
      <c r="V303" s="45">
        <v>55</v>
      </c>
      <c r="W303" s="45">
        <v>100</v>
      </c>
      <c r="X303" s="45" t="s">
        <v>7906</v>
      </c>
      <c r="Y303" s="45">
        <v>6</v>
      </c>
      <c r="Z303" s="45">
        <v>4</v>
      </c>
      <c r="AA303" s="45">
        <v>7</v>
      </c>
      <c r="AB303" s="45" t="s">
        <v>7907</v>
      </c>
      <c r="AC303" s="45" t="s">
        <v>848</v>
      </c>
      <c r="AD303" s="45" t="s">
        <v>7908</v>
      </c>
      <c r="AE303" s="52" t="s">
        <v>7909</v>
      </c>
      <c r="AF303" s="420">
        <v>65</v>
      </c>
      <c r="AG303" s="53" t="s">
        <v>7910</v>
      </c>
      <c r="AH303" s="45" t="s">
        <v>7911</v>
      </c>
      <c r="AI303" s="54">
        <v>35</v>
      </c>
      <c r="AJ303" s="53" t="s">
        <v>7912</v>
      </c>
      <c r="AK303" s="45" t="s">
        <v>7913</v>
      </c>
      <c r="AL303" s="54">
        <v>20</v>
      </c>
      <c r="AM303" s="53" t="s">
        <v>7914</v>
      </c>
      <c r="AN303" s="45" t="s">
        <v>7915</v>
      </c>
      <c r="AO303" s="54">
        <v>10</v>
      </c>
      <c r="AP303" s="53"/>
      <c r="AQ303" s="45"/>
      <c r="AR303" s="54"/>
      <c r="AS303" s="53"/>
      <c r="AT303" s="45"/>
      <c r="AU303" s="54"/>
      <c r="AV303" s="53"/>
      <c r="AW303" s="45"/>
      <c r="AX303" s="54"/>
      <c r="AY303" s="132"/>
      <c r="AZ303" s="132"/>
      <c r="BA303" s="132"/>
      <c r="BB303" s="132"/>
      <c r="BC303" s="132"/>
    </row>
    <row r="304" spans="1:55" s="116" customFormat="1" ht="69" x14ac:dyDescent="0.25">
      <c r="A304" s="45">
        <v>381</v>
      </c>
      <c r="B304" s="253" t="s">
        <v>7858</v>
      </c>
      <c r="C304" s="45">
        <v>20</v>
      </c>
      <c r="D304" s="46"/>
      <c r="E304" s="47" t="s">
        <v>7916</v>
      </c>
      <c r="F304" s="45">
        <v>9275</v>
      </c>
      <c r="G304" s="47" t="s">
        <v>7917</v>
      </c>
      <c r="H304" s="45" t="s">
        <v>7918</v>
      </c>
      <c r="I304" s="48" t="s">
        <v>7919</v>
      </c>
      <c r="J304" s="49">
        <v>107800</v>
      </c>
      <c r="K304" s="45" t="s">
        <v>848</v>
      </c>
      <c r="L304" s="48" t="s">
        <v>7920</v>
      </c>
      <c r="M304" s="48" t="s">
        <v>7921</v>
      </c>
      <c r="N304" s="48" t="s">
        <v>7922</v>
      </c>
      <c r="O304" s="48" t="s">
        <v>7923</v>
      </c>
      <c r="P304" s="45" t="s">
        <v>7924</v>
      </c>
      <c r="Q304" s="45" t="s">
        <v>7895</v>
      </c>
      <c r="R304" s="45">
        <v>0</v>
      </c>
      <c r="S304" s="45" t="s">
        <v>7925</v>
      </c>
      <c r="T304" s="45" t="s">
        <v>7926</v>
      </c>
      <c r="U304" s="45" t="s">
        <v>7927</v>
      </c>
      <c r="V304" s="45">
        <v>60</v>
      </c>
      <c r="W304" s="45">
        <v>100</v>
      </c>
      <c r="X304" s="45" t="s">
        <v>7928</v>
      </c>
      <c r="Y304" s="45" t="s">
        <v>371</v>
      </c>
      <c r="Z304" s="45" t="s">
        <v>394</v>
      </c>
      <c r="AA304" s="45" t="s">
        <v>396</v>
      </c>
      <c r="AB304" s="45">
        <v>4</v>
      </c>
      <c r="AC304" s="45" t="s">
        <v>848</v>
      </c>
      <c r="AD304" s="45" t="s">
        <v>7929</v>
      </c>
      <c r="AE304" s="52" t="s">
        <v>7909</v>
      </c>
      <c r="AF304" s="420">
        <v>0</v>
      </c>
      <c r="AG304" s="53" t="s">
        <v>7930</v>
      </c>
      <c r="AH304" s="45" t="s">
        <v>7916</v>
      </c>
      <c r="AI304" s="54"/>
      <c r="AJ304" s="53" t="s">
        <v>7931</v>
      </c>
      <c r="AK304" s="45" t="s">
        <v>7932</v>
      </c>
      <c r="AL304" s="54"/>
      <c r="AM304" s="53"/>
      <c r="AN304" s="45"/>
      <c r="AO304" s="54"/>
      <c r="AP304" s="53"/>
      <c r="AQ304" s="45"/>
      <c r="AR304" s="54"/>
      <c r="AS304" s="53"/>
      <c r="AT304" s="45"/>
      <c r="AU304" s="54"/>
      <c r="AV304" s="53"/>
      <c r="AW304" s="45"/>
      <c r="AX304" s="54"/>
      <c r="AY304" s="132"/>
      <c r="AZ304" s="132"/>
      <c r="BA304" s="132"/>
      <c r="BB304" s="132"/>
      <c r="BC304" s="132"/>
    </row>
    <row r="305" spans="1:55" s="116" customFormat="1" ht="82.8" x14ac:dyDescent="0.25">
      <c r="A305" s="45">
        <v>381</v>
      </c>
      <c r="B305" s="253" t="s">
        <v>7858</v>
      </c>
      <c r="C305" s="45">
        <v>29</v>
      </c>
      <c r="D305" s="46"/>
      <c r="E305" s="47" t="s">
        <v>7933</v>
      </c>
      <c r="F305" s="45">
        <v>10331</v>
      </c>
      <c r="G305" s="47" t="s">
        <v>7934</v>
      </c>
      <c r="H305" s="45">
        <v>2002</v>
      </c>
      <c r="I305" s="48" t="s">
        <v>7935</v>
      </c>
      <c r="J305" s="49">
        <v>96075</v>
      </c>
      <c r="K305" s="45" t="s">
        <v>848</v>
      </c>
      <c r="L305" s="48" t="s">
        <v>7936</v>
      </c>
      <c r="M305" s="48" t="s">
        <v>7937</v>
      </c>
      <c r="N305" s="48" t="s">
        <v>7938</v>
      </c>
      <c r="O305" s="48" t="s">
        <v>7939</v>
      </c>
      <c r="P305" s="45" t="s">
        <v>7940</v>
      </c>
      <c r="Q305" s="45" t="s">
        <v>7941</v>
      </c>
      <c r="R305" s="45">
        <v>0</v>
      </c>
      <c r="S305" s="45">
        <v>5000</v>
      </c>
      <c r="T305" s="45" t="s">
        <v>7895</v>
      </c>
      <c r="U305" s="45" t="s">
        <v>7941</v>
      </c>
      <c r="V305" s="45"/>
      <c r="W305" s="45">
        <v>100</v>
      </c>
      <c r="X305" s="45" t="s">
        <v>7942</v>
      </c>
      <c r="Y305" s="45">
        <v>1</v>
      </c>
      <c r="Z305" s="45">
        <v>4</v>
      </c>
      <c r="AA305" s="45">
        <v>3</v>
      </c>
      <c r="AB305" s="45">
        <v>17.62</v>
      </c>
      <c r="AC305" s="45" t="s">
        <v>848</v>
      </c>
      <c r="AD305" s="45"/>
      <c r="AE305" s="52" t="s">
        <v>7909</v>
      </c>
      <c r="AF305" s="420">
        <v>2.5</v>
      </c>
      <c r="AG305" s="53" t="s">
        <v>7943</v>
      </c>
      <c r="AH305" s="45" t="s">
        <v>2394</v>
      </c>
      <c r="AI305" s="54">
        <v>2.5</v>
      </c>
      <c r="AJ305" s="53"/>
      <c r="AK305" s="45"/>
      <c r="AL305" s="54"/>
      <c r="AM305" s="53"/>
      <c r="AN305" s="45"/>
      <c r="AO305" s="54"/>
      <c r="AP305" s="53"/>
      <c r="AQ305" s="45"/>
      <c r="AR305" s="54"/>
      <c r="AS305" s="53"/>
      <c r="AT305" s="45"/>
      <c r="AU305" s="54"/>
      <c r="AV305" s="53"/>
      <c r="AW305" s="45"/>
      <c r="AX305" s="54"/>
      <c r="AY305" s="132"/>
      <c r="AZ305" s="132"/>
      <c r="BA305" s="132"/>
      <c r="BB305" s="132"/>
      <c r="BC305" s="132"/>
    </row>
    <row r="306" spans="1:55" s="116" customFormat="1" ht="179.4" x14ac:dyDescent="0.25">
      <c r="A306" s="45">
        <v>381</v>
      </c>
      <c r="B306" s="253" t="s">
        <v>7858</v>
      </c>
      <c r="C306" s="45">
        <v>15</v>
      </c>
      <c r="D306" s="46"/>
      <c r="E306" s="47" t="s">
        <v>7944</v>
      </c>
      <c r="F306" s="45" t="s">
        <v>7945</v>
      </c>
      <c r="G306" s="47" t="s">
        <v>7946</v>
      </c>
      <c r="H306" s="45">
        <v>2002</v>
      </c>
      <c r="I306" s="48" t="s">
        <v>7947</v>
      </c>
      <c r="J306" s="49">
        <v>107426</v>
      </c>
      <c r="K306" s="45" t="s">
        <v>848</v>
      </c>
      <c r="L306" s="48" t="s">
        <v>7948</v>
      </c>
      <c r="M306" s="48" t="s">
        <v>7949</v>
      </c>
      <c r="N306" s="48" t="s">
        <v>7950</v>
      </c>
      <c r="O306" s="48" t="s">
        <v>7951</v>
      </c>
      <c r="P306" s="45" t="s">
        <v>7952</v>
      </c>
      <c r="Q306" s="45" t="s">
        <v>7953</v>
      </c>
      <c r="R306" s="45">
        <v>0</v>
      </c>
      <c r="S306" s="45">
        <v>730</v>
      </c>
      <c r="T306" s="45">
        <v>104</v>
      </c>
      <c r="U306" s="45">
        <v>834</v>
      </c>
      <c r="V306" s="45">
        <v>70</v>
      </c>
      <c r="W306" s="45">
        <v>100</v>
      </c>
      <c r="X306" s="45"/>
      <c r="Y306" s="45"/>
      <c r="Z306" s="45"/>
      <c r="AA306" s="45"/>
      <c r="AB306" s="45"/>
      <c r="AC306" s="45"/>
      <c r="AD306" s="45"/>
      <c r="AE306" s="52" t="s">
        <v>7909</v>
      </c>
      <c r="AF306" s="420">
        <v>40</v>
      </c>
      <c r="AG306" s="53" t="s">
        <v>7914</v>
      </c>
      <c r="AH306" s="45" t="s">
        <v>7954</v>
      </c>
      <c r="AI306" s="54">
        <v>100</v>
      </c>
      <c r="AJ306" s="53"/>
      <c r="AK306" s="45"/>
      <c r="AL306" s="54"/>
      <c r="AM306" s="53"/>
      <c r="AN306" s="45"/>
      <c r="AO306" s="54"/>
      <c r="AP306" s="53"/>
      <c r="AQ306" s="45"/>
      <c r="AR306" s="54"/>
      <c r="AS306" s="53"/>
      <c r="AT306" s="45"/>
      <c r="AU306" s="54"/>
      <c r="AV306" s="53"/>
      <c r="AW306" s="45"/>
      <c r="AX306" s="54"/>
      <c r="AY306" s="132"/>
      <c r="AZ306" s="132"/>
      <c r="BA306" s="132"/>
      <c r="BB306" s="132"/>
      <c r="BC306" s="132"/>
    </row>
    <row r="307" spans="1:55" s="116" customFormat="1" ht="55.2" x14ac:dyDescent="0.25">
      <c r="A307" s="45">
        <v>381</v>
      </c>
      <c r="B307" s="253" t="s">
        <v>7858</v>
      </c>
      <c r="C307" s="45">
        <v>52</v>
      </c>
      <c r="D307" s="46"/>
      <c r="E307" s="47" t="s">
        <v>7955</v>
      </c>
      <c r="F307" s="45">
        <v>13229</v>
      </c>
      <c r="G307" s="47" t="s">
        <v>7956</v>
      </c>
      <c r="H307" s="45">
        <v>2002</v>
      </c>
      <c r="I307" s="48" t="s">
        <v>7957</v>
      </c>
      <c r="J307" s="49">
        <v>72727</v>
      </c>
      <c r="K307" s="45" t="s">
        <v>848</v>
      </c>
      <c r="L307" s="48"/>
      <c r="M307" s="48"/>
      <c r="N307" s="48" t="s">
        <v>7958</v>
      </c>
      <c r="O307" s="48" t="s">
        <v>7959</v>
      </c>
      <c r="P307" s="45" t="s">
        <v>7960</v>
      </c>
      <c r="Q307" s="45">
        <v>0</v>
      </c>
      <c r="R307" s="45">
        <v>0</v>
      </c>
      <c r="S307" s="45">
        <v>0</v>
      </c>
      <c r="T307" s="45">
        <v>0</v>
      </c>
      <c r="U307" s="45">
        <v>0</v>
      </c>
      <c r="V307" s="45"/>
      <c r="W307" s="45">
        <v>100</v>
      </c>
      <c r="X307" s="45"/>
      <c r="Y307" s="45"/>
      <c r="Z307" s="45"/>
      <c r="AA307" s="45"/>
      <c r="AB307" s="45"/>
      <c r="AC307" s="45"/>
      <c r="AD307" s="45"/>
      <c r="AE307" s="52" t="s">
        <v>7909</v>
      </c>
      <c r="AF307" s="420">
        <v>0</v>
      </c>
      <c r="AG307" s="53"/>
      <c r="AH307" s="45"/>
      <c r="AI307" s="54">
        <v>0</v>
      </c>
      <c r="AJ307" s="53"/>
      <c r="AK307" s="45"/>
      <c r="AL307" s="54"/>
      <c r="AM307" s="53"/>
      <c r="AN307" s="45"/>
      <c r="AO307" s="54"/>
      <c r="AP307" s="53"/>
      <c r="AQ307" s="45"/>
      <c r="AR307" s="54"/>
      <c r="AS307" s="53"/>
      <c r="AT307" s="45"/>
      <c r="AU307" s="54"/>
      <c r="AV307" s="53"/>
      <c r="AW307" s="45"/>
      <c r="AX307" s="54"/>
      <c r="AY307" s="132"/>
      <c r="AZ307" s="132"/>
      <c r="BA307" s="132"/>
      <c r="BB307" s="132"/>
      <c r="BC307" s="132"/>
    </row>
    <row r="308" spans="1:55" s="116" customFormat="1" ht="276" x14ac:dyDescent="0.25">
      <c r="A308" s="45">
        <v>381</v>
      </c>
      <c r="B308" s="253" t="s">
        <v>7858</v>
      </c>
      <c r="C308" s="45">
        <v>1</v>
      </c>
      <c r="D308" s="46"/>
      <c r="E308" s="47" t="s">
        <v>7961</v>
      </c>
      <c r="F308" s="45">
        <v>13310</v>
      </c>
      <c r="G308" s="47" t="s">
        <v>7962</v>
      </c>
      <c r="H308" s="45">
        <v>2003</v>
      </c>
      <c r="I308" s="48" t="s">
        <v>7963</v>
      </c>
      <c r="J308" s="49">
        <v>41062</v>
      </c>
      <c r="K308" s="45" t="s">
        <v>848</v>
      </c>
      <c r="L308" s="48" t="s">
        <v>7964</v>
      </c>
      <c r="M308" s="48" t="s">
        <v>7965</v>
      </c>
      <c r="N308" s="48" t="s">
        <v>7966</v>
      </c>
      <c r="O308" s="48" t="s">
        <v>7967</v>
      </c>
      <c r="P308" s="45">
        <v>851</v>
      </c>
      <c r="Q308" s="45" t="s">
        <v>7968</v>
      </c>
      <c r="R308" s="45" t="s">
        <v>7969</v>
      </c>
      <c r="S308" s="45" t="s">
        <v>7970</v>
      </c>
      <c r="T308" s="45" t="s">
        <v>7971</v>
      </c>
      <c r="U308" s="45" t="s">
        <v>7972</v>
      </c>
      <c r="V308" s="45">
        <v>30</v>
      </c>
      <c r="W308" s="45">
        <v>100</v>
      </c>
      <c r="X308" s="45"/>
      <c r="Y308" s="45"/>
      <c r="Z308" s="45"/>
      <c r="AA308" s="45"/>
      <c r="AB308" s="45"/>
      <c r="AC308" s="45"/>
      <c r="AD308" s="45"/>
      <c r="AE308" s="52" t="s">
        <v>7909</v>
      </c>
      <c r="AF308" s="420">
        <v>30</v>
      </c>
      <c r="AG308" s="53" t="s">
        <v>7973</v>
      </c>
      <c r="AH308" s="45" t="s">
        <v>7974</v>
      </c>
      <c r="AI308" s="54">
        <v>10</v>
      </c>
      <c r="AJ308" s="53" t="s">
        <v>7975</v>
      </c>
      <c r="AK308" s="45" t="s">
        <v>7961</v>
      </c>
      <c r="AL308" s="54">
        <v>20</v>
      </c>
      <c r="AM308" s="53"/>
      <c r="AN308" s="45"/>
      <c r="AO308" s="54"/>
      <c r="AP308" s="53"/>
      <c r="AQ308" s="45"/>
      <c r="AR308" s="54"/>
      <c r="AS308" s="53"/>
      <c r="AT308" s="45"/>
      <c r="AU308" s="54"/>
      <c r="AV308" s="53"/>
      <c r="AW308" s="45"/>
      <c r="AX308" s="54"/>
      <c r="AY308" s="132"/>
      <c r="AZ308" s="132"/>
      <c r="BA308" s="132"/>
      <c r="BB308" s="132"/>
      <c r="BC308" s="132"/>
    </row>
    <row r="309" spans="1:55" s="116" customFormat="1" ht="138" x14ac:dyDescent="0.25">
      <c r="A309" s="45">
        <v>381</v>
      </c>
      <c r="B309" s="253" t="s">
        <v>8625</v>
      </c>
      <c r="C309" s="45">
        <v>5</v>
      </c>
      <c r="D309" s="46"/>
      <c r="E309" s="47" t="s">
        <v>4365</v>
      </c>
      <c r="F309" s="45">
        <v>6777</v>
      </c>
      <c r="G309" s="47" t="s">
        <v>7976</v>
      </c>
      <c r="H309" s="45">
        <v>2002</v>
      </c>
      <c r="I309" s="48" t="s">
        <v>7977</v>
      </c>
      <c r="J309" s="49">
        <v>54248</v>
      </c>
      <c r="K309" s="45" t="s">
        <v>848</v>
      </c>
      <c r="L309" s="48" t="s">
        <v>7978</v>
      </c>
      <c r="M309" s="48" t="s">
        <v>7979</v>
      </c>
      <c r="N309" s="48" t="s">
        <v>7980</v>
      </c>
      <c r="O309" s="48" t="s">
        <v>7981</v>
      </c>
      <c r="P309" s="45" t="s">
        <v>7982</v>
      </c>
      <c r="Q309" s="45">
        <v>0</v>
      </c>
      <c r="R309" s="45">
        <v>0</v>
      </c>
      <c r="S309" s="45">
        <v>0</v>
      </c>
      <c r="T309" s="45">
        <v>0</v>
      </c>
      <c r="U309" s="45">
        <v>0</v>
      </c>
      <c r="V309" s="45">
        <v>65</v>
      </c>
      <c r="W309" s="45">
        <v>100</v>
      </c>
      <c r="X309" s="45" t="s">
        <v>7983</v>
      </c>
      <c r="Y309" s="45">
        <v>2</v>
      </c>
      <c r="Z309" s="45">
        <v>2</v>
      </c>
      <c r="AA309" s="45">
        <v>2</v>
      </c>
      <c r="AB309" s="45"/>
      <c r="AC309" s="45" t="s">
        <v>848</v>
      </c>
      <c r="AD309" s="45" t="s">
        <v>7984</v>
      </c>
      <c r="AE309" s="52" t="s">
        <v>7872</v>
      </c>
      <c r="AF309" s="420">
        <v>50</v>
      </c>
      <c r="AG309" s="53" t="s">
        <v>7985</v>
      </c>
      <c r="AH309" s="45" t="s">
        <v>7986</v>
      </c>
      <c r="AI309" s="54">
        <v>25</v>
      </c>
      <c r="AJ309" s="53" t="s">
        <v>7987</v>
      </c>
      <c r="AK309" s="45" t="s">
        <v>7988</v>
      </c>
      <c r="AL309" s="54">
        <v>25</v>
      </c>
      <c r="AM309" s="53"/>
      <c r="AN309" s="45"/>
      <c r="AO309" s="54"/>
      <c r="AP309" s="53"/>
      <c r="AQ309" s="45"/>
      <c r="AR309" s="54"/>
      <c r="AS309" s="53"/>
      <c r="AT309" s="45"/>
      <c r="AU309" s="54"/>
      <c r="AV309" s="53"/>
      <c r="AW309" s="45"/>
      <c r="AX309" s="54"/>
      <c r="AY309" s="132"/>
      <c r="AZ309" s="132"/>
      <c r="BA309" s="132"/>
      <c r="BB309" s="132"/>
      <c r="BC309" s="132"/>
    </row>
    <row r="310" spans="1:55" s="116" customFormat="1" ht="55.2" x14ac:dyDescent="0.25">
      <c r="A310" s="45">
        <v>381</v>
      </c>
      <c r="B310" s="253" t="s">
        <v>8625</v>
      </c>
      <c r="C310" s="45">
        <v>10</v>
      </c>
      <c r="D310" s="46"/>
      <c r="E310" s="47" t="s">
        <v>7989</v>
      </c>
      <c r="F310" s="45">
        <v>2013</v>
      </c>
      <c r="G310" s="47" t="s">
        <v>7990</v>
      </c>
      <c r="H310" s="45">
        <v>2002</v>
      </c>
      <c r="I310" s="48" t="s">
        <v>7991</v>
      </c>
      <c r="J310" s="49">
        <v>34693</v>
      </c>
      <c r="K310" s="45" t="s">
        <v>1902</v>
      </c>
      <c r="L310" s="48" t="s">
        <v>7992</v>
      </c>
      <c r="M310" s="48" t="s">
        <v>7993</v>
      </c>
      <c r="N310" s="48" t="s">
        <v>7994</v>
      </c>
      <c r="O310" s="48" t="s">
        <v>7995</v>
      </c>
      <c r="P310" s="45"/>
      <c r="Q310" s="45" t="s">
        <v>7996</v>
      </c>
      <c r="R310" s="45">
        <v>0</v>
      </c>
      <c r="S310" s="45" t="s">
        <v>7997</v>
      </c>
      <c r="T310" s="45" t="s">
        <v>7998</v>
      </c>
      <c r="U310" s="45" t="s">
        <v>7996</v>
      </c>
      <c r="V310" s="45"/>
      <c r="W310" s="45">
        <v>100</v>
      </c>
      <c r="X310" s="45" t="s">
        <v>7999</v>
      </c>
      <c r="Y310" s="45">
        <v>3</v>
      </c>
      <c r="Z310" s="45">
        <v>4</v>
      </c>
      <c r="AA310" s="45">
        <v>7</v>
      </c>
      <c r="AB310" s="45">
        <v>4</v>
      </c>
      <c r="AC310" s="45" t="s">
        <v>1902</v>
      </c>
      <c r="AD310" s="45" t="s">
        <v>7871</v>
      </c>
      <c r="AE310" s="52" t="s">
        <v>7909</v>
      </c>
      <c r="AF310" s="420">
        <v>90</v>
      </c>
      <c r="AG310" s="53" t="s">
        <v>2407</v>
      </c>
      <c r="AH310" s="45" t="s">
        <v>8000</v>
      </c>
      <c r="AI310" s="54">
        <v>0.4</v>
      </c>
      <c r="AJ310" s="53" t="s">
        <v>8001</v>
      </c>
      <c r="AK310" s="45" t="s">
        <v>8002</v>
      </c>
      <c r="AL310" s="54">
        <v>40</v>
      </c>
      <c r="AM310" s="53"/>
      <c r="AN310" s="45"/>
      <c r="AO310" s="54"/>
      <c r="AP310" s="53"/>
      <c r="AQ310" s="45"/>
      <c r="AR310" s="54"/>
      <c r="AS310" s="53"/>
      <c r="AT310" s="45"/>
      <c r="AU310" s="54"/>
      <c r="AV310" s="53"/>
      <c r="AW310" s="45"/>
      <c r="AX310" s="54"/>
      <c r="AY310" s="132"/>
      <c r="AZ310" s="132"/>
      <c r="BA310" s="132"/>
      <c r="BB310" s="132"/>
      <c r="BC310" s="132"/>
    </row>
    <row r="311" spans="1:55" s="116" customFormat="1" ht="303.60000000000002" x14ac:dyDescent="0.25">
      <c r="A311" s="45">
        <v>381</v>
      </c>
      <c r="B311" s="253" t="s">
        <v>7858</v>
      </c>
      <c r="C311" s="45">
        <v>30</v>
      </c>
      <c r="D311" s="46"/>
      <c r="E311" s="47" t="s">
        <v>8003</v>
      </c>
      <c r="F311" s="45">
        <v>6013</v>
      </c>
      <c r="G311" s="47" t="s">
        <v>8004</v>
      </c>
      <c r="H311" s="45">
        <v>2005</v>
      </c>
      <c r="I311" s="48" t="s">
        <v>8005</v>
      </c>
      <c r="J311" s="49">
        <v>312969.45</v>
      </c>
      <c r="K311" s="45" t="s">
        <v>664</v>
      </c>
      <c r="L311" s="48" t="s">
        <v>7863</v>
      </c>
      <c r="M311" s="48" t="s">
        <v>7864</v>
      </c>
      <c r="N311" s="48" t="s">
        <v>8006</v>
      </c>
      <c r="O311" s="48" t="s">
        <v>8007</v>
      </c>
      <c r="P311" s="45" t="s">
        <v>8008</v>
      </c>
      <c r="Q311" s="45" t="s">
        <v>8009</v>
      </c>
      <c r="R311" s="45">
        <v>0</v>
      </c>
      <c r="S311" s="45"/>
      <c r="T311" s="45" t="s">
        <v>8009</v>
      </c>
      <c r="U311" s="45" t="s">
        <v>8009</v>
      </c>
      <c r="V311" s="45">
        <v>10</v>
      </c>
      <c r="W311" s="45">
        <v>100</v>
      </c>
      <c r="X311" s="45" t="s">
        <v>7870</v>
      </c>
      <c r="Y311" s="45">
        <v>4</v>
      </c>
      <c r="Z311" s="45">
        <v>6</v>
      </c>
      <c r="AA311" s="45">
        <v>1</v>
      </c>
      <c r="AB311" s="45">
        <v>35</v>
      </c>
      <c r="AC311" s="45" t="s">
        <v>664</v>
      </c>
      <c r="AD311" s="45" t="s">
        <v>7871</v>
      </c>
      <c r="AE311" s="52" t="s">
        <v>7909</v>
      </c>
      <c r="AF311" s="420">
        <v>0</v>
      </c>
      <c r="AG311" s="53" t="s">
        <v>7873</v>
      </c>
      <c r="AH311" s="45"/>
      <c r="AI311" s="54">
        <v>80</v>
      </c>
      <c r="AJ311" s="53"/>
      <c r="AK311" s="45"/>
      <c r="AL311" s="54"/>
      <c r="AM311" s="53"/>
      <c r="AN311" s="45"/>
      <c r="AO311" s="54"/>
      <c r="AP311" s="53"/>
      <c r="AQ311" s="45"/>
      <c r="AR311" s="54"/>
      <c r="AS311" s="53"/>
      <c r="AT311" s="45"/>
      <c r="AU311" s="54"/>
      <c r="AV311" s="53"/>
      <c r="AW311" s="45"/>
      <c r="AX311" s="54"/>
      <c r="AY311" s="132"/>
      <c r="AZ311" s="132"/>
      <c r="BA311" s="132"/>
      <c r="BB311" s="132"/>
      <c r="BC311" s="132"/>
    </row>
    <row r="312" spans="1:55" s="116" customFormat="1" ht="110.4" x14ac:dyDescent="0.25">
      <c r="A312" s="45">
        <v>381</v>
      </c>
      <c r="B312" s="253" t="s">
        <v>7858</v>
      </c>
      <c r="C312" s="45">
        <v>20</v>
      </c>
      <c r="D312" s="46"/>
      <c r="E312" s="47" t="s">
        <v>7916</v>
      </c>
      <c r="F312" s="45">
        <v>9275</v>
      </c>
      <c r="G312" s="47" t="s">
        <v>8010</v>
      </c>
      <c r="H312" s="45">
        <v>2005</v>
      </c>
      <c r="I312" s="48" t="s">
        <v>8011</v>
      </c>
      <c r="J312" s="49">
        <v>133707</v>
      </c>
      <c r="K312" s="45" t="s">
        <v>664</v>
      </c>
      <c r="L312" s="48" t="s">
        <v>7920</v>
      </c>
      <c r="M312" s="48" t="s">
        <v>7921</v>
      </c>
      <c r="N312" s="48" t="s">
        <v>8012</v>
      </c>
      <c r="O312" s="48" t="s">
        <v>8013</v>
      </c>
      <c r="P312" s="45" t="s">
        <v>8014</v>
      </c>
      <c r="Q312" s="45" t="s">
        <v>8015</v>
      </c>
      <c r="R312" s="45">
        <v>0</v>
      </c>
      <c r="S312" s="45" t="s">
        <v>8016</v>
      </c>
      <c r="T312" s="45" t="s">
        <v>8017</v>
      </c>
      <c r="U312" s="45" t="s">
        <v>8015</v>
      </c>
      <c r="V312" s="45">
        <v>60</v>
      </c>
      <c r="W312" s="45">
        <v>100</v>
      </c>
      <c r="X312" s="45" t="s">
        <v>7928</v>
      </c>
      <c r="Y312" s="45" t="s">
        <v>371</v>
      </c>
      <c r="Z312" s="45" t="s">
        <v>394</v>
      </c>
      <c r="AA312" s="45" t="s">
        <v>85</v>
      </c>
      <c r="AB312" s="45">
        <v>4</v>
      </c>
      <c r="AC312" s="45" t="s">
        <v>664</v>
      </c>
      <c r="AD312" s="45" t="s">
        <v>7929</v>
      </c>
      <c r="AE312" s="52" t="s">
        <v>7909</v>
      </c>
      <c r="AF312" s="420">
        <v>0</v>
      </c>
      <c r="AG312" s="53" t="s">
        <v>7931</v>
      </c>
      <c r="AH312" s="45" t="s">
        <v>7932</v>
      </c>
      <c r="AI312" s="54">
        <v>0</v>
      </c>
      <c r="AJ312" s="53"/>
      <c r="AK312" s="45"/>
      <c r="AL312" s="54"/>
      <c r="AM312" s="53"/>
      <c r="AN312" s="45"/>
      <c r="AO312" s="54"/>
      <c r="AP312" s="53"/>
      <c r="AQ312" s="45"/>
      <c r="AR312" s="54"/>
      <c r="AS312" s="53"/>
      <c r="AT312" s="45"/>
      <c r="AU312" s="54"/>
      <c r="AV312" s="53"/>
      <c r="AW312" s="45"/>
      <c r="AX312" s="54"/>
      <c r="AY312" s="132"/>
      <c r="AZ312" s="132"/>
      <c r="BA312" s="132"/>
      <c r="BB312" s="132"/>
      <c r="BC312" s="132"/>
    </row>
    <row r="313" spans="1:55" s="116" customFormat="1" ht="110.4" x14ac:dyDescent="0.25">
      <c r="A313" s="45">
        <v>381</v>
      </c>
      <c r="B313" s="253" t="s">
        <v>7858</v>
      </c>
      <c r="C313" s="45">
        <v>32</v>
      </c>
      <c r="D313" s="46"/>
      <c r="E313" s="47" t="s">
        <v>8018</v>
      </c>
      <c r="F313" s="45">
        <v>15666</v>
      </c>
      <c r="G313" s="47" t="s">
        <v>8019</v>
      </c>
      <c r="H313" s="45">
        <v>2005</v>
      </c>
      <c r="I313" s="48" t="s">
        <v>8020</v>
      </c>
      <c r="J313" s="49">
        <v>208646</v>
      </c>
      <c r="K313" s="45" t="s">
        <v>664</v>
      </c>
      <c r="L313" s="48" t="s">
        <v>2388</v>
      </c>
      <c r="M313" s="48" t="s">
        <v>2389</v>
      </c>
      <c r="N313" s="48" t="s">
        <v>8021</v>
      </c>
      <c r="O313" s="48" t="s">
        <v>8022</v>
      </c>
      <c r="P313" s="45" t="s">
        <v>8023</v>
      </c>
      <c r="Q313" s="45" t="s">
        <v>8024</v>
      </c>
      <c r="R313" s="45">
        <v>1920</v>
      </c>
      <c r="S313" s="45">
        <v>6000</v>
      </c>
      <c r="T313" s="45">
        <v>18000</v>
      </c>
      <c r="U313" s="45">
        <v>25920</v>
      </c>
      <c r="V313" s="45">
        <v>100</v>
      </c>
      <c r="W313" s="45">
        <v>93</v>
      </c>
      <c r="X313" s="45" t="s">
        <v>7890</v>
      </c>
      <c r="Y313" s="45" t="s">
        <v>8025</v>
      </c>
      <c r="Z313" s="45" t="s">
        <v>8026</v>
      </c>
      <c r="AA313" s="45" t="s">
        <v>8027</v>
      </c>
      <c r="AB313" s="45" t="s">
        <v>8028</v>
      </c>
      <c r="AC313" s="45"/>
      <c r="AD313" s="45" t="s">
        <v>8029</v>
      </c>
      <c r="AE313" s="52" t="s">
        <v>7872</v>
      </c>
      <c r="AF313" s="420">
        <v>100</v>
      </c>
      <c r="AG313" s="53" t="s">
        <v>7896</v>
      </c>
      <c r="AH313" s="45"/>
      <c r="AI313" s="54">
        <v>90</v>
      </c>
      <c r="AJ313" s="53" t="s">
        <v>8030</v>
      </c>
      <c r="AK313" s="45"/>
      <c r="AL313" s="54">
        <v>10</v>
      </c>
      <c r="AM313" s="53"/>
      <c r="AN313" s="45"/>
      <c r="AO313" s="54"/>
      <c r="AP313" s="53"/>
      <c r="AQ313" s="45"/>
      <c r="AR313" s="54"/>
      <c r="AS313" s="53"/>
      <c r="AT313" s="45"/>
      <c r="AU313" s="54"/>
      <c r="AV313" s="53"/>
      <c r="AW313" s="45"/>
      <c r="AX313" s="54"/>
      <c r="AY313" s="132"/>
      <c r="AZ313" s="132"/>
      <c r="BA313" s="132"/>
      <c r="BB313" s="132"/>
      <c r="BC313" s="132"/>
    </row>
    <row r="314" spans="1:55" s="116" customFormat="1" ht="110.4" x14ac:dyDescent="0.25">
      <c r="A314" s="45">
        <v>381</v>
      </c>
      <c r="B314" s="253" t="s">
        <v>8625</v>
      </c>
      <c r="C314" s="45">
        <v>10</v>
      </c>
      <c r="D314" s="46"/>
      <c r="E314" s="47" t="s">
        <v>7989</v>
      </c>
      <c r="F314" s="45">
        <v>2013</v>
      </c>
      <c r="G314" s="47" t="s">
        <v>8031</v>
      </c>
      <c r="H314" s="45">
        <v>2005</v>
      </c>
      <c r="I314" s="48"/>
      <c r="J314" s="49" t="s">
        <v>8032</v>
      </c>
      <c r="K314" s="45" t="s">
        <v>664</v>
      </c>
      <c r="L314" s="48" t="s">
        <v>7992</v>
      </c>
      <c r="M314" s="48" t="s">
        <v>7993</v>
      </c>
      <c r="N314" s="48" t="s">
        <v>8033</v>
      </c>
      <c r="O314" s="48" t="s">
        <v>8034</v>
      </c>
      <c r="P314" s="45" t="s">
        <v>8035</v>
      </c>
      <c r="Q314" s="45" t="s">
        <v>8036</v>
      </c>
      <c r="R314" s="45">
        <v>3366</v>
      </c>
      <c r="S314" s="45" t="s">
        <v>8037</v>
      </c>
      <c r="T314" s="45" t="s">
        <v>7926</v>
      </c>
      <c r="U314" s="45" t="s">
        <v>8036</v>
      </c>
      <c r="V314" s="45"/>
      <c r="W314" s="45">
        <v>98</v>
      </c>
      <c r="X314" s="45" t="s">
        <v>7999</v>
      </c>
      <c r="Y314" s="45">
        <v>3</v>
      </c>
      <c r="Z314" s="45">
        <v>4</v>
      </c>
      <c r="AA314" s="45">
        <v>7</v>
      </c>
      <c r="AB314" s="45">
        <v>4</v>
      </c>
      <c r="AC314" s="45" t="s">
        <v>664</v>
      </c>
      <c r="AD314" s="45" t="s">
        <v>8029</v>
      </c>
      <c r="AE314" s="52" t="s">
        <v>7909</v>
      </c>
      <c r="AF314" s="420">
        <v>90</v>
      </c>
      <c r="AG314" s="53" t="s">
        <v>2407</v>
      </c>
      <c r="AH314" s="45" t="s">
        <v>8038</v>
      </c>
      <c r="AI314" s="54">
        <v>0.9</v>
      </c>
      <c r="AJ314" s="53"/>
      <c r="AK314" s="45"/>
      <c r="AL314" s="54"/>
      <c r="AM314" s="53"/>
      <c r="AN314" s="45"/>
      <c r="AO314" s="54"/>
      <c r="AP314" s="53"/>
      <c r="AQ314" s="45"/>
      <c r="AR314" s="54"/>
      <c r="AS314" s="53"/>
      <c r="AT314" s="45"/>
      <c r="AU314" s="54"/>
      <c r="AV314" s="53"/>
      <c r="AW314" s="45"/>
      <c r="AX314" s="54"/>
      <c r="AY314" s="132"/>
      <c r="AZ314" s="132"/>
      <c r="BA314" s="132"/>
      <c r="BB314" s="132"/>
      <c r="BC314" s="132"/>
    </row>
    <row r="315" spans="1:55" s="116" customFormat="1" ht="96.6" x14ac:dyDescent="0.25">
      <c r="A315" s="45">
        <v>381</v>
      </c>
      <c r="B315" s="253" t="s">
        <v>7858</v>
      </c>
      <c r="C315" s="45">
        <v>4</v>
      </c>
      <c r="D315" s="46"/>
      <c r="E315" s="47" t="s">
        <v>8039</v>
      </c>
      <c r="F315" s="45">
        <v>8279</v>
      </c>
      <c r="G315" s="47" t="s">
        <v>8040</v>
      </c>
      <c r="H315" s="45">
        <v>2005</v>
      </c>
      <c r="I315" s="48" t="s">
        <v>8041</v>
      </c>
      <c r="J315" s="49">
        <v>101110</v>
      </c>
      <c r="K315" s="45" t="s">
        <v>664</v>
      </c>
      <c r="L315" s="48" t="s">
        <v>8042</v>
      </c>
      <c r="M315" s="48" t="s">
        <v>8043</v>
      </c>
      <c r="N315" s="48" t="s">
        <v>8044</v>
      </c>
      <c r="O315" s="48" t="s">
        <v>8045</v>
      </c>
      <c r="P315" s="45" t="s">
        <v>8046</v>
      </c>
      <c r="Q315" s="45" t="s">
        <v>8047</v>
      </c>
      <c r="R315" s="45">
        <v>0</v>
      </c>
      <c r="S315" s="45" t="s">
        <v>8048</v>
      </c>
      <c r="T315" s="45" t="s">
        <v>8049</v>
      </c>
      <c r="U315" s="45" t="s">
        <v>8047</v>
      </c>
      <c r="V315" s="45">
        <v>0</v>
      </c>
      <c r="W315" s="45">
        <v>100</v>
      </c>
      <c r="X315" s="45" t="s">
        <v>8050</v>
      </c>
      <c r="Y315" s="45" t="s">
        <v>8626</v>
      </c>
      <c r="Z315" s="45" t="s">
        <v>8627</v>
      </c>
      <c r="AA315" s="45" t="s">
        <v>8628</v>
      </c>
      <c r="AB315" s="45">
        <v>11</v>
      </c>
      <c r="AC315" s="45" t="s">
        <v>664</v>
      </c>
      <c r="AD315" s="45" t="s">
        <v>8629</v>
      </c>
      <c r="AE315" s="52" t="s">
        <v>7909</v>
      </c>
      <c r="AF315" s="420">
        <v>0</v>
      </c>
      <c r="AG315" s="53" t="s">
        <v>8051</v>
      </c>
      <c r="AH315" s="45" t="s">
        <v>7874</v>
      </c>
      <c r="AI315" s="54">
        <v>5</v>
      </c>
      <c r="AJ315" s="53"/>
      <c r="AK315" s="45"/>
      <c r="AL315" s="54"/>
      <c r="AM315" s="53"/>
      <c r="AN315" s="45"/>
      <c r="AO315" s="54"/>
      <c r="AP315" s="53"/>
      <c r="AQ315" s="45"/>
      <c r="AR315" s="54"/>
      <c r="AS315" s="53"/>
      <c r="AT315" s="45"/>
      <c r="AU315" s="54"/>
      <c r="AV315" s="53"/>
      <c r="AW315" s="45"/>
      <c r="AX315" s="54"/>
      <c r="AY315" s="132"/>
      <c r="AZ315" s="132"/>
      <c r="BA315" s="132"/>
      <c r="BB315" s="132"/>
      <c r="BC315" s="132"/>
    </row>
    <row r="316" spans="1:55" s="116" customFormat="1" ht="110.4" x14ac:dyDescent="0.25">
      <c r="A316" s="429">
        <v>381</v>
      </c>
      <c r="B316" s="253" t="s">
        <v>7858</v>
      </c>
      <c r="C316" s="429">
        <v>29</v>
      </c>
      <c r="D316" s="429"/>
      <c r="E316" s="430" t="s">
        <v>7933</v>
      </c>
      <c r="F316" s="429">
        <v>10331</v>
      </c>
      <c r="G316" s="429" t="s">
        <v>8052</v>
      </c>
      <c r="H316" s="429" t="s">
        <v>8053</v>
      </c>
      <c r="I316" s="429" t="s">
        <v>8054</v>
      </c>
      <c r="J316" s="49">
        <v>29472.78</v>
      </c>
      <c r="K316" s="429" t="s">
        <v>664</v>
      </c>
      <c r="L316" s="429" t="s">
        <v>8055</v>
      </c>
      <c r="M316" s="429" t="s">
        <v>7937</v>
      </c>
      <c r="N316" s="48" t="s">
        <v>8056</v>
      </c>
      <c r="O316" s="48" t="s">
        <v>8057</v>
      </c>
      <c r="P316" s="45" t="s">
        <v>8058</v>
      </c>
      <c r="Q316" s="45" t="s">
        <v>8059</v>
      </c>
      <c r="R316" s="45">
        <v>0</v>
      </c>
      <c r="S316" s="45">
        <v>500</v>
      </c>
      <c r="T316" s="45" t="s">
        <v>8060</v>
      </c>
      <c r="U316" s="45" t="s">
        <v>8061</v>
      </c>
      <c r="V316" s="45"/>
      <c r="W316" s="45">
        <v>100</v>
      </c>
      <c r="X316" s="45" t="s">
        <v>7942</v>
      </c>
      <c r="Y316" s="45">
        <v>3</v>
      </c>
      <c r="Z316" s="45">
        <v>4</v>
      </c>
      <c r="AA316" s="45">
        <v>7</v>
      </c>
      <c r="AB316" s="45">
        <v>17</v>
      </c>
      <c r="AC316" s="45" t="s">
        <v>664</v>
      </c>
      <c r="AD316" s="45"/>
      <c r="AE316" s="52" t="s">
        <v>7909</v>
      </c>
      <c r="AF316" s="420">
        <v>5</v>
      </c>
      <c r="AG316" s="53" t="s">
        <v>7943</v>
      </c>
      <c r="AH316" s="45" t="s">
        <v>2394</v>
      </c>
      <c r="AI316" s="54">
        <v>5</v>
      </c>
      <c r="AJ316" s="53"/>
      <c r="AK316" s="45"/>
      <c r="AL316" s="54"/>
      <c r="AM316" s="53"/>
      <c r="AN316" s="45"/>
      <c r="AO316" s="54"/>
      <c r="AP316" s="53"/>
      <c r="AQ316" s="45"/>
      <c r="AR316" s="54"/>
      <c r="AS316" s="53"/>
      <c r="AT316" s="45"/>
      <c r="AU316" s="54"/>
      <c r="AV316" s="53"/>
      <c r="AW316" s="45"/>
      <c r="AX316" s="54"/>
      <c r="AY316" s="132"/>
      <c r="AZ316" s="132"/>
      <c r="BA316" s="132"/>
      <c r="BB316" s="132"/>
      <c r="BC316" s="132"/>
    </row>
    <row r="317" spans="1:55" s="116" customFormat="1" ht="82.8" x14ac:dyDescent="0.25">
      <c r="A317" s="429"/>
      <c r="B317" s="253"/>
      <c r="C317" s="429"/>
      <c r="D317" s="429"/>
      <c r="E317" s="430"/>
      <c r="F317" s="429"/>
      <c r="G317" s="429"/>
      <c r="H317" s="429"/>
      <c r="I317" s="429"/>
      <c r="J317" s="49">
        <v>30584.42</v>
      </c>
      <c r="K317" s="429"/>
      <c r="L317" s="429"/>
      <c r="M317" s="429"/>
      <c r="N317" s="48" t="s">
        <v>8062</v>
      </c>
      <c r="O317" s="48" t="s">
        <v>8063</v>
      </c>
      <c r="P317" s="45" t="s">
        <v>8064</v>
      </c>
      <c r="Q317" s="45" t="s">
        <v>8065</v>
      </c>
      <c r="R317" s="45">
        <v>0</v>
      </c>
      <c r="S317" s="45">
        <v>1500</v>
      </c>
      <c r="T317" s="45" t="s">
        <v>8060</v>
      </c>
      <c r="U317" s="45" t="s">
        <v>8065</v>
      </c>
      <c r="V317" s="45"/>
      <c r="W317" s="45">
        <v>100</v>
      </c>
      <c r="X317" s="45" t="s">
        <v>7942</v>
      </c>
      <c r="Y317" s="45">
        <v>3</v>
      </c>
      <c r="Z317" s="45">
        <v>4</v>
      </c>
      <c r="AA317" s="45">
        <v>7</v>
      </c>
      <c r="AB317" s="45">
        <v>17</v>
      </c>
      <c r="AC317" s="45" t="s">
        <v>664</v>
      </c>
      <c r="AD317" s="45"/>
      <c r="AE317" s="52" t="s">
        <v>7909</v>
      </c>
      <c r="AF317" s="420">
        <v>10</v>
      </c>
      <c r="AG317" s="53" t="s">
        <v>7943</v>
      </c>
      <c r="AH317" s="45" t="s">
        <v>2394</v>
      </c>
      <c r="AI317" s="54">
        <v>10</v>
      </c>
      <c r="AJ317" s="53"/>
      <c r="AK317" s="45"/>
      <c r="AL317" s="54"/>
      <c r="AM317" s="53"/>
      <c r="AN317" s="45"/>
      <c r="AO317" s="54"/>
      <c r="AP317" s="53"/>
      <c r="AQ317" s="45"/>
      <c r="AR317" s="54"/>
      <c r="AS317" s="53"/>
      <c r="AT317" s="45"/>
      <c r="AU317" s="54"/>
      <c r="AV317" s="53"/>
      <c r="AW317" s="45"/>
      <c r="AX317" s="54"/>
      <c r="AY317" s="132"/>
      <c r="AZ317" s="132"/>
      <c r="BA317" s="132"/>
      <c r="BB317" s="132"/>
      <c r="BC317" s="132"/>
    </row>
    <row r="318" spans="1:55" s="116" customFormat="1" ht="55.2" x14ac:dyDescent="0.25">
      <c r="A318" s="45">
        <v>381</v>
      </c>
      <c r="B318" s="253" t="s">
        <v>7858</v>
      </c>
      <c r="C318" s="45">
        <v>14</v>
      </c>
      <c r="D318" s="46"/>
      <c r="E318" s="47" t="s">
        <v>8066</v>
      </c>
      <c r="F318" s="45">
        <v>8289</v>
      </c>
      <c r="G318" s="47" t="s">
        <v>8067</v>
      </c>
      <c r="H318" s="45" t="s">
        <v>8068</v>
      </c>
      <c r="I318" s="48" t="s">
        <v>8069</v>
      </c>
      <c r="J318" s="49">
        <v>69097</v>
      </c>
      <c r="K318" s="45" t="s">
        <v>664</v>
      </c>
      <c r="L318" s="48" t="s">
        <v>8070</v>
      </c>
      <c r="M318" s="48" t="s">
        <v>8071</v>
      </c>
      <c r="N318" s="48" t="s">
        <v>8072</v>
      </c>
      <c r="O318" s="48" t="s">
        <v>8073</v>
      </c>
      <c r="P318" s="45" t="s">
        <v>8074</v>
      </c>
      <c r="Q318" s="45">
        <v>0</v>
      </c>
      <c r="R318" s="45">
        <v>0</v>
      </c>
      <c r="S318" s="45">
        <v>0</v>
      </c>
      <c r="T318" s="45">
        <v>0</v>
      </c>
      <c r="U318" s="45">
        <v>0</v>
      </c>
      <c r="V318" s="45"/>
      <c r="W318" s="45">
        <v>100</v>
      </c>
      <c r="X318" s="45" t="s">
        <v>7928</v>
      </c>
      <c r="Y318" s="45">
        <v>4</v>
      </c>
      <c r="Z318" s="45">
        <v>6</v>
      </c>
      <c r="AA318" s="45" t="s">
        <v>8075</v>
      </c>
      <c r="AB318" s="45">
        <v>4</v>
      </c>
      <c r="AC318" s="45" t="s">
        <v>664</v>
      </c>
      <c r="AD318" s="45"/>
      <c r="AE318" s="52" t="s">
        <v>7909</v>
      </c>
      <c r="AF318" s="420">
        <v>50</v>
      </c>
      <c r="AG318" s="53" t="s">
        <v>7910</v>
      </c>
      <c r="AH318" s="45" t="s">
        <v>2394</v>
      </c>
      <c r="AI318" s="54">
        <v>25</v>
      </c>
      <c r="AJ318" s="53" t="s">
        <v>8076</v>
      </c>
      <c r="AK318" s="45" t="s">
        <v>2394</v>
      </c>
      <c r="AL318" s="54">
        <v>10</v>
      </c>
      <c r="AM318" s="53" t="s">
        <v>7914</v>
      </c>
      <c r="AN318" s="45" t="s">
        <v>2394</v>
      </c>
      <c r="AO318" s="54">
        <v>15</v>
      </c>
      <c r="AP318" s="53"/>
      <c r="AQ318" s="45"/>
      <c r="AR318" s="54"/>
      <c r="AS318" s="53"/>
      <c r="AT318" s="45"/>
      <c r="AU318" s="54"/>
      <c r="AV318" s="53"/>
      <c r="AW318" s="45"/>
      <c r="AX318" s="54"/>
      <c r="AY318" s="132"/>
      <c r="AZ318" s="132"/>
      <c r="BA318" s="132"/>
      <c r="BB318" s="132"/>
      <c r="BC318" s="132"/>
    </row>
    <row r="319" spans="1:55" s="116" customFormat="1" ht="165.6" x14ac:dyDescent="0.25">
      <c r="A319" s="45">
        <v>381</v>
      </c>
      <c r="B319" s="253" t="s">
        <v>7858</v>
      </c>
      <c r="C319" s="45">
        <v>5</v>
      </c>
      <c r="D319" s="46"/>
      <c r="E319" s="47" t="s">
        <v>4365</v>
      </c>
      <c r="F319" s="45">
        <v>6777</v>
      </c>
      <c r="G319" s="47" t="s">
        <v>8077</v>
      </c>
      <c r="H319" s="45">
        <v>2005</v>
      </c>
      <c r="I319" s="48" t="s">
        <v>8078</v>
      </c>
      <c r="J319" s="49">
        <v>66834</v>
      </c>
      <c r="K319" s="45" t="s">
        <v>664</v>
      </c>
      <c r="L319" s="48" t="s">
        <v>7978</v>
      </c>
      <c r="M319" s="48" t="s">
        <v>7979</v>
      </c>
      <c r="N319" s="48" t="s">
        <v>8079</v>
      </c>
      <c r="O319" s="48" t="s">
        <v>8080</v>
      </c>
      <c r="P319" s="45" t="s">
        <v>8081</v>
      </c>
      <c r="Q319" s="45">
        <v>0</v>
      </c>
      <c r="R319" s="45">
        <v>0</v>
      </c>
      <c r="S319" s="45">
        <v>0</v>
      </c>
      <c r="T319" s="45">
        <v>0</v>
      </c>
      <c r="U319" s="45">
        <v>0</v>
      </c>
      <c r="V319" s="45">
        <v>70</v>
      </c>
      <c r="W319" s="45">
        <v>100</v>
      </c>
      <c r="X319" s="45" t="s">
        <v>7983</v>
      </c>
      <c r="Y319" s="45">
        <v>3</v>
      </c>
      <c r="Z319" s="45">
        <v>2</v>
      </c>
      <c r="AA319" s="45">
        <v>1</v>
      </c>
      <c r="AB319" s="45">
        <v>4</v>
      </c>
      <c r="AC319" s="45" t="s">
        <v>664</v>
      </c>
      <c r="AD319" s="45" t="s">
        <v>7984</v>
      </c>
      <c r="AE319" s="52" t="s">
        <v>7909</v>
      </c>
      <c r="AF319" s="420">
        <v>0</v>
      </c>
      <c r="AG319" s="53" t="s">
        <v>7985</v>
      </c>
      <c r="AH319" s="45" t="s">
        <v>7986</v>
      </c>
      <c r="AI319" s="54">
        <v>0</v>
      </c>
      <c r="AJ319" s="53" t="s">
        <v>8082</v>
      </c>
      <c r="AK319" s="45" t="s">
        <v>7988</v>
      </c>
      <c r="AL319" s="54">
        <v>0</v>
      </c>
      <c r="AM319" s="53"/>
      <c r="AN319" s="45"/>
      <c r="AO319" s="54"/>
      <c r="AP319" s="53"/>
      <c r="AQ319" s="45"/>
      <c r="AR319" s="54"/>
      <c r="AS319" s="53"/>
      <c r="AT319" s="45"/>
      <c r="AU319" s="54"/>
      <c r="AV319" s="53"/>
      <c r="AW319" s="45"/>
      <c r="AX319" s="54"/>
      <c r="AY319" s="132"/>
      <c r="AZ319" s="132"/>
      <c r="BA319" s="132"/>
      <c r="BB319" s="132"/>
      <c r="BC319" s="132"/>
    </row>
    <row r="320" spans="1:55" s="116" customFormat="1" ht="193.2" x14ac:dyDescent="0.25">
      <c r="A320" s="45">
        <v>381</v>
      </c>
      <c r="B320" s="253" t="s">
        <v>7858</v>
      </c>
      <c r="C320" s="45">
        <v>12</v>
      </c>
      <c r="D320" s="46"/>
      <c r="E320" s="47" t="s">
        <v>8083</v>
      </c>
      <c r="F320" s="45">
        <v>7705</v>
      </c>
      <c r="G320" s="47" t="s">
        <v>8084</v>
      </c>
      <c r="H320" s="45" t="s">
        <v>8085</v>
      </c>
      <c r="I320" s="48" t="s">
        <v>8086</v>
      </c>
      <c r="J320" s="49">
        <v>51198</v>
      </c>
      <c r="K320" s="45" t="s">
        <v>664</v>
      </c>
      <c r="L320" s="48" t="s">
        <v>8087</v>
      </c>
      <c r="M320" s="48" t="s">
        <v>8088</v>
      </c>
      <c r="N320" s="48" t="s">
        <v>8089</v>
      </c>
      <c r="O320" s="48" t="s">
        <v>8090</v>
      </c>
      <c r="P320" s="45" t="s">
        <v>8091</v>
      </c>
      <c r="Q320" s="45">
        <v>0</v>
      </c>
      <c r="R320" s="45">
        <v>0</v>
      </c>
      <c r="S320" s="45">
        <v>0</v>
      </c>
      <c r="T320" s="45">
        <v>0</v>
      </c>
      <c r="U320" s="45">
        <v>0</v>
      </c>
      <c r="V320" s="45"/>
      <c r="W320" s="45">
        <v>100</v>
      </c>
      <c r="X320" s="45" t="s">
        <v>8092</v>
      </c>
      <c r="Y320" s="45">
        <v>6</v>
      </c>
      <c r="Z320" s="45">
        <v>1</v>
      </c>
      <c r="AA320" s="45">
        <v>1</v>
      </c>
      <c r="AB320" s="45">
        <v>14</v>
      </c>
      <c r="AC320" s="45">
        <v>255</v>
      </c>
      <c r="AD320" s="45">
        <v>0</v>
      </c>
      <c r="AE320" s="52" t="s">
        <v>8093</v>
      </c>
      <c r="AF320" s="420">
        <v>100</v>
      </c>
      <c r="AG320" s="53" t="s">
        <v>8094</v>
      </c>
      <c r="AH320" s="45"/>
      <c r="AI320" s="54">
        <v>100</v>
      </c>
      <c r="AJ320" s="53"/>
      <c r="AK320" s="45"/>
      <c r="AL320" s="54"/>
      <c r="AM320" s="53"/>
      <c r="AN320" s="45"/>
      <c r="AO320" s="54"/>
      <c r="AP320" s="53"/>
      <c r="AQ320" s="45"/>
      <c r="AR320" s="54"/>
      <c r="AS320" s="53"/>
      <c r="AT320" s="45"/>
      <c r="AU320" s="54"/>
      <c r="AV320" s="53"/>
      <c r="AW320" s="45"/>
      <c r="AX320" s="54"/>
      <c r="AY320" s="132"/>
      <c r="AZ320" s="132"/>
      <c r="BA320" s="132"/>
      <c r="BB320" s="132"/>
      <c r="BC320" s="132"/>
    </row>
    <row r="321" spans="1:55" s="116" customFormat="1" ht="69" x14ac:dyDescent="0.25">
      <c r="A321" s="45">
        <v>381</v>
      </c>
      <c r="B321" s="253" t="s">
        <v>7858</v>
      </c>
      <c r="C321" s="45">
        <v>20</v>
      </c>
      <c r="D321" s="46"/>
      <c r="E321" s="47" t="s">
        <v>7916</v>
      </c>
      <c r="F321" s="45">
        <v>9275</v>
      </c>
      <c r="G321" s="47" t="s">
        <v>8095</v>
      </c>
      <c r="H321" s="45">
        <v>2005</v>
      </c>
      <c r="I321" s="48" t="s">
        <v>8096</v>
      </c>
      <c r="J321" s="49">
        <v>53557</v>
      </c>
      <c r="K321" s="45" t="s">
        <v>664</v>
      </c>
      <c r="L321" s="48" t="s">
        <v>7920</v>
      </c>
      <c r="M321" s="48" t="s">
        <v>7921</v>
      </c>
      <c r="N321" s="48" t="s">
        <v>8097</v>
      </c>
      <c r="O321" s="48" t="s">
        <v>8098</v>
      </c>
      <c r="P321" s="45" t="s">
        <v>8099</v>
      </c>
      <c r="Q321" s="45" t="s">
        <v>8100</v>
      </c>
      <c r="R321" s="45">
        <v>0</v>
      </c>
      <c r="S321" s="45" t="s">
        <v>7895</v>
      </c>
      <c r="T321" s="45" t="s">
        <v>8061</v>
      </c>
      <c r="U321" s="45" t="s">
        <v>8100</v>
      </c>
      <c r="V321" s="45">
        <v>60</v>
      </c>
      <c r="W321" s="45">
        <v>100</v>
      </c>
      <c r="X321" s="45" t="s">
        <v>7928</v>
      </c>
      <c r="Y321" s="45" t="s">
        <v>371</v>
      </c>
      <c r="Z321" s="45" t="s">
        <v>394</v>
      </c>
      <c r="AA321" s="45" t="s">
        <v>8630</v>
      </c>
      <c r="AB321" s="45">
        <v>4</v>
      </c>
      <c r="AC321" s="45" t="s">
        <v>664</v>
      </c>
      <c r="AD321" s="45" t="s">
        <v>7929</v>
      </c>
      <c r="AE321" s="52" t="s">
        <v>7909</v>
      </c>
      <c r="AF321" s="420">
        <v>0</v>
      </c>
      <c r="AG321" s="53" t="s">
        <v>7931</v>
      </c>
      <c r="AH321" s="45" t="s">
        <v>7932</v>
      </c>
      <c r="AI321" s="54">
        <v>0</v>
      </c>
      <c r="AJ321" s="53"/>
      <c r="AK321" s="45"/>
      <c r="AL321" s="54"/>
      <c r="AM321" s="53"/>
      <c r="AN321" s="45"/>
      <c r="AO321" s="54"/>
      <c r="AP321" s="53"/>
      <c r="AQ321" s="45"/>
      <c r="AR321" s="54"/>
      <c r="AS321" s="53"/>
      <c r="AT321" s="45"/>
      <c r="AU321" s="54"/>
      <c r="AV321" s="53"/>
      <c r="AW321" s="45"/>
      <c r="AX321" s="54"/>
      <c r="AY321" s="132"/>
      <c r="AZ321" s="132"/>
      <c r="BA321" s="132"/>
      <c r="BB321" s="132"/>
      <c r="BC321" s="132"/>
    </row>
    <row r="322" spans="1:55" s="116" customFormat="1" ht="138" x14ac:dyDescent="0.25">
      <c r="A322" s="45">
        <v>381</v>
      </c>
      <c r="B322" s="253" t="s">
        <v>7858</v>
      </c>
      <c r="C322" s="45">
        <v>12</v>
      </c>
      <c r="D322" s="46"/>
      <c r="E322" s="47" t="s">
        <v>8101</v>
      </c>
      <c r="F322" s="45">
        <v>4041</v>
      </c>
      <c r="G322" s="47" t="s">
        <v>8102</v>
      </c>
      <c r="H322" s="45" t="s">
        <v>8085</v>
      </c>
      <c r="I322" s="48" t="s">
        <v>8103</v>
      </c>
      <c r="J322" s="49">
        <v>51639</v>
      </c>
      <c r="K322" s="45" t="s">
        <v>664</v>
      </c>
      <c r="L322" s="48" t="s">
        <v>8087</v>
      </c>
      <c r="M322" s="48" t="s">
        <v>8104</v>
      </c>
      <c r="N322" s="48" t="s">
        <v>8105</v>
      </c>
      <c r="O322" s="48" t="s">
        <v>8106</v>
      </c>
      <c r="P322" s="45" t="s">
        <v>8107</v>
      </c>
      <c r="Q322" s="45">
        <v>0</v>
      </c>
      <c r="R322" s="45">
        <v>0</v>
      </c>
      <c r="S322" s="45">
        <v>0</v>
      </c>
      <c r="T322" s="45">
        <v>0</v>
      </c>
      <c r="U322" s="45">
        <v>0</v>
      </c>
      <c r="V322" s="45"/>
      <c r="W322" s="45">
        <v>100</v>
      </c>
      <c r="X322" s="45" t="s">
        <v>8092</v>
      </c>
      <c r="Y322" s="45">
        <v>6</v>
      </c>
      <c r="Z322" s="45">
        <v>1</v>
      </c>
      <c r="AA322" s="45">
        <v>2</v>
      </c>
      <c r="AB322" s="45" t="s">
        <v>8108</v>
      </c>
      <c r="AC322" s="45">
        <v>256</v>
      </c>
      <c r="AD322" s="45">
        <v>0</v>
      </c>
      <c r="AE322" s="52" t="s">
        <v>8109</v>
      </c>
      <c r="AF322" s="420">
        <v>100</v>
      </c>
      <c r="AG322" s="53" t="s">
        <v>8110</v>
      </c>
      <c r="AH322" s="45" t="s">
        <v>8111</v>
      </c>
      <c r="AI322" s="54">
        <v>100</v>
      </c>
      <c r="AJ322" s="53"/>
      <c r="AK322" s="45"/>
      <c r="AL322" s="54"/>
      <c r="AM322" s="53"/>
      <c r="AN322" s="45"/>
      <c r="AO322" s="54"/>
      <c r="AP322" s="53"/>
      <c r="AQ322" s="45"/>
      <c r="AR322" s="54"/>
      <c r="AS322" s="53"/>
      <c r="AT322" s="45"/>
      <c r="AU322" s="54"/>
      <c r="AV322" s="53"/>
      <c r="AW322" s="45"/>
      <c r="AX322" s="54"/>
      <c r="AY322" s="132"/>
      <c r="AZ322" s="132"/>
      <c r="BA322" s="132"/>
      <c r="BB322" s="132"/>
      <c r="BC322" s="132"/>
    </row>
    <row r="323" spans="1:55" s="116" customFormat="1" ht="82.8" x14ac:dyDescent="0.25">
      <c r="A323" s="45">
        <v>381</v>
      </c>
      <c r="B323" s="253" t="s">
        <v>7858</v>
      </c>
      <c r="C323" s="45">
        <v>33</v>
      </c>
      <c r="D323" s="46"/>
      <c r="E323" s="47" t="s">
        <v>7915</v>
      </c>
      <c r="F323" s="45">
        <v>7702</v>
      </c>
      <c r="G323" s="47" t="s">
        <v>8112</v>
      </c>
      <c r="H323" s="45" t="s">
        <v>8113</v>
      </c>
      <c r="I323" s="48" t="s">
        <v>8114</v>
      </c>
      <c r="J323" s="49">
        <v>50532</v>
      </c>
      <c r="K323" s="45" t="s">
        <v>664</v>
      </c>
      <c r="L323" s="48" t="s">
        <v>8115</v>
      </c>
      <c r="M323" s="48" t="s">
        <v>8116</v>
      </c>
      <c r="N323" s="48" t="s">
        <v>8117</v>
      </c>
      <c r="O323" s="48" t="s">
        <v>8118</v>
      </c>
      <c r="P323" s="45"/>
      <c r="Q323" s="45">
        <v>0</v>
      </c>
      <c r="R323" s="45">
        <v>0</v>
      </c>
      <c r="S323" s="45">
        <v>45</v>
      </c>
      <c r="T323" s="45">
        <v>50</v>
      </c>
      <c r="U323" s="45">
        <v>95</v>
      </c>
      <c r="V323" s="45">
        <v>100</v>
      </c>
      <c r="W323" s="45">
        <v>100</v>
      </c>
      <c r="X323" s="45" t="s">
        <v>8119</v>
      </c>
      <c r="Y323" s="45">
        <v>3</v>
      </c>
      <c r="Z323" s="45">
        <v>3</v>
      </c>
      <c r="AA323" s="45">
        <v>1</v>
      </c>
      <c r="AB323" s="45" t="s">
        <v>8120</v>
      </c>
      <c r="AC323" s="45" t="s">
        <v>664</v>
      </c>
      <c r="AD323" s="45"/>
      <c r="AE323" s="52" t="s">
        <v>7909</v>
      </c>
      <c r="AF323" s="420">
        <v>100</v>
      </c>
      <c r="AG323" s="53" t="s">
        <v>7914</v>
      </c>
      <c r="AH323" s="45" t="s">
        <v>8121</v>
      </c>
      <c r="AI323" s="54">
        <v>60</v>
      </c>
      <c r="AJ323" s="53" t="s">
        <v>8122</v>
      </c>
      <c r="AK323" s="45">
        <v>18825.070019999999</v>
      </c>
      <c r="AL323" s="54">
        <v>20</v>
      </c>
      <c r="AM323" s="53" t="s">
        <v>8123</v>
      </c>
      <c r="AN323" s="45" t="s">
        <v>8124</v>
      </c>
      <c r="AO323" s="54">
        <v>20</v>
      </c>
      <c r="AP323" s="53"/>
      <c r="AQ323" s="45"/>
      <c r="AR323" s="54"/>
      <c r="AS323" s="53"/>
      <c r="AT323" s="45"/>
      <c r="AU323" s="54"/>
      <c r="AV323" s="53"/>
      <c r="AW323" s="45"/>
      <c r="AX323" s="54"/>
      <c r="AY323" s="132"/>
      <c r="AZ323" s="132"/>
      <c r="BA323" s="132"/>
      <c r="BB323" s="132"/>
      <c r="BC323" s="132"/>
    </row>
    <row r="324" spans="1:55" s="116" customFormat="1" ht="96.6" x14ac:dyDescent="0.25">
      <c r="A324" s="45">
        <v>381</v>
      </c>
      <c r="B324" s="253" t="s">
        <v>7858</v>
      </c>
      <c r="C324" s="45">
        <v>12</v>
      </c>
      <c r="D324" s="46"/>
      <c r="E324" s="47" t="s">
        <v>8083</v>
      </c>
      <c r="F324" s="45">
        <v>7705</v>
      </c>
      <c r="G324" s="47" t="s">
        <v>8125</v>
      </c>
      <c r="H324" s="45" t="s">
        <v>8085</v>
      </c>
      <c r="I324" s="48" t="s">
        <v>8126</v>
      </c>
      <c r="J324" s="49">
        <v>50168</v>
      </c>
      <c r="K324" s="45" t="s">
        <v>664</v>
      </c>
      <c r="L324" s="48" t="s">
        <v>8087</v>
      </c>
      <c r="M324" s="48" t="s">
        <v>8088</v>
      </c>
      <c r="N324" s="48" t="s">
        <v>8127</v>
      </c>
      <c r="O324" s="48" t="s">
        <v>8128</v>
      </c>
      <c r="P324" s="45" t="s">
        <v>8129</v>
      </c>
      <c r="Q324" s="45">
        <v>0</v>
      </c>
      <c r="R324" s="45">
        <v>0</v>
      </c>
      <c r="S324" s="45">
        <v>0</v>
      </c>
      <c r="T324" s="45">
        <v>0</v>
      </c>
      <c r="U324" s="45">
        <v>0</v>
      </c>
      <c r="V324" s="45"/>
      <c r="W324" s="45">
        <v>100</v>
      </c>
      <c r="X324" s="45" t="s">
        <v>8092</v>
      </c>
      <c r="Y324" s="45">
        <v>6</v>
      </c>
      <c r="Z324" s="45">
        <v>1</v>
      </c>
      <c r="AA324" s="45">
        <v>2</v>
      </c>
      <c r="AB324" s="45">
        <v>14.19</v>
      </c>
      <c r="AC324" s="45">
        <v>254</v>
      </c>
      <c r="AD324" s="45">
        <v>0</v>
      </c>
      <c r="AE324" s="52" t="s">
        <v>7909</v>
      </c>
      <c r="AF324" s="420">
        <v>100</v>
      </c>
      <c r="AG324" s="53" t="s">
        <v>8094</v>
      </c>
      <c r="AH324" s="45"/>
      <c r="AI324" s="54">
        <v>100</v>
      </c>
      <c r="AJ324" s="53"/>
      <c r="AK324" s="45"/>
      <c r="AL324" s="54"/>
      <c r="AM324" s="53"/>
      <c r="AN324" s="45"/>
      <c r="AO324" s="54"/>
      <c r="AP324" s="53"/>
      <c r="AQ324" s="45"/>
      <c r="AR324" s="54"/>
      <c r="AS324" s="53"/>
      <c r="AT324" s="45"/>
      <c r="AU324" s="54"/>
      <c r="AV324" s="53"/>
      <c r="AW324" s="45"/>
      <c r="AX324" s="54"/>
      <c r="AY324" s="132"/>
      <c r="AZ324" s="132"/>
      <c r="BA324" s="132"/>
      <c r="BB324" s="132"/>
      <c r="BC324" s="132"/>
    </row>
    <row r="325" spans="1:55" s="116" customFormat="1" ht="165.6" x14ac:dyDescent="0.25">
      <c r="A325" s="45">
        <v>381</v>
      </c>
      <c r="B325" s="253" t="s">
        <v>7858</v>
      </c>
      <c r="C325" s="45">
        <v>12</v>
      </c>
      <c r="D325" s="46"/>
      <c r="E325" s="47" t="s">
        <v>8111</v>
      </c>
      <c r="F325" s="45">
        <v>8992</v>
      </c>
      <c r="G325" s="47" t="s">
        <v>8130</v>
      </c>
      <c r="H325" s="45" t="s">
        <v>8085</v>
      </c>
      <c r="I325" s="48" t="s">
        <v>8131</v>
      </c>
      <c r="J325" s="49">
        <v>48308</v>
      </c>
      <c r="K325" s="45" t="s">
        <v>664</v>
      </c>
      <c r="L325" s="48" t="s">
        <v>8087</v>
      </c>
      <c r="M325" s="48" t="s">
        <v>8132</v>
      </c>
      <c r="N325" s="48" t="s">
        <v>8133</v>
      </c>
      <c r="O325" s="48" t="s">
        <v>8134</v>
      </c>
      <c r="P325" s="45" t="s">
        <v>8135</v>
      </c>
      <c r="Q325" s="45">
        <v>0</v>
      </c>
      <c r="R325" s="45">
        <v>0</v>
      </c>
      <c r="S325" s="45">
        <v>0</v>
      </c>
      <c r="T325" s="45">
        <v>0</v>
      </c>
      <c r="U325" s="45">
        <v>0</v>
      </c>
      <c r="V325" s="45"/>
      <c r="W325" s="45">
        <v>100</v>
      </c>
      <c r="X325" s="45" t="s">
        <v>8092</v>
      </c>
      <c r="Y325" s="45">
        <v>6</v>
      </c>
      <c r="Z325" s="45">
        <v>1</v>
      </c>
      <c r="AA325" s="45">
        <v>1</v>
      </c>
      <c r="AB325" s="45" t="s">
        <v>8108</v>
      </c>
      <c r="AC325" s="45">
        <v>253</v>
      </c>
      <c r="AD325" s="45">
        <v>0</v>
      </c>
      <c r="AE325" s="52" t="s">
        <v>8093</v>
      </c>
      <c r="AF325" s="420">
        <v>100</v>
      </c>
      <c r="AG325" s="53" t="s">
        <v>8136</v>
      </c>
      <c r="AH325" s="45" t="s">
        <v>8111</v>
      </c>
      <c r="AI325" s="54">
        <v>100</v>
      </c>
      <c r="AJ325" s="53"/>
      <c r="AK325" s="45"/>
      <c r="AL325" s="54"/>
      <c r="AM325" s="53"/>
      <c r="AN325" s="45"/>
      <c r="AO325" s="54"/>
      <c r="AP325" s="53"/>
      <c r="AQ325" s="45"/>
      <c r="AR325" s="54"/>
      <c r="AS325" s="53"/>
      <c r="AT325" s="45"/>
      <c r="AU325" s="54"/>
      <c r="AV325" s="53"/>
      <c r="AW325" s="45"/>
      <c r="AX325" s="54"/>
      <c r="AY325" s="132"/>
      <c r="AZ325" s="132"/>
      <c r="BA325" s="132"/>
      <c r="BB325" s="132"/>
      <c r="BC325" s="132"/>
    </row>
    <row r="326" spans="1:55" s="116" customFormat="1" ht="69" x14ac:dyDescent="0.25">
      <c r="A326" s="45">
        <v>381</v>
      </c>
      <c r="B326" s="253" t="s">
        <v>7858</v>
      </c>
      <c r="C326" s="45">
        <v>15</v>
      </c>
      <c r="D326" s="46"/>
      <c r="E326" s="47" t="s">
        <v>8137</v>
      </c>
      <c r="F326" s="45">
        <v>5232</v>
      </c>
      <c r="G326" s="47" t="s">
        <v>8138</v>
      </c>
      <c r="H326" s="45">
        <v>2005</v>
      </c>
      <c r="I326" s="48" t="s">
        <v>8139</v>
      </c>
      <c r="J326" s="49">
        <v>41037</v>
      </c>
      <c r="K326" s="45" t="s">
        <v>664</v>
      </c>
      <c r="L326" s="48" t="s">
        <v>8140</v>
      </c>
      <c r="M326" s="48" t="s">
        <v>8141</v>
      </c>
      <c r="N326" s="48"/>
      <c r="O326" s="48"/>
      <c r="P326" s="45" t="s">
        <v>8142</v>
      </c>
      <c r="Q326" s="45" t="s">
        <v>8143</v>
      </c>
      <c r="R326" s="45">
        <v>0</v>
      </c>
      <c r="S326" s="45">
        <v>27</v>
      </c>
      <c r="T326" s="45">
        <v>28</v>
      </c>
      <c r="U326" s="45">
        <v>55</v>
      </c>
      <c r="V326" s="45">
        <v>70</v>
      </c>
      <c r="W326" s="45">
        <v>100</v>
      </c>
      <c r="X326" s="45"/>
      <c r="Y326" s="45">
        <v>4</v>
      </c>
      <c r="Z326" s="45">
        <v>7</v>
      </c>
      <c r="AA326" s="45">
        <v>5</v>
      </c>
      <c r="AB326" s="45">
        <v>17</v>
      </c>
      <c r="AC326" s="45" t="s">
        <v>664</v>
      </c>
      <c r="AD326" s="45"/>
      <c r="AE326" s="52" t="s">
        <v>7909</v>
      </c>
      <c r="AF326" s="420">
        <v>45</v>
      </c>
      <c r="AG326" s="53" t="s">
        <v>7914</v>
      </c>
      <c r="AH326" s="45" t="s">
        <v>7915</v>
      </c>
      <c r="AI326" s="54">
        <v>100</v>
      </c>
      <c r="AJ326" s="53"/>
      <c r="AK326" s="45"/>
      <c r="AL326" s="54"/>
      <c r="AM326" s="53"/>
      <c r="AN326" s="45"/>
      <c r="AO326" s="54"/>
      <c r="AP326" s="53"/>
      <c r="AQ326" s="45"/>
      <c r="AR326" s="54"/>
      <c r="AS326" s="53"/>
      <c r="AT326" s="45"/>
      <c r="AU326" s="54"/>
      <c r="AV326" s="53"/>
      <c r="AW326" s="45"/>
      <c r="AX326" s="54"/>
      <c r="AY326" s="132"/>
      <c r="AZ326" s="132"/>
      <c r="BA326" s="132"/>
      <c r="BB326" s="132"/>
      <c r="BC326" s="132"/>
    </row>
    <row r="327" spans="1:55" s="116" customFormat="1" ht="69" x14ac:dyDescent="0.25">
      <c r="A327" s="45">
        <v>381</v>
      </c>
      <c r="B327" s="253" t="s">
        <v>7858</v>
      </c>
      <c r="C327" s="45">
        <v>5</v>
      </c>
      <c r="D327" s="46"/>
      <c r="E327" s="47" t="s">
        <v>4365</v>
      </c>
      <c r="F327" s="45">
        <v>6777</v>
      </c>
      <c r="G327" s="47" t="s">
        <v>8144</v>
      </c>
      <c r="H327" s="45">
        <v>2007</v>
      </c>
      <c r="I327" s="48" t="s">
        <v>8145</v>
      </c>
      <c r="J327" s="49">
        <v>42928</v>
      </c>
      <c r="K327" s="45" t="s">
        <v>655</v>
      </c>
      <c r="L327" s="48" t="s">
        <v>7978</v>
      </c>
      <c r="M327" s="48" t="s">
        <v>7979</v>
      </c>
      <c r="N327" s="48" t="s">
        <v>8146</v>
      </c>
      <c r="O327" s="48" t="s">
        <v>8147</v>
      </c>
      <c r="P327" s="45" t="s">
        <v>8148</v>
      </c>
      <c r="Q327" s="45">
        <v>0</v>
      </c>
      <c r="R327" s="45">
        <v>0</v>
      </c>
      <c r="S327" s="45">
        <v>0</v>
      </c>
      <c r="T327" s="45">
        <v>0</v>
      </c>
      <c r="U327" s="45">
        <v>0</v>
      </c>
      <c r="V327" s="45"/>
      <c r="W327" s="45">
        <v>100</v>
      </c>
      <c r="X327" s="45" t="s">
        <v>7983</v>
      </c>
      <c r="Y327" s="45">
        <v>4</v>
      </c>
      <c r="Z327" s="45">
        <v>6</v>
      </c>
      <c r="AA327" s="45">
        <v>2</v>
      </c>
      <c r="AB327" s="45">
        <v>4</v>
      </c>
      <c r="AC327" s="45" t="s">
        <v>655</v>
      </c>
      <c r="AD327" s="45" t="s">
        <v>7984</v>
      </c>
      <c r="AE327" s="52" t="s">
        <v>7909</v>
      </c>
      <c r="AF327" s="420">
        <v>31</v>
      </c>
      <c r="AG327" s="53" t="s">
        <v>8149</v>
      </c>
      <c r="AH327" s="45" t="s">
        <v>8150</v>
      </c>
      <c r="AI327" s="54">
        <v>15.5</v>
      </c>
      <c r="AJ327" s="53" t="s">
        <v>8151</v>
      </c>
      <c r="AK327" s="45" t="s">
        <v>7988</v>
      </c>
      <c r="AL327" s="54">
        <v>15.5</v>
      </c>
      <c r="AM327" s="53"/>
      <c r="AN327" s="45"/>
      <c r="AO327" s="54"/>
      <c r="AP327" s="53"/>
      <c r="AQ327" s="45"/>
      <c r="AR327" s="54"/>
      <c r="AS327" s="53"/>
      <c r="AT327" s="45"/>
      <c r="AU327" s="54"/>
      <c r="AV327" s="53"/>
      <c r="AW327" s="45"/>
      <c r="AX327" s="54"/>
      <c r="AY327" s="132"/>
      <c r="AZ327" s="132"/>
      <c r="BA327" s="132"/>
      <c r="BB327" s="132"/>
      <c r="BC327" s="132"/>
    </row>
    <row r="328" spans="1:55" s="116" customFormat="1" ht="69" x14ac:dyDescent="0.25">
      <c r="A328" s="45">
        <v>381</v>
      </c>
      <c r="B328" s="253" t="s">
        <v>7858</v>
      </c>
      <c r="C328" s="45">
        <v>5</v>
      </c>
      <c r="D328" s="46"/>
      <c r="E328" s="47" t="s">
        <v>4365</v>
      </c>
      <c r="F328" s="45">
        <v>6777</v>
      </c>
      <c r="G328" s="47" t="s">
        <v>8152</v>
      </c>
      <c r="H328" s="45">
        <v>2007</v>
      </c>
      <c r="I328" s="48" t="s">
        <v>8153</v>
      </c>
      <c r="J328" s="49">
        <v>25196</v>
      </c>
      <c r="K328" s="45" t="s">
        <v>655</v>
      </c>
      <c r="L328" s="48" t="s">
        <v>7978</v>
      </c>
      <c r="M328" s="48" t="s">
        <v>7979</v>
      </c>
      <c r="N328" s="48" t="s">
        <v>8154</v>
      </c>
      <c r="O328" s="48" t="s">
        <v>8155</v>
      </c>
      <c r="P328" s="45" t="s">
        <v>8156</v>
      </c>
      <c r="Q328" s="45">
        <v>0</v>
      </c>
      <c r="R328" s="45">
        <v>0</v>
      </c>
      <c r="S328" s="45">
        <v>0</v>
      </c>
      <c r="T328" s="45">
        <v>0</v>
      </c>
      <c r="U328" s="45">
        <v>0</v>
      </c>
      <c r="V328" s="45">
        <v>60</v>
      </c>
      <c r="W328" s="45">
        <v>100</v>
      </c>
      <c r="X328" s="45" t="s">
        <v>7983</v>
      </c>
      <c r="Y328" s="45"/>
      <c r="Z328" s="45"/>
      <c r="AA328" s="45"/>
      <c r="AB328" s="45">
        <v>4</v>
      </c>
      <c r="AC328" s="45"/>
      <c r="AD328" s="45"/>
      <c r="AE328" s="52" t="s">
        <v>7909</v>
      </c>
      <c r="AF328" s="420">
        <v>7</v>
      </c>
      <c r="AG328" s="53" t="s">
        <v>8157</v>
      </c>
      <c r="AH328" s="45"/>
      <c r="AI328" s="54">
        <v>7</v>
      </c>
      <c r="AJ328" s="53"/>
      <c r="AK328" s="45" t="s">
        <v>7988</v>
      </c>
      <c r="AL328" s="54"/>
      <c r="AM328" s="53"/>
      <c r="AN328" s="45"/>
      <c r="AO328" s="54"/>
      <c r="AP328" s="53"/>
      <c r="AQ328" s="45"/>
      <c r="AR328" s="54"/>
      <c r="AS328" s="53"/>
      <c r="AT328" s="45"/>
      <c r="AU328" s="54"/>
      <c r="AV328" s="53"/>
      <c r="AW328" s="45"/>
      <c r="AX328" s="54"/>
      <c r="AY328" s="132"/>
      <c r="AZ328" s="132"/>
      <c r="BA328" s="132"/>
      <c r="BB328" s="132"/>
      <c r="BC328" s="132"/>
    </row>
    <row r="329" spans="1:55" s="116" customFormat="1" ht="124.2" x14ac:dyDescent="0.25">
      <c r="A329" s="45">
        <v>381</v>
      </c>
      <c r="B329" s="253" t="s">
        <v>7858</v>
      </c>
      <c r="C329" s="45">
        <v>10</v>
      </c>
      <c r="D329" s="46"/>
      <c r="E329" s="47" t="s">
        <v>8158</v>
      </c>
      <c r="F329" s="45">
        <v>2013</v>
      </c>
      <c r="G329" s="47" t="s">
        <v>8159</v>
      </c>
      <c r="H329" s="45" t="s">
        <v>8160</v>
      </c>
      <c r="I329" s="48" t="s">
        <v>7074</v>
      </c>
      <c r="J329" s="49" t="s">
        <v>8161</v>
      </c>
      <c r="K329" s="45" t="s">
        <v>8162</v>
      </c>
      <c r="L329" s="48" t="s">
        <v>8163</v>
      </c>
      <c r="M329" s="48" t="s">
        <v>8164</v>
      </c>
      <c r="N329" s="48" t="s">
        <v>8165</v>
      </c>
      <c r="O329" s="48" t="s">
        <v>8166</v>
      </c>
      <c r="P329" s="45" t="s">
        <v>8167</v>
      </c>
      <c r="Q329" s="45">
        <v>4.09</v>
      </c>
      <c r="R329" s="45">
        <v>4329</v>
      </c>
      <c r="S329" s="45">
        <v>1800</v>
      </c>
      <c r="T329" s="45">
        <v>827</v>
      </c>
      <c r="U329" s="45">
        <v>6956</v>
      </c>
      <c r="V329" s="45">
        <v>90</v>
      </c>
      <c r="W329" s="45">
        <v>83.86</v>
      </c>
      <c r="X329" s="45" t="s">
        <v>7999</v>
      </c>
      <c r="Y329" s="45">
        <v>3</v>
      </c>
      <c r="Z329" s="45">
        <v>4</v>
      </c>
      <c r="AA329" s="45">
        <v>7</v>
      </c>
      <c r="AB329" s="45">
        <v>4</v>
      </c>
      <c r="AC329" s="45" t="s">
        <v>655</v>
      </c>
      <c r="AD329" s="45" t="s">
        <v>7871</v>
      </c>
      <c r="AE329" s="52" t="s">
        <v>7909</v>
      </c>
      <c r="AF329" s="420">
        <v>90</v>
      </c>
      <c r="AG329" s="53" t="s">
        <v>2407</v>
      </c>
      <c r="AH329" s="45" t="s">
        <v>8168</v>
      </c>
      <c r="AI329" s="54">
        <v>90</v>
      </c>
      <c r="AJ329" s="53"/>
      <c r="AK329" s="45"/>
      <c r="AL329" s="54"/>
      <c r="AM329" s="53"/>
      <c r="AN329" s="45"/>
      <c r="AO329" s="54"/>
      <c r="AP329" s="53"/>
      <c r="AQ329" s="45"/>
      <c r="AR329" s="54"/>
      <c r="AS329" s="53"/>
      <c r="AT329" s="45"/>
      <c r="AU329" s="54"/>
      <c r="AV329" s="53"/>
      <c r="AW329" s="45"/>
      <c r="AX329" s="54"/>
      <c r="AY329" s="132"/>
      <c r="AZ329" s="132"/>
      <c r="BA329" s="132"/>
      <c r="BB329" s="132"/>
      <c r="BC329" s="132"/>
    </row>
    <row r="330" spans="1:55" s="116" customFormat="1" ht="55.2" x14ac:dyDescent="0.25">
      <c r="A330" s="429">
        <v>381</v>
      </c>
      <c r="B330" s="253" t="s">
        <v>7858</v>
      </c>
      <c r="C330" s="429">
        <v>29</v>
      </c>
      <c r="D330" s="429"/>
      <c r="E330" s="430" t="s">
        <v>8169</v>
      </c>
      <c r="F330" s="429">
        <v>7264</v>
      </c>
      <c r="G330" s="430" t="s">
        <v>8170</v>
      </c>
      <c r="H330" s="429" t="s">
        <v>8171</v>
      </c>
      <c r="I330" s="428" t="s">
        <v>8172</v>
      </c>
      <c r="J330" s="431">
        <v>162501</v>
      </c>
      <c r="K330" s="429" t="s">
        <v>655</v>
      </c>
      <c r="L330" s="428" t="s">
        <v>8055</v>
      </c>
      <c r="M330" s="428" t="s">
        <v>7937</v>
      </c>
      <c r="N330" s="428" t="s">
        <v>8173</v>
      </c>
      <c r="O330" s="428" t="s">
        <v>8174</v>
      </c>
      <c r="P330" s="45" t="s">
        <v>8175</v>
      </c>
      <c r="Q330" s="45">
        <v>0</v>
      </c>
      <c r="R330" s="45">
        <v>0</v>
      </c>
      <c r="S330" s="45">
        <v>0</v>
      </c>
      <c r="T330" s="45">
        <v>0</v>
      </c>
      <c r="U330" s="45">
        <v>0</v>
      </c>
      <c r="V330" s="45"/>
      <c r="W330" s="45">
        <v>100</v>
      </c>
      <c r="X330" s="45" t="s">
        <v>7942</v>
      </c>
      <c r="Y330" s="45">
        <v>2</v>
      </c>
      <c r="Z330" s="45">
        <v>5</v>
      </c>
      <c r="AA330" s="45">
        <v>6</v>
      </c>
      <c r="AB330" s="45">
        <v>17</v>
      </c>
      <c r="AC330" s="45" t="s">
        <v>655</v>
      </c>
      <c r="AD330" s="45"/>
      <c r="AE330" s="52" t="s">
        <v>7909</v>
      </c>
      <c r="AF330" s="420">
        <v>100</v>
      </c>
      <c r="AG330" s="53" t="s">
        <v>7943</v>
      </c>
      <c r="AH330" s="45" t="s">
        <v>2394</v>
      </c>
      <c r="AI330" s="54">
        <v>100</v>
      </c>
      <c r="AJ330" s="53"/>
      <c r="AK330" s="45"/>
      <c r="AL330" s="54"/>
      <c r="AM330" s="53"/>
      <c r="AN330" s="45"/>
      <c r="AO330" s="54"/>
      <c r="AP330" s="53"/>
      <c r="AQ330" s="45"/>
      <c r="AR330" s="54"/>
      <c r="AS330" s="53"/>
      <c r="AT330" s="45"/>
      <c r="AU330" s="54"/>
      <c r="AV330" s="53"/>
      <c r="AW330" s="45"/>
      <c r="AX330" s="54"/>
      <c r="AY330" s="132"/>
      <c r="AZ330" s="132"/>
      <c r="BA330" s="132"/>
      <c r="BB330" s="132"/>
      <c r="BC330" s="132"/>
    </row>
    <row r="331" spans="1:55" s="116" customFormat="1" ht="55.2" x14ac:dyDescent="0.25">
      <c r="A331" s="429"/>
      <c r="B331" s="253"/>
      <c r="C331" s="429"/>
      <c r="D331" s="429"/>
      <c r="E331" s="430"/>
      <c r="F331" s="429"/>
      <c r="G331" s="430"/>
      <c r="H331" s="429"/>
      <c r="I331" s="428"/>
      <c r="J331" s="431"/>
      <c r="K331" s="429"/>
      <c r="L331" s="428"/>
      <c r="M331" s="428"/>
      <c r="N331" s="428"/>
      <c r="O331" s="428"/>
      <c r="P331" s="45" t="s">
        <v>8176</v>
      </c>
      <c r="Q331" s="45">
        <v>0</v>
      </c>
      <c r="R331" s="45">
        <v>0</v>
      </c>
      <c r="S331" s="45">
        <v>0</v>
      </c>
      <c r="T331" s="45">
        <v>0</v>
      </c>
      <c r="U331" s="45">
        <v>0</v>
      </c>
      <c r="V331" s="45"/>
      <c r="W331" s="45">
        <v>100</v>
      </c>
      <c r="X331" s="45" t="s">
        <v>7942</v>
      </c>
      <c r="Y331" s="45">
        <v>2</v>
      </c>
      <c r="Z331" s="45">
        <v>5</v>
      </c>
      <c r="AA331" s="45">
        <v>6</v>
      </c>
      <c r="AB331" s="45">
        <v>17</v>
      </c>
      <c r="AC331" s="45" t="s">
        <v>655</v>
      </c>
      <c r="AD331" s="45"/>
      <c r="AE331" s="52" t="s">
        <v>7909</v>
      </c>
      <c r="AF331" s="420">
        <v>100</v>
      </c>
      <c r="AG331" s="53" t="s">
        <v>7943</v>
      </c>
      <c r="AH331" s="45" t="s">
        <v>2394</v>
      </c>
      <c r="AI331" s="54">
        <v>100</v>
      </c>
      <c r="AJ331" s="53"/>
      <c r="AK331" s="45"/>
      <c r="AL331" s="54"/>
      <c r="AM331" s="53"/>
      <c r="AN331" s="45"/>
      <c r="AO331" s="54"/>
      <c r="AP331" s="53"/>
      <c r="AQ331" s="45"/>
      <c r="AR331" s="54"/>
      <c r="AS331" s="53"/>
      <c r="AT331" s="45"/>
      <c r="AU331" s="54"/>
      <c r="AV331" s="53"/>
      <c r="AW331" s="45"/>
      <c r="AX331" s="54"/>
      <c r="AY331" s="132"/>
      <c r="AZ331" s="132"/>
      <c r="BA331" s="132"/>
      <c r="BB331" s="132"/>
      <c r="BC331" s="132"/>
    </row>
    <row r="332" spans="1:55" s="116" customFormat="1" ht="110.4" x14ac:dyDescent="0.25">
      <c r="A332" s="45">
        <v>381</v>
      </c>
      <c r="B332" s="253" t="s">
        <v>7858</v>
      </c>
      <c r="C332" s="45">
        <v>32</v>
      </c>
      <c r="D332" s="46"/>
      <c r="E332" s="47" t="s">
        <v>2383</v>
      </c>
      <c r="F332" s="45">
        <v>3702</v>
      </c>
      <c r="G332" s="47" t="s">
        <v>8177</v>
      </c>
      <c r="H332" s="45" t="s">
        <v>8178</v>
      </c>
      <c r="I332" s="48" t="s">
        <v>8179</v>
      </c>
      <c r="J332" s="49">
        <v>83883</v>
      </c>
      <c r="K332" s="45" t="s">
        <v>655</v>
      </c>
      <c r="L332" s="48" t="s">
        <v>2388</v>
      </c>
      <c r="M332" s="48" t="s">
        <v>2389</v>
      </c>
      <c r="N332" s="48" t="s">
        <v>2390</v>
      </c>
      <c r="O332" s="48" t="s">
        <v>2391</v>
      </c>
      <c r="P332" s="45"/>
      <c r="Q332" s="45" t="s">
        <v>8180</v>
      </c>
      <c r="R332" s="45">
        <v>0</v>
      </c>
      <c r="S332" s="45">
        <v>3000</v>
      </c>
      <c r="T332" s="45">
        <v>18000</v>
      </c>
      <c r="U332" s="45">
        <v>21000</v>
      </c>
      <c r="V332" s="45">
        <v>100</v>
      </c>
      <c r="W332" s="45">
        <v>100</v>
      </c>
      <c r="X332" s="45" t="s">
        <v>7890</v>
      </c>
      <c r="Y332" s="45" t="s">
        <v>8025</v>
      </c>
      <c r="Z332" s="45" t="s">
        <v>8026</v>
      </c>
      <c r="AA332" s="45" t="s">
        <v>8027</v>
      </c>
      <c r="AB332" s="45" t="s">
        <v>8028</v>
      </c>
      <c r="AC332" s="45"/>
      <c r="AD332" s="45" t="s">
        <v>7895</v>
      </c>
      <c r="AE332" s="52" t="s">
        <v>7872</v>
      </c>
      <c r="AF332" s="420">
        <v>100</v>
      </c>
      <c r="AG332" s="53" t="s">
        <v>7896</v>
      </c>
      <c r="AH332" s="45"/>
      <c r="AI332" s="54">
        <v>90</v>
      </c>
      <c r="AJ332" s="53" t="s">
        <v>8030</v>
      </c>
      <c r="AK332" s="45"/>
      <c r="AL332" s="54">
        <v>10</v>
      </c>
      <c r="AM332" s="53"/>
      <c r="AN332" s="45"/>
      <c r="AO332" s="54"/>
      <c r="AP332" s="53"/>
      <c r="AQ332" s="45"/>
      <c r="AR332" s="54"/>
      <c r="AS332" s="53"/>
      <c r="AT332" s="45"/>
      <c r="AU332" s="54"/>
      <c r="AV332" s="53"/>
      <c r="AW332" s="45"/>
      <c r="AX332" s="54"/>
      <c r="AY332" s="132"/>
      <c r="AZ332" s="132"/>
      <c r="BA332" s="132"/>
      <c r="BB332" s="132"/>
      <c r="BC332" s="132"/>
    </row>
    <row r="333" spans="1:55" s="116" customFormat="1" ht="234.6" x14ac:dyDescent="0.25">
      <c r="A333" s="45">
        <v>381</v>
      </c>
      <c r="B333" s="253" t="s">
        <v>7858</v>
      </c>
      <c r="C333" s="45">
        <v>12</v>
      </c>
      <c r="D333" s="46"/>
      <c r="E333" s="47" t="s">
        <v>8083</v>
      </c>
      <c r="F333" s="45">
        <v>7705</v>
      </c>
      <c r="G333" s="47" t="s">
        <v>8181</v>
      </c>
      <c r="H333" s="45" t="s">
        <v>8171</v>
      </c>
      <c r="I333" s="48" t="s">
        <v>8182</v>
      </c>
      <c r="J333" s="49">
        <v>131219</v>
      </c>
      <c r="K333" s="45" t="s">
        <v>655</v>
      </c>
      <c r="L333" s="48" t="s">
        <v>8087</v>
      </c>
      <c r="M333" s="48" t="s">
        <v>8088</v>
      </c>
      <c r="N333" s="48" t="s">
        <v>8183</v>
      </c>
      <c r="O333" s="48" t="s">
        <v>8184</v>
      </c>
      <c r="P333" s="45" t="s">
        <v>8185</v>
      </c>
      <c r="Q333" s="45">
        <v>0</v>
      </c>
      <c r="R333" s="45">
        <v>2028</v>
      </c>
      <c r="S333" s="45">
        <v>0</v>
      </c>
      <c r="T333" s="45">
        <v>0</v>
      </c>
      <c r="U333" s="45">
        <v>2028</v>
      </c>
      <c r="V333" s="45"/>
      <c r="W333" s="45">
        <v>100</v>
      </c>
      <c r="X333" s="45" t="s">
        <v>8186</v>
      </c>
      <c r="Y333" s="45">
        <v>6</v>
      </c>
      <c r="Z333" s="45">
        <v>1</v>
      </c>
      <c r="AA333" s="45">
        <v>2</v>
      </c>
      <c r="AB333" s="45">
        <v>19</v>
      </c>
      <c r="AC333" s="45">
        <v>124</v>
      </c>
      <c r="AD333" s="45">
        <v>0</v>
      </c>
      <c r="AE333" s="52" t="s">
        <v>7909</v>
      </c>
      <c r="AF333" s="420">
        <v>100</v>
      </c>
      <c r="AG333" s="53" t="s">
        <v>8094</v>
      </c>
      <c r="AH333" s="45"/>
      <c r="AI333" s="54">
        <v>100</v>
      </c>
      <c r="AJ333" s="53"/>
      <c r="AK333" s="45"/>
      <c r="AL333" s="54"/>
      <c r="AM333" s="53"/>
      <c r="AN333" s="45"/>
      <c r="AO333" s="54"/>
      <c r="AP333" s="53"/>
      <c r="AQ333" s="45"/>
      <c r="AR333" s="54"/>
      <c r="AS333" s="53"/>
      <c r="AT333" s="45"/>
      <c r="AU333" s="54"/>
      <c r="AV333" s="53"/>
      <c r="AW333" s="45"/>
      <c r="AX333" s="54"/>
      <c r="AY333" s="132"/>
      <c r="AZ333" s="132"/>
      <c r="BA333" s="132"/>
      <c r="BB333" s="132"/>
      <c r="BC333" s="132"/>
    </row>
    <row r="334" spans="1:55" s="116" customFormat="1" ht="124.2" x14ac:dyDescent="0.25">
      <c r="A334" s="45">
        <v>381</v>
      </c>
      <c r="B334" s="253" t="s">
        <v>7858</v>
      </c>
      <c r="C334" s="45">
        <v>15</v>
      </c>
      <c r="D334" s="46"/>
      <c r="E334" s="47" t="s">
        <v>8187</v>
      </c>
      <c r="F334" s="45">
        <v>15243</v>
      </c>
      <c r="G334" s="47" t="s">
        <v>8188</v>
      </c>
      <c r="H334" s="45" t="s">
        <v>8171</v>
      </c>
      <c r="I334" s="48" t="s">
        <v>8189</v>
      </c>
      <c r="J334" s="49">
        <v>94200</v>
      </c>
      <c r="K334" s="45" t="s">
        <v>655</v>
      </c>
      <c r="L334" s="48" t="s">
        <v>8190</v>
      </c>
      <c r="M334" s="48" t="s">
        <v>8141</v>
      </c>
      <c r="N334" s="48"/>
      <c r="O334" s="48"/>
      <c r="P334" s="45" t="s">
        <v>8191</v>
      </c>
      <c r="Q334" s="45" t="s">
        <v>8192</v>
      </c>
      <c r="R334" s="45">
        <v>0</v>
      </c>
      <c r="S334" s="45">
        <v>87</v>
      </c>
      <c r="T334" s="45">
        <v>104</v>
      </c>
      <c r="U334" s="45">
        <v>210</v>
      </c>
      <c r="V334" s="45">
        <v>100</v>
      </c>
      <c r="W334" s="45">
        <v>100</v>
      </c>
      <c r="X334" s="45"/>
      <c r="Y334" s="45"/>
      <c r="Z334" s="45"/>
      <c r="AA334" s="45"/>
      <c r="AB334" s="45"/>
      <c r="AC334" s="45"/>
      <c r="AD334" s="45"/>
      <c r="AE334" s="52" t="s">
        <v>7909</v>
      </c>
      <c r="AF334" s="420">
        <v>100</v>
      </c>
      <c r="AG334" s="53" t="s">
        <v>7914</v>
      </c>
      <c r="AH334" s="45" t="s">
        <v>7954</v>
      </c>
      <c r="AI334" s="54">
        <v>100</v>
      </c>
      <c r="AJ334" s="53"/>
      <c r="AK334" s="45"/>
      <c r="AL334" s="54"/>
      <c r="AM334" s="53"/>
      <c r="AN334" s="45"/>
      <c r="AO334" s="54"/>
      <c r="AP334" s="53"/>
      <c r="AQ334" s="45"/>
      <c r="AR334" s="54"/>
      <c r="AS334" s="53"/>
      <c r="AT334" s="45"/>
      <c r="AU334" s="54"/>
      <c r="AV334" s="53"/>
      <c r="AW334" s="45"/>
      <c r="AX334" s="54"/>
      <c r="AY334" s="132"/>
      <c r="AZ334" s="132"/>
      <c r="BA334" s="132"/>
      <c r="BB334" s="132"/>
      <c r="BC334" s="132"/>
    </row>
    <row r="335" spans="1:55" s="116" customFormat="1" ht="55.2" x14ac:dyDescent="0.25">
      <c r="A335" s="45">
        <v>381</v>
      </c>
      <c r="B335" s="253" t="s">
        <v>7858</v>
      </c>
      <c r="C335" s="45">
        <v>15</v>
      </c>
      <c r="D335" s="46"/>
      <c r="E335" s="47" t="s">
        <v>8137</v>
      </c>
      <c r="F335" s="45">
        <v>5232</v>
      </c>
      <c r="G335" s="47" t="s">
        <v>8193</v>
      </c>
      <c r="H335" s="45" t="s">
        <v>8194</v>
      </c>
      <c r="I335" s="48" t="s">
        <v>8195</v>
      </c>
      <c r="J335" s="49">
        <v>114113</v>
      </c>
      <c r="K335" s="45" t="s">
        <v>1902</v>
      </c>
      <c r="L335" s="48" t="s">
        <v>8196</v>
      </c>
      <c r="M335" s="48" t="s">
        <v>8197</v>
      </c>
      <c r="N335" s="48"/>
      <c r="O335" s="48"/>
      <c r="P335" s="45" t="s">
        <v>8198</v>
      </c>
      <c r="Q335" s="45" t="s">
        <v>8199</v>
      </c>
      <c r="R335" s="45">
        <v>0</v>
      </c>
      <c r="S335" s="45">
        <v>70</v>
      </c>
      <c r="T335" s="45">
        <v>35</v>
      </c>
      <c r="U335" s="45">
        <v>145</v>
      </c>
      <c r="V335" s="45">
        <v>100</v>
      </c>
      <c r="W335" s="45">
        <v>100</v>
      </c>
      <c r="X335" s="45"/>
      <c r="Y335" s="45">
        <v>6</v>
      </c>
      <c r="Z335" s="45">
        <v>4</v>
      </c>
      <c r="AA335" s="45">
        <v>2</v>
      </c>
      <c r="AB335" s="45">
        <v>17</v>
      </c>
      <c r="AC335" s="45" t="s">
        <v>1902</v>
      </c>
      <c r="AD335" s="45"/>
      <c r="AE335" s="52" t="s">
        <v>7909</v>
      </c>
      <c r="AF335" s="420">
        <v>100</v>
      </c>
      <c r="AG335" s="53" t="s">
        <v>7914</v>
      </c>
      <c r="AH335" s="45" t="s">
        <v>7915</v>
      </c>
      <c r="AI335" s="54">
        <v>100</v>
      </c>
      <c r="AJ335" s="53"/>
      <c r="AK335" s="45"/>
      <c r="AL335" s="54"/>
      <c r="AM335" s="53"/>
      <c r="AN335" s="45"/>
      <c r="AO335" s="54"/>
      <c r="AP335" s="53"/>
      <c r="AQ335" s="45"/>
      <c r="AR335" s="54"/>
      <c r="AS335" s="53"/>
      <c r="AT335" s="45"/>
      <c r="AU335" s="54"/>
      <c r="AV335" s="53"/>
      <c r="AW335" s="45"/>
      <c r="AX335" s="54"/>
      <c r="AY335" s="132"/>
      <c r="AZ335" s="132"/>
      <c r="BA335" s="132"/>
      <c r="BB335" s="132"/>
      <c r="BC335" s="132"/>
    </row>
    <row r="336" spans="1:55" s="116" customFormat="1" ht="75" customHeight="1" x14ac:dyDescent="0.25">
      <c r="A336" s="429">
        <v>381</v>
      </c>
      <c r="B336" s="253" t="s">
        <v>7858</v>
      </c>
      <c r="C336" s="429">
        <v>5</v>
      </c>
      <c r="D336" s="429"/>
      <c r="E336" s="430" t="s">
        <v>4365</v>
      </c>
      <c r="F336" s="429">
        <v>6777</v>
      </c>
      <c r="G336" s="430" t="s">
        <v>8200</v>
      </c>
      <c r="H336" s="429">
        <v>2000</v>
      </c>
      <c r="I336" s="428" t="s">
        <v>8201</v>
      </c>
      <c r="J336" s="431">
        <v>53678</v>
      </c>
      <c r="K336" s="429" t="s">
        <v>1902</v>
      </c>
      <c r="L336" s="428"/>
      <c r="M336" s="428" t="s">
        <v>7979</v>
      </c>
      <c r="N336" s="428" t="s">
        <v>8202</v>
      </c>
      <c r="O336" s="428" t="s">
        <v>8203</v>
      </c>
      <c r="P336" s="45" t="s">
        <v>8204</v>
      </c>
      <c r="Q336" s="45">
        <v>0</v>
      </c>
      <c r="R336" s="45">
        <v>0</v>
      </c>
      <c r="S336" s="45">
        <v>0</v>
      </c>
      <c r="T336" s="45">
        <v>0</v>
      </c>
      <c r="U336" s="45">
        <v>0</v>
      </c>
      <c r="V336" s="45">
        <v>70</v>
      </c>
      <c r="W336" s="45">
        <v>100</v>
      </c>
      <c r="X336" s="45" t="s">
        <v>7983</v>
      </c>
      <c r="Y336" s="45">
        <v>3</v>
      </c>
      <c r="Z336" s="45">
        <v>11</v>
      </c>
      <c r="AA336" s="45">
        <v>5</v>
      </c>
      <c r="AB336" s="45">
        <v>4</v>
      </c>
      <c r="AC336" s="45" t="s">
        <v>1902</v>
      </c>
      <c r="AD336" s="45" t="s">
        <v>7984</v>
      </c>
      <c r="AE336" s="52" t="s">
        <v>7872</v>
      </c>
      <c r="AF336" s="420">
        <v>21</v>
      </c>
      <c r="AG336" s="53"/>
      <c r="AH336" s="45"/>
      <c r="AI336" s="54"/>
      <c r="AJ336" s="53"/>
      <c r="AK336" s="45" t="s">
        <v>7988</v>
      </c>
      <c r="AL336" s="54">
        <v>21</v>
      </c>
      <c r="AM336" s="53"/>
      <c r="AN336" s="45"/>
      <c r="AO336" s="54"/>
      <c r="AP336" s="53"/>
      <c r="AQ336" s="45"/>
      <c r="AR336" s="54"/>
      <c r="AS336" s="53"/>
      <c r="AT336" s="45"/>
      <c r="AU336" s="54"/>
      <c r="AV336" s="53"/>
      <c r="AW336" s="45"/>
      <c r="AX336" s="54"/>
      <c r="AY336" s="132"/>
      <c r="AZ336" s="132"/>
      <c r="BA336" s="132"/>
      <c r="BB336" s="132"/>
      <c r="BC336" s="132"/>
    </row>
    <row r="337" spans="1:55" s="116" customFormat="1" ht="41.4" x14ac:dyDescent="0.25">
      <c r="A337" s="429"/>
      <c r="B337" s="253"/>
      <c r="C337" s="429"/>
      <c r="D337" s="429"/>
      <c r="E337" s="430"/>
      <c r="F337" s="429"/>
      <c r="G337" s="430"/>
      <c r="H337" s="429"/>
      <c r="I337" s="428"/>
      <c r="J337" s="431"/>
      <c r="K337" s="429"/>
      <c r="L337" s="428"/>
      <c r="M337" s="428"/>
      <c r="N337" s="428"/>
      <c r="O337" s="428"/>
      <c r="P337" s="45" t="s">
        <v>8205</v>
      </c>
      <c r="Q337" s="45">
        <v>0</v>
      </c>
      <c r="R337" s="45">
        <v>0</v>
      </c>
      <c r="S337" s="45">
        <v>0</v>
      </c>
      <c r="T337" s="45">
        <v>0</v>
      </c>
      <c r="U337" s="45">
        <v>0</v>
      </c>
      <c r="V337" s="45">
        <v>70</v>
      </c>
      <c r="W337" s="45">
        <v>100</v>
      </c>
      <c r="X337" s="45" t="s">
        <v>7983</v>
      </c>
      <c r="Y337" s="45"/>
      <c r="Z337" s="45"/>
      <c r="AA337" s="45"/>
      <c r="AB337" s="45">
        <v>4</v>
      </c>
      <c r="AC337" s="45"/>
      <c r="AD337" s="45"/>
      <c r="AE337" s="52" t="s">
        <v>7909</v>
      </c>
      <c r="AF337" s="420">
        <v>21</v>
      </c>
      <c r="AG337" s="53"/>
      <c r="AH337" s="45"/>
      <c r="AI337" s="54"/>
      <c r="AJ337" s="53"/>
      <c r="AK337" s="45"/>
      <c r="AL337" s="54"/>
      <c r="AM337" s="53"/>
      <c r="AN337" s="45"/>
      <c r="AO337" s="54"/>
      <c r="AP337" s="53"/>
      <c r="AQ337" s="45"/>
      <c r="AR337" s="54"/>
      <c r="AS337" s="53"/>
      <c r="AT337" s="45"/>
      <c r="AU337" s="54"/>
      <c r="AV337" s="53"/>
      <c r="AW337" s="45"/>
      <c r="AX337" s="54"/>
      <c r="AY337" s="132"/>
      <c r="AZ337" s="132"/>
      <c r="BA337" s="132"/>
      <c r="BB337" s="132"/>
      <c r="BC337" s="132"/>
    </row>
    <row r="338" spans="1:55" s="116" customFormat="1" ht="41.4" x14ac:dyDescent="0.25">
      <c r="A338" s="429"/>
      <c r="B338" s="253"/>
      <c r="C338" s="429"/>
      <c r="D338" s="429"/>
      <c r="E338" s="430"/>
      <c r="F338" s="429"/>
      <c r="G338" s="430"/>
      <c r="H338" s="429"/>
      <c r="I338" s="428"/>
      <c r="J338" s="431"/>
      <c r="K338" s="429"/>
      <c r="L338" s="428"/>
      <c r="M338" s="428"/>
      <c r="N338" s="428"/>
      <c r="O338" s="428"/>
      <c r="P338" s="45" t="s">
        <v>8206</v>
      </c>
      <c r="Q338" s="45">
        <v>0</v>
      </c>
      <c r="R338" s="45">
        <v>0</v>
      </c>
      <c r="S338" s="45">
        <v>0</v>
      </c>
      <c r="T338" s="45">
        <v>0</v>
      </c>
      <c r="U338" s="45">
        <v>0</v>
      </c>
      <c r="V338" s="45">
        <v>50</v>
      </c>
      <c r="W338" s="45">
        <v>100</v>
      </c>
      <c r="X338" s="45" t="s">
        <v>7983</v>
      </c>
      <c r="Y338" s="45"/>
      <c r="Z338" s="45"/>
      <c r="AA338" s="45"/>
      <c r="AB338" s="45">
        <v>4</v>
      </c>
      <c r="AC338" s="45"/>
      <c r="AD338" s="45"/>
      <c r="AE338" s="52" t="s">
        <v>7909</v>
      </c>
      <c r="AF338" s="420">
        <v>21</v>
      </c>
      <c r="AG338" s="53"/>
      <c r="AH338" s="45"/>
      <c r="AI338" s="54"/>
      <c r="AJ338" s="53"/>
      <c r="AK338" s="45"/>
      <c r="AL338" s="54"/>
      <c r="AM338" s="53"/>
      <c r="AN338" s="45"/>
      <c r="AO338" s="54"/>
      <c r="AP338" s="53"/>
      <c r="AQ338" s="45"/>
      <c r="AR338" s="54"/>
      <c r="AS338" s="53"/>
      <c r="AT338" s="45"/>
      <c r="AU338" s="54"/>
      <c r="AV338" s="53"/>
      <c r="AW338" s="45"/>
      <c r="AX338" s="54"/>
      <c r="AY338" s="132"/>
      <c r="AZ338" s="132"/>
      <c r="BA338" s="132"/>
      <c r="BB338" s="132"/>
      <c r="BC338" s="132"/>
    </row>
    <row r="339" spans="1:55" s="116" customFormat="1" ht="82.8" x14ac:dyDescent="0.25">
      <c r="A339" s="45">
        <v>381</v>
      </c>
      <c r="B339" s="253" t="s">
        <v>7858</v>
      </c>
      <c r="C339" s="45">
        <v>29</v>
      </c>
      <c r="D339" s="46"/>
      <c r="E339" s="47" t="s">
        <v>8207</v>
      </c>
      <c r="F339" s="45">
        <v>10337</v>
      </c>
      <c r="G339" s="47" t="s">
        <v>4359</v>
      </c>
      <c r="H339" s="45">
        <v>2006</v>
      </c>
      <c r="I339" s="48" t="s">
        <v>2875</v>
      </c>
      <c r="J339" s="49" t="s">
        <v>8208</v>
      </c>
      <c r="K339" s="45"/>
      <c r="L339" s="48" t="s">
        <v>8209</v>
      </c>
      <c r="M339" s="48" t="s">
        <v>8210</v>
      </c>
      <c r="N339" s="48" t="s">
        <v>8211</v>
      </c>
      <c r="O339" s="48" t="s">
        <v>8212</v>
      </c>
      <c r="P339" s="45" t="s">
        <v>8213</v>
      </c>
      <c r="Q339" s="45" t="s">
        <v>8214</v>
      </c>
      <c r="R339" s="45">
        <v>0</v>
      </c>
      <c r="S339" s="45">
        <v>1800</v>
      </c>
      <c r="T339" s="45" t="s">
        <v>8215</v>
      </c>
      <c r="U339" s="45" t="s">
        <v>8065</v>
      </c>
      <c r="V339" s="45">
        <v>90</v>
      </c>
      <c r="W339" s="45">
        <v>100</v>
      </c>
      <c r="X339" s="45" t="s">
        <v>7942</v>
      </c>
      <c r="Y339" s="45">
        <v>4</v>
      </c>
      <c r="Z339" s="45">
        <v>7</v>
      </c>
      <c r="AA339" s="45">
        <v>5</v>
      </c>
      <c r="AB339" s="45" t="s">
        <v>8631</v>
      </c>
      <c r="AC339" s="45"/>
      <c r="AD339" s="45" t="s">
        <v>8216</v>
      </c>
      <c r="AE339" s="52" t="s">
        <v>7909</v>
      </c>
      <c r="AF339" s="420">
        <v>90</v>
      </c>
      <c r="AG339" s="53" t="s">
        <v>7943</v>
      </c>
      <c r="AH339" s="45" t="s">
        <v>8217</v>
      </c>
      <c r="AI339" s="54">
        <v>90</v>
      </c>
      <c r="AJ339" s="53"/>
      <c r="AK339" s="45"/>
      <c r="AL339" s="54"/>
      <c r="AM339" s="53"/>
      <c r="AN339" s="45"/>
      <c r="AO339" s="54"/>
      <c r="AP339" s="53"/>
      <c r="AQ339" s="45"/>
      <c r="AR339" s="54"/>
      <c r="AS339" s="53"/>
      <c r="AT339" s="45"/>
      <c r="AU339" s="54"/>
      <c r="AV339" s="53"/>
      <c r="AW339" s="45"/>
      <c r="AX339" s="54"/>
      <c r="AY339" s="132"/>
      <c r="AZ339" s="132"/>
      <c r="BA339" s="132"/>
      <c r="BB339" s="132"/>
      <c r="BC339" s="132"/>
    </row>
    <row r="340" spans="1:55" s="116" customFormat="1" ht="110.4" x14ac:dyDescent="0.25">
      <c r="A340" s="45">
        <v>381</v>
      </c>
      <c r="B340" s="253" t="s">
        <v>8632</v>
      </c>
      <c r="C340" s="45">
        <v>32</v>
      </c>
      <c r="D340" s="46"/>
      <c r="E340" s="47" t="s">
        <v>8218</v>
      </c>
      <c r="F340" s="45" t="s">
        <v>8219</v>
      </c>
      <c r="G340" s="47" t="s">
        <v>8220</v>
      </c>
      <c r="H340" s="45">
        <v>2001</v>
      </c>
      <c r="I340" s="48" t="s">
        <v>8221</v>
      </c>
      <c r="J340" s="49">
        <v>81613</v>
      </c>
      <c r="K340" s="45" t="s">
        <v>1902</v>
      </c>
      <c r="L340" s="48" t="s">
        <v>8222</v>
      </c>
      <c r="M340" s="48" t="s">
        <v>8223</v>
      </c>
      <c r="N340" s="48" t="s">
        <v>8224</v>
      </c>
      <c r="O340" s="48" t="s">
        <v>8225</v>
      </c>
      <c r="P340" s="45"/>
      <c r="Q340" s="45" t="s">
        <v>7889</v>
      </c>
      <c r="R340" s="45">
        <v>0</v>
      </c>
      <c r="S340" s="45">
        <v>18000</v>
      </c>
      <c r="T340" s="45">
        <v>18000</v>
      </c>
      <c r="U340" s="45">
        <v>36000</v>
      </c>
      <c r="V340" s="45">
        <v>100</v>
      </c>
      <c r="W340" s="45">
        <v>100</v>
      </c>
      <c r="X340" s="45" t="s">
        <v>7890</v>
      </c>
      <c r="Y340" s="45" t="s">
        <v>8025</v>
      </c>
      <c r="Z340" s="45" t="s">
        <v>8026</v>
      </c>
      <c r="AA340" s="45" t="s">
        <v>8027</v>
      </c>
      <c r="AB340" s="45" t="s">
        <v>8028</v>
      </c>
      <c r="AC340" s="45"/>
      <c r="AD340" s="45" t="s">
        <v>7895</v>
      </c>
      <c r="AE340" s="52" t="s">
        <v>7872</v>
      </c>
      <c r="AF340" s="420">
        <v>100</v>
      </c>
      <c r="AG340" s="53" t="s">
        <v>7896</v>
      </c>
      <c r="AH340" s="45"/>
      <c r="AI340" s="54">
        <v>100</v>
      </c>
      <c r="AJ340" s="53"/>
      <c r="AK340" s="45"/>
      <c r="AL340" s="54"/>
      <c r="AM340" s="53"/>
      <c r="AN340" s="45"/>
      <c r="AO340" s="54"/>
      <c r="AP340" s="53"/>
      <c r="AQ340" s="45"/>
      <c r="AR340" s="54"/>
      <c r="AS340" s="53"/>
      <c r="AT340" s="45"/>
      <c r="AU340" s="54"/>
      <c r="AV340" s="53"/>
      <c r="AW340" s="45"/>
      <c r="AX340" s="54"/>
      <c r="AY340" s="132"/>
      <c r="AZ340" s="132"/>
      <c r="BA340" s="132"/>
      <c r="BB340" s="132"/>
      <c r="BC340" s="132"/>
    </row>
    <row r="341" spans="1:55" s="116" customFormat="1" ht="110.4" x14ac:dyDescent="0.25">
      <c r="A341" s="45">
        <v>381</v>
      </c>
      <c r="B341" s="253" t="s">
        <v>8633</v>
      </c>
      <c r="C341" s="45">
        <v>32</v>
      </c>
      <c r="D341" s="46"/>
      <c r="E341" s="47" t="s">
        <v>8226</v>
      </c>
      <c r="F341" s="45" t="s">
        <v>8219</v>
      </c>
      <c r="G341" s="47" t="s">
        <v>8227</v>
      </c>
      <c r="H341" s="45">
        <v>2001</v>
      </c>
      <c r="I341" s="48" t="s">
        <v>8228</v>
      </c>
      <c r="J341" s="49">
        <v>91632</v>
      </c>
      <c r="K341" s="45" t="s">
        <v>1902</v>
      </c>
      <c r="L341" s="48" t="s">
        <v>8222</v>
      </c>
      <c r="M341" s="48" t="s">
        <v>8223</v>
      </c>
      <c r="N341" s="48" t="s">
        <v>8224</v>
      </c>
      <c r="O341" s="48" t="s">
        <v>8229</v>
      </c>
      <c r="P341" s="45"/>
      <c r="Q341" s="45" t="s">
        <v>7889</v>
      </c>
      <c r="R341" s="45">
        <v>0</v>
      </c>
      <c r="S341" s="45">
        <v>18000</v>
      </c>
      <c r="T341" s="45">
        <v>18000</v>
      </c>
      <c r="U341" s="45">
        <v>36000</v>
      </c>
      <c r="V341" s="45">
        <v>100</v>
      </c>
      <c r="W341" s="45">
        <v>100</v>
      </c>
      <c r="X341" s="45" t="s">
        <v>7890</v>
      </c>
      <c r="Y341" s="45" t="s">
        <v>8025</v>
      </c>
      <c r="Z341" s="45" t="s">
        <v>8026</v>
      </c>
      <c r="AA341" s="45" t="s">
        <v>8027</v>
      </c>
      <c r="AB341" s="45" t="s">
        <v>8028</v>
      </c>
      <c r="AC341" s="45"/>
      <c r="AD341" s="45" t="s">
        <v>7895</v>
      </c>
      <c r="AE341" s="52" t="s">
        <v>7872</v>
      </c>
      <c r="AF341" s="420">
        <v>100</v>
      </c>
      <c r="AG341" s="53" t="s">
        <v>7896</v>
      </c>
      <c r="AH341" s="45"/>
      <c r="AI341" s="54">
        <v>100</v>
      </c>
      <c r="AJ341" s="53"/>
      <c r="AK341" s="45"/>
      <c r="AL341" s="54"/>
      <c r="AM341" s="53"/>
      <c r="AN341" s="45"/>
      <c r="AO341" s="54"/>
      <c r="AP341" s="53"/>
      <c r="AQ341" s="45"/>
      <c r="AR341" s="54"/>
      <c r="AS341" s="53"/>
      <c r="AT341" s="45"/>
      <c r="AU341" s="54"/>
      <c r="AV341" s="53"/>
      <c r="AW341" s="45"/>
      <c r="AX341" s="54"/>
      <c r="AY341" s="132"/>
      <c r="AZ341" s="132"/>
      <c r="BA341" s="132"/>
      <c r="BB341" s="132"/>
      <c r="BC341" s="132"/>
    </row>
    <row r="342" spans="1:55" s="116" customFormat="1" ht="303.60000000000002" x14ac:dyDescent="0.25">
      <c r="A342" s="45">
        <v>381</v>
      </c>
      <c r="B342" s="253" t="s">
        <v>7858</v>
      </c>
      <c r="C342" s="45">
        <v>30</v>
      </c>
      <c r="D342" s="46"/>
      <c r="E342" s="47" t="s">
        <v>8230</v>
      </c>
      <c r="F342" s="45" t="s">
        <v>7860</v>
      </c>
      <c r="G342" s="47" t="s">
        <v>8231</v>
      </c>
      <c r="H342" s="45" t="s">
        <v>8232</v>
      </c>
      <c r="I342" s="48" t="s">
        <v>8233</v>
      </c>
      <c r="J342" s="49">
        <v>95927.93</v>
      </c>
      <c r="K342" s="45" t="s">
        <v>655</v>
      </c>
      <c r="L342" s="48" t="s">
        <v>7863</v>
      </c>
      <c r="M342" s="48" t="s">
        <v>8234</v>
      </c>
      <c r="N342" s="48" t="s">
        <v>8235</v>
      </c>
      <c r="O342" s="48" t="s">
        <v>8236</v>
      </c>
      <c r="P342" s="45" t="s">
        <v>8237</v>
      </c>
      <c r="Q342" s="45" t="s">
        <v>8238</v>
      </c>
      <c r="R342" s="45">
        <v>0</v>
      </c>
      <c r="S342" s="45">
        <v>0</v>
      </c>
      <c r="T342" s="45" t="s">
        <v>8239</v>
      </c>
      <c r="U342" s="45" t="s">
        <v>8239</v>
      </c>
      <c r="V342" s="45">
        <v>80</v>
      </c>
      <c r="W342" s="45">
        <v>100</v>
      </c>
      <c r="X342" s="45" t="s">
        <v>7870</v>
      </c>
      <c r="Y342" s="45">
        <v>4</v>
      </c>
      <c r="Z342" s="45">
        <v>6</v>
      </c>
      <c r="AA342" s="45">
        <v>1</v>
      </c>
      <c r="AB342" s="45">
        <v>35</v>
      </c>
      <c r="AC342" s="45" t="s">
        <v>655</v>
      </c>
      <c r="AD342" s="45" t="s">
        <v>7871</v>
      </c>
      <c r="AE342" s="52" t="s">
        <v>7872</v>
      </c>
      <c r="AF342" s="420">
        <v>0</v>
      </c>
      <c r="AG342" s="53" t="s">
        <v>7873</v>
      </c>
      <c r="AH342" s="45"/>
      <c r="AI342" s="54">
        <v>50</v>
      </c>
      <c r="AJ342" s="53"/>
      <c r="AK342" s="45"/>
      <c r="AL342" s="54"/>
      <c r="AM342" s="53"/>
      <c r="AN342" s="45"/>
      <c r="AO342" s="54"/>
      <c r="AP342" s="53"/>
      <c r="AQ342" s="45"/>
      <c r="AR342" s="54"/>
      <c r="AS342" s="53"/>
      <c r="AT342" s="45"/>
      <c r="AU342" s="54"/>
      <c r="AV342" s="53"/>
      <c r="AW342" s="45"/>
      <c r="AX342" s="54"/>
      <c r="AY342" s="132"/>
      <c r="AZ342" s="132"/>
      <c r="BA342" s="132"/>
      <c r="BB342" s="132"/>
      <c r="BC342" s="132"/>
    </row>
    <row r="343" spans="1:55" s="116" customFormat="1" ht="331.2" x14ac:dyDescent="0.25">
      <c r="A343" s="45"/>
      <c r="B343" s="253"/>
      <c r="C343" s="45"/>
      <c r="D343" s="46"/>
      <c r="E343" s="47"/>
      <c r="F343" s="45"/>
      <c r="G343" s="47"/>
      <c r="H343" s="45"/>
      <c r="I343" s="48"/>
      <c r="J343" s="49"/>
      <c r="K343" s="45"/>
      <c r="L343" s="48"/>
      <c r="M343" s="48"/>
      <c r="N343" s="48"/>
      <c r="O343" s="48"/>
      <c r="P343" s="45" t="s">
        <v>8240</v>
      </c>
      <c r="Q343" s="45" t="s">
        <v>7868</v>
      </c>
      <c r="R343" s="45">
        <v>0</v>
      </c>
      <c r="S343" s="45">
        <v>0</v>
      </c>
      <c r="T343" s="45" t="s">
        <v>7868</v>
      </c>
      <c r="U343" s="45" t="s">
        <v>7868</v>
      </c>
      <c r="V343" s="45">
        <v>10</v>
      </c>
      <c r="W343" s="45">
        <v>100</v>
      </c>
      <c r="X343" s="45" t="s">
        <v>7870</v>
      </c>
      <c r="Y343" s="45">
        <v>4</v>
      </c>
      <c r="Z343" s="45">
        <v>2</v>
      </c>
      <c r="AA343" s="45">
        <v>1</v>
      </c>
      <c r="AB343" s="45">
        <v>35</v>
      </c>
      <c r="AC343" s="45" t="s">
        <v>655</v>
      </c>
      <c r="AD343" s="45" t="s">
        <v>7871</v>
      </c>
      <c r="AE343" s="52" t="s">
        <v>7872</v>
      </c>
      <c r="AF343" s="420">
        <v>0</v>
      </c>
      <c r="AG343" s="53" t="s">
        <v>7873</v>
      </c>
      <c r="AH343" s="45"/>
      <c r="AI343" s="54">
        <v>70</v>
      </c>
      <c r="AJ343" s="53"/>
      <c r="AK343" s="45"/>
      <c r="AL343" s="54"/>
      <c r="AM343" s="53"/>
      <c r="AN343" s="45"/>
      <c r="AO343" s="54"/>
      <c r="AP343" s="53"/>
      <c r="AQ343" s="45"/>
      <c r="AR343" s="54"/>
      <c r="AS343" s="53"/>
      <c r="AT343" s="45"/>
      <c r="AU343" s="54"/>
      <c r="AV343" s="53"/>
      <c r="AW343" s="45"/>
      <c r="AX343" s="54"/>
      <c r="AY343" s="132"/>
      <c r="AZ343" s="132"/>
      <c r="BA343" s="132"/>
      <c r="BB343" s="132"/>
      <c r="BC343" s="132"/>
    </row>
    <row r="344" spans="1:55" s="116" customFormat="1" ht="96.6" x14ac:dyDescent="0.25">
      <c r="A344" s="45">
        <v>381</v>
      </c>
      <c r="B344" s="253" t="s">
        <v>8625</v>
      </c>
      <c r="C344" s="45"/>
      <c r="D344" s="46"/>
      <c r="E344" s="47" t="s">
        <v>8241</v>
      </c>
      <c r="F344" s="45">
        <v>10990</v>
      </c>
      <c r="G344" s="47" t="s">
        <v>8242</v>
      </c>
      <c r="H344" s="45">
        <v>2009</v>
      </c>
      <c r="I344" s="48" t="s">
        <v>8243</v>
      </c>
      <c r="J344" s="49">
        <v>138627.62</v>
      </c>
      <c r="K344" s="45" t="s">
        <v>677</v>
      </c>
      <c r="L344" s="48" t="s">
        <v>8244</v>
      </c>
      <c r="M344" s="48" t="s">
        <v>8245</v>
      </c>
      <c r="N344" s="48" t="s">
        <v>8246</v>
      </c>
      <c r="O344" s="48" t="s">
        <v>8247</v>
      </c>
      <c r="P344" s="45" t="s">
        <v>8248</v>
      </c>
      <c r="Q344" s="45" t="s">
        <v>8249</v>
      </c>
      <c r="R344" s="45">
        <v>1153</v>
      </c>
      <c r="S344" s="45">
        <v>13.75</v>
      </c>
      <c r="T344" s="45">
        <v>19.600000000000001</v>
      </c>
      <c r="U344" s="45">
        <v>1186.3499999999999</v>
      </c>
      <c r="V344" s="45">
        <v>50</v>
      </c>
      <c r="W344" s="45">
        <v>100</v>
      </c>
      <c r="X344" s="45" t="s">
        <v>8250</v>
      </c>
      <c r="Y344" s="45">
        <v>4</v>
      </c>
      <c r="Z344" s="45">
        <v>7</v>
      </c>
      <c r="AA344" s="45">
        <v>4</v>
      </c>
      <c r="AB344" s="45" t="s">
        <v>8251</v>
      </c>
      <c r="AC344" s="45" t="s">
        <v>677</v>
      </c>
      <c r="AD344" s="45" t="s">
        <v>8252</v>
      </c>
      <c r="AE344" s="52" t="s">
        <v>7909</v>
      </c>
      <c r="AF344" s="420">
        <v>70</v>
      </c>
      <c r="AG344" s="53" t="s">
        <v>7912</v>
      </c>
      <c r="AH344" s="45" t="s">
        <v>2394</v>
      </c>
      <c r="AI344" s="54">
        <v>50</v>
      </c>
      <c r="AJ344" s="53" t="s">
        <v>8253</v>
      </c>
      <c r="AK344" s="45" t="s">
        <v>2394</v>
      </c>
      <c r="AL344" s="54">
        <v>50</v>
      </c>
      <c r="AM344" s="53"/>
      <c r="AN344" s="45"/>
      <c r="AO344" s="54"/>
      <c r="AP344" s="53"/>
      <c r="AQ344" s="45"/>
      <c r="AR344" s="54"/>
      <c r="AS344" s="53"/>
      <c r="AT344" s="45"/>
      <c r="AU344" s="54"/>
      <c r="AV344" s="53"/>
      <c r="AW344" s="45"/>
      <c r="AX344" s="54"/>
      <c r="AY344" s="132"/>
      <c r="AZ344" s="132"/>
      <c r="BA344" s="132"/>
      <c r="BB344" s="132"/>
      <c r="BC344" s="132"/>
    </row>
    <row r="345" spans="1:55" s="116" customFormat="1" ht="193.2" x14ac:dyDescent="0.25">
      <c r="A345" s="45">
        <v>381</v>
      </c>
      <c r="B345" s="253" t="s">
        <v>8625</v>
      </c>
      <c r="C345" s="45">
        <v>30</v>
      </c>
      <c r="D345" s="46"/>
      <c r="E345" s="47" t="s">
        <v>8254</v>
      </c>
      <c r="F345" s="45">
        <v>6135</v>
      </c>
      <c r="G345" s="47" t="s">
        <v>8255</v>
      </c>
      <c r="H345" s="45">
        <v>2009</v>
      </c>
      <c r="I345" s="48" t="s">
        <v>8256</v>
      </c>
      <c r="J345" s="49">
        <v>14000</v>
      </c>
      <c r="K345" s="45" t="s">
        <v>2798</v>
      </c>
      <c r="L345" s="48" t="s">
        <v>8257</v>
      </c>
      <c r="M345" s="48" t="s">
        <v>8258</v>
      </c>
      <c r="N345" s="48" t="s">
        <v>8259</v>
      </c>
      <c r="O345" s="48" t="s">
        <v>8260</v>
      </c>
      <c r="P345" s="45" t="s">
        <v>8261</v>
      </c>
      <c r="Q345" s="45">
        <v>0</v>
      </c>
      <c r="R345" s="45">
        <v>0</v>
      </c>
      <c r="S345" s="45">
        <v>0</v>
      </c>
      <c r="T345" s="45">
        <v>0</v>
      </c>
      <c r="U345" s="45">
        <v>0</v>
      </c>
      <c r="V345" s="45">
        <v>50</v>
      </c>
      <c r="W345" s="45">
        <v>100</v>
      </c>
      <c r="X345" s="45" t="s">
        <v>8262</v>
      </c>
      <c r="Y345" s="45">
        <v>4</v>
      </c>
      <c r="Z345" s="45">
        <v>7</v>
      </c>
      <c r="AA345" s="45">
        <v>6</v>
      </c>
      <c r="AB345" s="45" t="s">
        <v>8263</v>
      </c>
      <c r="AC345" s="45" t="s">
        <v>677</v>
      </c>
      <c r="AD345" s="45" t="s">
        <v>8252</v>
      </c>
      <c r="AE345" s="52">
        <v>5</v>
      </c>
      <c r="AF345" s="420">
        <v>0</v>
      </c>
      <c r="AG345" s="53" t="s">
        <v>8264</v>
      </c>
      <c r="AH345" s="45" t="s">
        <v>8265</v>
      </c>
      <c r="AI345" s="54">
        <v>0</v>
      </c>
      <c r="AJ345" s="53"/>
      <c r="AK345" s="45"/>
      <c r="AL345" s="54"/>
      <c r="AM345" s="53"/>
      <c r="AN345" s="45"/>
      <c r="AO345" s="54"/>
      <c r="AP345" s="53"/>
      <c r="AQ345" s="45"/>
      <c r="AR345" s="54"/>
      <c r="AS345" s="53"/>
      <c r="AT345" s="45"/>
      <c r="AU345" s="54"/>
      <c r="AV345" s="53"/>
      <c r="AW345" s="45"/>
      <c r="AX345" s="54"/>
      <c r="AY345" s="132"/>
      <c r="AZ345" s="132"/>
      <c r="BA345" s="132"/>
      <c r="BB345" s="132"/>
      <c r="BC345" s="132"/>
    </row>
    <row r="346" spans="1:55" s="116" customFormat="1" ht="151.80000000000001" x14ac:dyDescent="0.25">
      <c r="A346" s="45">
        <v>381</v>
      </c>
      <c r="B346" s="253" t="s">
        <v>8625</v>
      </c>
      <c r="C346" s="45">
        <v>30</v>
      </c>
      <c r="D346" s="46"/>
      <c r="E346" s="47" t="s">
        <v>8254</v>
      </c>
      <c r="F346" s="45">
        <v>6136</v>
      </c>
      <c r="G346" s="47" t="s">
        <v>8266</v>
      </c>
      <c r="H346" s="45">
        <v>2009</v>
      </c>
      <c r="I346" s="48" t="s">
        <v>8267</v>
      </c>
      <c r="J346" s="49">
        <v>72918.880000000005</v>
      </c>
      <c r="K346" s="45" t="s">
        <v>677</v>
      </c>
      <c r="L346" s="48" t="s">
        <v>8257</v>
      </c>
      <c r="M346" s="48" t="s">
        <v>8258</v>
      </c>
      <c r="N346" s="48" t="s">
        <v>8268</v>
      </c>
      <c r="O346" s="48" t="s">
        <v>8269</v>
      </c>
      <c r="P346" s="45" t="s">
        <v>8261</v>
      </c>
      <c r="Q346" s="45">
        <v>0</v>
      </c>
      <c r="R346" s="45">
        <v>0</v>
      </c>
      <c r="S346" s="45">
        <v>0</v>
      </c>
      <c r="T346" s="45">
        <v>0</v>
      </c>
      <c r="U346" s="45">
        <v>0</v>
      </c>
      <c r="V346" s="45">
        <v>60</v>
      </c>
      <c r="W346" s="45">
        <v>100</v>
      </c>
      <c r="X346" s="45" t="s">
        <v>8270</v>
      </c>
      <c r="Y346" s="45">
        <v>3</v>
      </c>
      <c r="Z346" s="45">
        <v>1</v>
      </c>
      <c r="AA346" s="45">
        <v>4</v>
      </c>
      <c r="AB346" s="45" t="s">
        <v>8028</v>
      </c>
      <c r="AC346" s="45" t="s">
        <v>677</v>
      </c>
      <c r="AD346" s="45" t="s">
        <v>8271</v>
      </c>
      <c r="AE346" s="52">
        <v>5</v>
      </c>
      <c r="AF346" s="420">
        <v>70</v>
      </c>
      <c r="AG346" s="53" t="s">
        <v>8264</v>
      </c>
      <c r="AH346" s="45" t="s">
        <v>8265</v>
      </c>
      <c r="AI346" s="54">
        <v>75</v>
      </c>
      <c r="AJ346" s="53"/>
      <c r="AK346" s="45"/>
      <c r="AL346" s="54"/>
      <c r="AM346" s="53"/>
      <c r="AN346" s="45"/>
      <c r="AO346" s="54"/>
      <c r="AP346" s="53"/>
      <c r="AQ346" s="45"/>
      <c r="AR346" s="54"/>
      <c r="AS346" s="53"/>
      <c r="AT346" s="45"/>
      <c r="AU346" s="54"/>
      <c r="AV346" s="53"/>
      <c r="AW346" s="45"/>
      <c r="AX346" s="54"/>
      <c r="AY346" s="132"/>
      <c r="AZ346" s="132"/>
      <c r="BA346" s="132"/>
      <c r="BB346" s="132"/>
      <c r="BC346" s="132"/>
    </row>
    <row r="347" spans="1:55" s="116" customFormat="1" ht="317.39999999999998" x14ac:dyDescent="0.25">
      <c r="A347" s="45">
        <v>381</v>
      </c>
      <c r="B347" s="253" t="s">
        <v>8625</v>
      </c>
      <c r="C347" s="45"/>
      <c r="D347" s="46"/>
      <c r="E347" s="47" t="s">
        <v>8111</v>
      </c>
      <c r="F347" s="45"/>
      <c r="G347" s="47" t="s">
        <v>8272</v>
      </c>
      <c r="H347" s="45" t="s">
        <v>8273</v>
      </c>
      <c r="I347" s="48" t="s">
        <v>8274</v>
      </c>
      <c r="J347" s="49">
        <v>99962.14</v>
      </c>
      <c r="K347" s="45" t="s">
        <v>677</v>
      </c>
      <c r="L347" s="48" t="s">
        <v>8087</v>
      </c>
      <c r="M347" s="48" t="s">
        <v>8088</v>
      </c>
      <c r="N347" s="48" t="s">
        <v>8275</v>
      </c>
      <c r="O347" s="48" t="s">
        <v>8276</v>
      </c>
      <c r="P347" s="45" t="s">
        <v>8277</v>
      </c>
      <c r="Q347" s="45">
        <v>0</v>
      </c>
      <c r="R347" s="45">
        <v>0</v>
      </c>
      <c r="S347" s="45">
        <v>0</v>
      </c>
      <c r="T347" s="45">
        <v>0</v>
      </c>
      <c r="U347" s="45">
        <v>0</v>
      </c>
      <c r="V347" s="45">
        <v>0</v>
      </c>
      <c r="W347" s="45">
        <v>100</v>
      </c>
      <c r="X347" s="45" t="s">
        <v>8092</v>
      </c>
      <c r="Y347" s="45">
        <v>6</v>
      </c>
      <c r="Z347" s="45">
        <v>1</v>
      </c>
      <c r="AA347" s="45">
        <v>1</v>
      </c>
      <c r="AB347" s="45" t="s">
        <v>8108</v>
      </c>
      <c r="AC347" s="45">
        <v>122</v>
      </c>
      <c r="AD347" s="45">
        <v>0</v>
      </c>
      <c r="AE347" s="52" t="s">
        <v>8278</v>
      </c>
      <c r="AF347" s="420">
        <v>100</v>
      </c>
      <c r="AG347" s="53" t="s">
        <v>8094</v>
      </c>
      <c r="AH347" s="45"/>
      <c r="AI347" s="54">
        <v>100</v>
      </c>
      <c r="AJ347" s="53"/>
      <c r="AK347" s="45"/>
      <c r="AL347" s="54"/>
      <c r="AM347" s="53"/>
      <c r="AN347" s="45"/>
      <c r="AO347" s="54"/>
      <c r="AP347" s="53"/>
      <c r="AQ347" s="45"/>
      <c r="AR347" s="54"/>
      <c r="AS347" s="53"/>
      <c r="AT347" s="45"/>
      <c r="AU347" s="54"/>
      <c r="AV347" s="53"/>
      <c r="AW347" s="45"/>
      <c r="AX347" s="54"/>
      <c r="AY347" s="132"/>
      <c r="AZ347" s="132"/>
      <c r="BA347" s="132"/>
      <c r="BB347" s="132"/>
      <c r="BC347" s="132"/>
    </row>
    <row r="348" spans="1:55" s="116" customFormat="1" ht="110.4" x14ac:dyDescent="0.25">
      <c r="A348" s="45">
        <v>381</v>
      </c>
      <c r="B348" s="253" t="s">
        <v>7858</v>
      </c>
      <c r="C348" s="45"/>
      <c r="D348" s="46"/>
      <c r="E348" s="47" t="s">
        <v>2383</v>
      </c>
      <c r="F348" s="45"/>
      <c r="G348" s="47" t="s">
        <v>8279</v>
      </c>
      <c r="H348" s="45" t="s">
        <v>8280</v>
      </c>
      <c r="I348" s="48"/>
      <c r="J348" s="49" t="s">
        <v>8281</v>
      </c>
      <c r="K348" s="45" t="s">
        <v>8282</v>
      </c>
      <c r="L348" s="48" t="s">
        <v>2388</v>
      </c>
      <c r="M348" s="48" t="s">
        <v>2389</v>
      </c>
      <c r="N348" s="48" t="s">
        <v>2390</v>
      </c>
      <c r="O348" s="48" t="s">
        <v>2391</v>
      </c>
      <c r="P348" s="45" t="s">
        <v>8283</v>
      </c>
      <c r="Q348" s="45">
        <v>3.59</v>
      </c>
      <c r="R348" s="45">
        <v>6097.18</v>
      </c>
      <c r="S348" s="45">
        <v>0</v>
      </c>
      <c r="T348" s="45">
        <v>0</v>
      </c>
      <c r="U348" s="45">
        <v>6097.18</v>
      </c>
      <c r="V348" s="45">
        <v>100</v>
      </c>
      <c r="W348" s="45">
        <v>85</v>
      </c>
      <c r="X348" s="45" t="s">
        <v>7890</v>
      </c>
      <c r="Y348" s="45" t="s">
        <v>8025</v>
      </c>
      <c r="Z348" s="45" t="s">
        <v>8026</v>
      </c>
      <c r="AA348" s="45" t="s">
        <v>8027</v>
      </c>
      <c r="AB348" s="45" t="s">
        <v>8028</v>
      </c>
      <c r="AC348" s="45"/>
      <c r="AD348" s="45" t="s">
        <v>8029</v>
      </c>
      <c r="AE348" s="52" t="s">
        <v>7872</v>
      </c>
      <c r="AF348" s="420">
        <v>100</v>
      </c>
      <c r="AG348" s="53" t="s">
        <v>7896</v>
      </c>
      <c r="AH348" s="45" t="s">
        <v>2394</v>
      </c>
      <c r="AI348" s="54">
        <v>100</v>
      </c>
      <c r="AJ348" s="53"/>
      <c r="AK348" s="45"/>
      <c r="AL348" s="54"/>
      <c r="AM348" s="53"/>
      <c r="AN348" s="45"/>
      <c r="AO348" s="54"/>
      <c r="AP348" s="53"/>
      <c r="AQ348" s="45"/>
      <c r="AR348" s="54"/>
      <c r="AS348" s="53"/>
      <c r="AT348" s="45"/>
      <c r="AU348" s="54"/>
      <c r="AV348" s="53"/>
      <c r="AW348" s="45"/>
      <c r="AX348" s="54"/>
      <c r="AY348" s="132"/>
      <c r="AZ348" s="132"/>
      <c r="BA348" s="132"/>
      <c r="BB348" s="132"/>
      <c r="BC348" s="132"/>
    </row>
    <row r="349" spans="1:55" s="116" customFormat="1" ht="165.6" x14ac:dyDescent="0.25">
      <c r="A349" s="45">
        <v>381</v>
      </c>
      <c r="B349" s="253" t="s">
        <v>7858</v>
      </c>
      <c r="C349" s="45">
        <v>30</v>
      </c>
      <c r="D349" s="46"/>
      <c r="E349" s="47" t="s">
        <v>8003</v>
      </c>
      <c r="F349" s="45">
        <v>6013</v>
      </c>
      <c r="G349" s="47" t="s">
        <v>8284</v>
      </c>
      <c r="H349" s="45">
        <v>2011</v>
      </c>
      <c r="I349" s="48" t="s">
        <v>8285</v>
      </c>
      <c r="J349" s="49">
        <v>159300</v>
      </c>
      <c r="K349" s="45" t="s">
        <v>677</v>
      </c>
      <c r="L349" s="48" t="s">
        <v>7863</v>
      </c>
      <c r="M349" s="48" t="s">
        <v>8286</v>
      </c>
      <c r="N349" s="48" t="s">
        <v>8287</v>
      </c>
      <c r="O349" s="48" t="s">
        <v>8288</v>
      </c>
      <c r="P349" s="45">
        <v>1102675</v>
      </c>
      <c r="Q349" s="45">
        <v>0</v>
      </c>
      <c r="R349" s="45">
        <v>0</v>
      </c>
      <c r="S349" s="45">
        <v>0</v>
      </c>
      <c r="T349" s="45" t="s">
        <v>8289</v>
      </c>
      <c r="U349" s="45">
        <v>0</v>
      </c>
      <c r="V349" s="45">
        <v>20</v>
      </c>
      <c r="W349" s="45">
        <v>100</v>
      </c>
      <c r="X349" s="45" t="s">
        <v>8290</v>
      </c>
      <c r="Y349" s="45">
        <v>4</v>
      </c>
      <c r="Z349" s="45">
        <v>6</v>
      </c>
      <c r="AA349" s="45">
        <v>3</v>
      </c>
      <c r="AB349" s="45">
        <v>35</v>
      </c>
      <c r="AC349" s="45" t="s">
        <v>677</v>
      </c>
      <c r="AD349" s="45" t="s">
        <v>7871</v>
      </c>
      <c r="AE349" s="52" t="s">
        <v>7872</v>
      </c>
      <c r="AF349" s="420">
        <v>0</v>
      </c>
      <c r="AG349" s="53" t="s">
        <v>8291</v>
      </c>
      <c r="AH349" s="45"/>
      <c r="AI349" s="54">
        <v>0</v>
      </c>
      <c r="AJ349" s="53"/>
      <c r="AK349" s="45"/>
      <c r="AL349" s="54"/>
      <c r="AM349" s="53"/>
      <c r="AN349" s="45"/>
      <c r="AO349" s="54"/>
      <c r="AP349" s="53"/>
      <c r="AQ349" s="45"/>
      <c r="AR349" s="54"/>
      <c r="AS349" s="53"/>
      <c r="AT349" s="45"/>
      <c r="AU349" s="54"/>
      <c r="AV349" s="53"/>
      <c r="AW349" s="45"/>
      <c r="AX349" s="54"/>
      <c r="AY349" s="132"/>
      <c r="AZ349" s="132"/>
      <c r="BA349" s="132"/>
      <c r="BB349" s="132"/>
      <c r="BC349" s="132"/>
    </row>
    <row r="350" spans="1:55" s="116" customFormat="1" ht="151.80000000000001" x14ac:dyDescent="0.25">
      <c r="A350" s="45">
        <v>381</v>
      </c>
      <c r="B350" s="253" t="s">
        <v>7858</v>
      </c>
      <c r="C350" s="45"/>
      <c r="D350" s="46"/>
      <c r="E350" s="47" t="s">
        <v>7915</v>
      </c>
      <c r="F350" s="45"/>
      <c r="G350" s="47" t="s">
        <v>8292</v>
      </c>
      <c r="H350" s="45">
        <v>2011</v>
      </c>
      <c r="I350" s="48"/>
      <c r="J350" s="49">
        <v>1975374.27</v>
      </c>
      <c r="K350" s="45" t="s">
        <v>677</v>
      </c>
      <c r="L350" s="48" t="s">
        <v>8293</v>
      </c>
      <c r="M350" s="48" t="s">
        <v>8294</v>
      </c>
      <c r="N350" s="48" t="s">
        <v>8295</v>
      </c>
      <c r="O350" s="48" t="s">
        <v>8296</v>
      </c>
      <c r="P350" s="45">
        <v>1403656</v>
      </c>
      <c r="Q350" s="45" t="s">
        <v>8297</v>
      </c>
      <c r="R350" s="45">
        <v>197.99</v>
      </c>
      <c r="S350" s="45">
        <v>160000</v>
      </c>
      <c r="T350" s="45" t="s">
        <v>8298</v>
      </c>
      <c r="U350" s="45">
        <v>160247.99</v>
      </c>
      <c r="V350" s="45">
        <v>90</v>
      </c>
      <c r="W350" s="45">
        <v>99.86</v>
      </c>
      <c r="X350" s="45" t="s">
        <v>8119</v>
      </c>
      <c r="Y350" s="45">
        <v>3</v>
      </c>
      <c r="Z350" s="45">
        <v>3</v>
      </c>
      <c r="AA350" s="45">
        <v>1</v>
      </c>
      <c r="AB350" s="45">
        <v>10.7</v>
      </c>
      <c r="AC350" s="45" t="s">
        <v>677</v>
      </c>
      <c r="AD350" s="45">
        <v>50</v>
      </c>
      <c r="AE350" s="52" t="s">
        <v>7909</v>
      </c>
      <c r="AF350" s="420">
        <v>80</v>
      </c>
      <c r="AG350" s="53" t="s">
        <v>7914</v>
      </c>
      <c r="AH350" s="45" t="s">
        <v>8299</v>
      </c>
      <c r="AI350" s="54">
        <v>40</v>
      </c>
      <c r="AJ350" s="53" t="s">
        <v>8300</v>
      </c>
      <c r="AK350" s="45">
        <v>5380</v>
      </c>
      <c r="AL350" s="54">
        <v>20</v>
      </c>
      <c r="AM350" s="53" t="s">
        <v>8301</v>
      </c>
      <c r="AN350" s="45">
        <v>10921</v>
      </c>
      <c r="AO350" s="54">
        <v>10</v>
      </c>
      <c r="AP350" s="53" t="s">
        <v>8302</v>
      </c>
      <c r="AQ350" s="45">
        <v>17893</v>
      </c>
      <c r="AR350" s="54">
        <v>10</v>
      </c>
      <c r="AS350" s="53"/>
      <c r="AT350" s="45"/>
      <c r="AU350" s="54"/>
      <c r="AV350" s="53"/>
      <c r="AW350" s="45"/>
      <c r="AX350" s="54"/>
      <c r="AY350" s="132"/>
      <c r="AZ350" s="132"/>
      <c r="BA350" s="132"/>
      <c r="BB350" s="132"/>
      <c r="BC350" s="132"/>
    </row>
    <row r="351" spans="1:55" s="116" customFormat="1" ht="82.8" x14ac:dyDescent="0.25">
      <c r="A351" s="45">
        <v>381</v>
      </c>
      <c r="B351" s="253" t="s">
        <v>7858</v>
      </c>
      <c r="C351" s="45">
        <v>29</v>
      </c>
      <c r="D351" s="46"/>
      <c r="E351" s="47" t="s">
        <v>7933</v>
      </c>
      <c r="F351" s="45">
        <v>10331</v>
      </c>
      <c r="G351" s="47" t="s">
        <v>8303</v>
      </c>
      <c r="H351" s="45">
        <v>2012</v>
      </c>
      <c r="I351" s="48" t="s">
        <v>8304</v>
      </c>
      <c r="J351" s="49">
        <v>23370</v>
      </c>
      <c r="K351" s="45" t="s">
        <v>7943</v>
      </c>
      <c r="L351" s="48" t="s">
        <v>8055</v>
      </c>
      <c r="M351" s="48" t="s">
        <v>7937</v>
      </c>
      <c r="N351" s="48" t="s">
        <v>8305</v>
      </c>
      <c r="O351" s="48" t="s">
        <v>8306</v>
      </c>
      <c r="P351" s="45" t="s">
        <v>8307</v>
      </c>
      <c r="Q351" s="45" t="s">
        <v>8308</v>
      </c>
      <c r="R351" s="45">
        <v>0</v>
      </c>
      <c r="S351" s="45">
        <v>5000</v>
      </c>
      <c r="T351" s="45" t="s">
        <v>8214</v>
      </c>
      <c r="U351" s="45">
        <v>5028</v>
      </c>
      <c r="V351" s="45">
        <v>50</v>
      </c>
      <c r="W351" s="45">
        <v>100</v>
      </c>
      <c r="X351" s="45" t="s">
        <v>7942</v>
      </c>
      <c r="Y351" s="45">
        <v>2</v>
      </c>
      <c r="Z351" s="45">
        <v>5</v>
      </c>
      <c r="AA351" s="45">
        <v>6</v>
      </c>
      <c r="AB351" s="45">
        <v>17</v>
      </c>
      <c r="AC351" s="45" t="s">
        <v>8309</v>
      </c>
      <c r="AD351" s="45"/>
      <c r="AE351" s="52" t="s">
        <v>7909</v>
      </c>
      <c r="AF351" s="420">
        <v>50</v>
      </c>
      <c r="AG351" s="53" t="s">
        <v>7943</v>
      </c>
      <c r="AH351" s="45" t="s">
        <v>2394</v>
      </c>
      <c r="AI351" s="54">
        <v>90</v>
      </c>
      <c r="AJ351" s="53"/>
      <c r="AK351" s="45"/>
      <c r="AL351" s="54"/>
      <c r="AM351" s="53"/>
      <c r="AN351" s="45"/>
      <c r="AO351" s="54"/>
      <c r="AP351" s="53"/>
      <c r="AQ351" s="45"/>
      <c r="AR351" s="54"/>
      <c r="AS351" s="53"/>
      <c r="AT351" s="45"/>
      <c r="AU351" s="54"/>
      <c r="AV351" s="53"/>
      <c r="AW351" s="45"/>
      <c r="AX351" s="54"/>
      <c r="AY351" s="132"/>
      <c r="AZ351" s="132"/>
      <c r="BA351" s="132"/>
      <c r="BB351" s="132"/>
      <c r="BC351" s="132"/>
    </row>
    <row r="352" spans="1:55" s="116" customFormat="1" ht="55.2" x14ac:dyDescent="0.25">
      <c r="A352" s="45">
        <v>381</v>
      </c>
      <c r="B352" s="253" t="s">
        <v>7858</v>
      </c>
      <c r="C352" s="45"/>
      <c r="D352" s="46"/>
      <c r="E352" s="47" t="s">
        <v>8168</v>
      </c>
      <c r="F352" s="45"/>
      <c r="G352" s="47" t="s">
        <v>8310</v>
      </c>
      <c r="H352" s="45">
        <v>2015</v>
      </c>
      <c r="I352" s="48"/>
      <c r="J352" s="49">
        <v>30903.94</v>
      </c>
      <c r="K352" s="45" t="s">
        <v>694</v>
      </c>
      <c r="L352" s="48" t="s">
        <v>8311</v>
      </c>
      <c r="M352" s="48"/>
      <c r="N352" s="48"/>
      <c r="O352" s="48"/>
      <c r="P352" s="45"/>
      <c r="Q352" s="45"/>
      <c r="R352" s="45"/>
      <c r="S352" s="45"/>
      <c r="T352" s="45"/>
      <c r="U352" s="45"/>
      <c r="V352" s="45"/>
      <c r="W352" s="45"/>
      <c r="X352" s="45"/>
      <c r="Y352" s="45"/>
      <c r="Z352" s="45"/>
      <c r="AA352" s="45"/>
      <c r="AB352" s="45"/>
      <c r="AC352" s="45"/>
      <c r="AD352" s="45"/>
      <c r="AE352" s="52"/>
      <c r="AF352" s="420"/>
      <c r="AG352" s="53"/>
      <c r="AH352" s="45"/>
      <c r="AI352" s="54"/>
      <c r="AJ352" s="53"/>
      <c r="AK352" s="45"/>
      <c r="AL352" s="54"/>
      <c r="AM352" s="53"/>
      <c r="AN352" s="45"/>
      <c r="AO352" s="54"/>
      <c r="AP352" s="53"/>
      <c r="AQ352" s="45"/>
      <c r="AR352" s="54"/>
      <c r="AS352" s="53"/>
      <c r="AT352" s="45"/>
      <c r="AU352" s="54"/>
      <c r="AV352" s="53"/>
      <c r="AW352" s="45"/>
      <c r="AX352" s="54"/>
      <c r="AY352" s="132"/>
      <c r="AZ352" s="132"/>
      <c r="BA352" s="132"/>
      <c r="BB352" s="132"/>
      <c r="BC352" s="132"/>
    </row>
    <row r="353" spans="1:55" s="116" customFormat="1" ht="110.4" x14ac:dyDescent="0.25">
      <c r="A353" s="45">
        <v>381</v>
      </c>
      <c r="B353" s="253" t="s">
        <v>7858</v>
      </c>
      <c r="C353" s="45"/>
      <c r="D353" s="46"/>
      <c r="E353" s="47" t="s">
        <v>2383</v>
      </c>
      <c r="F353" s="45"/>
      <c r="G353" s="47" t="s">
        <v>8312</v>
      </c>
      <c r="H353" s="45">
        <v>2015</v>
      </c>
      <c r="I353" s="48"/>
      <c r="J353" s="49">
        <v>20788.8</v>
      </c>
      <c r="K353" s="45" t="s">
        <v>694</v>
      </c>
      <c r="L353" s="48" t="s">
        <v>8313</v>
      </c>
      <c r="M353" s="48" t="s">
        <v>2389</v>
      </c>
      <c r="N353" s="48" t="s">
        <v>2390</v>
      </c>
      <c r="O353" s="48" t="s">
        <v>2391</v>
      </c>
      <c r="P353" s="45" t="s">
        <v>8283</v>
      </c>
      <c r="Q353" s="45">
        <v>0</v>
      </c>
      <c r="R353" s="45">
        <v>1895</v>
      </c>
      <c r="S353" s="45">
        <v>0</v>
      </c>
      <c r="T353" s="45">
        <v>0</v>
      </c>
      <c r="U353" s="45">
        <v>1895</v>
      </c>
      <c r="V353" s="45">
        <v>100</v>
      </c>
      <c r="W353" s="45">
        <v>82</v>
      </c>
      <c r="X353" s="45" t="s">
        <v>7890</v>
      </c>
      <c r="Y353" s="45" t="s">
        <v>8025</v>
      </c>
      <c r="Z353" s="45" t="s">
        <v>8026</v>
      </c>
      <c r="AA353" s="45" t="s">
        <v>8027</v>
      </c>
      <c r="AB353" s="45" t="s">
        <v>8028</v>
      </c>
      <c r="AC353" s="45"/>
      <c r="AD353" s="45" t="s">
        <v>8029</v>
      </c>
      <c r="AE353" s="52" t="s">
        <v>7872</v>
      </c>
      <c r="AF353" s="420">
        <v>100</v>
      </c>
      <c r="AG353" s="53" t="s">
        <v>7896</v>
      </c>
      <c r="AH353" s="45" t="s">
        <v>2394</v>
      </c>
      <c r="AI353" s="54">
        <v>100</v>
      </c>
      <c r="AJ353" s="53"/>
      <c r="AK353" s="45"/>
      <c r="AL353" s="54"/>
      <c r="AM353" s="53"/>
      <c r="AN353" s="45"/>
      <c r="AO353" s="54"/>
      <c r="AP353" s="53"/>
      <c r="AQ353" s="45"/>
      <c r="AR353" s="54"/>
      <c r="AS353" s="53"/>
      <c r="AT353" s="45"/>
      <c r="AU353" s="54"/>
      <c r="AV353" s="53"/>
      <c r="AW353" s="45"/>
      <c r="AX353" s="54"/>
      <c r="AY353" s="132"/>
      <c r="AZ353" s="132"/>
      <c r="BA353" s="132"/>
      <c r="BB353" s="132"/>
      <c r="BC353" s="132"/>
    </row>
    <row r="354" spans="1:55" s="116" customFormat="1" ht="110.4" x14ac:dyDescent="0.25">
      <c r="A354" s="45">
        <v>381</v>
      </c>
      <c r="B354" s="253" t="s">
        <v>7858</v>
      </c>
      <c r="C354" s="45"/>
      <c r="D354" s="46"/>
      <c r="E354" s="47" t="s">
        <v>2383</v>
      </c>
      <c r="F354" s="45"/>
      <c r="G354" s="47" t="s">
        <v>8314</v>
      </c>
      <c r="H354" s="45">
        <v>2016</v>
      </c>
      <c r="I354" s="48" t="s">
        <v>8315</v>
      </c>
      <c r="J354" s="49">
        <v>31175.22</v>
      </c>
      <c r="K354" s="45" t="s">
        <v>694</v>
      </c>
      <c r="L354" s="48" t="s">
        <v>2388</v>
      </c>
      <c r="M354" s="48" t="s">
        <v>2389</v>
      </c>
      <c r="N354" s="48" t="s">
        <v>2390</v>
      </c>
      <c r="O354" s="48" t="s">
        <v>2391</v>
      </c>
      <c r="P354" s="45">
        <v>1403997</v>
      </c>
      <c r="Q354" s="45">
        <v>3.63</v>
      </c>
      <c r="R354" s="45">
        <v>6167.58</v>
      </c>
      <c r="S354" s="45">
        <v>0</v>
      </c>
      <c r="T354" s="45">
        <v>0</v>
      </c>
      <c r="U354" s="45">
        <v>6167.58</v>
      </c>
      <c r="V354" s="45">
        <v>100</v>
      </c>
      <c r="W354" s="45">
        <v>76</v>
      </c>
      <c r="X354" s="45" t="s">
        <v>7890</v>
      </c>
      <c r="Y354" s="45" t="s">
        <v>8025</v>
      </c>
      <c r="Z354" s="45" t="s">
        <v>8026</v>
      </c>
      <c r="AA354" s="45" t="s">
        <v>8027</v>
      </c>
      <c r="AB354" s="45" t="s">
        <v>8028</v>
      </c>
      <c r="AC354" s="45"/>
      <c r="AD354" s="45" t="s">
        <v>8029</v>
      </c>
      <c r="AE354" s="52" t="s">
        <v>7872</v>
      </c>
      <c r="AF354" s="420">
        <v>100</v>
      </c>
      <c r="AG354" s="53" t="s">
        <v>7896</v>
      </c>
      <c r="AH354" s="45" t="s">
        <v>2394</v>
      </c>
      <c r="AI354" s="54">
        <v>100</v>
      </c>
      <c r="AJ354" s="53"/>
      <c r="AK354" s="45"/>
      <c r="AL354" s="54"/>
      <c r="AM354" s="53"/>
      <c r="AN354" s="45"/>
      <c r="AO354" s="54"/>
      <c r="AP354" s="53"/>
      <c r="AQ354" s="45"/>
      <c r="AR354" s="54"/>
      <c r="AS354" s="53"/>
      <c r="AT354" s="45"/>
      <c r="AU354" s="54"/>
      <c r="AV354" s="53"/>
      <c r="AW354" s="45"/>
      <c r="AX354" s="54"/>
      <c r="AY354" s="132"/>
      <c r="AZ354" s="132"/>
      <c r="BA354" s="132"/>
      <c r="BB354" s="132"/>
      <c r="BC354" s="132"/>
    </row>
    <row r="355" spans="1:55" s="116" customFormat="1" ht="110.4" x14ac:dyDescent="0.25">
      <c r="A355" s="45">
        <v>381</v>
      </c>
      <c r="B355" s="253" t="s">
        <v>7858</v>
      </c>
      <c r="C355" s="45"/>
      <c r="D355" s="46"/>
      <c r="E355" s="47" t="s">
        <v>2383</v>
      </c>
      <c r="F355" s="45"/>
      <c r="G355" s="47" t="s">
        <v>8316</v>
      </c>
      <c r="H355" s="45">
        <v>2016</v>
      </c>
      <c r="I355" s="48" t="s">
        <v>8317</v>
      </c>
      <c r="J355" s="49">
        <v>47989.37</v>
      </c>
      <c r="K355" s="45" t="s">
        <v>694</v>
      </c>
      <c r="L355" s="48" t="s">
        <v>2388</v>
      </c>
      <c r="M355" s="48" t="s">
        <v>2389</v>
      </c>
      <c r="N355" s="48" t="s">
        <v>4223</v>
      </c>
      <c r="O355" s="48" t="s">
        <v>8318</v>
      </c>
      <c r="P355" s="45">
        <v>1404036</v>
      </c>
      <c r="Q355" s="45">
        <v>5.58</v>
      </c>
      <c r="R355" s="45">
        <v>9494.02</v>
      </c>
      <c r="S355" s="45">
        <v>0</v>
      </c>
      <c r="T355" s="45">
        <v>0</v>
      </c>
      <c r="U355" s="45">
        <v>9494.02</v>
      </c>
      <c r="V355" s="45">
        <v>100</v>
      </c>
      <c r="W355" s="45">
        <v>50</v>
      </c>
      <c r="X355" s="45" t="s">
        <v>7890</v>
      </c>
      <c r="Y355" s="45" t="s">
        <v>8025</v>
      </c>
      <c r="Z355" s="45" t="s">
        <v>8026</v>
      </c>
      <c r="AA355" s="45" t="s">
        <v>8027</v>
      </c>
      <c r="AB355" s="45" t="s">
        <v>8028</v>
      </c>
      <c r="AC355" s="45"/>
      <c r="AD355" s="45" t="s">
        <v>8029</v>
      </c>
      <c r="AE355" s="52" t="s">
        <v>7872</v>
      </c>
      <c r="AF355" s="420">
        <v>101</v>
      </c>
      <c r="AG355" s="53" t="s">
        <v>8319</v>
      </c>
      <c r="AH355" s="45" t="s">
        <v>2394</v>
      </c>
      <c r="AI355" s="54">
        <v>101</v>
      </c>
      <c r="AJ355" s="53"/>
      <c r="AK355" s="45"/>
      <c r="AL355" s="54"/>
      <c r="AM355" s="53"/>
      <c r="AN355" s="45"/>
      <c r="AO355" s="54"/>
      <c r="AP355" s="53"/>
      <c r="AQ355" s="45"/>
      <c r="AR355" s="54"/>
      <c r="AS355" s="53"/>
      <c r="AT355" s="45"/>
      <c r="AU355" s="54"/>
      <c r="AV355" s="53"/>
      <c r="AW355" s="45"/>
      <c r="AX355" s="54"/>
      <c r="AY355" s="132"/>
      <c r="AZ355" s="132"/>
      <c r="BA355" s="132"/>
      <c r="BB355" s="132"/>
      <c r="BC355" s="132"/>
    </row>
    <row r="356" spans="1:55" s="116" customFormat="1" ht="69" x14ac:dyDescent="0.25">
      <c r="A356" s="45">
        <v>381</v>
      </c>
      <c r="B356" s="253" t="s">
        <v>7858</v>
      </c>
      <c r="C356" s="45"/>
      <c r="D356" s="46"/>
      <c r="E356" s="47" t="s">
        <v>7916</v>
      </c>
      <c r="F356" s="45"/>
      <c r="G356" s="47" t="s">
        <v>8320</v>
      </c>
      <c r="H356" s="45">
        <v>2016</v>
      </c>
      <c r="I356" s="48" t="s">
        <v>8321</v>
      </c>
      <c r="J356" s="49">
        <v>91143.21</v>
      </c>
      <c r="K356" s="45" t="s">
        <v>694</v>
      </c>
      <c r="L356" s="48"/>
      <c r="M356" s="48"/>
      <c r="N356" s="48" t="s">
        <v>8322</v>
      </c>
      <c r="O356" s="48"/>
      <c r="P356" s="45">
        <v>1304826</v>
      </c>
      <c r="Q356" s="45">
        <v>10.61</v>
      </c>
      <c r="R356" s="45">
        <v>18031.41</v>
      </c>
      <c r="S356" s="45">
        <v>0</v>
      </c>
      <c r="T356" s="45">
        <v>0</v>
      </c>
      <c r="U356" s="45">
        <v>18031.41</v>
      </c>
      <c r="V356" s="45"/>
      <c r="W356" s="45">
        <v>52</v>
      </c>
      <c r="X356" s="45"/>
      <c r="Y356" s="45"/>
      <c r="Z356" s="45"/>
      <c r="AA356" s="45"/>
      <c r="AB356" s="45"/>
      <c r="AC356" s="45"/>
      <c r="AD356" s="45"/>
      <c r="AE356" s="52"/>
      <c r="AF356" s="420"/>
      <c r="AG356" s="53"/>
      <c r="AH356" s="45"/>
      <c r="AI356" s="54"/>
      <c r="AJ356" s="53"/>
      <c r="AK356" s="45"/>
      <c r="AL356" s="54"/>
      <c r="AM356" s="53"/>
      <c r="AN356" s="45"/>
      <c r="AO356" s="54"/>
      <c r="AP356" s="53"/>
      <c r="AQ356" s="45"/>
      <c r="AR356" s="54"/>
      <c r="AS356" s="53"/>
      <c r="AT356" s="45"/>
      <c r="AU356" s="54"/>
      <c r="AV356" s="53"/>
      <c r="AW356" s="45"/>
      <c r="AX356" s="54"/>
      <c r="AY356" s="132"/>
      <c r="AZ356" s="132"/>
      <c r="BA356" s="132"/>
      <c r="BB356" s="132"/>
      <c r="BC356" s="132"/>
    </row>
    <row r="357" spans="1:55" s="116" customFormat="1" ht="55.2" x14ac:dyDescent="0.25">
      <c r="A357" s="45">
        <v>381</v>
      </c>
      <c r="B357" s="253" t="s">
        <v>7858</v>
      </c>
      <c r="C357" s="45"/>
      <c r="D357" s="46"/>
      <c r="E357" s="47" t="s">
        <v>7913</v>
      </c>
      <c r="F357" s="45"/>
      <c r="G357" s="47" t="s">
        <v>8323</v>
      </c>
      <c r="H357" s="45">
        <v>2016</v>
      </c>
      <c r="I357" s="48" t="s">
        <v>8324</v>
      </c>
      <c r="J357" s="49">
        <v>38276.28</v>
      </c>
      <c r="K357" s="45" t="s">
        <v>694</v>
      </c>
      <c r="L357" s="48" t="s">
        <v>8325</v>
      </c>
      <c r="M357" s="48" t="s">
        <v>8326</v>
      </c>
      <c r="N357" s="48" t="s">
        <v>8327</v>
      </c>
      <c r="O357" s="48" t="s">
        <v>8328</v>
      </c>
      <c r="P357" s="45">
        <v>1404040</v>
      </c>
      <c r="Q357" s="45">
        <v>4.45</v>
      </c>
      <c r="R357" s="45">
        <v>7572.23</v>
      </c>
      <c r="S357" s="45">
        <v>0</v>
      </c>
      <c r="T357" s="45">
        <v>0</v>
      </c>
      <c r="U357" s="45">
        <v>7572.23</v>
      </c>
      <c r="V357" s="45"/>
      <c r="W357" s="45">
        <v>47</v>
      </c>
      <c r="X357" s="45" t="s">
        <v>8329</v>
      </c>
      <c r="Y357" s="45">
        <v>2</v>
      </c>
      <c r="Z357" s="45">
        <v>5</v>
      </c>
      <c r="AA357" s="45">
        <v>6</v>
      </c>
      <c r="AB357" s="45">
        <v>17</v>
      </c>
      <c r="AC357" s="45" t="s">
        <v>694</v>
      </c>
      <c r="AD357" s="45" t="s">
        <v>7929</v>
      </c>
      <c r="AE357" s="52" t="s">
        <v>7872</v>
      </c>
      <c r="AF357" s="420">
        <v>5</v>
      </c>
      <c r="AG357" s="53" t="s">
        <v>8330</v>
      </c>
      <c r="AH357" s="45" t="s">
        <v>2394</v>
      </c>
      <c r="AI357" s="54">
        <v>5</v>
      </c>
      <c r="AJ357" s="53"/>
      <c r="AK357" s="45"/>
      <c r="AL357" s="54"/>
      <c r="AM357" s="53"/>
      <c r="AN357" s="45"/>
      <c r="AO357" s="54"/>
      <c r="AP357" s="53"/>
      <c r="AQ357" s="45"/>
      <c r="AR357" s="54"/>
      <c r="AS357" s="53"/>
      <c r="AT357" s="45"/>
      <c r="AU357" s="54"/>
      <c r="AV357" s="53"/>
      <c r="AW357" s="45"/>
      <c r="AX357" s="54"/>
      <c r="AY357" s="132"/>
      <c r="AZ357" s="132"/>
      <c r="BA357" s="132"/>
      <c r="BB357" s="132"/>
      <c r="BC357" s="132"/>
    </row>
    <row r="358" spans="1:55" s="116" customFormat="1" ht="138" x14ac:dyDescent="0.25">
      <c r="A358" s="45">
        <v>381</v>
      </c>
      <c r="B358" s="253" t="s">
        <v>7858</v>
      </c>
      <c r="C358" s="45">
        <v>30</v>
      </c>
      <c r="D358" s="46"/>
      <c r="E358" s="47" t="s">
        <v>8254</v>
      </c>
      <c r="F358" s="45">
        <v>6135</v>
      </c>
      <c r="G358" s="47" t="s">
        <v>8331</v>
      </c>
      <c r="H358" s="45">
        <v>2016</v>
      </c>
      <c r="I358" s="48" t="s">
        <v>8332</v>
      </c>
      <c r="J358" s="49">
        <v>53898.51</v>
      </c>
      <c r="K358" s="45" t="s">
        <v>694</v>
      </c>
      <c r="L358" s="48" t="s">
        <v>8257</v>
      </c>
      <c r="M358" s="48" t="s">
        <v>8258</v>
      </c>
      <c r="N358" s="48" t="s">
        <v>8333</v>
      </c>
      <c r="O358" s="48" t="s">
        <v>8334</v>
      </c>
      <c r="P358" s="45">
        <v>1103429</v>
      </c>
      <c r="Q358" s="45">
        <v>6.27</v>
      </c>
      <c r="R358" s="45">
        <v>10663.07</v>
      </c>
      <c r="S358" s="45">
        <v>0</v>
      </c>
      <c r="T358" s="45">
        <v>0</v>
      </c>
      <c r="U358" s="45">
        <v>10663.07</v>
      </c>
      <c r="V358" s="45">
        <v>0.8</v>
      </c>
      <c r="W358" s="45">
        <v>43</v>
      </c>
      <c r="X358" s="45" t="s">
        <v>8335</v>
      </c>
      <c r="Y358" s="45" t="s">
        <v>8634</v>
      </c>
      <c r="Z358" s="45" t="s">
        <v>8635</v>
      </c>
      <c r="AA358" s="45" t="s">
        <v>8636</v>
      </c>
      <c r="AB358" s="45" t="s">
        <v>8637</v>
      </c>
      <c r="AC358" s="45" t="s">
        <v>694</v>
      </c>
      <c r="AD358" s="45">
        <v>0</v>
      </c>
      <c r="AE358" s="52" t="s">
        <v>7872</v>
      </c>
      <c r="AF358" s="420">
        <v>0.8</v>
      </c>
      <c r="AG358" s="53" t="s">
        <v>8336</v>
      </c>
      <c r="AH358" s="45" t="s">
        <v>8337</v>
      </c>
      <c r="AI358" s="54">
        <v>0.8</v>
      </c>
      <c r="AJ358" s="53" t="s">
        <v>8336</v>
      </c>
      <c r="AK358" s="45"/>
      <c r="AL358" s="54"/>
      <c r="AM358" s="53"/>
      <c r="AN358" s="45"/>
      <c r="AO358" s="54"/>
      <c r="AP358" s="53"/>
      <c r="AQ358" s="45"/>
      <c r="AR358" s="54"/>
      <c r="AS358" s="53"/>
      <c r="AT358" s="45"/>
      <c r="AU358" s="54"/>
      <c r="AV358" s="53"/>
      <c r="AW358" s="45"/>
      <c r="AX358" s="54"/>
      <c r="AY358" s="132"/>
      <c r="AZ358" s="132"/>
      <c r="BA358" s="132"/>
      <c r="BB358" s="132"/>
      <c r="BC358" s="132"/>
    </row>
    <row r="359" spans="1:55" s="116" customFormat="1" ht="110.4" x14ac:dyDescent="0.25">
      <c r="A359" s="45">
        <v>381</v>
      </c>
      <c r="B359" s="253" t="s">
        <v>7858</v>
      </c>
      <c r="C359" s="45">
        <v>30</v>
      </c>
      <c r="D359" s="46"/>
      <c r="E359" s="47" t="s">
        <v>8254</v>
      </c>
      <c r="F359" s="45">
        <v>6135</v>
      </c>
      <c r="G359" s="47" t="s">
        <v>8338</v>
      </c>
      <c r="H359" s="45">
        <v>2017</v>
      </c>
      <c r="I359" s="48" t="s">
        <v>8339</v>
      </c>
      <c r="J359" s="49">
        <v>114674.57</v>
      </c>
      <c r="K359" s="45" t="s">
        <v>694</v>
      </c>
      <c r="L359" s="48" t="s">
        <v>8257</v>
      </c>
      <c r="M359" s="48" t="s">
        <v>8258</v>
      </c>
      <c r="N359" s="48" t="s">
        <v>8333</v>
      </c>
      <c r="O359" s="48" t="s">
        <v>8334</v>
      </c>
      <c r="P359" s="45">
        <v>1103460</v>
      </c>
      <c r="Q359" s="45">
        <v>13.35</v>
      </c>
      <c r="R359" s="45">
        <v>22686.77</v>
      </c>
      <c r="S359" s="45">
        <v>0</v>
      </c>
      <c r="T359" s="45">
        <v>0</v>
      </c>
      <c r="U359" s="45">
        <v>22686.77</v>
      </c>
      <c r="V359" s="45"/>
      <c r="W359" s="45">
        <v>35</v>
      </c>
      <c r="X359" s="45" t="s">
        <v>8335</v>
      </c>
      <c r="Y359" s="45"/>
      <c r="Z359" s="45"/>
      <c r="AA359" s="45"/>
      <c r="AB359" s="45"/>
      <c r="AC359" s="45"/>
      <c r="AD359" s="45"/>
      <c r="AE359" s="52"/>
      <c r="AF359" s="420"/>
      <c r="AG359" s="53"/>
      <c r="AH359" s="45"/>
      <c r="AI359" s="54"/>
      <c r="AJ359" s="53"/>
      <c r="AK359" s="45"/>
      <c r="AL359" s="54"/>
      <c r="AM359" s="53"/>
      <c r="AN359" s="45"/>
      <c r="AO359" s="54"/>
      <c r="AP359" s="53"/>
      <c r="AQ359" s="45"/>
      <c r="AR359" s="54"/>
      <c r="AS359" s="53"/>
      <c r="AT359" s="45"/>
      <c r="AU359" s="54"/>
      <c r="AV359" s="53"/>
      <c r="AW359" s="45"/>
      <c r="AX359" s="54"/>
      <c r="AY359" s="132"/>
      <c r="AZ359" s="132"/>
      <c r="BA359" s="132"/>
      <c r="BB359" s="132"/>
      <c r="BC359" s="132"/>
    </row>
    <row r="360" spans="1:55" s="116" customFormat="1" ht="303.60000000000002" x14ac:dyDescent="0.25">
      <c r="A360" s="45">
        <v>381</v>
      </c>
      <c r="B360" s="253" t="s">
        <v>7858</v>
      </c>
      <c r="C360" s="45">
        <v>4</v>
      </c>
      <c r="D360" s="46"/>
      <c r="E360" s="47" t="s">
        <v>8039</v>
      </c>
      <c r="F360" s="45">
        <v>8279</v>
      </c>
      <c r="G360" s="47" t="s">
        <v>8340</v>
      </c>
      <c r="H360" s="45">
        <v>2017</v>
      </c>
      <c r="I360" s="48"/>
      <c r="J360" s="49">
        <v>34465</v>
      </c>
      <c r="K360" s="45" t="s">
        <v>8485</v>
      </c>
      <c r="L360" s="48" t="s">
        <v>8341</v>
      </c>
      <c r="M360" s="48" t="s">
        <v>8342</v>
      </c>
      <c r="N360" s="48" t="s">
        <v>8343</v>
      </c>
      <c r="O360" s="48" t="s">
        <v>8344</v>
      </c>
      <c r="P360" s="45" t="s">
        <v>8345</v>
      </c>
      <c r="Q360" s="45" t="s">
        <v>8346</v>
      </c>
      <c r="R360" s="45">
        <v>6893</v>
      </c>
      <c r="S360" s="45">
        <v>0</v>
      </c>
      <c r="T360" s="45">
        <v>0</v>
      </c>
      <c r="U360" s="45">
        <v>6893</v>
      </c>
      <c r="V360" s="45"/>
      <c r="W360" s="45">
        <v>32</v>
      </c>
      <c r="X360" s="45"/>
      <c r="Y360" s="45"/>
      <c r="Z360" s="45"/>
      <c r="AA360" s="45"/>
      <c r="AB360" s="45"/>
      <c r="AC360" s="45"/>
      <c r="AD360" s="45"/>
      <c r="AE360" s="52" t="s">
        <v>8347</v>
      </c>
      <c r="AF360" s="420"/>
      <c r="AG360" s="53" t="s">
        <v>8348</v>
      </c>
      <c r="AH360" s="45" t="s">
        <v>8349</v>
      </c>
      <c r="AI360" s="54"/>
      <c r="AJ360" s="53"/>
      <c r="AK360" s="45"/>
      <c r="AL360" s="54"/>
      <c r="AM360" s="53"/>
      <c r="AN360" s="45"/>
      <c r="AO360" s="54"/>
      <c r="AP360" s="53"/>
      <c r="AQ360" s="45"/>
      <c r="AR360" s="54"/>
      <c r="AS360" s="53"/>
      <c r="AT360" s="45"/>
      <c r="AU360" s="54"/>
      <c r="AV360" s="53"/>
      <c r="AW360" s="45"/>
      <c r="AX360" s="54"/>
      <c r="AY360" s="132"/>
      <c r="AZ360" s="132"/>
      <c r="BA360" s="132"/>
      <c r="BB360" s="132"/>
      <c r="BC360" s="132"/>
    </row>
    <row r="361" spans="1:55" s="116" customFormat="1" ht="124.2" x14ac:dyDescent="0.25">
      <c r="A361" s="45">
        <v>381</v>
      </c>
      <c r="B361" s="253" t="s">
        <v>7858</v>
      </c>
      <c r="C361" s="45">
        <v>10</v>
      </c>
      <c r="D361" s="46" t="s">
        <v>2407</v>
      </c>
      <c r="E361" s="47" t="s">
        <v>8350</v>
      </c>
      <c r="F361" s="45" t="s">
        <v>8351</v>
      </c>
      <c r="G361" s="47" t="s">
        <v>8352</v>
      </c>
      <c r="H361" s="45">
        <v>2018</v>
      </c>
      <c r="I361" s="48" t="s">
        <v>8353</v>
      </c>
      <c r="J361" s="49">
        <v>50788.6</v>
      </c>
      <c r="K361" s="45" t="s">
        <v>793</v>
      </c>
      <c r="L361" s="48" t="s">
        <v>8354</v>
      </c>
      <c r="M361" s="48" t="s">
        <v>8355</v>
      </c>
      <c r="N361" s="48" t="s">
        <v>8356</v>
      </c>
      <c r="O361" s="48" t="s">
        <v>8357</v>
      </c>
      <c r="P361" s="45" t="s">
        <v>8358</v>
      </c>
      <c r="Q361" s="45" t="s">
        <v>8359</v>
      </c>
      <c r="R361" s="45">
        <v>10157.719999999999</v>
      </c>
      <c r="S361" s="45" t="s">
        <v>8360</v>
      </c>
      <c r="T361" s="45" t="s">
        <v>8361</v>
      </c>
      <c r="U361" s="45">
        <v>10857.72</v>
      </c>
      <c r="V361" s="45">
        <v>0.6</v>
      </c>
      <c r="W361" s="45">
        <v>5</v>
      </c>
      <c r="X361" s="45" t="s">
        <v>7999</v>
      </c>
      <c r="Y361" s="45">
        <v>4</v>
      </c>
      <c r="Z361" s="45" t="s">
        <v>8638</v>
      </c>
      <c r="AA361" s="45" t="s">
        <v>8639</v>
      </c>
      <c r="AB361" s="45" t="s">
        <v>793</v>
      </c>
      <c r="AC361" s="45" t="s">
        <v>793</v>
      </c>
      <c r="AD361" s="45" t="s">
        <v>7871</v>
      </c>
      <c r="AE361" s="52" t="s">
        <v>7872</v>
      </c>
      <c r="AF361" s="420">
        <v>0.5</v>
      </c>
      <c r="AG361" s="53" t="s">
        <v>2407</v>
      </c>
      <c r="AH361" s="45" t="s">
        <v>8349</v>
      </c>
      <c r="AI361" s="54">
        <v>0.5</v>
      </c>
      <c r="AJ361" s="53"/>
      <c r="AK361" s="45"/>
      <c r="AL361" s="54"/>
      <c r="AM361" s="53"/>
      <c r="AN361" s="45"/>
      <c r="AO361" s="54"/>
      <c r="AP361" s="53"/>
      <c r="AQ361" s="45"/>
      <c r="AR361" s="54"/>
      <c r="AS361" s="53"/>
      <c r="AT361" s="45"/>
      <c r="AU361" s="54"/>
      <c r="AV361" s="53"/>
      <c r="AW361" s="45"/>
      <c r="AX361" s="54"/>
      <c r="AY361" s="132"/>
      <c r="AZ361" s="132"/>
      <c r="BA361" s="132"/>
      <c r="BB361" s="132"/>
      <c r="BC361" s="132"/>
    </row>
    <row r="362" spans="1:55" s="116" customFormat="1" ht="262.2" x14ac:dyDescent="0.25">
      <c r="A362" s="45">
        <v>381</v>
      </c>
      <c r="B362" s="253" t="s">
        <v>7858</v>
      </c>
      <c r="C362" s="45">
        <v>10</v>
      </c>
      <c r="D362" s="46"/>
      <c r="E362" s="47" t="s">
        <v>7989</v>
      </c>
      <c r="F362" s="45">
        <v>11088</v>
      </c>
      <c r="G362" s="47" t="s">
        <v>8362</v>
      </c>
      <c r="H362" s="45">
        <v>2018</v>
      </c>
      <c r="I362" s="48" t="s">
        <v>8363</v>
      </c>
      <c r="J362" s="49">
        <v>140544.43</v>
      </c>
      <c r="K362" s="45" t="s">
        <v>793</v>
      </c>
      <c r="L362" s="48" t="s">
        <v>8364</v>
      </c>
      <c r="M362" s="48" t="s">
        <v>8365</v>
      </c>
      <c r="N362" s="48" t="s">
        <v>8366</v>
      </c>
      <c r="O362" s="48" t="s">
        <v>8367</v>
      </c>
      <c r="P362" s="45" t="s">
        <v>8640</v>
      </c>
      <c r="Q362" s="45" t="s">
        <v>8368</v>
      </c>
      <c r="R362" s="45">
        <v>28108.9</v>
      </c>
      <c r="S362" s="45" t="s">
        <v>8369</v>
      </c>
      <c r="T362" s="45" t="s">
        <v>8368</v>
      </c>
      <c r="U362" s="45">
        <v>28108.89</v>
      </c>
      <c r="V362" s="45"/>
      <c r="W362" s="45">
        <v>3.45</v>
      </c>
      <c r="X362" s="45" t="s">
        <v>7999</v>
      </c>
      <c r="Y362" s="45">
        <v>2</v>
      </c>
      <c r="Z362" s="45">
        <v>5</v>
      </c>
      <c r="AA362" s="45">
        <v>6</v>
      </c>
      <c r="AB362" s="45" t="s">
        <v>793</v>
      </c>
      <c r="AC362" s="45" t="s">
        <v>793</v>
      </c>
      <c r="AD362" s="45" t="s">
        <v>7871</v>
      </c>
      <c r="AE362" s="52" t="s">
        <v>7872</v>
      </c>
      <c r="AF362" s="420"/>
      <c r="AG362" s="53" t="s">
        <v>2407</v>
      </c>
      <c r="AH362" s="45" t="s">
        <v>8370</v>
      </c>
      <c r="AI362" s="54">
        <v>0.31</v>
      </c>
      <c r="AJ362" s="53" t="s">
        <v>8253</v>
      </c>
      <c r="AK362" s="45"/>
      <c r="AL362" s="54">
        <v>0.41</v>
      </c>
      <c r="AM362" s="53" t="s">
        <v>7912</v>
      </c>
      <c r="AN362" s="45">
        <v>0.23</v>
      </c>
      <c r="AO362" s="54"/>
      <c r="AP362" s="53" t="s">
        <v>2588</v>
      </c>
      <c r="AQ362" s="45">
        <v>0.05</v>
      </c>
      <c r="AR362" s="54"/>
      <c r="AS362" s="53"/>
      <c r="AT362" s="45"/>
      <c r="AU362" s="54"/>
      <c r="AV362" s="53"/>
      <c r="AW362" s="45"/>
      <c r="AX362" s="54"/>
      <c r="AY362" s="132"/>
      <c r="AZ362" s="132"/>
      <c r="BA362" s="132"/>
      <c r="BB362" s="132"/>
      <c r="BC362" s="132"/>
    </row>
    <row r="363" spans="1:55" s="116" customFormat="1" ht="69" x14ac:dyDescent="0.25">
      <c r="A363" s="45">
        <v>381</v>
      </c>
      <c r="B363" s="253" t="s">
        <v>7858</v>
      </c>
      <c r="C363" s="45">
        <v>7</v>
      </c>
      <c r="D363" s="46" t="s">
        <v>8151</v>
      </c>
      <c r="E363" s="47" t="s">
        <v>8371</v>
      </c>
      <c r="F363" s="45">
        <v>16130</v>
      </c>
      <c r="G363" s="47" t="s">
        <v>8372</v>
      </c>
      <c r="H363" s="45">
        <v>2018</v>
      </c>
      <c r="I363" s="48"/>
      <c r="J363" s="49" t="s">
        <v>8373</v>
      </c>
      <c r="K363" s="45" t="s">
        <v>793</v>
      </c>
      <c r="L363" s="48" t="s">
        <v>8374</v>
      </c>
      <c r="M363" s="48" t="s">
        <v>8375</v>
      </c>
      <c r="N363" s="48" t="s">
        <v>8376</v>
      </c>
      <c r="O363" s="48"/>
      <c r="P363" s="45">
        <v>1103508</v>
      </c>
      <c r="Q363" s="45">
        <v>16.059999999999999</v>
      </c>
      <c r="R363" s="45">
        <v>27310.37</v>
      </c>
      <c r="S363" s="45">
        <v>0</v>
      </c>
      <c r="T363" s="45">
        <v>0</v>
      </c>
      <c r="U363" s="45">
        <v>27310.37</v>
      </c>
      <c r="V363" s="45"/>
      <c r="W363" s="45">
        <v>5</v>
      </c>
      <c r="X363" s="45"/>
      <c r="Y363" s="45"/>
      <c r="Z363" s="45"/>
      <c r="AA363" s="45"/>
      <c r="AB363" s="45"/>
      <c r="AC363" s="45"/>
      <c r="AD363" s="45"/>
      <c r="AE363" s="52"/>
      <c r="AF363" s="420"/>
      <c r="AG363" s="53"/>
      <c r="AH363" s="45"/>
      <c r="AI363" s="54"/>
      <c r="AJ363" s="53"/>
      <c r="AK363" s="45"/>
      <c r="AL363" s="54"/>
      <c r="AM363" s="53"/>
      <c r="AN363" s="45"/>
      <c r="AO363" s="54"/>
      <c r="AP363" s="53"/>
      <c r="AQ363" s="45"/>
      <c r="AR363" s="54"/>
      <c r="AS363" s="53"/>
      <c r="AT363" s="45"/>
      <c r="AU363" s="54"/>
      <c r="AV363" s="53"/>
      <c r="AW363" s="45"/>
      <c r="AX363" s="54"/>
      <c r="AY363" s="132"/>
      <c r="AZ363" s="132"/>
      <c r="BA363" s="132"/>
      <c r="BB363" s="132"/>
      <c r="BC363" s="132"/>
    </row>
    <row r="364" spans="1:55" s="116" customFormat="1" ht="138" x14ac:dyDescent="0.25">
      <c r="A364" s="45">
        <v>381</v>
      </c>
      <c r="B364" s="253" t="s">
        <v>7858</v>
      </c>
      <c r="C364" s="45">
        <v>60</v>
      </c>
      <c r="D364" s="46" t="s">
        <v>8151</v>
      </c>
      <c r="E364" s="47" t="s">
        <v>8377</v>
      </c>
      <c r="F364" s="45">
        <v>24288</v>
      </c>
      <c r="G364" s="47" t="s">
        <v>8378</v>
      </c>
      <c r="H364" s="45">
        <v>2018</v>
      </c>
      <c r="I364" s="48" t="s">
        <v>8379</v>
      </c>
      <c r="J364" s="49" t="s">
        <v>8380</v>
      </c>
      <c r="K364" s="45" t="s">
        <v>793</v>
      </c>
      <c r="L364" s="48" t="s">
        <v>8381</v>
      </c>
      <c r="M364" s="48" t="s">
        <v>8382</v>
      </c>
      <c r="N364" s="48" t="s">
        <v>8383</v>
      </c>
      <c r="O364" s="48" t="s">
        <v>8384</v>
      </c>
      <c r="P364" s="45">
        <v>1103514</v>
      </c>
      <c r="Q364" s="45">
        <v>10.130000000000001</v>
      </c>
      <c r="R364" s="45">
        <v>17218.599999999999</v>
      </c>
      <c r="S364" s="45">
        <v>0</v>
      </c>
      <c r="T364" s="45">
        <v>0</v>
      </c>
      <c r="U364" s="45">
        <v>17218.599999999999</v>
      </c>
      <c r="V364" s="45"/>
      <c r="W364" s="45">
        <v>3.33</v>
      </c>
      <c r="X364" s="45" t="s">
        <v>8385</v>
      </c>
      <c r="Y364" s="45">
        <v>2</v>
      </c>
      <c r="Z364" s="45">
        <v>5</v>
      </c>
      <c r="AA364" s="45">
        <v>6</v>
      </c>
      <c r="AB364" s="45" t="s">
        <v>8641</v>
      </c>
      <c r="AC364" s="45" t="s">
        <v>793</v>
      </c>
      <c r="AD364" s="45">
        <v>0</v>
      </c>
      <c r="AE364" s="52"/>
      <c r="AF364" s="420"/>
      <c r="AG364" s="53" t="s">
        <v>8386</v>
      </c>
      <c r="AH364" s="45"/>
      <c r="AI364" s="54"/>
      <c r="AJ364" s="53"/>
      <c r="AK364" s="45"/>
      <c r="AL364" s="54"/>
      <c r="AM364" s="53"/>
      <c r="AN364" s="45"/>
      <c r="AO364" s="54"/>
      <c r="AP364" s="53"/>
      <c r="AQ364" s="45"/>
      <c r="AR364" s="54"/>
      <c r="AS364" s="53"/>
      <c r="AT364" s="45"/>
      <c r="AU364" s="54"/>
      <c r="AV364" s="53"/>
      <c r="AW364" s="45"/>
      <c r="AX364" s="54"/>
      <c r="AY364" s="132"/>
      <c r="AZ364" s="132"/>
      <c r="BA364" s="132"/>
      <c r="BB364" s="132"/>
      <c r="BC364" s="132"/>
    </row>
    <row r="365" spans="1:55" s="116" customFormat="1" ht="69" x14ac:dyDescent="0.25">
      <c r="A365" s="45">
        <v>381</v>
      </c>
      <c r="B365" s="253" t="s">
        <v>7858</v>
      </c>
      <c r="C365" s="45">
        <v>14</v>
      </c>
      <c r="D365" s="46" t="s">
        <v>7910</v>
      </c>
      <c r="E365" s="47" t="s">
        <v>8066</v>
      </c>
      <c r="F365" s="45">
        <v>8289</v>
      </c>
      <c r="G365" s="47" t="s">
        <v>8387</v>
      </c>
      <c r="H365" s="45">
        <v>2018</v>
      </c>
      <c r="I365" s="48" t="s">
        <v>8388</v>
      </c>
      <c r="J365" s="49">
        <v>77165</v>
      </c>
      <c r="K365" s="45" t="s">
        <v>793</v>
      </c>
      <c r="L365" s="48" t="s">
        <v>8389</v>
      </c>
      <c r="M365" s="48" t="s">
        <v>8390</v>
      </c>
      <c r="N365" s="48" t="s">
        <v>8391</v>
      </c>
      <c r="O365" s="48" t="s">
        <v>8392</v>
      </c>
      <c r="P365" s="45">
        <v>1404170</v>
      </c>
      <c r="Q365" s="45">
        <v>8.98</v>
      </c>
      <c r="R365" s="45">
        <v>15266</v>
      </c>
      <c r="S365" s="45">
        <v>0</v>
      </c>
      <c r="T365" s="45">
        <v>0</v>
      </c>
      <c r="U365" s="45">
        <v>15266</v>
      </c>
      <c r="V365" s="45"/>
      <c r="W365" s="45">
        <v>3.33</v>
      </c>
      <c r="X365" s="45" t="s">
        <v>8050</v>
      </c>
      <c r="Y365" s="45"/>
      <c r="Z365" s="45"/>
      <c r="AA365" s="45"/>
      <c r="AB365" s="45" t="s">
        <v>8393</v>
      </c>
      <c r="AC365" s="45" t="s">
        <v>793</v>
      </c>
      <c r="AD365" s="45"/>
      <c r="AE365" s="52" t="s">
        <v>8394</v>
      </c>
      <c r="AF365" s="420">
        <v>80</v>
      </c>
      <c r="AG365" s="53" t="s">
        <v>7910</v>
      </c>
      <c r="AH365" s="45" t="s">
        <v>2394</v>
      </c>
      <c r="AI365" s="54"/>
      <c r="AJ365" s="53"/>
      <c r="AK365" s="45"/>
      <c r="AL365" s="54"/>
      <c r="AM365" s="53"/>
      <c r="AN365" s="45"/>
      <c r="AO365" s="54"/>
      <c r="AP365" s="53"/>
      <c r="AQ365" s="45"/>
      <c r="AR365" s="54"/>
      <c r="AS365" s="53"/>
      <c r="AT365" s="45"/>
      <c r="AU365" s="54"/>
      <c r="AV365" s="53"/>
      <c r="AW365" s="45"/>
      <c r="AX365" s="54"/>
      <c r="AY365" s="132"/>
      <c r="AZ365" s="132"/>
      <c r="BA365" s="132"/>
      <c r="BB365" s="132"/>
      <c r="BC365" s="132"/>
    </row>
    <row r="366" spans="1:55" s="116" customFormat="1" ht="110.4" x14ac:dyDescent="0.25">
      <c r="A366" s="45">
        <v>381</v>
      </c>
      <c r="B366" s="253" t="s">
        <v>7858</v>
      </c>
      <c r="C366" s="45">
        <v>32</v>
      </c>
      <c r="D366" s="46" t="s">
        <v>2382</v>
      </c>
      <c r="E366" s="47" t="s">
        <v>2383</v>
      </c>
      <c r="F366" s="45">
        <v>3702</v>
      </c>
      <c r="G366" s="47" t="s">
        <v>8395</v>
      </c>
      <c r="H366" s="45">
        <v>2018</v>
      </c>
      <c r="I366" s="48" t="s">
        <v>8396</v>
      </c>
      <c r="J366" s="49" t="s">
        <v>8397</v>
      </c>
      <c r="K366" s="45" t="s">
        <v>793</v>
      </c>
      <c r="L366" s="48" t="s">
        <v>2388</v>
      </c>
      <c r="M366" s="48" t="s">
        <v>2389</v>
      </c>
      <c r="N366" s="48" t="s">
        <v>4223</v>
      </c>
      <c r="O366" s="48" t="s">
        <v>8318</v>
      </c>
      <c r="P366" s="45">
        <v>1402634</v>
      </c>
      <c r="Q366" s="45" t="s">
        <v>8024</v>
      </c>
      <c r="R366" s="45">
        <v>39900</v>
      </c>
      <c r="S366" s="45">
        <v>6000</v>
      </c>
      <c r="T366" s="45">
        <v>18000</v>
      </c>
      <c r="U366" s="45">
        <v>63900</v>
      </c>
      <c r="V366" s="45">
        <v>100</v>
      </c>
      <c r="W366" s="45">
        <v>5</v>
      </c>
      <c r="X366" s="45" t="s">
        <v>7890</v>
      </c>
      <c r="Y366" s="45" t="s">
        <v>8025</v>
      </c>
      <c r="Z366" s="45" t="s">
        <v>8026</v>
      </c>
      <c r="AA366" s="45" t="s">
        <v>8027</v>
      </c>
      <c r="AB366" s="45" t="s">
        <v>8028</v>
      </c>
      <c r="AC366" s="45"/>
      <c r="AD366" s="45" t="s">
        <v>8029</v>
      </c>
      <c r="AE366" s="52" t="s">
        <v>7872</v>
      </c>
      <c r="AF366" s="420">
        <v>101</v>
      </c>
      <c r="AG366" s="53" t="s">
        <v>8319</v>
      </c>
      <c r="AH366" s="45" t="s">
        <v>2394</v>
      </c>
      <c r="AI366" s="54">
        <v>100</v>
      </c>
      <c r="AJ366" s="53"/>
      <c r="AK366" s="45"/>
      <c r="AL366" s="54"/>
      <c r="AM366" s="53"/>
      <c r="AN366" s="45"/>
      <c r="AO366" s="54"/>
      <c r="AP366" s="53"/>
      <c r="AQ366" s="45"/>
      <c r="AR366" s="54"/>
      <c r="AS366" s="53"/>
      <c r="AT366" s="45"/>
      <c r="AU366" s="54"/>
      <c r="AV366" s="53"/>
      <c r="AW366" s="45"/>
      <c r="AX366" s="54"/>
      <c r="AY366" s="132"/>
      <c r="AZ366" s="132"/>
      <c r="BA366" s="132"/>
      <c r="BB366" s="132"/>
      <c r="BC366" s="132"/>
    </row>
    <row r="367" spans="1:55" s="116" customFormat="1" ht="82.8" x14ac:dyDescent="0.25">
      <c r="A367" s="45">
        <v>381</v>
      </c>
      <c r="B367" s="253" t="s">
        <v>7858</v>
      </c>
      <c r="C367" s="45">
        <v>58</v>
      </c>
      <c r="D367" s="46" t="s">
        <v>8151</v>
      </c>
      <c r="E367" s="47" t="s">
        <v>8642</v>
      </c>
      <c r="F367" s="45">
        <v>11711</v>
      </c>
      <c r="G367" s="47" t="s">
        <v>8643</v>
      </c>
      <c r="H367" s="45">
        <v>2019</v>
      </c>
      <c r="I367" s="48" t="s">
        <v>8644</v>
      </c>
      <c r="J367" s="49" t="s">
        <v>8645</v>
      </c>
      <c r="K367" s="45" t="s">
        <v>793</v>
      </c>
      <c r="L367" s="48" t="s">
        <v>8646</v>
      </c>
      <c r="M367" s="48" t="s">
        <v>8647</v>
      </c>
      <c r="N367" s="48" t="s">
        <v>8648</v>
      </c>
      <c r="O367" s="48"/>
      <c r="P367" s="45"/>
      <c r="Q367" s="45"/>
      <c r="R367" s="45"/>
      <c r="S367" s="45"/>
      <c r="T367" s="45"/>
      <c r="U367" s="45"/>
      <c r="V367" s="45"/>
      <c r="W367" s="45"/>
      <c r="X367" s="45"/>
      <c r="Y367" s="45"/>
      <c r="Z367" s="45"/>
      <c r="AA367" s="45"/>
      <c r="AB367" s="45"/>
      <c r="AC367" s="45"/>
      <c r="AD367" s="45"/>
      <c r="AE367" s="52"/>
      <c r="AF367" s="420"/>
      <c r="AG367" s="53"/>
      <c r="AH367" s="45"/>
      <c r="AI367" s="54"/>
      <c r="AJ367" s="53"/>
      <c r="AK367" s="45"/>
      <c r="AL367" s="54"/>
      <c r="AM367" s="53"/>
      <c r="AN367" s="45"/>
      <c r="AO367" s="54"/>
      <c r="AP367" s="53"/>
      <c r="AQ367" s="45"/>
      <c r="AR367" s="54"/>
      <c r="AS367" s="53"/>
      <c r="AT367" s="45"/>
      <c r="AU367" s="54"/>
      <c r="AV367" s="53"/>
      <c r="AW367" s="45"/>
      <c r="AX367" s="54"/>
      <c r="AY367" s="132"/>
      <c r="AZ367" s="132"/>
      <c r="BA367" s="132"/>
      <c r="BB367" s="132"/>
      <c r="BC367" s="132"/>
    </row>
    <row r="368" spans="1:55" s="39" customFormat="1" ht="78" customHeight="1" x14ac:dyDescent="0.25">
      <c r="A368" s="95">
        <v>401</v>
      </c>
      <c r="B368" s="253" t="s">
        <v>6180</v>
      </c>
      <c r="C368" s="95">
        <v>9</v>
      </c>
      <c r="D368" s="82" t="s">
        <v>6181</v>
      </c>
      <c r="E368" s="284" t="s">
        <v>6182</v>
      </c>
      <c r="F368" s="95" t="s">
        <v>6183</v>
      </c>
      <c r="G368" s="284" t="s">
        <v>6184</v>
      </c>
      <c r="H368" s="95">
        <v>2005</v>
      </c>
      <c r="I368" s="161" t="s">
        <v>6185</v>
      </c>
      <c r="J368" s="261">
        <v>62593.89</v>
      </c>
      <c r="K368" s="105" t="s">
        <v>664</v>
      </c>
      <c r="L368" s="161" t="s">
        <v>6186</v>
      </c>
      <c r="M368" s="161" t="s">
        <v>6187</v>
      </c>
      <c r="N368" s="161" t="s">
        <v>6188</v>
      </c>
      <c r="O368" s="161" t="s">
        <v>6189</v>
      </c>
      <c r="P368" s="95">
        <v>3079</v>
      </c>
      <c r="Q368" s="82">
        <v>33.00121212121212</v>
      </c>
      <c r="R368" s="82">
        <v>0</v>
      </c>
      <c r="S368" s="82">
        <v>2.731212121212121</v>
      </c>
      <c r="T368" s="82">
        <v>30.27</v>
      </c>
      <c r="U368" s="82">
        <v>33.00121212121212</v>
      </c>
      <c r="V368" s="95">
        <v>10</v>
      </c>
      <c r="W368" s="95">
        <v>100</v>
      </c>
      <c r="X368" s="82" t="s">
        <v>6190</v>
      </c>
      <c r="Y368" s="95">
        <v>4</v>
      </c>
      <c r="Z368" s="95">
        <v>6</v>
      </c>
      <c r="AA368" s="95">
        <v>2</v>
      </c>
      <c r="AB368" s="95">
        <v>60</v>
      </c>
      <c r="AC368" s="95">
        <v>12</v>
      </c>
      <c r="AD368" s="82">
        <v>30.27</v>
      </c>
      <c r="AE368" s="360">
        <v>5</v>
      </c>
      <c r="AF368" s="62">
        <v>21</v>
      </c>
      <c r="AG368" s="394">
        <v>20072</v>
      </c>
      <c r="AH368" s="161" t="s">
        <v>6191</v>
      </c>
      <c r="AI368" s="366">
        <v>18</v>
      </c>
      <c r="AJ368" s="386">
        <v>41602</v>
      </c>
      <c r="AK368" s="285" t="s">
        <v>6192</v>
      </c>
      <c r="AL368" s="366">
        <v>3</v>
      </c>
      <c r="AM368" s="386"/>
      <c r="AN368" s="285"/>
      <c r="AO368" s="366"/>
      <c r="AP368" s="386"/>
      <c r="AQ368" s="285"/>
      <c r="AR368" s="366"/>
      <c r="AS368" s="386"/>
      <c r="AT368" s="95"/>
      <c r="AU368" s="366"/>
      <c r="AV368" s="369"/>
      <c r="AW368" s="95"/>
      <c r="AX368" s="366"/>
      <c r="AY368" s="132"/>
      <c r="AZ368" s="132"/>
      <c r="BA368" s="132"/>
      <c r="BB368" s="132"/>
      <c r="BC368" s="132"/>
    </row>
    <row r="369" spans="1:55" s="39" customFormat="1" ht="91.05" customHeight="1" x14ac:dyDescent="0.25">
      <c r="A369" s="95">
        <v>401</v>
      </c>
      <c r="B369" s="253" t="s">
        <v>6180</v>
      </c>
      <c r="C369" s="95">
        <v>9</v>
      </c>
      <c r="D369" s="82" t="s">
        <v>6181</v>
      </c>
      <c r="E369" s="284" t="s">
        <v>6193</v>
      </c>
      <c r="F369" s="95">
        <v>17327</v>
      </c>
      <c r="G369" s="284" t="s">
        <v>4728</v>
      </c>
      <c r="H369" s="95">
        <v>2002</v>
      </c>
      <c r="I369" s="161" t="s">
        <v>6194</v>
      </c>
      <c r="J369" s="261">
        <v>54248.04</v>
      </c>
      <c r="K369" s="105" t="s">
        <v>848</v>
      </c>
      <c r="L369" s="161" t="s">
        <v>6186</v>
      </c>
      <c r="M369" s="161" t="s">
        <v>6187</v>
      </c>
      <c r="N369" s="161" t="s">
        <v>6195</v>
      </c>
      <c r="O369" s="161" t="s">
        <v>6196</v>
      </c>
      <c r="P369" s="95">
        <v>2747</v>
      </c>
      <c r="Q369" s="82">
        <v>15</v>
      </c>
      <c r="R369" s="82">
        <v>0</v>
      </c>
      <c r="S369" s="82">
        <v>0</v>
      </c>
      <c r="T369" s="82">
        <v>15</v>
      </c>
      <c r="U369" s="82">
        <v>15</v>
      </c>
      <c r="V369" s="95">
        <v>62</v>
      </c>
      <c r="W369" s="95">
        <v>100</v>
      </c>
      <c r="X369" s="82" t="s">
        <v>6190</v>
      </c>
      <c r="Y369" s="95">
        <v>2</v>
      </c>
      <c r="Z369" s="95">
        <v>3</v>
      </c>
      <c r="AA369" s="95">
        <v>5</v>
      </c>
      <c r="AB369" s="95">
        <v>60</v>
      </c>
      <c r="AC369" s="95">
        <v>11</v>
      </c>
      <c r="AD369" s="82">
        <v>14.67</v>
      </c>
      <c r="AE369" s="360">
        <v>5</v>
      </c>
      <c r="AF369" s="62">
        <v>21</v>
      </c>
      <c r="AG369" s="394">
        <v>41618</v>
      </c>
      <c r="AH369" s="161" t="s">
        <v>6197</v>
      </c>
      <c r="AI369" s="366">
        <v>21</v>
      </c>
      <c r="AJ369" s="386"/>
      <c r="AK369" s="285"/>
      <c r="AL369" s="366"/>
      <c r="AM369" s="386"/>
      <c r="AN369" s="285"/>
      <c r="AO369" s="366"/>
      <c r="AP369" s="386"/>
      <c r="AQ369" s="285"/>
      <c r="AR369" s="366"/>
      <c r="AS369" s="386"/>
      <c r="AT369" s="95"/>
      <c r="AU369" s="366"/>
      <c r="AV369" s="369"/>
      <c r="AW369" s="95"/>
      <c r="AX369" s="366"/>
      <c r="AY369" s="132"/>
      <c r="AZ369" s="132"/>
      <c r="BA369" s="132"/>
      <c r="BB369" s="132"/>
      <c r="BC369" s="132"/>
    </row>
    <row r="370" spans="1:55" s="39" customFormat="1" ht="64.95" customHeight="1" x14ac:dyDescent="0.25">
      <c r="A370" s="95">
        <v>401</v>
      </c>
      <c r="B370" s="253" t="s">
        <v>6180</v>
      </c>
      <c r="C370" s="95">
        <v>10</v>
      </c>
      <c r="D370" s="82" t="s">
        <v>6198</v>
      </c>
      <c r="E370" s="284" t="s">
        <v>6199</v>
      </c>
      <c r="F370" s="95">
        <v>21399</v>
      </c>
      <c r="G370" s="284" t="s">
        <v>6200</v>
      </c>
      <c r="H370" s="95">
        <v>2003</v>
      </c>
      <c r="I370" s="161" t="s">
        <v>6201</v>
      </c>
      <c r="J370" s="261">
        <v>86379.57</v>
      </c>
      <c r="K370" s="105" t="s">
        <v>848</v>
      </c>
      <c r="L370" s="161" t="s">
        <v>6202</v>
      </c>
      <c r="M370" s="161" t="s">
        <v>6203</v>
      </c>
      <c r="N370" s="161" t="s">
        <v>6204</v>
      </c>
      <c r="O370" s="161" t="s">
        <v>6205</v>
      </c>
      <c r="P370" s="95">
        <v>2817</v>
      </c>
      <c r="Q370" s="82">
        <v>26.99909090909091</v>
      </c>
      <c r="R370" s="82">
        <v>0</v>
      </c>
      <c r="S370" s="82">
        <v>1.5890909090909091</v>
      </c>
      <c r="T370" s="82">
        <v>25.41</v>
      </c>
      <c r="U370" s="82">
        <v>26.99909090909091</v>
      </c>
      <c r="V370" s="95">
        <v>70</v>
      </c>
      <c r="W370" s="95">
        <v>100</v>
      </c>
      <c r="X370" s="82" t="s">
        <v>6190</v>
      </c>
      <c r="Y370" s="95">
        <v>3</v>
      </c>
      <c r="Z370" s="95">
        <v>11</v>
      </c>
      <c r="AA370" s="95">
        <v>5</v>
      </c>
      <c r="AB370" s="95">
        <v>60</v>
      </c>
      <c r="AC370" s="95">
        <v>11</v>
      </c>
      <c r="AD370" s="82">
        <v>25.41</v>
      </c>
      <c r="AE370" s="360">
        <v>5</v>
      </c>
      <c r="AF370" s="62">
        <v>80</v>
      </c>
      <c r="AG370" s="394">
        <v>20133</v>
      </c>
      <c r="AH370" s="161" t="s">
        <v>6206</v>
      </c>
      <c r="AI370" s="366">
        <v>80</v>
      </c>
      <c r="AJ370" s="386"/>
      <c r="AK370" s="285"/>
      <c r="AL370" s="366"/>
      <c r="AM370" s="386"/>
      <c r="AN370" s="285"/>
      <c r="AO370" s="366"/>
      <c r="AP370" s="386"/>
      <c r="AQ370" s="285"/>
      <c r="AR370" s="366"/>
      <c r="AS370" s="386"/>
      <c r="AT370" s="95"/>
      <c r="AU370" s="366"/>
      <c r="AV370" s="369"/>
      <c r="AW370" s="95"/>
      <c r="AX370" s="366"/>
      <c r="AY370" s="132"/>
      <c r="AZ370" s="132"/>
      <c r="BA370" s="132"/>
      <c r="BB370" s="132"/>
      <c r="BC370" s="132"/>
    </row>
    <row r="371" spans="1:55" s="39" customFormat="1" ht="64.95" customHeight="1" x14ac:dyDescent="0.25">
      <c r="A371" s="95">
        <v>401</v>
      </c>
      <c r="B371" s="253" t="s">
        <v>6180</v>
      </c>
      <c r="C371" s="95">
        <v>10</v>
      </c>
      <c r="D371" s="82" t="s">
        <v>6198</v>
      </c>
      <c r="E371" s="284" t="s">
        <v>6207</v>
      </c>
      <c r="F371" s="95">
        <v>22606</v>
      </c>
      <c r="G371" s="284" t="s">
        <v>6208</v>
      </c>
      <c r="H371" s="95">
        <v>2001</v>
      </c>
      <c r="I371" s="161" t="s">
        <v>6209</v>
      </c>
      <c r="J371" s="261">
        <v>67810.05</v>
      </c>
      <c r="K371" s="105" t="s">
        <v>1902</v>
      </c>
      <c r="L371" s="161" t="s">
        <v>6210</v>
      </c>
      <c r="M371" s="161" t="s">
        <v>6211</v>
      </c>
      <c r="N371" s="161" t="s">
        <v>6212</v>
      </c>
      <c r="O371" s="161" t="s">
        <v>6213</v>
      </c>
      <c r="P371" s="95">
        <v>2621</v>
      </c>
      <c r="Q371" s="82">
        <v>32</v>
      </c>
      <c r="R371" s="82">
        <v>0</v>
      </c>
      <c r="S371" s="82">
        <v>6.57</v>
      </c>
      <c r="T371" s="82">
        <v>25.43</v>
      </c>
      <c r="U371" s="82">
        <v>32</v>
      </c>
      <c r="V371" s="95">
        <v>60</v>
      </c>
      <c r="W371" s="95">
        <v>100</v>
      </c>
      <c r="X371" s="82" t="s">
        <v>6190</v>
      </c>
      <c r="Y371" s="95">
        <v>3</v>
      </c>
      <c r="Z371" s="95">
        <v>1</v>
      </c>
      <c r="AA371" s="95">
        <v>2</v>
      </c>
      <c r="AB371" s="95">
        <v>60</v>
      </c>
      <c r="AC371" s="95">
        <v>10</v>
      </c>
      <c r="AD371" s="82">
        <v>25.43</v>
      </c>
      <c r="AE371" s="360">
        <v>5</v>
      </c>
      <c r="AF371" s="62">
        <v>60</v>
      </c>
      <c r="AG371" s="394">
        <v>20133</v>
      </c>
      <c r="AH371" s="161" t="s">
        <v>3645</v>
      </c>
      <c r="AI371" s="366">
        <v>60</v>
      </c>
      <c r="AJ371" s="386"/>
      <c r="AK371" s="285"/>
      <c r="AL371" s="366"/>
      <c r="AM371" s="386"/>
      <c r="AN371" s="285"/>
      <c r="AO371" s="366"/>
      <c r="AP371" s="386"/>
      <c r="AQ371" s="285"/>
      <c r="AR371" s="366"/>
      <c r="AS371" s="386"/>
      <c r="AT371" s="95"/>
      <c r="AU371" s="366"/>
      <c r="AV371" s="369"/>
      <c r="AW371" s="95"/>
      <c r="AX371" s="366"/>
      <c r="AY371" s="132"/>
      <c r="AZ371" s="132"/>
      <c r="BA371" s="132"/>
      <c r="BB371" s="132"/>
      <c r="BC371" s="132"/>
    </row>
    <row r="372" spans="1:55" s="39" customFormat="1" ht="78" customHeight="1" x14ac:dyDescent="0.25">
      <c r="A372" s="95">
        <v>401</v>
      </c>
      <c r="B372" s="253" t="s">
        <v>6180</v>
      </c>
      <c r="C372" s="95">
        <v>10</v>
      </c>
      <c r="D372" s="82" t="s">
        <v>6198</v>
      </c>
      <c r="E372" s="284" t="s">
        <v>6214</v>
      </c>
      <c r="F372" s="95">
        <v>21613</v>
      </c>
      <c r="G372" s="284" t="s">
        <v>6215</v>
      </c>
      <c r="H372" s="95">
        <v>2001</v>
      </c>
      <c r="I372" s="161" t="s">
        <v>6216</v>
      </c>
      <c r="J372" s="261">
        <v>57547.25</v>
      </c>
      <c r="K372" s="105" t="s">
        <v>1902</v>
      </c>
      <c r="L372" s="161" t="s">
        <v>6202</v>
      </c>
      <c r="M372" s="161" t="s">
        <v>6203</v>
      </c>
      <c r="N372" s="161" t="s">
        <v>6217</v>
      </c>
      <c r="O372" s="161" t="s">
        <v>6218</v>
      </c>
      <c r="P372" s="95">
        <v>2638</v>
      </c>
      <c r="Q372" s="82">
        <v>28.002121212121214</v>
      </c>
      <c r="R372" s="82">
        <v>0</v>
      </c>
      <c r="S372" s="82">
        <v>1.9721212121212122</v>
      </c>
      <c r="T372" s="82">
        <v>26.03</v>
      </c>
      <c r="U372" s="82">
        <v>28.002121212121214</v>
      </c>
      <c r="V372" s="95">
        <v>50</v>
      </c>
      <c r="W372" s="95">
        <v>100</v>
      </c>
      <c r="X372" s="82" t="s">
        <v>6190</v>
      </c>
      <c r="Y372" s="95">
        <v>3</v>
      </c>
      <c r="Z372" s="95">
        <v>11</v>
      </c>
      <c r="AA372" s="95">
        <v>2</v>
      </c>
      <c r="AB372" s="95">
        <v>60</v>
      </c>
      <c r="AC372" s="95">
        <v>10</v>
      </c>
      <c r="AD372" s="82">
        <v>26.03</v>
      </c>
      <c r="AE372" s="360">
        <v>5</v>
      </c>
      <c r="AF372" s="62">
        <v>50</v>
      </c>
      <c r="AG372" s="394">
        <v>20133</v>
      </c>
      <c r="AH372" s="161" t="s">
        <v>6206</v>
      </c>
      <c r="AI372" s="366">
        <v>50</v>
      </c>
      <c r="AJ372" s="386"/>
      <c r="AK372" s="285"/>
      <c r="AL372" s="366"/>
      <c r="AM372" s="386"/>
      <c r="AN372" s="285"/>
      <c r="AO372" s="366"/>
      <c r="AP372" s="386"/>
      <c r="AQ372" s="285"/>
      <c r="AR372" s="366"/>
      <c r="AS372" s="386"/>
      <c r="AT372" s="95"/>
      <c r="AU372" s="366"/>
      <c r="AV372" s="369"/>
      <c r="AW372" s="95"/>
      <c r="AX372" s="366"/>
      <c r="AY372" s="132"/>
      <c r="AZ372" s="132"/>
      <c r="BA372" s="132"/>
      <c r="BB372" s="132"/>
      <c r="BC372" s="132"/>
    </row>
    <row r="373" spans="1:55" s="39" customFormat="1" ht="103.95" customHeight="1" x14ac:dyDescent="0.25">
      <c r="A373" s="95">
        <v>401</v>
      </c>
      <c r="B373" s="253" t="s">
        <v>6180</v>
      </c>
      <c r="C373" s="95">
        <v>9</v>
      </c>
      <c r="D373" s="82" t="s">
        <v>6219</v>
      </c>
      <c r="E373" s="284" t="s">
        <v>6220</v>
      </c>
      <c r="F373" s="95">
        <v>24580</v>
      </c>
      <c r="G373" s="284" t="s">
        <v>6221</v>
      </c>
      <c r="H373" s="95">
        <v>2007</v>
      </c>
      <c r="I373" s="161" t="s">
        <v>6222</v>
      </c>
      <c r="J373" s="261">
        <v>63988</v>
      </c>
      <c r="K373" s="105" t="s">
        <v>655</v>
      </c>
      <c r="L373" s="161" t="s">
        <v>6223</v>
      </c>
      <c r="M373" s="161" t="s">
        <v>6224</v>
      </c>
      <c r="N373" s="161" t="s">
        <v>6225</v>
      </c>
      <c r="O373" s="161" t="s">
        <v>6226</v>
      </c>
      <c r="P373" s="95">
        <v>3530</v>
      </c>
      <c r="Q373" s="82">
        <v>30</v>
      </c>
      <c r="R373" s="82">
        <v>0</v>
      </c>
      <c r="S373" s="82">
        <v>0</v>
      </c>
      <c r="T373" s="82">
        <v>30</v>
      </c>
      <c r="U373" s="82">
        <v>30</v>
      </c>
      <c r="V373" s="95">
        <v>50</v>
      </c>
      <c r="W373" s="95">
        <v>100</v>
      </c>
      <c r="X373" s="82" t="s">
        <v>6190</v>
      </c>
      <c r="Y373" s="95">
        <v>3</v>
      </c>
      <c r="Z373" s="95">
        <v>4</v>
      </c>
      <c r="AA373" s="95">
        <v>3</v>
      </c>
      <c r="AB373" s="95" t="s">
        <v>3091</v>
      </c>
      <c r="AC373" s="95">
        <v>13</v>
      </c>
      <c r="AD373" s="82">
        <v>29.06</v>
      </c>
      <c r="AE373" s="360">
        <v>5</v>
      </c>
      <c r="AF373" s="62">
        <v>53</v>
      </c>
      <c r="AG373" s="394">
        <v>31011</v>
      </c>
      <c r="AH373" s="161" t="s">
        <v>6227</v>
      </c>
      <c r="AI373" s="366">
        <v>17</v>
      </c>
      <c r="AJ373" s="386">
        <v>70043</v>
      </c>
      <c r="AK373" s="285" t="s">
        <v>6228</v>
      </c>
      <c r="AL373" s="366">
        <v>14</v>
      </c>
      <c r="AM373" s="386">
        <v>70042</v>
      </c>
      <c r="AN373" s="285" t="s">
        <v>6228</v>
      </c>
      <c r="AO373" s="366">
        <v>22</v>
      </c>
      <c r="AP373" s="386"/>
      <c r="AQ373" s="285"/>
      <c r="AR373" s="366"/>
      <c r="AS373" s="386"/>
      <c r="AT373" s="95"/>
      <c r="AU373" s="366"/>
      <c r="AV373" s="369"/>
      <c r="AW373" s="95"/>
      <c r="AX373" s="366"/>
      <c r="AY373" s="132"/>
      <c r="AZ373" s="132"/>
      <c r="BA373" s="132"/>
      <c r="BB373" s="132"/>
      <c r="BC373" s="132"/>
    </row>
    <row r="374" spans="1:55" s="39" customFormat="1" ht="64.95" customHeight="1" x14ac:dyDescent="0.25">
      <c r="A374" s="95">
        <v>401</v>
      </c>
      <c r="B374" s="253" t="s">
        <v>6180</v>
      </c>
      <c r="C374" s="95">
        <v>10</v>
      </c>
      <c r="D374" s="82" t="s">
        <v>6198</v>
      </c>
      <c r="E374" s="284" t="s">
        <v>6229</v>
      </c>
      <c r="F374" s="95">
        <v>14548</v>
      </c>
      <c r="G374" s="284" t="s">
        <v>6230</v>
      </c>
      <c r="H374" s="95">
        <v>2010</v>
      </c>
      <c r="I374" s="161" t="s">
        <v>6231</v>
      </c>
      <c r="J374" s="261">
        <v>441000</v>
      </c>
      <c r="K374" s="105" t="s">
        <v>677</v>
      </c>
      <c r="L374" s="161" t="s">
        <v>6202</v>
      </c>
      <c r="M374" s="161" t="s">
        <v>6203</v>
      </c>
      <c r="N374" s="161" t="s">
        <v>6232</v>
      </c>
      <c r="O374" s="161" t="s">
        <v>6233</v>
      </c>
      <c r="P374" s="95" t="s">
        <v>6234</v>
      </c>
      <c r="Q374" s="82">
        <v>50</v>
      </c>
      <c r="R374" s="82">
        <v>0</v>
      </c>
      <c r="S374" s="82">
        <v>25.25</v>
      </c>
      <c r="T374" s="82">
        <v>24.75</v>
      </c>
      <c r="U374" s="82">
        <v>50</v>
      </c>
      <c r="V374" s="95">
        <v>43</v>
      </c>
      <c r="W374" s="95">
        <v>100</v>
      </c>
      <c r="X374" s="82" t="s">
        <v>6190</v>
      </c>
      <c r="Y374" s="95">
        <v>3</v>
      </c>
      <c r="Z374" s="95">
        <v>11</v>
      </c>
      <c r="AA374" s="95">
        <v>5</v>
      </c>
      <c r="AB374" s="95">
        <v>60</v>
      </c>
      <c r="AC374" s="95">
        <v>14</v>
      </c>
      <c r="AD374" s="82">
        <v>24.75</v>
      </c>
      <c r="AE374" s="360">
        <v>5</v>
      </c>
      <c r="AF374" s="62">
        <v>43</v>
      </c>
      <c r="AG374" s="394">
        <v>20133</v>
      </c>
      <c r="AH374" s="161" t="s">
        <v>6206</v>
      </c>
      <c r="AI374" s="366">
        <v>32</v>
      </c>
      <c r="AJ374" s="386">
        <v>70076</v>
      </c>
      <c r="AK374" s="285" t="s">
        <v>6235</v>
      </c>
      <c r="AL374" s="366">
        <v>11</v>
      </c>
      <c r="AM374" s="386"/>
      <c r="AN374" s="285"/>
      <c r="AO374" s="366"/>
      <c r="AP374" s="386"/>
      <c r="AQ374" s="285"/>
      <c r="AR374" s="366"/>
      <c r="AS374" s="386"/>
      <c r="AT374" s="95"/>
      <c r="AU374" s="366"/>
      <c r="AV374" s="369"/>
      <c r="AW374" s="95"/>
      <c r="AX374" s="366"/>
      <c r="AY374" s="132"/>
      <c r="AZ374" s="132"/>
      <c r="BA374" s="132"/>
      <c r="BB374" s="132"/>
      <c r="BC374" s="132"/>
    </row>
    <row r="375" spans="1:55" ht="346.95" customHeight="1" x14ac:dyDescent="0.25">
      <c r="A375" s="45">
        <v>404</v>
      </c>
      <c r="B375" s="253" t="s">
        <v>2965</v>
      </c>
      <c r="C375" s="45">
        <v>3</v>
      </c>
      <c r="D375" s="46" t="s">
        <v>2966</v>
      </c>
      <c r="E375" s="47" t="s">
        <v>2967</v>
      </c>
      <c r="F375" s="45">
        <v>24268</v>
      </c>
      <c r="G375" s="47" t="s">
        <v>2968</v>
      </c>
      <c r="H375" s="45">
        <v>1993</v>
      </c>
      <c r="I375" s="48" t="s">
        <v>2968</v>
      </c>
      <c r="J375" s="104">
        <v>22755.65</v>
      </c>
      <c r="K375" s="105" t="s">
        <v>1836</v>
      </c>
      <c r="L375" s="48" t="s">
        <v>2969</v>
      </c>
      <c r="M375" s="48" t="s">
        <v>2970</v>
      </c>
      <c r="N375" s="48" t="s">
        <v>2971</v>
      </c>
      <c r="O375" s="48" t="s">
        <v>2972</v>
      </c>
      <c r="P375" s="45">
        <v>3267</v>
      </c>
      <c r="Q375" s="45">
        <v>1.3722540000000001</v>
      </c>
      <c r="R375" s="45">
        <v>0</v>
      </c>
      <c r="S375" s="45">
        <v>1.3722540000000001</v>
      </c>
      <c r="T375" s="45">
        <v>5.5374999999999996</v>
      </c>
      <c r="U375" s="45">
        <v>6.9097540000000004</v>
      </c>
      <c r="V375" s="45">
        <v>50</v>
      </c>
      <c r="W375" s="45">
        <v>100</v>
      </c>
      <c r="X375" s="51" t="s">
        <v>2973</v>
      </c>
      <c r="Y375" s="45">
        <v>3</v>
      </c>
      <c r="Z375" s="45">
        <v>11</v>
      </c>
      <c r="AA375" s="45">
        <v>5</v>
      </c>
      <c r="AB375" s="45">
        <v>60</v>
      </c>
      <c r="AC375" s="45"/>
      <c r="AD375" s="45"/>
      <c r="AE375" s="52">
        <v>60</v>
      </c>
      <c r="AF375" s="43">
        <v>60</v>
      </c>
      <c r="AG375" s="53" t="s">
        <v>2966</v>
      </c>
      <c r="AH375" s="48" t="s">
        <v>2974</v>
      </c>
      <c r="AI375" s="66">
        <v>100</v>
      </c>
      <c r="AJ375" s="53"/>
      <c r="AK375" s="48"/>
      <c r="AL375" s="66"/>
      <c r="AM375" s="53"/>
      <c r="AN375" s="48"/>
      <c r="AO375" s="66"/>
      <c r="AP375" s="53"/>
      <c r="AQ375" s="48"/>
      <c r="AR375" s="66"/>
      <c r="AS375" s="53"/>
      <c r="AT375" s="45"/>
      <c r="AU375" s="66"/>
      <c r="AV375" s="107"/>
      <c r="AW375" s="45"/>
      <c r="AX375" s="66"/>
    </row>
    <row r="376" spans="1:55" ht="134.55000000000001" customHeight="1" x14ac:dyDescent="0.25">
      <c r="A376" s="45">
        <v>404</v>
      </c>
      <c r="B376" s="253" t="s">
        <v>2965</v>
      </c>
      <c r="C376" s="45">
        <v>3</v>
      </c>
      <c r="D376" s="46" t="s">
        <v>2966</v>
      </c>
      <c r="E376" s="47" t="s">
        <v>2975</v>
      </c>
      <c r="F376" s="45">
        <v>21137</v>
      </c>
      <c r="G376" s="47" t="s">
        <v>2976</v>
      </c>
      <c r="H376" s="45">
        <v>1996</v>
      </c>
      <c r="I376" s="58" t="s">
        <v>2977</v>
      </c>
      <c r="J376" s="104">
        <v>21549.62</v>
      </c>
      <c r="K376" s="105" t="s">
        <v>1836</v>
      </c>
      <c r="L376" s="48" t="s">
        <v>2978</v>
      </c>
      <c r="M376" s="48" t="s">
        <v>2979</v>
      </c>
      <c r="N376" s="48" t="s">
        <v>2980</v>
      </c>
      <c r="O376" s="48" t="s">
        <v>2981</v>
      </c>
      <c r="P376" s="45">
        <v>3452</v>
      </c>
      <c r="Q376" s="45">
        <v>1</v>
      </c>
      <c r="R376" s="260">
        <v>0</v>
      </c>
      <c r="S376" s="45">
        <v>1</v>
      </c>
      <c r="T376" s="45">
        <v>17.59</v>
      </c>
      <c r="U376" s="45">
        <v>18.59</v>
      </c>
      <c r="V376" s="45">
        <v>100</v>
      </c>
      <c r="W376" s="45">
        <v>100</v>
      </c>
      <c r="X376" s="45" t="s">
        <v>2973</v>
      </c>
      <c r="Y376" s="45">
        <v>6</v>
      </c>
      <c r="Z376" s="45">
        <v>3</v>
      </c>
      <c r="AA376" s="45">
        <v>6</v>
      </c>
      <c r="AB376" s="45">
        <v>32</v>
      </c>
      <c r="AC376" s="45"/>
      <c r="AD376" s="45">
        <v>17.59</v>
      </c>
      <c r="AE376" s="52">
        <v>60</v>
      </c>
      <c r="AF376" s="43">
        <v>100</v>
      </c>
      <c r="AG376" s="53" t="s">
        <v>2966</v>
      </c>
      <c r="AH376" s="48" t="s">
        <v>2974</v>
      </c>
      <c r="AI376" s="66">
        <v>20</v>
      </c>
      <c r="AJ376" s="53" t="s">
        <v>2982</v>
      </c>
      <c r="AK376" s="48" t="s">
        <v>2974</v>
      </c>
      <c r="AL376" s="66">
        <v>40</v>
      </c>
      <c r="AM376" s="53" t="s">
        <v>2983</v>
      </c>
      <c r="AN376" s="48" t="s">
        <v>2974</v>
      </c>
      <c r="AO376" s="66">
        <v>40</v>
      </c>
      <c r="AP376" s="53"/>
      <c r="AQ376" s="48"/>
      <c r="AR376" s="66"/>
      <c r="AS376" s="53"/>
      <c r="AT376" s="45"/>
      <c r="AU376" s="66"/>
      <c r="AV376" s="107"/>
      <c r="AW376" s="45"/>
      <c r="AX376" s="66"/>
    </row>
    <row r="377" spans="1:55" ht="353.25" customHeight="1" x14ac:dyDescent="0.25">
      <c r="A377" s="45">
        <v>404</v>
      </c>
      <c r="B377" s="253" t="s">
        <v>2965</v>
      </c>
      <c r="C377" s="45">
        <v>3</v>
      </c>
      <c r="D377" s="46" t="s">
        <v>2966</v>
      </c>
      <c r="E377" s="47" t="s">
        <v>2984</v>
      </c>
      <c r="F377" s="45">
        <v>29875</v>
      </c>
      <c r="G377" s="47" t="s">
        <v>2985</v>
      </c>
      <c r="H377" s="45">
        <v>1997</v>
      </c>
      <c r="I377" s="48" t="s">
        <v>2985</v>
      </c>
      <c r="J377" s="104">
        <v>20663.66</v>
      </c>
      <c r="K377" s="105" t="s">
        <v>1836</v>
      </c>
      <c r="L377" s="48" t="s">
        <v>2969</v>
      </c>
      <c r="M377" s="48" t="s">
        <v>2970</v>
      </c>
      <c r="N377" s="48" t="s">
        <v>2986</v>
      </c>
      <c r="O377" s="48" t="s">
        <v>2987</v>
      </c>
      <c r="P377" s="45">
        <v>3507</v>
      </c>
      <c r="Q377" s="45">
        <v>0.14000000000000001</v>
      </c>
      <c r="R377" s="45">
        <v>0</v>
      </c>
      <c r="S377" s="45">
        <v>0.14000000000000001</v>
      </c>
      <c r="T377" s="45">
        <v>1.2</v>
      </c>
      <c r="U377" s="45">
        <v>1.34</v>
      </c>
      <c r="V377" s="45">
        <v>75</v>
      </c>
      <c r="W377" s="45">
        <v>100</v>
      </c>
      <c r="X377" s="45" t="s">
        <v>2973</v>
      </c>
      <c r="Y377" s="45">
        <v>4</v>
      </c>
      <c r="Z377" s="45">
        <v>6</v>
      </c>
      <c r="AA377" s="45">
        <v>2</v>
      </c>
      <c r="AB377" s="45">
        <v>60</v>
      </c>
      <c r="AC377" s="45"/>
      <c r="AD377" s="45">
        <v>14.42</v>
      </c>
      <c r="AE377" s="52">
        <v>60</v>
      </c>
      <c r="AF377" s="43">
        <v>100</v>
      </c>
      <c r="AG377" s="53" t="s">
        <v>2966</v>
      </c>
      <c r="AH377" s="48" t="s">
        <v>2974</v>
      </c>
      <c r="AI377" s="66">
        <v>20</v>
      </c>
      <c r="AJ377" s="53" t="s">
        <v>2988</v>
      </c>
      <c r="AK377" s="48" t="s">
        <v>2974</v>
      </c>
      <c r="AL377" s="66">
        <v>30</v>
      </c>
      <c r="AM377" s="53" t="s">
        <v>2989</v>
      </c>
      <c r="AN377" s="48" t="s">
        <v>2974</v>
      </c>
      <c r="AO377" s="66">
        <v>35</v>
      </c>
      <c r="AP377" s="53" t="s">
        <v>2296</v>
      </c>
      <c r="AQ377" s="48" t="s">
        <v>2974</v>
      </c>
      <c r="AR377" s="66">
        <v>5</v>
      </c>
      <c r="AS377" s="53" t="s">
        <v>2990</v>
      </c>
      <c r="AT377" s="45" t="s">
        <v>2974</v>
      </c>
      <c r="AU377" s="66">
        <v>10</v>
      </c>
      <c r="AV377" s="107"/>
      <c r="AW377" s="45"/>
      <c r="AX377" s="66"/>
    </row>
    <row r="378" spans="1:55" ht="138.75" customHeight="1" x14ac:dyDescent="0.25">
      <c r="A378" s="45">
        <v>404</v>
      </c>
      <c r="B378" s="253" t="s">
        <v>2965</v>
      </c>
      <c r="C378" s="45">
        <v>3</v>
      </c>
      <c r="D378" s="46" t="s">
        <v>2966</v>
      </c>
      <c r="E378" s="47" t="s">
        <v>2975</v>
      </c>
      <c r="F378" s="45">
        <v>21137</v>
      </c>
      <c r="G378" s="47" t="s">
        <v>2991</v>
      </c>
      <c r="H378" s="45">
        <v>1998</v>
      </c>
      <c r="I378" s="48" t="s">
        <v>2992</v>
      </c>
      <c r="J378" s="104">
        <v>24202.65</v>
      </c>
      <c r="K378" s="105" t="s">
        <v>1836</v>
      </c>
      <c r="L378" s="48" t="s">
        <v>2978</v>
      </c>
      <c r="M378" s="48" t="s">
        <v>2979</v>
      </c>
      <c r="N378" s="48" t="s">
        <v>2993</v>
      </c>
      <c r="O378" s="48" t="s">
        <v>2994</v>
      </c>
      <c r="P378" s="45">
        <v>3577</v>
      </c>
      <c r="Q378" s="45">
        <v>1.2</v>
      </c>
      <c r="R378" s="45">
        <v>0</v>
      </c>
      <c r="S378" s="45">
        <v>1.2</v>
      </c>
      <c r="T378" s="45">
        <v>4.74</v>
      </c>
      <c r="U378" s="45">
        <v>5.94</v>
      </c>
      <c r="V378" s="45">
        <v>100</v>
      </c>
      <c r="W378" s="45">
        <v>100</v>
      </c>
      <c r="X378" s="45" t="s">
        <v>2973</v>
      </c>
      <c r="Y378" s="45">
        <v>1</v>
      </c>
      <c r="Z378" s="45">
        <v>4</v>
      </c>
      <c r="AA378" s="45">
        <v>1</v>
      </c>
      <c r="AB378" s="45">
        <v>32</v>
      </c>
      <c r="AC378" s="45"/>
      <c r="AD378" s="45">
        <v>14.21</v>
      </c>
      <c r="AE378" s="52">
        <v>60</v>
      </c>
      <c r="AF378" s="43">
        <v>100</v>
      </c>
      <c r="AG378" s="53" t="s">
        <v>2966</v>
      </c>
      <c r="AH378" s="48" t="s">
        <v>2974</v>
      </c>
      <c r="AI378" s="66">
        <v>10</v>
      </c>
      <c r="AJ378" s="53" t="s">
        <v>2995</v>
      </c>
      <c r="AK378" s="48" t="s">
        <v>2974</v>
      </c>
      <c r="AL378" s="66">
        <v>90</v>
      </c>
      <c r="AM378" s="53"/>
      <c r="AN378" s="48"/>
      <c r="AO378" s="66"/>
      <c r="AP378" s="53"/>
      <c r="AQ378" s="48"/>
      <c r="AR378" s="66"/>
      <c r="AS378" s="53"/>
      <c r="AT378" s="45"/>
      <c r="AU378" s="66"/>
      <c r="AV378" s="107"/>
      <c r="AW378" s="45"/>
      <c r="AX378" s="66"/>
    </row>
    <row r="379" spans="1:55" ht="109.5" customHeight="1" x14ac:dyDescent="0.25">
      <c r="A379" s="45">
        <v>404</v>
      </c>
      <c r="B379" s="253" t="s">
        <v>2965</v>
      </c>
      <c r="C379" s="45">
        <v>3</v>
      </c>
      <c r="D379" s="46" t="s">
        <v>2966</v>
      </c>
      <c r="E379" s="47" t="s">
        <v>2975</v>
      </c>
      <c r="F379" s="45">
        <v>21137</v>
      </c>
      <c r="G379" s="47" t="s">
        <v>2996</v>
      </c>
      <c r="H379" s="45">
        <v>2003</v>
      </c>
      <c r="I379" s="48" t="s">
        <v>2997</v>
      </c>
      <c r="J379" s="104">
        <v>41099.160000000003</v>
      </c>
      <c r="K379" s="105" t="s">
        <v>848</v>
      </c>
      <c r="L379" s="48" t="s">
        <v>2998</v>
      </c>
      <c r="M379" s="48" t="s">
        <v>2999</v>
      </c>
      <c r="N379" s="48" t="s">
        <v>3000</v>
      </c>
      <c r="O379" s="48" t="s">
        <v>3001</v>
      </c>
      <c r="P379" s="45">
        <v>4071</v>
      </c>
      <c r="Q379" s="45">
        <v>2.08</v>
      </c>
      <c r="R379" s="45">
        <v>0</v>
      </c>
      <c r="S379" s="45">
        <v>2.08</v>
      </c>
      <c r="T379" s="45">
        <v>4.4000000000000004</v>
      </c>
      <c r="U379" s="45">
        <v>6.48</v>
      </c>
      <c r="V379" s="45">
        <v>100</v>
      </c>
      <c r="W379" s="45">
        <v>100</v>
      </c>
      <c r="X379" s="45" t="s">
        <v>2973</v>
      </c>
      <c r="Y379" s="45">
        <v>3</v>
      </c>
      <c r="Z379" s="45">
        <v>11</v>
      </c>
      <c r="AA379" s="45">
        <v>5</v>
      </c>
      <c r="AB379" s="45">
        <v>32</v>
      </c>
      <c r="AC379" s="45"/>
      <c r="AD379" s="45">
        <v>17.59</v>
      </c>
      <c r="AE379" s="52">
        <v>60</v>
      </c>
      <c r="AF379" s="43">
        <v>100</v>
      </c>
      <c r="AG379" s="53" t="s">
        <v>2966</v>
      </c>
      <c r="AH379" s="48" t="s">
        <v>2974</v>
      </c>
      <c r="AI379" s="66">
        <v>10</v>
      </c>
      <c r="AJ379" s="53" t="s">
        <v>2995</v>
      </c>
      <c r="AK379" s="48" t="s">
        <v>2974</v>
      </c>
      <c r="AL379" s="66">
        <v>90</v>
      </c>
      <c r="AM379" s="53"/>
      <c r="AN379" s="48"/>
      <c r="AO379" s="66"/>
      <c r="AP379" s="53"/>
      <c r="AQ379" s="48"/>
      <c r="AR379" s="66"/>
      <c r="AS379" s="53"/>
      <c r="AT379" s="45"/>
      <c r="AU379" s="66"/>
      <c r="AV379" s="107"/>
      <c r="AW379" s="45"/>
      <c r="AX379" s="66"/>
    </row>
    <row r="380" spans="1:55" ht="117.15" customHeight="1" x14ac:dyDescent="0.25">
      <c r="A380" s="45">
        <v>404</v>
      </c>
      <c r="B380" s="253" t="s">
        <v>2965</v>
      </c>
      <c r="C380" s="45">
        <v>3</v>
      </c>
      <c r="D380" s="46" t="s">
        <v>2966</v>
      </c>
      <c r="E380" s="47" t="s">
        <v>3002</v>
      </c>
      <c r="F380" s="64">
        <v>15493</v>
      </c>
      <c r="G380" s="47" t="s">
        <v>3003</v>
      </c>
      <c r="H380" s="45">
        <v>2004</v>
      </c>
      <c r="I380" s="48" t="s">
        <v>3004</v>
      </c>
      <c r="J380" s="104">
        <v>46407.92</v>
      </c>
      <c r="K380" s="105" t="s">
        <v>664</v>
      </c>
      <c r="L380" s="48" t="s">
        <v>3005</v>
      </c>
      <c r="M380" s="48" t="s">
        <v>3006</v>
      </c>
      <c r="N380" s="48" t="s">
        <v>3007</v>
      </c>
      <c r="O380" s="48" t="s">
        <v>3008</v>
      </c>
      <c r="P380" s="45">
        <v>4177</v>
      </c>
      <c r="Q380" s="45">
        <f>SUM(R380:S380)</f>
        <v>4.8600000000000003</v>
      </c>
      <c r="R380" s="45">
        <v>0</v>
      </c>
      <c r="S380" s="45">
        <v>4.8600000000000003</v>
      </c>
      <c r="T380" s="45">
        <v>23.14</v>
      </c>
      <c r="U380" s="45">
        <f>SUM(R380:T380)</f>
        <v>28</v>
      </c>
      <c r="V380" s="45">
        <v>100</v>
      </c>
      <c r="W380" s="45">
        <v>100</v>
      </c>
      <c r="X380" s="45" t="s">
        <v>2973</v>
      </c>
      <c r="Y380" s="45">
        <v>4</v>
      </c>
      <c r="Z380" s="45">
        <v>9</v>
      </c>
      <c r="AA380" s="45">
        <v>3</v>
      </c>
      <c r="AB380" s="45">
        <v>60</v>
      </c>
      <c r="AC380" s="45"/>
      <c r="AD380" s="45">
        <f>T380</f>
        <v>23.14</v>
      </c>
      <c r="AE380" s="52">
        <v>60</v>
      </c>
      <c r="AF380" s="43">
        <v>100</v>
      </c>
      <c r="AG380" s="53"/>
      <c r="AH380" s="48"/>
      <c r="AI380" s="66"/>
      <c r="AJ380" s="53"/>
      <c r="AK380" s="48"/>
      <c r="AL380" s="66"/>
      <c r="AM380" s="53"/>
      <c r="AN380" s="48"/>
      <c r="AO380" s="66"/>
      <c r="AP380" s="53"/>
      <c r="AQ380" s="48"/>
      <c r="AR380" s="66"/>
      <c r="AS380" s="53"/>
      <c r="AT380" s="45"/>
      <c r="AU380" s="66"/>
      <c r="AV380" s="107"/>
      <c r="AW380" s="45"/>
      <c r="AX380" s="66"/>
    </row>
    <row r="381" spans="1:55" ht="112.95" customHeight="1" x14ac:dyDescent="0.25">
      <c r="A381" s="45">
        <v>404</v>
      </c>
      <c r="B381" s="253" t="s">
        <v>2965</v>
      </c>
      <c r="C381" s="45">
        <v>3</v>
      </c>
      <c r="D381" s="46" t="s">
        <v>2966</v>
      </c>
      <c r="E381" s="47" t="s">
        <v>2975</v>
      </c>
      <c r="F381" s="45">
        <v>21137</v>
      </c>
      <c r="G381" s="47" t="s">
        <v>3009</v>
      </c>
      <c r="H381" s="45">
        <v>2005</v>
      </c>
      <c r="I381" s="48" t="s">
        <v>3010</v>
      </c>
      <c r="J381" s="104">
        <v>76681.23</v>
      </c>
      <c r="K381" s="105" t="s">
        <v>664</v>
      </c>
      <c r="L381" s="48" t="s">
        <v>2998</v>
      </c>
      <c r="M381" s="48" t="s">
        <v>3011</v>
      </c>
      <c r="N381" s="48" t="s">
        <v>3012</v>
      </c>
      <c r="O381" s="48" t="s">
        <v>3013</v>
      </c>
      <c r="P381" s="45">
        <v>4307</v>
      </c>
      <c r="Q381" s="50">
        <v>2.4300000000000002</v>
      </c>
      <c r="R381" s="45">
        <v>0</v>
      </c>
      <c r="S381" s="50">
        <v>2.4300000000000002</v>
      </c>
      <c r="T381" s="50">
        <v>8.8000000000000007</v>
      </c>
      <c r="U381" s="50">
        <v>11.23</v>
      </c>
      <c r="V381" s="45">
        <v>100</v>
      </c>
      <c r="W381" s="45">
        <v>100</v>
      </c>
      <c r="X381" s="45" t="s">
        <v>2973</v>
      </c>
      <c r="Y381" s="45">
        <v>3</v>
      </c>
      <c r="Z381" s="45">
        <v>2</v>
      </c>
      <c r="AA381" s="45">
        <v>1</v>
      </c>
      <c r="AB381" s="45">
        <v>32</v>
      </c>
      <c r="AC381" s="45">
        <v>2</v>
      </c>
      <c r="AD381" s="50">
        <v>16.91</v>
      </c>
      <c r="AE381" s="52">
        <v>60</v>
      </c>
      <c r="AF381" s="43">
        <v>100</v>
      </c>
      <c r="AG381" s="53" t="s">
        <v>2966</v>
      </c>
      <c r="AH381" s="48" t="s">
        <v>2974</v>
      </c>
      <c r="AI381" s="66">
        <v>10</v>
      </c>
      <c r="AJ381" s="53" t="s">
        <v>2995</v>
      </c>
      <c r="AK381" s="48" t="s">
        <v>2974</v>
      </c>
      <c r="AL381" s="66">
        <v>90</v>
      </c>
      <c r="AM381" s="53"/>
      <c r="AN381" s="48"/>
      <c r="AO381" s="66"/>
      <c r="AP381" s="53"/>
      <c r="AQ381" s="48"/>
      <c r="AR381" s="66"/>
      <c r="AS381" s="53"/>
      <c r="AT381" s="45"/>
      <c r="AU381" s="66"/>
      <c r="AV381" s="107"/>
      <c r="AW381" s="45"/>
      <c r="AX381" s="66"/>
    </row>
    <row r="382" spans="1:55" ht="117.15" customHeight="1" x14ac:dyDescent="0.25">
      <c r="A382" s="45">
        <v>404</v>
      </c>
      <c r="B382" s="253" t="s">
        <v>2965</v>
      </c>
      <c r="C382" s="45">
        <v>3</v>
      </c>
      <c r="D382" s="46" t="s">
        <v>2966</v>
      </c>
      <c r="E382" s="47" t="s">
        <v>2975</v>
      </c>
      <c r="F382" s="45">
        <v>21137</v>
      </c>
      <c r="G382" s="47" t="s">
        <v>3014</v>
      </c>
      <c r="H382" s="45">
        <v>2005</v>
      </c>
      <c r="I382" s="48" t="s">
        <v>3015</v>
      </c>
      <c r="J382" s="104">
        <v>28295.69</v>
      </c>
      <c r="K382" s="105" t="s">
        <v>664</v>
      </c>
      <c r="L382" s="48" t="s">
        <v>2998</v>
      </c>
      <c r="M382" s="48" t="s">
        <v>2999</v>
      </c>
      <c r="N382" s="48" t="s">
        <v>3016</v>
      </c>
      <c r="O382" s="48" t="s">
        <v>3017</v>
      </c>
      <c r="P382" s="45">
        <v>4308</v>
      </c>
      <c r="Q382" s="45">
        <v>1.6</v>
      </c>
      <c r="R382" s="45">
        <v>0</v>
      </c>
      <c r="S382" s="45">
        <v>1.6</v>
      </c>
      <c r="T382" s="45">
        <v>14.21</v>
      </c>
      <c r="U382" s="45">
        <v>15.81</v>
      </c>
      <c r="V382" s="45">
        <v>100</v>
      </c>
      <c r="W382" s="45">
        <v>100</v>
      </c>
      <c r="X382" s="45" t="s">
        <v>2973</v>
      </c>
      <c r="Y382" s="45">
        <v>3</v>
      </c>
      <c r="Z382" s="45">
        <v>11</v>
      </c>
      <c r="AA382" s="45">
        <v>3</v>
      </c>
      <c r="AB382" s="45">
        <v>32</v>
      </c>
      <c r="AC382" s="45"/>
      <c r="AD382" s="45">
        <v>14.21</v>
      </c>
      <c r="AE382" s="52">
        <v>60</v>
      </c>
      <c r="AF382" s="43">
        <v>100</v>
      </c>
      <c r="AG382" s="53" t="s">
        <v>2966</v>
      </c>
      <c r="AH382" s="48" t="s">
        <v>2974</v>
      </c>
      <c r="AI382" s="66">
        <v>10</v>
      </c>
      <c r="AJ382" s="53" t="s">
        <v>2995</v>
      </c>
      <c r="AK382" s="48" t="s">
        <v>2974</v>
      </c>
      <c r="AL382" s="66">
        <v>90</v>
      </c>
      <c r="AM382" s="53"/>
      <c r="AN382" s="48"/>
      <c r="AO382" s="66"/>
      <c r="AP382" s="53"/>
      <c r="AQ382" s="48"/>
      <c r="AR382" s="66"/>
      <c r="AS382" s="53"/>
      <c r="AT382" s="45"/>
      <c r="AU382" s="66"/>
      <c r="AV382" s="107"/>
      <c r="AW382" s="45"/>
      <c r="AX382" s="66"/>
    </row>
    <row r="383" spans="1:55" ht="114.75" customHeight="1" x14ac:dyDescent="0.25">
      <c r="A383" s="45">
        <v>404</v>
      </c>
      <c r="B383" s="253" t="s">
        <v>2965</v>
      </c>
      <c r="C383" s="45">
        <v>3</v>
      </c>
      <c r="D383" s="46" t="s">
        <v>2966</v>
      </c>
      <c r="E383" s="47" t="s">
        <v>3018</v>
      </c>
      <c r="F383" s="45">
        <v>29164</v>
      </c>
      <c r="G383" s="47" t="s">
        <v>3019</v>
      </c>
      <c r="H383" s="45">
        <v>2006</v>
      </c>
      <c r="I383" s="48" t="s">
        <v>3019</v>
      </c>
      <c r="J383" s="104">
        <v>45992.15</v>
      </c>
      <c r="K383" s="105" t="s">
        <v>664</v>
      </c>
      <c r="L383" s="48" t="s">
        <v>3020</v>
      </c>
      <c r="M383" s="48" t="s">
        <v>3021</v>
      </c>
      <c r="N383" s="48" t="s">
        <v>3022</v>
      </c>
      <c r="O383" s="48"/>
      <c r="P383" s="45">
        <v>4560</v>
      </c>
      <c r="Q383" s="45">
        <v>4.8600000000000003</v>
      </c>
      <c r="R383" s="45">
        <v>0</v>
      </c>
      <c r="S383" s="45">
        <v>4.8600000000000003</v>
      </c>
      <c r="T383" s="45">
        <v>0.86</v>
      </c>
      <c r="U383" s="45">
        <v>5.72</v>
      </c>
      <c r="V383" s="45">
        <v>300</v>
      </c>
      <c r="W383" s="45">
        <v>100</v>
      </c>
      <c r="X383" s="45" t="s">
        <v>2973</v>
      </c>
      <c r="Y383" s="45">
        <v>4</v>
      </c>
      <c r="Z383" s="45">
        <v>9</v>
      </c>
      <c r="AA383" s="45">
        <v>3</v>
      </c>
      <c r="AB383" s="45">
        <v>7</v>
      </c>
      <c r="AC383" s="45"/>
      <c r="AD383" s="45">
        <v>0.86</v>
      </c>
      <c r="AE383" s="52">
        <v>60</v>
      </c>
      <c r="AF383" s="43">
        <v>300</v>
      </c>
      <c r="AG383" s="53" t="s">
        <v>2966</v>
      </c>
      <c r="AH383" s="48" t="s">
        <v>2974</v>
      </c>
      <c r="AI383" s="66">
        <v>50</v>
      </c>
      <c r="AJ383" s="53" t="s">
        <v>3023</v>
      </c>
      <c r="AK383" s="48" t="s">
        <v>2974</v>
      </c>
      <c r="AL383" s="66">
        <v>40</v>
      </c>
      <c r="AM383" s="53" t="s">
        <v>3024</v>
      </c>
      <c r="AN383" s="48">
        <v>10</v>
      </c>
      <c r="AO383" s="66">
        <v>10</v>
      </c>
      <c r="AP383" s="53"/>
      <c r="AQ383" s="48"/>
      <c r="AR383" s="66"/>
      <c r="AS383" s="53"/>
      <c r="AT383" s="45"/>
      <c r="AU383" s="66"/>
      <c r="AV383" s="107"/>
      <c r="AW383" s="45"/>
      <c r="AX383" s="66"/>
    </row>
    <row r="384" spans="1:55" ht="349.65" customHeight="1" x14ac:dyDescent="0.25">
      <c r="A384" s="45">
        <v>404</v>
      </c>
      <c r="B384" s="253" t="s">
        <v>2965</v>
      </c>
      <c r="C384" s="45">
        <v>3</v>
      </c>
      <c r="D384" s="46" t="s">
        <v>2966</v>
      </c>
      <c r="E384" s="47" t="s">
        <v>3025</v>
      </c>
      <c r="F384" s="64">
        <v>28401</v>
      </c>
      <c r="G384" s="47" t="s">
        <v>3026</v>
      </c>
      <c r="H384" s="45">
        <v>2007</v>
      </c>
      <c r="I384" s="48" t="s">
        <v>3027</v>
      </c>
      <c r="J384" s="104">
        <v>27439.26</v>
      </c>
      <c r="K384" s="105" t="s">
        <v>664</v>
      </c>
      <c r="L384" s="48" t="s">
        <v>2969</v>
      </c>
      <c r="M384" s="48" t="s">
        <v>3028</v>
      </c>
      <c r="N384" s="48" t="s">
        <v>3029</v>
      </c>
      <c r="O384" s="48" t="s">
        <v>3030</v>
      </c>
      <c r="P384" s="45">
        <v>4569</v>
      </c>
      <c r="Q384" s="45">
        <v>2.2212499999999999</v>
      </c>
      <c r="R384" s="45">
        <v>0</v>
      </c>
      <c r="S384" s="45">
        <v>2.2212499999999999</v>
      </c>
      <c r="T384" s="45">
        <v>17.77</v>
      </c>
      <c r="U384" s="45">
        <v>19.991250000000001</v>
      </c>
      <c r="V384" s="45">
        <v>0</v>
      </c>
      <c r="W384" s="45">
        <v>100</v>
      </c>
      <c r="X384" s="45" t="s">
        <v>2973</v>
      </c>
      <c r="Y384" s="45">
        <v>4</v>
      </c>
      <c r="Z384" s="45">
        <v>5</v>
      </c>
      <c r="AA384" s="45" t="s">
        <v>3031</v>
      </c>
      <c r="AB384" s="45" t="s">
        <v>3032</v>
      </c>
      <c r="AC384" s="45"/>
      <c r="AD384" s="45">
        <v>17.77</v>
      </c>
      <c r="AE384" s="52">
        <v>60</v>
      </c>
      <c r="AF384" s="43">
        <v>0</v>
      </c>
      <c r="AG384" s="53"/>
      <c r="AH384" s="48"/>
      <c r="AI384" s="66"/>
      <c r="AJ384" s="53"/>
      <c r="AK384" s="48"/>
      <c r="AL384" s="66"/>
      <c r="AM384" s="53"/>
      <c r="AN384" s="48"/>
      <c r="AO384" s="66"/>
      <c r="AP384" s="53"/>
      <c r="AQ384" s="48"/>
      <c r="AR384" s="66"/>
      <c r="AS384" s="53"/>
      <c r="AT384" s="45"/>
      <c r="AU384" s="66"/>
      <c r="AV384" s="107"/>
      <c r="AW384" s="45"/>
      <c r="AX384" s="66"/>
    </row>
    <row r="385" spans="1:50" ht="342" customHeight="1" x14ac:dyDescent="0.25">
      <c r="A385" s="45">
        <v>404</v>
      </c>
      <c r="B385" s="253" t="s">
        <v>2965</v>
      </c>
      <c r="C385" s="45">
        <v>3</v>
      </c>
      <c r="D385" s="46" t="s">
        <v>2966</v>
      </c>
      <c r="E385" s="47" t="s">
        <v>2984</v>
      </c>
      <c r="F385" s="45">
        <v>29875</v>
      </c>
      <c r="G385" s="47" t="s">
        <v>3033</v>
      </c>
      <c r="H385" s="45">
        <v>2007</v>
      </c>
      <c r="I385" s="48" t="s">
        <v>3034</v>
      </c>
      <c r="J385" s="104">
        <v>46155.51</v>
      </c>
      <c r="K385" s="105" t="s">
        <v>655</v>
      </c>
      <c r="L385" s="48" t="s">
        <v>3035</v>
      </c>
      <c r="M385" s="48" t="s">
        <v>3028</v>
      </c>
      <c r="N385" s="48" t="s">
        <v>3036</v>
      </c>
      <c r="O385" s="48" t="s">
        <v>3037</v>
      </c>
      <c r="P385" s="64">
        <v>4621</v>
      </c>
      <c r="Q385" s="45">
        <v>2.5299999999999998</v>
      </c>
      <c r="R385" s="45">
        <v>0</v>
      </c>
      <c r="S385" s="45">
        <v>1.33</v>
      </c>
      <c r="T385" s="45">
        <v>1.2</v>
      </c>
      <c r="U385" s="45">
        <v>2.5299999999999998</v>
      </c>
      <c r="V385" s="45">
        <v>50</v>
      </c>
      <c r="W385" s="45">
        <v>100</v>
      </c>
      <c r="X385" s="45" t="s">
        <v>2973</v>
      </c>
      <c r="Y385" s="45">
        <v>4</v>
      </c>
      <c r="Z385" s="45">
        <v>6</v>
      </c>
      <c r="AA385" s="45">
        <v>2</v>
      </c>
      <c r="AB385" s="45">
        <v>60</v>
      </c>
      <c r="AC385" s="45"/>
      <c r="AD385" s="45"/>
      <c r="AE385" s="52">
        <v>60</v>
      </c>
      <c r="AF385" s="43">
        <v>50</v>
      </c>
      <c r="AG385" s="53"/>
      <c r="AH385" s="48"/>
      <c r="AI385" s="66"/>
      <c r="AJ385" s="53"/>
      <c r="AK385" s="48"/>
      <c r="AL385" s="66"/>
      <c r="AM385" s="53"/>
      <c r="AN385" s="48"/>
      <c r="AO385" s="66"/>
      <c r="AP385" s="53"/>
      <c r="AQ385" s="48"/>
      <c r="AR385" s="66"/>
      <c r="AS385" s="53"/>
      <c r="AT385" s="45"/>
      <c r="AU385" s="66"/>
      <c r="AV385" s="107"/>
      <c r="AW385" s="45"/>
      <c r="AX385" s="66"/>
    </row>
    <row r="386" spans="1:50" ht="351.15" customHeight="1" x14ac:dyDescent="0.25">
      <c r="A386" s="45">
        <v>404</v>
      </c>
      <c r="B386" s="253" t="s">
        <v>2965</v>
      </c>
      <c r="C386" s="45">
        <v>3</v>
      </c>
      <c r="D386" s="46" t="s">
        <v>2966</v>
      </c>
      <c r="E386" s="47" t="s">
        <v>2984</v>
      </c>
      <c r="F386" s="45">
        <v>29875</v>
      </c>
      <c r="G386" s="60" t="s">
        <v>3038</v>
      </c>
      <c r="H386" s="45">
        <v>2010</v>
      </c>
      <c r="I386" s="48" t="s">
        <v>3039</v>
      </c>
      <c r="J386" s="104">
        <v>20196</v>
      </c>
      <c r="K386" s="105" t="s">
        <v>906</v>
      </c>
      <c r="L386" s="48" t="s">
        <v>3040</v>
      </c>
      <c r="M386" s="48" t="s">
        <v>3028</v>
      </c>
      <c r="N386" s="48" t="s">
        <v>3041</v>
      </c>
      <c r="O386" s="48" t="s">
        <v>3042</v>
      </c>
      <c r="P386" s="45">
        <v>5896</v>
      </c>
      <c r="Q386" s="45">
        <v>1.7999999999999999E-2</v>
      </c>
      <c r="R386" s="45">
        <v>0</v>
      </c>
      <c r="S386" s="50">
        <v>0.02</v>
      </c>
      <c r="T386" s="45">
        <v>20.52</v>
      </c>
      <c r="U386" s="50">
        <v>20.54</v>
      </c>
      <c r="V386" s="45">
        <v>50</v>
      </c>
      <c r="W386" s="45">
        <v>100</v>
      </c>
      <c r="X386" s="45" t="s">
        <v>2973</v>
      </c>
      <c r="Y386" s="45">
        <v>6</v>
      </c>
      <c r="Z386" s="45">
        <v>1</v>
      </c>
      <c r="AA386" s="45">
        <v>5</v>
      </c>
      <c r="AB386" s="45">
        <v>9</v>
      </c>
      <c r="AC386" s="45"/>
      <c r="AD386" s="45"/>
      <c r="AE386" s="52">
        <v>60</v>
      </c>
      <c r="AF386" s="43">
        <v>50</v>
      </c>
      <c r="AG386" s="53"/>
      <c r="AH386" s="48"/>
      <c r="AI386" s="66"/>
      <c r="AJ386" s="53"/>
      <c r="AK386" s="48"/>
      <c r="AL386" s="66"/>
      <c r="AM386" s="53"/>
      <c r="AN386" s="48"/>
      <c r="AO386" s="66"/>
      <c r="AP386" s="53"/>
      <c r="AQ386" s="48"/>
      <c r="AR386" s="66"/>
      <c r="AS386" s="53"/>
      <c r="AT386" s="45"/>
      <c r="AU386" s="66"/>
      <c r="AV386" s="107"/>
      <c r="AW386" s="45"/>
      <c r="AX386" s="66"/>
    </row>
    <row r="387" spans="1:50" ht="195" customHeight="1" x14ac:dyDescent="0.25">
      <c r="A387" s="45">
        <v>404</v>
      </c>
      <c r="B387" s="253" t="s">
        <v>2965</v>
      </c>
      <c r="C387" s="45">
        <v>3</v>
      </c>
      <c r="D387" s="46" t="s">
        <v>2966</v>
      </c>
      <c r="E387" s="47" t="s">
        <v>2967</v>
      </c>
      <c r="F387" s="45">
        <v>24268</v>
      </c>
      <c r="G387" s="47" t="s">
        <v>3043</v>
      </c>
      <c r="H387" s="45">
        <v>2011</v>
      </c>
      <c r="I387" s="48" t="s">
        <v>3044</v>
      </c>
      <c r="J387" s="104">
        <v>28781.200000000001</v>
      </c>
      <c r="K387" s="105" t="s">
        <v>906</v>
      </c>
      <c r="L387" s="48" t="s">
        <v>3045</v>
      </c>
      <c r="M387" s="48" t="s">
        <v>3046</v>
      </c>
      <c r="N387" s="48" t="s">
        <v>3047</v>
      </c>
      <c r="O387" s="48" t="s">
        <v>3048</v>
      </c>
      <c r="P387" s="45">
        <v>6176</v>
      </c>
      <c r="Q387" s="45">
        <v>0.461999734</v>
      </c>
      <c r="R387" s="45">
        <v>0</v>
      </c>
      <c r="S387" s="45">
        <v>0.26819923400000001</v>
      </c>
      <c r="T387" s="45">
        <v>22.15</v>
      </c>
      <c r="U387" s="45">
        <v>22.418199229999999</v>
      </c>
      <c r="V387" s="45">
        <v>100</v>
      </c>
      <c r="W387" s="45">
        <v>100</v>
      </c>
      <c r="X387" s="45" t="s">
        <v>2973</v>
      </c>
      <c r="Y387" s="45">
        <v>3</v>
      </c>
      <c r="Z387" s="45">
        <v>4</v>
      </c>
      <c r="AA387" s="45">
        <v>3</v>
      </c>
      <c r="AB387" s="45">
        <v>60</v>
      </c>
      <c r="AC387" s="45"/>
      <c r="AD387" s="45"/>
      <c r="AE387" s="52">
        <v>60</v>
      </c>
      <c r="AF387" s="43">
        <v>100</v>
      </c>
      <c r="AG387" s="53" t="s">
        <v>2966</v>
      </c>
      <c r="AH387" s="48" t="s">
        <v>2974</v>
      </c>
      <c r="AI387" s="66">
        <v>20</v>
      </c>
      <c r="AJ387" s="53" t="s">
        <v>3023</v>
      </c>
      <c r="AK387" s="48" t="s">
        <v>2974</v>
      </c>
      <c r="AL387" s="66">
        <v>50</v>
      </c>
      <c r="AM387" s="74"/>
      <c r="AN387" s="48"/>
      <c r="AO387" s="66"/>
      <c r="AP387" s="53"/>
      <c r="AQ387" s="48"/>
      <c r="AR387" s="66"/>
      <c r="AS387" s="53" t="s">
        <v>3049</v>
      </c>
      <c r="AT387" s="45" t="s">
        <v>2974</v>
      </c>
      <c r="AU387" s="66">
        <v>30</v>
      </c>
      <c r="AV387" s="107"/>
      <c r="AW387" s="45"/>
      <c r="AX387" s="66"/>
    </row>
    <row r="388" spans="1:50" ht="185.25" customHeight="1" x14ac:dyDescent="0.25">
      <c r="A388" s="45">
        <v>404</v>
      </c>
      <c r="B388" s="253" t="s">
        <v>2965</v>
      </c>
      <c r="C388" s="45">
        <v>3</v>
      </c>
      <c r="D388" s="46" t="s">
        <v>2966</v>
      </c>
      <c r="E388" s="47" t="s">
        <v>2967</v>
      </c>
      <c r="F388" s="45">
        <v>24268</v>
      </c>
      <c r="G388" s="47" t="s">
        <v>3050</v>
      </c>
      <c r="H388" s="45">
        <v>2013</v>
      </c>
      <c r="I388" s="58" t="s">
        <v>3051</v>
      </c>
      <c r="J388" s="104">
        <v>89888.53</v>
      </c>
      <c r="K388" s="105" t="s">
        <v>1637</v>
      </c>
      <c r="L388" s="48" t="s">
        <v>3045</v>
      </c>
      <c r="M388" s="48" t="s">
        <v>3046</v>
      </c>
      <c r="N388" s="48" t="s">
        <v>3052</v>
      </c>
      <c r="O388" s="48" t="s">
        <v>3053</v>
      </c>
      <c r="P388" s="45">
        <v>6556</v>
      </c>
      <c r="Q388" s="50">
        <v>0.56000000000000005</v>
      </c>
      <c r="R388" s="50">
        <v>0</v>
      </c>
      <c r="S388" s="50">
        <v>0.56000000000000005</v>
      </c>
      <c r="T388" s="50">
        <v>22.15</v>
      </c>
      <c r="U388" s="50">
        <v>22.71</v>
      </c>
      <c r="V388" s="45">
        <v>100</v>
      </c>
      <c r="W388" s="45">
        <v>100</v>
      </c>
      <c r="X388" s="45" t="s">
        <v>2973</v>
      </c>
      <c r="Y388" s="45">
        <v>3</v>
      </c>
      <c r="Z388" s="45">
        <v>4</v>
      </c>
      <c r="AA388" s="45">
        <v>3.7</v>
      </c>
      <c r="AB388" s="45">
        <v>60</v>
      </c>
      <c r="AC388" s="45"/>
      <c r="AD388" s="50">
        <v>28.46</v>
      </c>
      <c r="AE388" s="52">
        <v>60</v>
      </c>
      <c r="AF388" s="43">
        <v>100</v>
      </c>
      <c r="AG388" s="53" t="s">
        <v>2966</v>
      </c>
      <c r="AH388" s="48" t="s">
        <v>2974</v>
      </c>
      <c r="AI388" s="66">
        <v>30</v>
      </c>
      <c r="AJ388" s="53" t="s">
        <v>3023</v>
      </c>
      <c r="AK388" s="48" t="s">
        <v>2974</v>
      </c>
      <c r="AL388" s="66">
        <v>70</v>
      </c>
      <c r="AM388" s="53"/>
      <c r="AN388" s="48"/>
      <c r="AO388" s="66"/>
      <c r="AP388" s="53"/>
      <c r="AQ388" s="48"/>
      <c r="AR388" s="66"/>
      <c r="AS388" s="53"/>
      <c r="AT388" s="45"/>
      <c r="AU388" s="66"/>
      <c r="AV388" s="107"/>
      <c r="AW388" s="45"/>
      <c r="AX388" s="66"/>
    </row>
    <row r="389" spans="1:50" ht="129.75" customHeight="1" x14ac:dyDescent="0.25">
      <c r="A389" s="45">
        <v>404</v>
      </c>
      <c r="B389" s="253" t="s">
        <v>2965</v>
      </c>
      <c r="C389" s="45">
        <v>3</v>
      </c>
      <c r="D389" s="46" t="s">
        <v>2966</v>
      </c>
      <c r="E389" s="47" t="s">
        <v>2967</v>
      </c>
      <c r="F389" s="45">
        <v>24268</v>
      </c>
      <c r="G389" s="47" t="s">
        <v>3054</v>
      </c>
      <c r="H389" s="45">
        <v>2013</v>
      </c>
      <c r="I389" s="48" t="s">
        <v>3055</v>
      </c>
      <c r="J389" s="261">
        <v>29068.65</v>
      </c>
      <c r="K389" s="105" t="s">
        <v>1637</v>
      </c>
      <c r="L389" s="48" t="s">
        <v>3056</v>
      </c>
      <c r="M389" s="48" t="s">
        <v>3057</v>
      </c>
      <c r="N389" s="48" t="s">
        <v>3058</v>
      </c>
      <c r="O389" s="48" t="s">
        <v>3059</v>
      </c>
      <c r="P389" s="45">
        <v>6557</v>
      </c>
      <c r="Q389" s="45">
        <v>0.31468560800000001</v>
      </c>
      <c r="R389" s="45">
        <v>0</v>
      </c>
      <c r="S389" s="45">
        <v>0.31468560800000001</v>
      </c>
      <c r="T389" s="45">
        <v>22.15</v>
      </c>
      <c r="U389" s="45">
        <v>22.46468561</v>
      </c>
      <c r="V389" s="45">
        <v>100</v>
      </c>
      <c r="W389" s="45">
        <v>100</v>
      </c>
      <c r="X389" s="45" t="s">
        <v>2973</v>
      </c>
      <c r="Y389" s="45">
        <v>3</v>
      </c>
      <c r="Z389" s="45">
        <v>4</v>
      </c>
      <c r="AA389" s="45">
        <v>8</v>
      </c>
      <c r="AB389" s="45">
        <v>60</v>
      </c>
      <c r="AC389" s="45"/>
      <c r="AD389" s="45"/>
      <c r="AE389" s="52">
        <v>60</v>
      </c>
      <c r="AF389" s="43">
        <v>100</v>
      </c>
      <c r="AG389" s="53" t="s">
        <v>2966</v>
      </c>
      <c r="AH389" s="48" t="s">
        <v>2974</v>
      </c>
      <c r="AI389" s="66">
        <v>20</v>
      </c>
      <c r="AJ389" s="53" t="s">
        <v>3023</v>
      </c>
      <c r="AK389" s="48" t="s">
        <v>2974</v>
      </c>
      <c r="AL389" s="66">
        <v>50</v>
      </c>
      <c r="AM389" s="53" t="s">
        <v>3060</v>
      </c>
      <c r="AN389" s="48" t="s">
        <v>2974</v>
      </c>
      <c r="AO389" s="66">
        <v>30</v>
      </c>
      <c r="AP389" s="53"/>
      <c r="AQ389" s="48"/>
      <c r="AR389" s="66"/>
      <c r="AS389" s="53"/>
      <c r="AT389" s="45"/>
      <c r="AU389" s="66"/>
      <c r="AV389" s="107"/>
      <c r="AW389" s="45"/>
      <c r="AX389" s="66"/>
    </row>
    <row r="390" spans="1:50" ht="363.75" customHeight="1" x14ac:dyDescent="0.25">
      <c r="A390" s="45">
        <v>404</v>
      </c>
      <c r="B390" s="253" t="s">
        <v>2965</v>
      </c>
      <c r="C390" s="45">
        <v>3</v>
      </c>
      <c r="D390" s="46" t="s">
        <v>2966</v>
      </c>
      <c r="E390" s="47" t="s">
        <v>2967</v>
      </c>
      <c r="F390" s="45">
        <v>24268</v>
      </c>
      <c r="G390" s="47" t="s">
        <v>3061</v>
      </c>
      <c r="H390" s="45">
        <v>2013</v>
      </c>
      <c r="I390" s="48" t="s">
        <v>3062</v>
      </c>
      <c r="J390" s="104">
        <v>220300</v>
      </c>
      <c r="K390" s="105" t="s">
        <v>1637</v>
      </c>
      <c r="L390" s="48" t="s">
        <v>3063</v>
      </c>
      <c r="M390" s="48" t="s">
        <v>3064</v>
      </c>
      <c r="N390" s="48" t="s">
        <v>3065</v>
      </c>
      <c r="O390" s="48" t="s">
        <v>3066</v>
      </c>
      <c r="P390" s="45">
        <v>6558</v>
      </c>
      <c r="Q390" s="50">
        <v>2.4700000000000002</v>
      </c>
      <c r="R390" s="50">
        <v>0</v>
      </c>
      <c r="S390" s="50">
        <v>2.4700000000000002</v>
      </c>
      <c r="T390" s="50">
        <v>22.15</v>
      </c>
      <c r="U390" s="50">
        <v>24.62</v>
      </c>
      <c r="V390" s="45">
        <v>50</v>
      </c>
      <c r="W390" s="45">
        <v>100</v>
      </c>
      <c r="X390" s="45" t="s">
        <v>2973</v>
      </c>
      <c r="Y390" s="45">
        <v>3</v>
      </c>
      <c r="Z390" s="45">
        <v>4</v>
      </c>
      <c r="AA390" s="45">
        <v>5.7</v>
      </c>
      <c r="AB390" s="45">
        <v>60</v>
      </c>
      <c r="AC390" s="45"/>
      <c r="AD390" s="50">
        <v>23.22</v>
      </c>
      <c r="AE390" s="52">
        <v>60</v>
      </c>
      <c r="AF390" s="43">
        <v>50</v>
      </c>
      <c r="AG390" s="53" t="s">
        <v>2966</v>
      </c>
      <c r="AH390" s="48" t="s">
        <v>2974</v>
      </c>
      <c r="AI390" s="66">
        <v>65</v>
      </c>
      <c r="AJ390" s="53"/>
      <c r="AK390" s="48"/>
      <c r="AL390" s="66"/>
      <c r="AM390" s="53"/>
      <c r="AN390" s="48"/>
      <c r="AO390" s="66"/>
      <c r="AP390" s="53"/>
      <c r="AQ390" s="48"/>
      <c r="AR390" s="66"/>
      <c r="AS390" s="53" t="s">
        <v>3067</v>
      </c>
      <c r="AT390" s="45" t="s">
        <v>3068</v>
      </c>
      <c r="AU390" s="66">
        <v>35</v>
      </c>
      <c r="AV390" s="107"/>
      <c r="AW390" s="45"/>
      <c r="AX390" s="66"/>
    </row>
    <row r="391" spans="1:50" ht="116.55" customHeight="1" x14ac:dyDescent="0.25">
      <c r="A391" s="45">
        <v>404</v>
      </c>
      <c r="B391" s="253" t="s">
        <v>2965</v>
      </c>
      <c r="C391" s="45">
        <v>3</v>
      </c>
      <c r="D391" s="46" t="s">
        <v>2966</v>
      </c>
      <c r="E391" s="47" t="s">
        <v>2975</v>
      </c>
      <c r="F391" s="45">
        <v>21137</v>
      </c>
      <c r="G391" s="47" t="s">
        <v>3069</v>
      </c>
      <c r="H391" s="45">
        <v>2013</v>
      </c>
      <c r="I391" s="48" t="s">
        <v>3070</v>
      </c>
      <c r="J391" s="104">
        <v>89326</v>
      </c>
      <c r="K391" s="105" t="s">
        <v>1637</v>
      </c>
      <c r="L391" s="48" t="s">
        <v>2998</v>
      </c>
      <c r="M391" s="48" t="s">
        <v>2999</v>
      </c>
      <c r="N391" s="48" t="s">
        <v>3071</v>
      </c>
      <c r="O391" s="48" t="s">
        <v>3072</v>
      </c>
      <c r="P391" s="45">
        <v>6573</v>
      </c>
      <c r="Q391" s="50">
        <v>2.08</v>
      </c>
      <c r="R391" s="50">
        <v>0</v>
      </c>
      <c r="S391" s="50">
        <v>2.08</v>
      </c>
      <c r="T391" s="50">
        <v>4.4000000000000004</v>
      </c>
      <c r="U391" s="50">
        <v>6.48</v>
      </c>
      <c r="V391" s="45">
        <v>100</v>
      </c>
      <c r="W391" s="45">
        <v>100</v>
      </c>
      <c r="X391" s="45" t="s">
        <v>2973</v>
      </c>
      <c r="Y391" s="45">
        <v>3</v>
      </c>
      <c r="Z391" s="45">
        <v>11</v>
      </c>
      <c r="AA391" s="45">
        <v>5</v>
      </c>
      <c r="AB391" s="45">
        <v>32</v>
      </c>
      <c r="AC391" s="45"/>
      <c r="AD391" s="50">
        <v>17.59</v>
      </c>
      <c r="AE391" s="52">
        <v>60</v>
      </c>
      <c r="AF391" s="43">
        <v>100</v>
      </c>
      <c r="AG391" s="53" t="s">
        <v>2966</v>
      </c>
      <c r="AH391" s="48" t="s">
        <v>2974</v>
      </c>
      <c r="AI391" s="66">
        <v>100</v>
      </c>
      <c r="AJ391" s="53"/>
      <c r="AK391" s="48"/>
      <c r="AL391" s="66"/>
      <c r="AM391" s="53"/>
      <c r="AN391" s="48"/>
      <c r="AO391" s="66"/>
      <c r="AP391" s="53"/>
      <c r="AQ391" s="48"/>
      <c r="AR391" s="66"/>
      <c r="AS391" s="53"/>
      <c r="AT391" s="45"/>
      <c r="AU391" s="66"/>
      <c r="AV391" s="107"/>
      <c r="AW391" s="45"/>
      <c r="AX391" s="66"/>
    </row>
    <row r="392" spans="1:50" ht="321" customHeight="1" x14ac:dyDescent="0.25">
      <c r="A392" s="45">
        <v>404</v>
      </c>
      <c r="B392" s="253" t="s">
        <v>2965</v>
      </c>
      <c r="C392" s="45">
        <v>3</v>
      </c>
      <c r="D392" s="46" t="s">
        <v>2966</v>
      </c>
      <c r="E392" s="47" t="s">
        <v>3073</v>
      </c>
      <c r="F392" s="45">
        <v>11595</v>
      </c>
      <c r="G392" s="47" t="s">
        <v>3074</v>
      </c>
      <c r="H392" s="45">
        <v>2013</v>
      </c>
      <c r="I392" s="48" t="s">
        <v>3075</v>
      </c>
      <c r="J392" s="104">
        <v>138596</v>
      </c>
      <c r="K392" s="105" t="s">
        <v>1637</v>
      </c>
      <c r="L392" s="48" t="s">
        <v>3076</v>
      </c>
      <c r="M392" s="48" t="s">
        <v>3077</v>
      </c>
      <c r="N392" s="48" t="s">
        <v>3078</v>
      </c>
      <c r="O392" s="48" t="s">
        <v>3079</v>
      </c>
      <c r="P392" s="45">
        <v>6575</v>
      </c>
      <c r="Q392" s="50">
        <v>74.52</v>
      </c>
      <c r="R392" s="50">
        <v>0</v>
      </c>
      <c r="S392" s="50">
        <v>74.52</v>
      </c>
      <c r="T392" s="50">
        <v>23.22</v>
      </c>
      <c r="U392" s="50">
        <v>97.74</v>
      </c>
      <c r="V392" s="45">
        <v>100</v>
      </c>
      <c r="W392" s="45">
        <v>100</v>
      </c>
      <c r="X392" s="45" t="s">
        <v>2973</v>
      </c>
      <c r="Y392" s="45">
        <v>3</v>
      </c>
      <c r="Z392" s="45">
        <v>2</v>
      </c>
      <c r="AA392" s="45">
        <v>3</v>
      </c>
      <c r="AB392" s="45">
        <v>32</v>
      </c>
      <c r="AC392" s="45"/>
      <c r="AD392" s="50">
        <v>22.77</v>
      </c>
      <c r="AE392" s="52">
        <v>60</v>
      </c>
      <c r="AF392" s="43">
        <v>100</v>
      </c>
      <c r="AG392" s="53" t="s">
        <v>3080</v>
      </c>
      <c r="AH392" s="48" t="s">
        <v>2974</v>
      </c>
      <c r="AI392" s="66">
        <v>15</v>
      </c>
      <c r="AJ392" s="53" t="s">
        <v>3081</v>
      </c>
      <c r="AK392" s="48" t="s">
        <v>2974</v>
      </c>
      <c r="AL392" s="66">
        <v>15</v>
      </c>
      <c r="AM392" s="53" t="s">
        <v>3082</v>
      </c>
      <c r="AN392" s="48" t="s">
        <v>2974</v>
      </c>
      <c r="AO392" s="66">
        <v>15</v>
      </c>
      <c r="AP392" s="53" t="s">
        <v>3083</v>
      </c>
      <c r="AQ392" s="48" t="s">
        <v>2974</v>
      </c>
      <c r="AR392" s="66">
        <v>15</v>
      </c>
      <c r="AS392" s="53" t="s">
        <v>3084</v>
      </c>
      <c r="AT392" s="45" t="s">
        <v>2974</v>
      </c>
      <c r="AU392" s="66">
        <v>40</v>
      </c>
      <c r="AV392" s="107"/>
      <c r="AW392" s="45"/>
      <c r="AX392" s="66"/>
    </row>
    <row r="393" spans="1:50" ht="193.8" customHeight="1" x14ac:dyDescent="0.25">
      <c r="A393" s="45">
        <v>404</v>
      </c>
      <c r="B393" s="253" t="s">
        <v>2965</v>
      </c>
      <c r="C393" s="45">
        <v>3</v>
      </c>
      <c r="D393" s="46" t="s">
        <v>2966</v>
      </c>
      <c r="E393" s="47" t="s">
        <v>3073</v>
      </c>
      <c r="F393" s="45">
        <v>11595</v>
      </c>
      <c r="G393" s="47" t="s">
        <v>3085</v>
      </c>
      <c r="H393" s="45">
        <v>2013</v>
      </c>
      <c r="I393" s="48" t="s">
        <v>3086</v>
      </c>
      <c r="J393" s="104">
        <v>85240</v>
      </c>
      <c r="K393" s="105" t="s">
        <v>906</v>
      </c>
      <c r="L393" s="48" t="s">
        <v>3087</v>
      </c>
      <c r="M393" s="48" t="s">
        <v>3088</v>
      </c>
      <c r="N393" s="48" t="s">
        <v>3089</v>
      </c>
      <c r="O393" s="48" t="s">
        <v>3090</v>
      </c>
      <c r="P393" s="45">
        <v>6576</v>
      </c>
      <c r="Q393" s="50">
        <v>55.08</v>
      </c>
      <c r="R393" s="50">
        <v>0</v>
      </c>
      <c r="S393" s="50">
        <v>55.08</v>
      </c>
      <c r="T393" s="50">
        <v>23.22</v>
      </c>
      <c r="U393" s="50">
        <v>78.3</v>
      </c>
      <c r="V393" s="45">
        <v>100</v>
      </c>
      <c r="W393" s="45">
        <v>100</v>
      </c>
      <c r="X393" s="45" t="s">
        <v>2973</v>
      </c>
      <c r="Y393" s="45">
        <v>3</v>
      </c>
      <c r="Z393" s="45">
        <v>11</v>
      </c>
      <c r="AA393" s="45" t="s">
        <v>3091</v>
      </c>
      <c r="AB393" s="45">
        <v>60</v>
      </c>
      <c r="AC393" s="45"/>
      <c r="AD393" s="50">
        <v>22.77</v>
      </c>
      <c r="AE393" s="52">
        <v>60</v>
      </c>
      <c r="AF393" s="43">
        <v>100</v>
      </c>
      <c r="AG393" s="53"/>
      <c r="AH393" s="48"/>
      <c r="AI393" s="66"/>
      <c r="AJ393" s="53"/>
      <c r="AK393" s="48"/>
      <c r="AL393" s="66"/>
      <c r="AM393" s="53"/>
      <c r="AN393" s="48"/>
      <c r="AO393" s="66"/>
      <c r="AP393" s="53"/>
      <c r="AQ393" s="48"/>
      <c r="AR393" s="66"/>
      <c r="AS393" s="53"/>
      <c r="AT393" s="45"/>
      <c r="AU393" s="66"/>
      <c r="AV393" s="107"/>
      <c r="AW393" s="45"/>
      <c r="AX393" s="66"/>
    </row>
    <row r="394" spans="1:50" ht="215.55" customHeight="1" x14ac:dyDescent="0.25">
      <c r="A394" s="45">
        <v>404</v>
      </c>
      <c r="B394" s="253" t="s">
        <v>2965</v>
      </c>
      <c r="C394" s="45">
        <v>3</v>
      </c>
      <c r="D394" s="46" t="s">
        <v>2966</v>
      </c>
      <c r="E394" s="47" t="s">
        <v>2984</v>
      </c>
      <c r="F394" s="45">
        <v>29875</v>
      </c>
      <c r="G394" s="47" t="s">
        <v>3092</v>
      </c>
      <c r="H394" s="45">
        <v>2013</v>
      </c>
      <c r="I394" s="48" t="s">
        <v>3093</v>
      </c>
      <c r="J394" s="104">
        <v>218364</v>
      </c>
      <c r="K394" s="105" t="s">
        <v>1637</v>
      </c>
      <c r="L394" s="48" t="s">
        <v>3087</v>
      </c>
      <c r="M394" s="48" t="s">
        <v>3088</v>
      </c>
      <c r="N394" s="48" t="s">
        <v>3094</v>
      </c>
      <c r="O394" s="48" t="s">
        <v>3095</v>
      </c>
      <c r="P394" s="45">
        <v>6589</v>
      </c>
      <c r="Q394" s="50">
        <v>4.01</v>
      </c>
      <c r="R394" s="50">
        <v>1.45</v>
      </c>
      <c r="S394" s="50">
        <v>2.2599999999999998</v>
      </c>
      <c r="T394" s="50">
        <v>0.8</v>
      </c>
      <c r="U394" s="50">
        <v>4.87</v>
      </c>
      <c r="V394" s="45">
        <v>70</v>
      </c>
      <c r="W394" s="45">
        <v>15.25</v>
      </c>
      <c r="X394" s="45" t="s">
        <v>2973</v>
      </c>
      <c r="Y394" s="45">
        <v>6</v>
      </c>
      <c r="Z394" s="45">
        <v>4</v>
      </c>
      <c r="AA394" s="45">
        <v>4</v>
      </c>
      <c r="AB394" s="45">
        <v>60</v>
      </c>
      <c r="AC394" s="45"/>
      <c r="AD394" s="50">
        <v>0.8</v>
      </c>
      <c r="AE394" s="52">
        <v>400</v>
      </c>
      <c r="AF394" s="43">
        <v>70</v>
      </c>
      <c r="AG394" s="53" t="s">
        <v>3023</v>
      </c>
      <c r="AH394" s="48" t="s">
        <v>2974</v>
      </c>
      <c r="AI394" s="66">
        <v>60</v>
      </c>
      <c r="AJ394" s="53" t="s">
        <v>2966</v>
      </c>
      <c r="AK394" s="48" t="s">
        <v>2974</v>
      </c>
      <c r="AL394" s="66">
        <v>40</v>
      </c>
      <c r="AM394" s="53"/>
      <c r="AN394" s="48"/>
      <c r="AO394" s="66"/>
      <c r="AP394" s="53"/>
      <c r="AQ394" s="48"/>
      <c r="AR394" s="66"/>
      <c r="AS394" s="53"/>
      <c r="AT394" s="45"/>
      <c r="AU394" s="66"/>
      <c r="AV394" s="107"/>
      <c r="AW394" s="45"/>
      <c r="AX394" s="66"/>
    </row>
    <row r="395" spans="1:50" ht="225.75" customHeight="1" x14ac:dyDescent="0.25">
      <c r="A395" s="45">
        <v>404</v>
      </c>
      <c r="B395" s="253" t="s">
        <v>2965</v>
      </c>
      <c r="C395" s="45">
        <v>3</v>
      </c>
      <c r="D395" s="46" t="s">
        <v>2966</v>
      </c>
      <c r="E395" s="47" t="s">
        <v>3018</v>
      </c>
      <c r="F395" s="45">
        <v>29164</v>
      </c>
      <c r="G395" s="47" t="s">
        <v>3096</v>
      </c>
      <c r="H395" s="45">
        <v>2013</v>
      </c>
      <c r="I395" s="48" t="s">
        <v>3097</v>
      </c>
      <c r="J395" s="104">
        <v>117942</v>
      </c>
      <c r="K395" s="105" t="s">
        <v>906</v>
      </c>
      <c r="L395" s="48" t="s">
        <v>3098</v>
      </c>
      <c r="M395" s="48" t="s">
        <v>3099</v>
      </c>
      <c r="N395" s="48" t="s">
        <v>3100</v>
      </c>
      <c r="O395" s="48" t="s">
        <v>3101</v>
      </c>
      <c r="P395" s="45">
        <v>6592</v>
      </c>
      <c r="Q395" s="50">
        <v>18.66</v>
      </c>
      <c r="R395" s="50">
        <v>10.93</v>
      </c>
      <c r="S395" s="50">
        <v>4.8600000000000003</v>
      </c>
      <c r="T395" s="50">
        <v>23.84</v>
      </c>
      <c r="U395" s="50">
        <v>42.8</v>
      </c>
      <c r="V395" s="50">
        <v>80</v>
      </c>
      <c r="W395" s="50">
        <v>61</v>
      </c>
      <c r="X395" s="45" t="s">
        <v>2973</v>
      </c>
      <c r="Y395" s="45">
        <v>4</v>
      </c>
      <c r="Z395" s="45">
        <v>9</v>
      </c>
      <c r="AA395" s="45">
        <v>3</v>
      </c>
      <c r="AB395" s="45">
        <v>60</v>
      </c>
      <c r="AC395" s="45"/>
      <c r="AD395" s="45">
        <v>0</v>
      </c>
      <c r="AE395" s="52">
        <v>60</v>
      </c>
      <c r="AF395" s="43">
        <v>80</v>
      </c>
      <c r="AG395" s="53"/>
      <c r="AH395" s="48"/>
      <c r="AI395" s="66"/>
      <c r="AJ395" s="53"/>
      <c r="AK395" s="48"/>
      <c r="AL395" s="66"/>
      <c r="AM395" s="53"/>
      <c r="AN395" s="48"/>
      <c r="AO395" s="66"/>
      <c r="AP395" s="53"/>
      <c r="AQ395" s="48"/>
      <c r="AR395" s="66"/>
      <c r="AS395" s="53"/>
      <c r="AT395" s="45"/>
      <c r="AU395" s="66"/>
      <c r="AV395" s="107"/>
      <c r="AW395" s="45"/>
      <c r="AX395" s="66"/>
    </row>
    <row r="396" spans="1:50" ht="309.75" customHeight="1" x14ac:dyDescent="0.25">
      <c r="A396" s="45">
        <v>404</v>
      </c>
      <c r="B396" s="253" t="s">
        <v>2965</v>
      </c>
      <c r="C396" s="45">
        <v>3</v>
      </c>
      <c r="D396" s="46" t="s">
        <v>2966</v>
      </c>
      <c r="E396" s="47" t="s">
        <v>2984</v>
      </c>
      <c r="F396" s="45">
        <v>29875</v>
      </c>
      <c r="G396" s="47" t="s">
        <v>3102</v>
      </c>
      <c r="H396" s="45">
        <v>2015</v>
      </c>
      <c r="I396" s="48" t="s">
        <v>3103</v>
      </c>
      <c r="J396" s="104">
        <v>153616</v>
      </c>
      <c r="K396" s="105" t="s">
        <v>694</v>
      </c>
      <c r="L396" s="48" t="s">
        <v>3104</v>
      </c>
      <c r="M396" s="48" t="s">
        <v>3105</v>
      </c>
      <c r="N396" s="48" t="s">
        <v>3106</v>
      </c>
      <c r="O396" s="48" t="s">
        <v>3107</v>
      </c>
      <c r="P396" s="45">
        <v>6768</v>
      </c>
      <c r="Q396" s="50">
        <v>15.84</v>
      </c>
      <c r="R396" s="50">
        <v>5.24</v>
      </c>
      <c r="S396" s="50">
        <v>8.5299999999999994</v>
      </c>
      <c r="T396" s="50">
        <v>12.39</v>
      </c>
      <c r="U396" s="50">
        <v>28.25</v>
      </c>
      <c r="V396" s="50">
        <v>75</v>
      </c>
      <c r="W396" s="50">
        <v>61.67</v>
      </c>
      <c r="X396" s="45" t="s">
        <v>2973</v>
      </c>
      <c r="Y396" s="45">
        <v>4</v>
      </c>
      <c r="Z396" s="45">
        <v>6</v>
      </c>
      <c r="AA396" s="45">
        <v>3.5</v>
      </c>
      <c r="AB396" s="45">
        <v>60</v>
      </c>
      <c r="AC396" s="45">
        <v>1</v>
      </c>
      <c r="AD396" s="50">
        <v>18.510000000000002</v>
      </c>
      <c r="AE396" s="52">
        <v>60</v>
      </c>
      <c r="AF396" s="43">
        <v>75</v>
      </c>
      <c r="AG396" s="53" t="s">
        <v>2988</v>
      </c>
      <c r="AH396" s="48" t="s">
        <v>2974</v>
      </c>
      <c r="AI396" s="66">
        <v>50</v>
      </c>
      <c r="AJ396" s="53" t="s">
        <v>2989</v>
      </c>
      <c r="AK396" s="48" t="s">
        <v>2974</v>
      </c>
      <c r="AL396" s="66">
        <v>50</v>
      </c>
      <c r="AM396" s="53"/>
      <c r="AN396" s="48"/>
      <c r="AO396" s="66"/>
      <c r="AP396" s="53"/>
      <c r="AQ396" s="48"/>
      <c r="AR396" s="66"/>
      <c r="AS396" s="53"/>
      <c r="AT396" s="45"/>
      <c r="AU396" s="66"/>
      <c r="AV396" s="107"/>
      <c r="AW396" s="45"/>
      <c r="AX396" s="66"/>
    </row>
    <row r="397" spans="1:50" ht="189.75" customHeight="1" x14ac:dyDescent="0.25">
      <c r="A397" s="45">
        <v>404</v>
      </c>
      <c r="B397" s="253" t="s">
        <v>2965</v>
      </c>
      <c r="C397" s="45">
        <v>3</v>
      </c>
      <c r="D397" s="46" t="s">
        <v>2966</v>
      </c>
      <c r="E397" s="47" t="s">
        <v>2975</v>
      </c>
      <c r="F397" s="45">
        <v>21137</v>
      </c>
      <c r="G397" s="47" t="s">
        <v>3108</v>
      </c>
      <c r="H397" s="45">
        <v>2016</v>
      </c>
      <c r="I397" s="48" t="s">
        <v>3109</v>
      </c>
      <c r="J397" s="104">
        <v>21038.54</v>
      </c>
      <c r="K397" s="105" t="s">
        <v>694</v>
      </c>
      <c r="L397" s="48" t="s">
        <v>2978</v>
      </c>
      <c r="M397" s="48" t="s">
        <v>2979</v>
      </c>
      <c r="N397" s="58" t="s">
        <v>3110</v>
      </c>
      <c r="O397" s="48" t="s">
        <v>3111</v>
      </c>
      <c r="P397" s="45">
        <v>6816</v>
      </c>
      <c r="Q397" s="50">
        <v>2.44</v>
      </c>
      <c r="R397" s="50">
        <v>1.44</v>
      </c>
      <c r="S397" s="50">
        <v>1</v>
      </c>
      <c r="T397" s="50">
        <v>17.59</v>
      </c>
      <c r="U397" s="50">
        <v>20.03</v>
      </c>
      <c r="V397" s="50">
        <v>100</v>
      </c>
      <c r="W397" s="50">
        <v>48.33</v>
      </c>
      <c r="X397" s="45" t="s">
        <v>2973</v>
      </c>
      <c r="Y397" s="45">
        <v>6</v>
      </c>
      <c r="Z397" s="45">
        <v>3</v>
      </c>
      <c r="AA397" s="45">
        <v>3</v>
      </c>
      <c r="AB397" s="45">
        <v>32</v>
      </c>
      <c r="AC397" s="45">
        <v>2</v>
      </c>
      <c r="AD397" s="45">
        <v>17.59</v>
      </c>
      <c r="AE397" s="52">
        <v>60</v>
      </c>
      <c r="AF397" s="43">
        <v>100</v>
      </c>
      <c r="AG397" s="53" t="s">
        <v>2966</v>
      </c>
      <c r="AH397" s="48" t="s">
        <v>2974</v>
      </c>
      <c r="AI397" s="66">
        <v>20</v>
      </c>
      <c r="AJ397" s="53" t="s">
        <v>2982</v>
      </c>
      <c r="AK397" s="48" t="s">
        <v>2974</v>
      </c>
      <c r="AL397" s="66">
        <v>40</v>
      </c>
      <c r="AM397" s="53" t="s">
        <v>3112</v>
      </c>
      <c r="AN397" s="48" t="s">
        <v>2974</v>
      </c>
      <c r="AO397" s="66">
        <v>40</v>
      </c>
      <c r="AP397" s="53"/>
      <c r="AQ397" s="48"/>
      <c r="AR397" s="66"/>
      <c r="AS397" s="53"/>
      <c r="AT397" s="45"/>
      <c r="AU397" s="66"/>
      <c r="AV397" s="107"/>
      <c r="AW397" s="45"/>
      <c r="AX397" s="66"/>
    </row>
    <row r="398" spans="1:50" ht="201" customHeight="1" x14ac:dyDescent="0.25">
      <c r="A398" s="45">
        <v>404</v>
      </c>
      <c r="B398" s="253" t="s">
        <v>2965</v>
      </c>
      <c r="C398" s="45">
        <v>3</v>
      </c>
      <c r="D398" s="46" t="s">
        <v>2966</v>
      </c>
      <c r="E398" s="47" t="s">
        <v>3113</v>
      </c>
      <c r="F398" s="64">
        <v>25448</v>
      </c>
      <c r="G398" s="60" t="s">
        <v>3114</v>
      </c>
      <c r="H398" s="45">
        <v>2016</v>
      </c>
      <c r="I398" s="48" t="s">
        <v>3115</v>
      </c>
      <c r="J398" s="104">
        <v>27672.12</v>
      </c>
      <c r="K398" s="105" t="s">
        <v>694</v>
      </c>
      <c r="L398" s="48" t="s">
        <v>3116</v>
      </c>
      <c r="M398" s="48" t="s">
        <v>3088</v>
      </c>
      <c r="N398" s="48" t="s">
        <v>3117</v>
      </c>
      <c r="O398" s="48" t="s">
        <v>3118</v>
      </c>
      <c r="P398" s="45">
        <v>6833</v>
      </c>
      <c r="Q398" s="50">
        <v>18.07</v>
      </c>
      <c r="R398" s="50">
        <v>0.47</v>
      </c>
      <c r="S398" s="50">
        <v>2.96</v>
      </c>
      <c r="T398" s="50">
        <v>26.69</v>
      </c>
      <c r="U398" s="50">
        <v>30.12</v>
      </c>
      <c r="V398" s="50">
        <v>70</v>
      </c>
      <c r="W398" s="50">
        <v>45</v>
      </c>
      <c r="X398" s="45" t="s">
        <v>2973</v>
      </c>
      <c r="Y398" s="45">
        <v>3</v>
      </c>
      <c r="Z398" s="45">
        <v>4</v>
      </c>
      <c r="AA398" s="45">
        <v>4</v>
      </c>
      <c r="AB398" s="45">
        <v>32</v>
      </c>
      <c r="AC398" s="45">
        <v>3</v>
      </c>
      <c r="AD398" s="45">
        <v>26.69</v>
      </c>
      <c r="AE398" s="52">
        <v>60</v>
      </c>
      <c r="AF398" s="43">
        <v>70</v>
      </c>
      <c r="AG398" s="53"/>
      <c r="AH398" s="48"/>
      <c r="AI398" s="66"/>
      <c r="AJ398" s="53"/>
      <c r="AK398" s="48"/>
      <c r="AL398" s="66"/>
      <c r="AM398" s="53"/>
      <c r="AN398" s="48"/>
      <c r="AO398" s="66"/>
      <c r="AP398" s="53"/>
      <c r="AQ398" s="48"/>
      <c r="AR398" s="66"/>
      <c r="AS398" s="53"/>
      <c r="AT398" s="45"/>
      <c r="AU398" s="66"/>
      <c r="AV398" s="107"/>
      <c r="AW398" s="45"/>
      <c r="AX398" s="66"/>
    </row>
    <row r="399" spans="1:50" ht="129.75" customHeight="1" x14ac:dyDescent="0.25">
      <c r="A399" s="45">
        <v>404</v>
      </c>
      <c r="B399" s="253" t="s">
        <v>2965</v>
      </c>
      <c r="C399" s="45">
        <v>3</v>
      </c>
      <c r="D399" s="46" t="s">
        <v>2966</v>
      </c>
      <c r="E399" s="47" t="s">
        <v>2975</v>
      </c>
      <c r="F399" s="45">
        <v>21337</v>
      </c>
      <c r="G399" s="47" t="s">
        <v>3119</v>
      </c>
      <c r="H399" s="45">
        <v>2016</v>
      </c>
      <c r="I399" s="48" t="s">
        <v>3120</v>
      </c>
      <c r="J399" s="104">
        <v>93909.8</v>
      </c>
      <c r="K399" s="105" t="s">
        <v>694</v>
      </c>
      <c r="L399" s="48" t="s">
        <v>2998</v>
      </c>
      <c r="M399" s="48" t="s">
        <v>2999</v>
      </c>
      <c r="N399" s="48" t="s">
        <v>3121</v>
      </c>
      <c r="O399" s="48" t="s">
        <v>3122</v>
      </c>
      <c r="P399" s="45">
        <v>6835</v>
      </c>
      <c r="Q399" s="50">
        <v>26.91</v>
      </c>
      <c r="R399" s="50">
        <v>13.95</v>
      </c>
      <c r="S399" s="50">
        <v>12.96</v>
      </c>
      <c r="T399" s="50">
        <v>7.08</v>
      </c>
      <c r="U399" s="50">
        <v>41.06</v>
      </c>
      <c r="V399" s="50">
        <v>50</v>
      </c>
      <c r="W399" s="50">
        <v>45</v>
      </c>
      <c r="X399" s="45" t="s">
        <v>2973</v>
      </c>
      <c r="Y399" s="45">
        <v>3</v>
      </c>
      <c r="Z399" s="45">
        <v>11</v>
      </c>
      <c r="AA399" s="45">
        <v>4</v>
      </c>
      <c r="AB399" s="45">
        <v>32</v>
      </c>
      <c r="AC399" s="45">
        <v>2</v>
      </c>
      <c r="AD399" s="50">
        <v>14.15</v>
      </c>
      <c r="AE399" s="52">
        <v>60</v>
      </c>
      <c r="AF399" s="43">
        <v>50</v>
      </c>
      <c r="AG399" s="53" t="s">
        <v>2966</v>
      </c>
      <c r="AH399" s="48" t="s">
        <v>2974</v>
      </c>
      <c r="AI399" s="66">
        <v>20</v>
      </c>
      <c r="AJ399" s="53" t="s">
        <v>2982</v>
      </c>
      <c r="AK399" s="48" t="s">
        <v>2974</v>
      </c>
      <c r="AL399" s="66">
        <v>40</v>
      </c>
      <c r="AM399" s="53" t="s">
        <v>3112</v>
      </c>
      <c r="AN399" s="48" t="s">
        <v>2974</v>
      </c>
      <c r="AO399" s="66">
        <v>40</v>
      </c>
      <c r="AP399" s="53"/>
      <c r="AQ399" s="48"/>
      <c r="AR399" s="66"/>
      <c r="AS399" s="53"/>
      <c r="AT399" s="45"/>
      <c r="AU399" s="66"/>
      <c r="AV399" s="107"/>
      <c r="AW399" s="45"/>
      <c r="AX399" s="66"/>
    </row>
    <row r="400" spans="1:50" ht="217.5" customHeight="1" x14ac:dyDescent="0.25">
      <c r="A400" s="45">
        <v>404</v>
      </c>
      <c r="B400" s="253" t="s">
        <v>2965</v>
      </c>
      <c r="C400" s="45">
        <v>3</v>
      </c>
      <c r="D400" s="46" t="s">
        <v>2966</v>
      </c>
      <c r="E400" s="47" t="s">
        <v>3123</v>
      </c>
      <c r="F400" s="45">
        <v>29428</v>
      </c>
      <c r="G400" s="47" t="s">
        <v>3124</v>
      </c>
      <c r="H400" s="45">
        <v>2017</v>
      </c>
      <c r="I400" s="48" t="s">
        <v>3125</v>
      </c>
      <c r="J400" s="104">
        <v>56845</v>
      </c>
      <c r="K400" s="105" t="s">
        <v>694</v>
      </c>
      <c r="L400" s="48" t="s">
        <v>3126</v>
      </c>
      <c r="M400" s="48" t="s">
        <v>3127</v>
      </c>
      <c r="N400" s="48" t="s">
        <v>3128</v>
      </c>
      <c r="O400" s="48" t="s">
        <v>3129</v>
      </c>
      <c r="P400" s="45">
        <v>6853</v>
      </c>
      <c r="Q400" s="50">
        <v>16.059999999999999</v>
      </c>
      <c r="R400" s="50">
        <v>10.89</v>
      </c>
      <c r="S400" s="50">
        <v>5.17</v>
      </c>
      <c r="T400" s="50">
        <v>48.04</v>
      </c>
      <c r="U400" s="50">
        <v>64.099999999999994</v>
      </c>
      <c r="V400" s="50">
        <v>50</v>
      </c>
      <c r="W400" s="50">
        <v>31.67</v>
      </c>
      <c r="X400" s="45" t="s">
        <v>2973</v>
      </c>
      <c r="Y400" s="45">
        <v>3</v>
      </c>
      <c r="Z400" s="45">
        <v>10</v>
      </c>
      <c r="AA400" s="45">
        <v>4</v>
      </c>
      <c r="AB400" s="45">
        <v>44</v>
      </c>
      <c r="AC400" s="45">
        <v>4</v>
      </c>
      <c r="AD400" s="45">
        <v>48.04</v>
      </c>
      <c r="AE400" s="52">
        <v>60</v>
      </c>
      <c r="AF400" s="43">
        <v>50</v>
      </c>
      <c r="AG400" s="53" t="s">
        <v>2966</v>
      </c>
      <c r="AH400" s="48" t="s">
        <v>2974</v>
      </c>
      <c r="AI400" s="66">
        <v>50</v>
      </c>
      <c r="AJ400" s="53" t="s">
        <v>3130</v>
      </c>
      <c r="AK400" s="48" t="s">
        <v>2974</v>
      </c>
      <c r="AL400" s="66">
        <v>50</v>
      </c>
      <c r="AM400" s="53"/>
      <c r="AN400" s="48"/>
      <c r="AO400" s="66"/>
      <c r="AP400" s="53"/>
      <c r="AQ400" s="48"/>
      <c r="AR400" s="66"/>
      <c r="AS400" s="53"/>
      <c r="AT400" s="45"/>
      <c r="AU400" s="66"/>
      <c r="AV400" s="107"/>
      <c r="AW400" s="45"/>
      <c r="AX400" s="66"/>
    </row>
    <row r="401" spans="1:55" ht="112.95" customHeight="1" x14ac:dyDescent="0.25">
      <c r="A401" s="45">
        <v>404</v>
      </c>
      <c r="B401" s="253" t="s">
        <v>2965</v>
      </c>
      <c r="C401" s="45">
        <v>3</v>
      </c>
      <c r="D401" s="46" t="s">
        <v>2966</v>
      </c>
      <c r="E401" s="47" t="s">
        <v>3002</v>
      </c>
      <c r="F401" s="45">
        <v>15493</v>
      </c>
      <c r="G401" s="47" t="s">
        <v>3131</v>
      </c>
      <c r="H401" s="45">
        <v>2017</v>
      </c>
      <c r="I401" s="48" t="s">
        <v>3132</v>
      </c>
      <c r="J401" s="104">
        <v>54428.91</v>
      </c>
      <c r="K401" s="105" t="s">
        <v>694</v>
      </c>
      <c r="L401" s="48" t="s">
        <v>3005</v>
      </c>
      <c r="M401" s="48" t="s">
        <v>3006</v>
      </c>
      <c r="N401" s="48" t="s">
        <v>3133</v>
      </c>
      <c r="O401" s="48" t="s">
        <v>3134</v>
      </c>
      <c r="P401" s="45">
        <v>6855</v>
      </c>
      <c r="Q401" s="50">
        <v>118.05</v>
      </c>
      <c r="R401" s="50">
        <v>43.94</v>
      </c>
      <c r="S401" s="50">
        <v>20.83</v>
      </c>
      <c r="T401" s="50">
        <v>53.29</v>
      </c>
      <c r="U401" s="50">
        <v>118.05</v>
      </c>
      <c r="V401" s="50">
        <v>100</v>
      </c>
      <c r="W401" s="50">
        <v>31.67</v>
      </c>
      <c r="X401" s="45" t="s">
        <v>2973</v>
      </c>
      <c r="Y401" s="45">
        <v>6</v>
      </c>
      <c r="Z401" s="45">
        <v>4</v>
      </c>
      <c r="AA401" s="45">
        <v>8</v>
      </c>
      <c r="AB401" s="45">
        <v>3</v>
      </c>
      <c r="AC401" s="45">
        <v>5</v>
      </c>
      <c r="AD401" s="45">
        <v>53.29</v>
      </c>
      <c r="AE401" s="52">
        <v>60</v>
      </c>
      <c r="AF401" s="43">
        <v>100</v>
      </c>
      <c r="AG401" s="53" t="s">
        <v>2966</v>
      </c>
      <c r="AH401" s="48" t="s">
        <v>2974</v>
      </c>
      <c r="AI401" s="66">
        <v>50</v>
      </c>
      <c r="AJ401" s="53" t="s">
        <v>3135</v>
      </c>
      <c r="AK401" s="48" t="s">
        <v>2974</v>
      </c>
      <c r="AL401" s="66">
        <v>50</v>
      </c>
      <c r="AM401" s="53"/>
      <c r="AN401" s="48"/>
      <c r="AO401" s="66"/>
      <c r="AP401" s="53"/>
      <c r="AQ401" s="48"/>
      <c r="AR401" s="66"/>
      <c r="AS401" s="53"/>
      <c r="AT401" s="45"/>
      <c r="AU401" s="66"/>
      <c r="AV401" s="107"/>
      <c r="AW401" s="45"/>
      <c r="AX401" s="66"/>
    </row>
    <row r="402" spans="1:55" ht="209.25" customHeight="1" x14ac:dyDescent="0.25">
      <c r="A402" s="45">
        <v>404</v>
      </c>
      <c r="B402" s="253" t="s">
        <v>2965</v>
      </c>
      <c r="C402" s="45">
        <v>3</v>
      </c>
      <c r="D402" s="46" t="s">
        <v>2966</v>
      </c>
      <c r="E402" s="47" t="s">
        <v>2975</v>
      </c>
      <c r="F402" s="45">
        <v>21337</v>
      </c>
      <c r="G402" s="47" t="s">
        <v>3136</v>
      </c>
      <c r="H402" s="45">
        <v>2017</v>
      </c>
      <c r="I402" s="48" t="s">
        <v>3137</v>
      </c>
      <c r="J402" s="104">
        <v>29861.32</v>
      </c>
      <c r="K402" s="105" t="s">
        <v>694</v>
      </c>
      <c r="L402" s="48" t="s">
        <v>2998</v>
      </c>
      <c r="M402" s="48" t="s">
        <v>2999</v>
      </c>
      <c r="N402" s="48" t="s">
        <v>3138</v>
      </c>
      <c r="O402" s="48" t="s">
        <v>3139</v>
      </c>
      <c r="P402" s="45">
        <v>6878</v>
      </c>
      <c r="Q402" s="50">
        <v>5.37</v>
      </c>
      <c r="R402" s="50">
        <v>2.87</v>
      </c>
      <c r="S402" s="50">
        <v>2.5</v>
      </c>
      <c r="T402" s="50">
        <v>4.4000000000000004</v>
      </c>
      <c r="U402" s="50">
        <v>9.77</v>
      </c>
      <c r="V402" s="50">
        <v>100</v>
      </c>
      <c r="W402" s="50">
        <v>26.67</v>
      </c>
      <c r="X402" s="45" t="s">
        <v>2973</v>
      </c>
      <c r="Y402" s="45">
        <v>3</v>
      </c>
      <c r="Z402" s="45">
        <v>11</v>
      </c>
      <c r="AA402" s="45">
        <v>3</v>
      </c>
      <c r="AB402" s="45">
        <v>32</v>
      </c>
      <c r="AC402" s="45">
        <v>6</v>
      </c>
      <c r="AD402" s="45">
        <v>17.59</v>
      </c>
      <c r="AE402" s="52">
        <v>60</v>
      </c>
      <c r="AF402" s="43">
        <v>100</v>
      </c>
      <c r="AG402" s="53" t="s">
        <v>2966</v>
      </c>
      <c r="AH402" s="48" t="s">
        <v>2974</v>
      </c>
      <c r="AI402" s="66">
        <v>10</v>
      </c>
      <c r="AJ402" s="53" t="s">
        <v>2995</v>
      </c>
      <c r="AK402" s="48" t="s">
        <v>2974</v>
      </c>
      <c r="AL402" s="66">
        <v>80</v>
      </c>
      <c r="AM402" s="53"/>
      <c r="AN402" s="48"/>
      <c r="AO402" s="66"/>
      <c r="AP402" s="53"/>
      <c r="AQ402" s="48"/>
      <c r="AR402" s="66"/>
      <c r="AS402" s="53" t="s">
        <v>3140</v>
      </c>
      <c r="AT402" s="45" t="s">
        <v>2974</v>
      </c>
      <c r="AU402" s="66">
        <v>10</v>
      </c>
      <c r="AV402" s="107"/>
      <c r="AW402" s="45"/>
      <c r="AX402" s="66"/>
    </row>
    <row r="403" spans="1:55" ht="241.65" customHeight="1" x14ac:dyDescent="0.25">
      <c r="A403" s="45">
        <v>404</v>
      </c>
      <c r="B403" s="253" t="s">
        <v>2965</v>
      </c>
      <c r="C403" s="45">
        <v>3</v>
      </c>
      <c r="D403" s="46" t="s">
        <v>2966</v>
      </c>
      <c r="E403" s="47" t="s">
        <v>3113</v>
      </c>
      <c r="F403" s="64">
        <v>23448</v>
      </c>
      <c r="G403" s="47" t="s">
        <v>3141</v>
      </c>
      <c r="H403" s="45">
        <v>2018</v>
      </c>
      <c r="I403" s="48" t="s">
        <v>3142</v>
      </c>
      <c r="J403" s="104">
        <v>27194.41</v>
      </c>
      <c r="K403" s="105" t="s">
        <v>793</v>
      </c>
      <c r="L403" s="48" t="s">
        <v>3143</v>
      </c>
      <c r="M403" s="48" t="s">
        <v>3144</v>
      </c>
      <c r="N403" s="48" t="s">
        <v>3145</v>
      </c>
      <c r="O403" s="48" t="s">
        <v>3146</v>
      </c>
      <c r="P403" s="45">
        <v>6951</v>
      </c>
      <c r="Q403" s="50">
        <v>17.09</v>
      </c>
      <c r="R403" s="50">
        <v>1.37</v>
      </c>
      <c r="S403" s="50">
        <v>0.42</v>
      </c>
      <c r="T403" s="50">
        <v>26.69</v>
      </c>
      <c r="U403" s="50">
        <v>28.48</v>
      </c>
      <c r="V403" s="50">
        <v>300</v>
      </c>
      <c r="W403" s="50">
        <v>6.67</v>
      </c>
      <c r="X403" s="45" t="s">
        <v>2973</v>
      </c>
      <c r="Y403" s="45">
        <v>6</v>
      </c>
      <c r="Z403" s="45">
        <v>1</v>
      </c>
      <c r="AA403" s="45">
        <v>5</v>
      </c>
      <c r="AB403" s="45">
        <v>25</v>
      </c>
      <c r="AC403" s="45">
        <v>1</v>
      </c>
      <c r="AD403" s="45">
        <v>26.69</v>
      </c>
      <c r="AE403" s="52">
        <v>60</v>
      </c>
      <c r="AF403" s="43">
        <v>300</v>
      </c>
      <c r="AG403" s="53" t="s">
        <v>3147</v>
      </c>
      <c r="AH403" s="48" t="s">
        <v>2974</v>
      </c>
      <c r="AI403" s="66">
        <v>100</v>
      </c>
      <c r="AJ403" s="53"/>
      <c r="AK403" s="48"/>
      <c r="AL403" s="66"/>
      <c r="AM403" s="53"/>
      <c r="AN403" s="48"/>
      <c r="AO403" s="66"/>
      <c r="AP403" s="53"/>
      <c r="AQ403" s="48"/>
      <c r="AR403" s="66"/>
      <c r="AS403" s="53"/>
      <c r="AT403" s="45"/>
      <c r="AU403" s="66"/>
      <c r="AV403" s="107"/>
      <c r="AW403" s="45"/>
      <c r="AX403" s="66"/>
    </row>
    <row r="404" spans="1:55" ht="243.75" customHeight="1" x14ac:dyDescent="0.25">
      <c r="A404" s="45">
        <v>404</v>
      </c>
      <c r="B404" s="253" t="s">
        <v>2965</v>
      </c>
      <c r="C404" s="45">
        <v>3</v>
      </c>
      <c r="D404" s="46" t="s">
        <v>2966</v>
      </c>
      <c r="E404" s="47" t="s">
        <v>3113</v>
      </c>
      <c r="F404" s="64">
        <v>23448</v>
      </c>
      <c r="G404" s="47" t="s">
        <v>3141</v>
      </c>
      <c r="H404" s="45">
        <v>2018</v>
      </c>
      <c r="I404" s="48" t="s">
        <v>3142</v>
      </c>
      <c r="J404" s="104">
        <v>27194.41</v>
      </c>
      <c r="K404" s="105" t="s">
        <v>793</v>
      </c>
      <c r="L404" s="48" t="s">
        <v>3143</v>
      </c>
      <c r="M404" s="48" t="s">
        <v>3144</v>
      </c>
      <c r="N404" s="48" t="s">
        <v>3145</v>
      </c>
      <c r="O404" s="48" t="s">
        <v>3146</v>
      </c>
      <c r="P404" s="45">
        <v>6952</v>
      </c>
      <c r="Q404" s="50">
        <v>17.09</v>
      </c>
      <c r="R404" s="50">
        <v>1.37</v>
      </c>
      <c r="S404" s="50">
        <v>0.42</v>
      </c>
      <c r="T404" s="50">
        <v>26.69</v>
      </c>
      <c r="U404" s="50">
        <v>28.48</v>
      </c>
      <c r="V404" s="50">
        <v>300</v>
      </c>
      <c r="W404" s="50">
        <v>6.67</v>
      </c>
      <c r="X404" s="45" t="s">
        <v>2973</v>
      </c>
      <c r="Y404" s="45">
        <v>6</v>
      </c>
      <c r="Z404" s="45">
        <v>1</v>
      </c>
      <c r="AA404" s="45">
        <v>5</v>
      </c>
      <c r="AB404" s="45">
        <v>25</v>
      </c>
      <c r="AC404" s="45">
        <v>1</v>
      </c>
      <c r="AD404" s="45">
        <v>26.69</v>
      </c>
      <c r="AE404" s="52">
        <v>60</v>
      </c>
      <c r="AF404" s="43">
        <v>300</v>
      </c>
      <c r="AG404" s="53" t="s">
        <v>3147</v>
      </c>
      <c r="AH404" s="48" t="s">
        <v>2974</v>
      </c>
      <c r="AI404" s="66">
        <v>100</v>
      </c>
      <c r="AJ404" s="53"/>
      <c r="AK404" s="48"/>
      <c r="AL404" s="66"/>
      <c r="AM404" s="53"/>
      <c r="AN404" s="48"/>
      <c r="AO404" s="66"/>
      <c r="AP404" s="53"/>
      <c r="AQ404" s="48"/>
      <c r="AR404" s="66"/>
      <c r="AS404" s="53"/>
      <c r="AT404" s="45"/>
      <c r="AU404" s="66"/>
      <c r="AV404" s="107"/>
      <c r="AW404" s="45"/>
      <c r="AX404" s="66"/>
    </row>
    <row r="405" spans="1:55" s="116" customFormat="1" ht="82.8" x14ac:dyDescent="0.25">
      <c r="A405" s="45">
        <v>406</v>
      </c>
      <c r="B405" s="253" t="s">
        <v>8649</v>
      </c>
      <c r="C405" s="45">
        <v>2</v>
      </c>
      <c r="D405" s="46" t="s">
        <v>8650</v>
      </c>
      <c r="E405" s="47" t="s">
        <v>8651</v>
      </c>
      <c r="F405" s="45" t="s">
        <v>8652</v>
      </c>
      <c r="G405" s="47" t="s">
        <v>8653</v>
      </c>
      <c r="H405" s="45">
        <v>2003</v>
      </c>
      <c r="I405" s="48" t="s">
        <v>8654</v>
      </c>
      <c r="J405" s="49">
        <v>91804.37</v>
      </c>
      <c r="K405" s="45" t="s">
        <v>848</v>
      </c>
      <c r="L405" s="48" t="s">
        <v>8655</v>
      </c>
      <c r="M405" s="48" t="s">
        <v>8656</v>
      </c>
      <c r="N405" s="48" t="s">
        <v>8657</v>
      </c>
      <c r="O405" s="48" t="s">
        <v>8658</v>
      </c>
      <c r="P405" s="45">
        <v>108460</v>
      </c>
      <c r="Q405" s="45" t="s">
        <v>8659</v>
      </c>
      <c r="R405" s="45">
        <v>10.8</v>
      </c>
      <c r="S405" s="45">
        <v>0</v>
      </c>
      <c r="T405" s="45">
        <v>24</v>
      </c>
      <c r="U405" s="45">
        <v>24</v>
      </c>
      <c r="V405" s="45">
        <v>80</v>
      </c>
      <c r="W405" s="45">
        <v>100</v>
      </c>
      <c r="X405" s="45" t="s">
        <v>8660</v>
      </c>
      <c r="Y405" s="45">
        <v>4</v>
      </c>
      <c r="Z405" s="45">
        <v>6</v>
      </c>
      <c r="AA405" s="45">
        <v>2</v>
      </c>
      <c r="AB405" s="45">
        <v>4</v>
      </c>
      <c r="AC405" s="45"/>
      <c r="AD405" s="45">
        <v>24</v>
      </c>
      <c r="AE405" s="52">
        <v>5</v>
      </c>
      <c r="AF405" s="420">
        <v>80</v>
      </c>
      <c r="AG405" s="53" t="s">
        <v>8650</v>
      </c>
      <c r="AH405" s="45" t="s">
        <v>8661</v>
      </c>
      <c r="AI405" s="54">
        <v>40</v>
      </c>
      <c r="AJ405" s="53" t="s">
        <v>8662</v>
      </c>
      <c r="AK405" s="45" t="s">
        <v>8663</v>
      </c>
      <c r="AL405" s="54">
        <v>40</v>
      </c>
      <c r="AM405" s="53"/>
      <c r="AN405" s="45"/>
      <c r="AO405" s="54"/>
      <c r="AP405" s="53"/>
      <c r="AQ405" s="45"/>
      <c r="AR405" s="54"/>
      <c r="AS405" s="53"/>
      <c r="AT405" s="45"/>
      <c r="AU405" s="54"/>
      <c r="AV405" s="53"/>
      <c r="AW405" s="45"/>
      <c r="AX405" s="54"/>
      <c r="AY405" s="132"/>
      <c r="AZ405" s="132"/>
      <c r="BA405" s="132"/>
      <c r="BB405" s="132"/>
      <c r="BC405" s="132"/>
    </row>
    <row r="406" spans="1:55" s="116" customFormat="1" ht="82.8" x14ac:dyDescent="0.25">
      <c r="A406" s="45">
        <v>406</v>
      </c>
      <c r="B406" s="253" t="s">
        <v>8649</v>
      </c>
      <c r="C406" s="45">
        <v>11</v>
      </c>
      <c r="D406" s="46" t="s">
        <v>8650</v>
      </c>
      <c r="E406" s="47" t="s">
        <v>8664</v>
      </c>
      <c r="F406" s="45" t="s">
        <v>8665</v>
      </c>
      <c r="G406" s="47" t="s">
        <v>8666</v>
      </c>
      <c r="H406" s="45">
        <v>2003</v>
      </c>
      <c r="I406" s="48" t="s">
        <v>8667</v>
      </c>
      <c r="J406" s="49">
        <v>14357.71</v>
      </c>
      <c r="K406" s="45" t="s">
        <v>848</v>
      </c>
      <c r="L406" s="48" t="s">
        <v>8655</v>
      </c>
      <c r="M406" s="48" t="s">
        <v>8656</v>
      </c>
      <c r="N406" s="48" t="s">
        <v>8668</v>
      </c>
      <c r="O406" s="48" t="s">
        <v>8669</v>
      </c>
      <c r="P406" s="45">
        <v>104206</v>
      </c>
      <c r="Q406" s="45" t="s">
        <v>8670</v>
      </c>
      <c r="R406" s="45">
        <v>1.69</v>
      </c>
      <c r="S406" s="45">
        <v>0</v>
      </c>
      <c r="T406" s="45">
        <v>24</v>
      </c>
      <c r="U406" s="45">
        <v>24</v>
      </c>
      <c r="V406" s="45">
        <v>80</v>
      </c>
      <c r="W406" s="45">
        <v>100</v>
      </c>
      <c r="X406" s="45" t="s">
        <v>8671</v>
      </c>
      <c r="Y406" s="45">
        <v>3</v>
      </c>
      <c r="Z406" s="45">
        <v>3</v>
      </c>
      <c r="AA406" s="45">
        <v>3</v>
      </c>
      <c r="AB406" s="45">
        <v>4</v>
      </c>
      <c r="AC406" s="45"/>
      <c r="AD406" s="45">
        <v>24</v>
      </c>
      <c r="AE406" s="52">
        <v>5</v>
      </c>
      <c r="AF406" s="420">
        <v>80</v>
      </c>
      <c r="AG406" s="53" t="s">
        <v>8650</v>
      </c>
      <c r="AH406" s="45" t="s">
        <v>8672</v>
      </c>
      <c r="AI406" s="54">
        <v>95</v>
      </c>
      <c r="AJ406" s="53"/>
      <c r="AK406" s="45"/>
      <c r="AL406" s="54"/>
      <c r="AM406" s="53"/>
      <c r="AN406" s="45"/>
      <c r="AO406" s="54"/>
      <c r="AP406" s="53"/>
      <c r="AQ406" s="45"/>
      <c r="AR406" s="54"/>
      <c r="AS406" s="53" t="s">
        <v>8673</v>
      </c>
      <c r="AT406" s="45" t="s">
        <v>8672</v>
      </c>
      <c r="AU406" s="54">
        <v>5</v>
      </c>
      <c r="AV406" s="53"/>
      <c r="AW406" s="45"/>
      <c r="AX406" s="54"/>
      <c r="AY406" s="132"/>
      <c r="AZ406" s="132"/>
      <c r="BA406" s="132"/>
      <c r="BB406" s="132"/>
      <c r="BC406" s="132"/>
    </row>
    <row r="407" spans="1:55" s="116" customFormat="1" ht="96.6" x14ac:dyDescent="0.25">
      <c r="A407" s="45">
        <v>406</v>
      </c>
      <c r="B407" s="253" t="s">
        <v>8649</v>
      </c>
      <c r="C407" s="45">
        <v>6</v>
      </c>
      <c r="D407" s="46" t="s">
        <v>8650</v>
      </c>
      <c r="E407" s="47" t="s">
        <v>8674</v>
      </c>
      <c r="F407" s="45" t="s">
        <v>8675</v>
      </c>
      <c r="G407" s="47" t="s">
        <v>8676</v>
      </c>
      <c r="H407" s="45">
        <v>2003</v>
      </c>
      <c r="I407" s="48" t="s">
        <v>8677</v>
      </c>
      <c r="J407" s="49">
        <v>80577.39</v>
      </c>
      <c r="K407" s="45" t="s">
        <v>848</v>
      </c>
      <c r="L407" s="48" t="s">
        <v>8678</v>
      </c>
      <c r="M407" s="48" t="s">
        <v>8679</v>
      </c>
      <c r="N407" s="48" t="s">
        <v>8680</v>
      </c>
      <c r="O407" s="48" t="s">
        <v>8681</v>
      </c>
      <c r="P407" s="45">
        <v>100966</v>
      </c>
      <c r="Q407" s="45" t="s">
        <v>8682</v>
      </c>
      <c r="R407" s="45">
        <v>9.48</v>
      </c>
      <c r="S407" s="45">
        <v>5.4</v>
      </c>
      <c r="T407" s="45">
        <v>24</v>
      </c>
      <c r="U407" s="45">
        <v>29.4</v>
      </c>
      <c r="V407" s="45">
        <v>85</v>
      </c>
      <c r="W407" s="45">
        <v>100</v>
      </c>
      <c r="X407" s="45" t="s">
        <v>8660</v>
      </c>
      <c r="Y407" s="45">
        <v>3</v>
      </c>
      <c r="Z407" s="45">
        <v>11</v>
      </c>
      <c r="AA407" s="45">
        <v>5</v>
      </c>
      <c r="AB407" s="45">
        <v>4</v>
      </c>
      <c r="AC407" s="45" t="s">
        <v>2703</v>
      </c>
      <c r="AD407" s="45">
        <v>29.4</v>
      </c>
      <c r="AE407" s="52">
        <v>5</v>
      </c>
      <c r="AF407" s="420">
        <v>100</v>
      </c>
      <c r="AG407" s="53" t="s">
        <v>8650</v>
      </c>
      <c r="AH407" s="45" t="s">
        <v>8674</v>
      </c>
      <c r="AI407" s="54">
        <v>100</v>
      </c>
      <c r="AJ407" s="53"/>
      <c r="AK407" s="45"/>
      <c r="AL407" s="54"/>
      <c r="AM407" s="53"/>
      <c r="AN407" s="45"/>
      <c r="AO407" s="54"/>
      <c r="AP407" s="53"/>
      <c r="AQ407" s="45"/>
      <c r="AR407" s="54"/>
      <c r="AS407" s="53"/>
      <c r="AT407" s="45"/>
      <c r="AU407" s="54"/>
      <c r="AV407" s="53"/>
      <c r="AW407" s="45"/>
      <c r="AX407" s="54"/>
      <c r="AY407" s="132"/>
      <c r="AZ407" s="132"/>
      <c r="BA407" s="132"/>
      <c r="BB407" s="132"/>
      <c r="BC407" s="132"/>
    </row>
    <row r="408" spans="1:55" s="116" customFormat="1" ht="179.4" x14ac:dyDescent="0.25">
      <c r="A408" s="45">
        <v>406</v>
      </c>
      <c r="B408" s="253" t="s">
        <v>8649</v>
      </c>
      <c r="C408" s="45">
        <v>12</v>
      </c>
      <c r="D408" s="46" t="s">
        <v>8650</v>
      </c>
      <c r="E408" s="47" t="s">
        <v>8683</v>
      </c>
      <c r="F408" s="45" t="s">
        <v>8684</v>
      </c>
      <c r="G408" s="47" t="s">
        <v>8685</v>
      </c>
      <c r="H408" s="45">
        <v>2003</v>
      </c>
      <c r="I408" s="48" t="s">
        <v>8686</v>
      </c>
      <c r="J408" s="49">
        <v>74980.52</v>
      </c>
      <c r="K408" s="45" t="s">
        <v>848</v>
      </c>
      <c r="L408" s="48" t="s">
        <v>8687</v>
      </c>
      <c r="M408" s="48" t="s">
        <v>8688</v>
      </c>
      <c r="N408" s="48" t="s">
        <v>8689</v>
      </c>
      <c r="O408" s="48" t="s">
        <v>8690</v>
      </c>
      <c r="P408" s="45">
        <v>108716</v>
      </c>
      <c r="Q408" s="45" t="s">
        <v>8691</v>
      </c>
      <c r="R408" s="45">
        <v>8.82</v>
      </c>
      <c r="S408" s="45">
        <v>8.82</v>
      </c>
      <c r="T408" s="45" t="s">
        <v>8692</v>
      </c>
      <c r="U408" s="45">
        <v>32.82</v>
      </c>
      <c r="V408" s="45">
        <v>70</v>
      </c>
      <c r="W408" s="45"/>
      <c r="X408" s="45" t="s">
        <v>8660</v>
      </c>
      <c r="Y408" s="45">
        <v>2</v>
      </c>
      <c r="Z408" s="45">
        <v>3</v>
      </c>
      <c r="AA408" s="45">
        <v>3</v>
      </c>
      <c r="AB408" s="45"/>
      <c r="AC408" s="45"/>
      <c r="AD408" s="45"/>
      <c r="AE408" s="52">
        <v>5</v>
      </c>
      <c r="AF408" s="420">
        <v>100</v>
      </c>
      <c r="AG408" s="53" t="s">
        <v>8693</v>
      </c>
      <c r="AH408" s="45" t="s">
        <v>8694</v>
      </c>
      <c r="AI408" s="54">
        <v>100</v>
      </c>
      <c r="AJ408" s="53"/>
      <c r="AK408" s="45"/>
      <c r="AL408" s="54"/>
      <c r="AM408" s="53"/>
      <c r="AN408" s="45"/>
      <c r="AO408" s="54"/>
      <c r="AP408" s="53"/>
      <c r="AQ408" s="45"/>
      <c r="AR408" s="54"/>
      <c r="AS408" s="53"/>
      <c r="AT408" s="45"/>
      <c r="AU408" s="54"/>
      <c r="AV408" s="53"/>
      <c r="AW408" s="45"/>
      <c r="AX408" s="54"/>
      <c r="AY408" s="132"/>
      <c r="AZ408" s="132"/>
      <c r="BA408" s="132"/>
      <c r="BB408" s="132"/>
      <c r="BC408" s="132"/>
    </row>
    <row r="409" spans="1:55" s="116" customFormat="1" ht="193.2" x14ac:dyDescent="0.25">
      <c r="A409" s="45">
        <v>406</v>
      </c>
      <c r="B409" s="253" t="s">
        <v>8649</v>
      </c>
      <c r="C409" s="45">
        <v>15</v>
      </c>
      <c r="D409" s="46" t="s">
        <v>8650</v>
      </c>
      <c r="E409" s="47" t="s">
        <v>7290</v>
      </c>
      <c r="F409" s="45" t="s">
        <v>7291</v>
      </c>
      <c r="G409" s="47" t="s">
        <v>8695</v>
      </c>
      <c r="H409" s="45">
        <v>2004</v>
      </c>
      <c r="I409" s="48" t="s">
        <v>8696</v>
      </c>
      <c r="J409" s="49">
        <v>57084.28</v>
      </c>
      <c r="K409" s="45" t="s">
        <v>664</v>
      </c>
      <c r="L409" s="48" t="s">
        <v>8697</v>
      </c>
      <c r="M409" s="48" t="s">
        <v>8698</v>
      </c>
      <c r="N409" s="48" t="s">
        <v>8699</v>
      </c>
      <c r="O409" s="48" t="s">
        <v>8700</v>
      </c>
      <c r="P409" s="45">
        <v>111138</v>
      </c>
      <c r="Q409" s="45" t="s">
        <v>8701</v>
      </c>
      <c r="R409" s="45">
        <v>6.72</v>
      </c>
      <c r="S409" s="45">
        <v>6.4</v>
      </c>
      <c r="T409" s="45">
        <v>25</v>
      </c>
      <c r="U409" s="45">
        <v>31.4</v>
      </c>
      <c r="V409" s="45">
        <v>30</v>
      </c>
      <c r="W409" s="45"/>
      <c r="X409" s="45" t="s">
        <v>8660</v>
      </c>
      <c r="Y409" s="45">
        <v>3</v>
      </c>
      <c r="Z409" s="45">
        <v>11</v>
      </c>
      <c r="AA409" s="45">
        <v>1</v>
      </c>
      <c r="AB409" s="45">
        <v>7</v>
      </c>
      <c r="AC409" s="45"/>
      <c r="AD409" s="45">
        <v>25</v>
      </c>
      <c r="AE409" s="52">
        <v>5</v>
      </c>
      <c r="AF409" s="420">
        <v>20</v>
      </c>
      <c r="AG409" s="53" t="s">
        <v>8702</v>
      </c>
      <c r="AH409" s="45" t="s">
        <v>8703</v>
      </c>
      <c r="AI409" s="54">
        <v>100</v>
      </c>
      <c r="AJ409" s="53"/>
      <c r="AK409" s="45"/>
      <c r="AL409" s="54"/>
      <c r="AM409" s="53"/>
      <c r="AN409" s="45"/>
      <c r="AO409" s="54"/>
      <c r="AP409" s="53"/>
      <c r="AQ409" s="45"/>
      <c r="AR409" s="54"/>
      <c r="AS409" s="53"/>
      <c r="AT409" s="45"/>
      <c r="AU409" s="54"/>
      <c r="AV409" s="53"/>
      <c r="AW409" s="45"/>
      <c r="AX409" s="54"/>
      <c r="AY409" s="132"/>
      <c r="AZ409" s="132"/>
      <c r="BA409" s="132"/>
      <c r="BB409" s="132"/>
      <c r="BC409" s="132"/>
    </row>
    <row r="410" spans="1:55" s="116" customFormat="1" ht="96.6" x14ac:dyDescent="0.25">
      <c r="A410" s="45">
        <v>406</v>
      </c>
      <c r="B410" s="253" t="s">
        <v>8649</v>
      </c>
      <c r="C410" s="45">
        <v>9</v>
      </c>
      <c r="D410" s="46" t="s">
        <v>8650</v>
      </c>
      <c r="E410" s="47" t="s">
        <v>8704</v>
      </c>
      <c r="F410" s="45" t="s">
        <v>8705</v>
      </c>
      <c r="G410" s="47" t="s">
        <v>8706</v>
      </c>
      <c r="H410" s="45">
        <v>2005</v>
      </c>
      <c r="I410" s="48" t="s">
        <v>8707</v>
      </c>
      <c r="J410" s="49">
        <v>40060</v>
      </c>
      <c r="K410" s="45" t="s">
        <v>664</v>
      </c>
      <c r="L410" s="48" t="s">
        <v>8708</v>
      </c>
      <c r="M410" s="48" t="s">
        <v>8709</v>
      </c>
      <c r="N410" s="48" t="s">
        <v>8710</v>
      </c>
      <c r="O410" s="48" t="s">
        <v>8711</v>
      </c>
      <c r="P410" s="45" t="s">
        <v>8712</v>
      </c>
      <c r="Q410" s="45" t="s">
        <v>8713</v>
      </c>
      <c r="R410" s="45">
        <v>4.71</v>
      </c>
      <c r="S410" s="45" t="s">
        <v>8714</v>
      </c>
      <c r="T410" s="45" t="s">
        <v>8715</v>
      </c>
      <c r="U410" s="45" t="s">
        <v>8716</v>
      </c>
      <c r="V410" s="45">
        <v>70</v>
      </c>
      <c r="W410" s="45">
        <v>100</v>
      </c>
      <c r="X410" s="45" t="s">
        <v>8660</v>
      </c>
      <c r="Y410" s="45">
        <v>3</v>
      </c>
      <c r="Z410" s="45">
        <v>2</v>
      </c>
      <c r="AA410" s="45">
        <v>1</v>
      </c>
      <c r="AB410" s="45">
        <v>60</v>
      </c>
      <c r="AC410" s="45"/>
      <c r="AD410" s="45" t="s">
        <v>8717</v>
      </c>
      <c r="AE410" s="52">
        <v>5</v>
      </c>
      <c r="AF410" s="420">
        <v>50</v>
      </c>
      <c r="AG410" s="53" t="s">
        <v>8650</v>
      </c>
      <c r="AH410" s="45" t="s">
        <v>3990</v>
      </c>
      <c r="AI410" s="54"/>
      <c r="AJ410" s="53"/>
      <c r="AK410" s="45"/>
      <c r="AL410" s="54"/>
      <c r="AM410" s="53"/>
      <c r="AN410" s="45"/>
      <c r="AO410" s="54"/>
      <c r="AP410" s="53"/>
      <c r="AQ410" s="45"/>
      <c r="AR410" s="54"/>
      <c r="AS410" s="53"/>
      <c r="AT410" s="45"/>
      <c r="AU410" s="54"/>
      <c r="AV410" s="53"/>
      <c r="AW410" s="45"/>
      <c r="AX410" s="54"/>
      <c r="AY410" s="132"/>
      <c r="AZ410" s="132"/>
      <c r="BA410" s="132"/>
      <c r="BB410" s="132"/>
      <c r="BC410" s="132"/>
    </row>
    <row r="411" spans="1:55" s="116" customFormat="1" ht="124.2" x14ac:dyDescent="0.25">
      <c r="A411" s="45">
        <v>406</v>
      </c>
      <c r="B411" s="253" t="s">
        <v>8649</v>
      </c>
      <c r="C411" s="45">
        <v>16</v>
      </c>
      <c r="D411" s="46" t="s">
        <v>8693</v>
      </c>
      <c r="E411" s="47" t="s">
        <v>8718</v>
      </c>
      <c r="F411" s="45" t="s">
        <v>8719</v>
      </c>
      <c r="G411" s="47" t="s">
        <v>8720</v>
      </c>
      <c r="H411" s="45">
        <v>2010</v>
      </c>
      <c r="I411" s="48" t="s">
        <v>8721</v>
      </c>
      <c r="J411" s="49">
        <v>23988</v>
      </c>
      <c r="K411" s="45" t="s">
        <v>8693</v>
      </c>
      <c r="L411" s="48" t="s">
        <v>8722</v>
      </c>
      <c r="M411" s="48" t="s">
        <v>8709</v>
      </c>
      <c r="N411" s="48" t="s">
        <v>8723</v>
      </c>
      <c r="O411" s="48" t="s">
        <v>8724</v>
      </c>
      <c r="P411" s="45" t="s">
        <v>8725</v>
      </c>
      <c r="Q411" s="45" t="s">
        <v>8726</v>
      </c>
      <c r="R411" s="45">
        <v>2.82</v>
      </c>
      <c r="S411" s="45">
        <v>26.02</v>
      </c>
      <c r="T411" s="45">
        <v>48.98</v>
      </c>
      <c r="U411" s="45">
        <v>75</v>
      </c>
      <c r="V411" s="45">
        <v>60</v>
      </c>
      <c r="W411" s="45">
        <v>100</v>
      </c>
      <c r="X411" s="45" t="s">
        <v>8660</v>
      </c>
      <c r="Y411" s="45">
        <v>4</v>
      </c>
      <c r="Z411" s="45">
        <v>5</v>
      </c>
      <c r="AA411" s="45">
        <v>5</v>
      </c>
      <c r="AB411" s="45">
        <v>17</v>
      </c>
      <c r="AC411" s="45"/>
      <c r="AD411" s="45">
        <v>48.98</v>
      </c>
      <c r="AE411" s="52">
        <v>5</v>
      </c>
      <c r="AF411" s="420">
        <v>50</v>
      </c>
      <c r="AG411" s="53" t="s">
        <v>8693</v>
      </c>
      <c r="AH411" s="45" t="s">
        <v>8727</v>
      </c>
      <c r="AI411" s="54">
        <v>75</v>
      </c>
      <c r="AJ411" s="53"/>
      <c r="AK411" s="45"/>
      <c r="AL411" s="54"/>
      <c r="AM411" s="53"/>
      <c r="AN411" s="45"/>
      <c r="AO411" s="54"/>
      <c r="AP411" s="53"/>
      <c r="AQ411" s="45"/>
      <c r="AR411" s="54"/>
      <c r="AS411" s="53"/>
      <c r="AT411" s="45"/>
      <c r="AU411" s="54"/>
      <c r="AV411" s="53"/>
      <c r="AW411" s="45"/>
      <c r="AX411" s="54"/>
      <c r="AY411" s="132"/>
      <c r="AZ411" s="132"/>
      <c r="BA411" s="132"/>
      <c r="BB411" s="132"/>
      <c r="BC411" s="132"/>
    </row>
    <row r="412" spans="1:55" s="116" customFormat="1" ht="55.2" x14ac:dyDescent="0.25">
      <c r="A412" s="45">
        <v>406</v>
      </c>
      <c r="B412" s="253" t="s">
        <v>8649</v>
      </c>
      <c r="C412" s="45">
        <v>7</v>
      </c>
      <c r="D412" s="46" t="s">
        <v>8693</v>
      </c>
      <c r="E412" s="47" t="s">
        <v>8728</v>
      </c>
      <c r="F412" s="45">
        <v>13334</v>
      </c>
      <c r="G412" s="47" t="s">
        <v>8729</v>
      </c>
      <c r="H412" s="45">
        <v>2012</v>
      </c>
      <c r="I412" s="48" t="s">
        <v>8730</v>
      </c>
      <c r="J412" s="49">
        <v>23709</v>
      </c>
      <c r="K412" s="45" t="s">
        <v>8693</v>
      </c>
      <c r="L412" s="48" t="s">
        <v>8731</v>
      </c>
      <c r="M412" s="48" t="s">
        <v>8732</v>
      </c>
      <c r="N412" s="48" t="s">
        <v>8733</v>
      </c>
      <c r="O412" s="48" t="s">
        <v>8734</v>
      </c>
      <c r="P412" s="45">
        <v>114468</v>
      </c>
      <c r="Q412" s="45" t="s">
        <v>8735</v>
      </c>
      <c r="R412" s="45">
        <v>2.79</v>
      </c>
      <c r="S412" s="45">
        <v>1.27</v>
      </c>
      <c r="T412" s="45">
        <v>3.44</v>
      </c>
      <c r="U412" s="45">
        <v>7.5</v>
      </c>
      <c r="V412" s="45">
        <v>50</v>
      </c>
      <c r="W412" s="45">
        <v>100</v>
      </c>
      <c r="X412" s="45" t="s">
        <v>8660</v>
      </c>
      <c r="Y412" s="45">
        <v>2</v>
      </c>
      <c r="Z412" s="45">
        <v>5</v>
      </c>
      <c r="AA412" s="45">
        <v>5</v>
      </c>
      <c r="AB412" s="45">
        <v>11</v>
      </c>
      <c r="AC412" s="45"/>
      <c r="AD412" s="45"/>
      <c r="AE412" s="52">
        <v>5</v>
      </c>
      <c r="AF412" s="420">
        <v>25</v>
      </c>
      <c r="AG412" s="53" t="s">
        <v>8693</v>
      </c>
      <c r="AH412" s="45" t="s">
        <v>8728</v>
      </c>
      <c r="AI412" s="54">
        <v>5</v>
      </c>
      <c r="AJ412" s="53" t="s">
        <v>2371</v>
      </c>
      <c r="AK412" s="45" t="s">
        <v>8736</v>
      </c>
      <c r="AL412" s="54">
        <v>20</v>
      </c>
      <c r="AM412" s="53"/>
      <c r="AN412" s="45"/>
      <c r="AO412" s="54"/>
      <c r="AP412" s="53"/>
      <c r="AQ412" s="45"/>
      <c r="AR412" s="54"/>
      <c r="AS412" s="53"/>
      <c r="AT412" s="45"/>
      <c r="AU412" s="54"/>
      <c r="AV412" s="53"/>
      <c r="AW412" s="45"/>
      <c r="AX412" s="54"/>
      <c r="AY412" s="132"/>
      <c r="AZ412" s="132"/>
      <c r="BA412" s="132"/>
      <c r="BB412" s="132"/>
      <c r="BC412" s="132"/>
    </row>
    <row r="413" spans="1:55" s="116" customFormat="1" ht="55.2" x14ac:dyDescent="0.25">
      <c r="A413" s="45">
        <v>406</v>
      </c>
      <c r="B413" s="253" t="s">
        <v>8649</v>
      </c>
      <c r="C413" s="45">
        <v>2</v>
      </c>
      <c r="D413" s="46" t="s">
        <v>8650</v>
      </c>
      <c r="E413" s="47" t="s">
        <v>8737</v>
      </c>
      <c r="F413" s="45" t="s">
        <v>8738</v>
      </c>
      <c r="G413" s="47" t="s">
        <v>8739</v>
      </c>
      <c r="H413" s="45">
        <v>2011</v>
      </c>
      <c r="I413" s="48" t="s">
        <v>8740</v>
      </c>
      <c r="J413" s="49">
        <v>32560</v>
      </c>
      <c r="K413" s="45" t="s">
        <v>8741</v>
      </c>
      <c r="L413" s="48" t="s">
        <v>8742</v>
      </c>
      <c r="M413" s="48" t="s">
        <v>8743</v>
      </c>
      <c r="N413" s="48" t="s">
        <v>8744</v>
      </c>
      <c r="O413" s="48" t="s">
        <v>8745</v>
      </c>
      <c r="P413" s="45">
        <v>114402</v>
      </c>
      <c r="Q413" s="45" t="s">
        <v>8746</v>
      </c>
      <c r="R413" s="45">
        <v>3.83</v>
      </c>
      <c r="S413" s="45" t="s">
        <v>2703</v>
      </c>
      <c r="T413" s="45">
        <v>24</v>
      </c>
      <c r="U413" s="45">
        <v>24</v>
      </c>
      <c r="V413" s="45">
        <v>80</v>
      </c>
      <c r="W413" s="45">
        <v>100</v>
      </c>
      <c r="X413" s="45" t="s">
        <v>8660</v>
      </c>
      <c r="Y413" s="45">
        <v>4</v>
      </c>
      <c r="Z413" s="45">
        <v>6</v>
      </c>
      <c r="AA413" s="45">
        <v>2</v>
      </c>
      <c r="AB413" s="45">
        <v>4</v>
      </c>
      <c r="AC413" s="45" t="s">
        <v>2703</v>
      </c>
      <c r="AD413" s="45" t="s">
        <v>2703</v>
      </c>
      <c r="AE413" s="52">
        <v>5</v>
      </c>
      <c r="AF413" s="420">
        <v>80</v>
      </c>
      <c r="AG413" s="53" t="s">
        <v>8650</v>
      </c>
      <c r="AH413" s="45" t="s">
        <v>8747</v>
      </c>
      <c r="AI413" s="54">
        <v>60</v>
      </c>
      <c r="AJ413" s="53" t="s">
        <v>3989</v>
      </c>
      <c r="AK413" s="45" t="s">
        <v>8748</v>
      </c>
      <c r="AL413" s="54">
        <v>20</v>
      </c>
      <c r="AM413" s="53"/>
      <c r="AN413" s="45"/>
      <c r="AO413" s="54"/>
      <c r="AP413" s="53"/>
      <c r="AQ413" s="45"/>
      <c r="AR413" s="54"/>
      <c r="AS413" s="53"/>
      <c r="AT413" s="45"/>
      <c r="AU413" s="54"/>
      <c r="AV413" s="53"/>
      <c r="AW413" s="45"/>
      <c r="AX413" s="54"/>
      <c r="AY413" s="132"/>
      <c r="AZ413" s="132"/>
      <c r="BA413" s="132"/>
      <c r="BB413" s="132"/>
      <c r="BC413" s="132"/>
    </row>
    <row r="414" spans="1:55" s="116" customFormat="1" ht="69" x14ac:dyDescent="0.25">
      <c r="A414" s="45">
        <v>406</v>
      </c>
      <c r="B414" s="253" t="s">
        <v>8649</v>
      </c>
      <c r="C414" s="45">
        <v>3</v>
      </c>
      <c r="D414" s="46" t="s">
        <v>8693</v>
      </c>
      <c r="E414" s="47" t="s">
        <v>8749</v>
      </c>
      <c r="F414" s="45" t="s">
        <v>8750</v>
      </c>
      <c r="G414" s="47" t="s">
        <v>8751</v>
      </c>
      <c r="H414" s="45">
        <v>2014</v>
      </c>
      <c r="I414" s="48" t="s">
        <v>8752</v>
      </c>
      <c r="J414" s="49">
        <v>140228</v>
      </c>
      <c r="K414" s="45" t="s">
        <v>8753</v>
      </c>
      <c r="L414" s="48" t="s">
        <v>8722</v>
      </c>
      <c r="M414" s="48" t="s">
        <v>8709</v>
      </c>
      <c r="N414" s="48" t="s">
        <v>8754</v>
      </c>
      <c r="O414" s="48" t="s">
        <v>8755</v>
      </c>
      <c r="P414" s="45">
        <v>115107</v>
      </c>
      <c r="Q414" s="45" t="s">
        <v>8756</v>
      </c>
      <c r="R414" s="45">
        <v>16.5</v>
      </c>
      <c r="S414" s="45" t="s">
        <v>8757</v>
      </c>
      <c r="T414" s="45" t="s">
        <v>8758</v>
      </c>
      <c r="U414" s="45" t="s">
        <v>8759</v>
      </c>
      <c r="V414" s="45">
        <v>0.9</v>
      </c>
      <c r="W414" s="45">
        <v>50</v>
      </c>
      <c r="X414" s="45" t="s">
        <v>8660</v>
      </c>
      <c r="Y414" s="45"/>
      <c r="Z414" s="45">
        <v>8</v>
      </c>
      <c r="AA414" s="45">
        <v>2</v>
      </c>
      <c r="AB414" s="45">
        <v>17</v>
      </c>
      <c r="AC414" s="45" t="s">
        <v>2703</v>
      </c>
      <c r="AD414" s="45">
        <v>97</v>
      </c>
      <c r="AE414" s="52">
        <v>5</v>
      </c>
      <c r="AF414" s="420">
        <v>100</v>
      </c>
      <c r="AG414" s="53" t="s">
        <v>8760</v>
      </c>
      <c r="AH414" s="45" t="s">
        <v>8761</v>
      </c>
      <c r="AI414" s="54">
        <v>50</v>
      </c>
      <c r="AJ414" s="53"/>
      <c r="AK414" s="45"/>
      <c r="AL414" s="54"/>
      <c r="AM414" s="53"/>
      <c r="AN414" s="45"/>
      <c r="AO414" s="54"/>
      <c r="AP414" s="53"/>
      <c r="AQ414" s="45"/>
      <c r="AR414" s="54"/>
      <c r="AS414" s="53"/>
      <c r="AT414" s="45"/>
      <c r="AU414" s="54"/>
      <c r="AV414" s="53"/>
      <c r="AW414" s="45"/>
      <c r="AX414" s="54"/>
      <c r="AY414" s="132"/>
      <c r="AZ414" s="132"/>
      <c r="BA414" s="132"/>
      <c r="BB414" s="132"/>
      <c r="BC414" s="132"/>
    </row>
    <row r="415" spans="1:55" s="116" customFormat="1" ht="193.2" x14ac:dyDescent="0.25">
      <c r="A415" s="45">
        <v>406</v>
      </c>
      <c r="B415" s="253" t="s">
        <v>8649</v>
      </c>
      <c r="C415" s="45">
        <v>4</v>
      </c>
      <c r="D415" s="46" t="s">
        <v>8650</v>
      </c>
      <c r="E415" s="47" t="s">
        <v>3990</v>
      </c>
      <c r="F415" s="45" t="s">
        <v>8762</v>
      </c>
      <c r="G415" s="47" t="s">
        <v>8763</v>
      </c>
      <c r="H415" s="45">
        <v>2014</v>
      </c>
      <c r="I415" s="48" t="s">
        <v>8764</v>
      </c>
      <c r="J415" s="49">
        <v>57836</v>
      </c>
      <c r="K415" s="45" t="s">
        <v>8765</v>
      </c>
      <c r="L415" s="48" t="s">
        <v>8766</v>
      </c>
      <c r="M415" s="48" t="s">
        <v>8767</v>
      </c>
      <c r="N415" s="48" t="s">
        <v>8768</v>
      </c>
      <c r="O415" s="48" t="s">
        <v>8769</v>
      </c>
      <c r="P415" s="45" t="s">
        <v>8770</v>
      </c>
      <c r="Q415" s="45" t="s">
        <v>8746</v>
      </c>
      <c r="R415" s="45">
        <v>6.8</v>
      </c>
      <c r="S415" s="45" t="s">
        <v>2703</v>
      </c>
      <c r="T415" s="45">
        <v>24</v>
      </c>
      <c r="U415" s="45">
        <v>245</v>
      </c>
      <c r="V415" s="45">
        <v>50</v>
      </c>
      <c r="W415" s="45">
        <v>60</v>
      </c>
      <c r="X415" s="45" t="s">
        <v>8660</v>
      </c>
      <c r="Y415" s="45">
        <v>4</v>
      </c>
      <c r="Z415" s="45">
        <v>6</v>
      </c>
      <c r="AA415" s="45">
        <v>3</v>
      </c>
      <c r="AB415" s="45">
        <v>4</v>
      </c>
      <c r="AC415" s="45"/>
      <c r="AD415" s="45">
        <v>24</v>
      </c>
      <c r="AE415" s="52">
        <v>5</v>
      </c>
      <c r="AF415" s="420">
        <v>25</v>
      </c>
      <c r="AG415" s="53" t="s">
        <v>8650</v>
      </c>
      <c r="AH415" s="45" t="s">
        <v>8771</v>
      </c>
      <c r="AI415" s="54">
        <v>25</v>
      </c>
      <c r="AJ415" s="53" t="s">
        <v>8662</v>
      </c>
      <c r="AK415" s="45"/>
      <c r="AL415" s="54">
        <v>25</v>
      </c>
      <c r="AM415" s="53"/>
      <c r="AN415" s="45"/>
      <c r="AO415" s="54"/>
      <c r="AP415" s="53"/>
      <c r="AQ415" s="45"/>
      <c r="AR415" s="54"/>
      <c r="AS415" s="53"/>
      <c r="AT415" s="45"/>
      <c r="AU415" s="54"/>
      <c r="AV415" s="53"/>
      <c r="AW415" s="45"/>
      <c r="AX415" s="54"/>
      <c r="AY415" s="132"/>
      <c r="AZ415" s="132"/>
      <c r="BA415" s="132"/>
      <c r="BB415" s="132"/>
      <c r="BC415" s="132"/>
    </row>
    <row r="416" spans="1:55" s="116" customFormat="1" ht="96.6" x14ac:dyDescent="0.25">
      <c r="A416" s="45">
        <v>406</v>
      </c>
      <c r="B416" s="253" t="s">
        <v>8649</v>
      </c>
      <c r="C416" s="45">
        <v>4</v>
      </c>
      <c r="D416" s="46" t="s">
        <v>8772</v>
      </c>
      <c r="E416" s="47" t="s">
        <v>8773</v>
      </c>
      <c r="F416" s="45" t="s">
        <v>8774</v>
      </c>
      <c r="G416" s="47" t="s">
        <v>8775</v>
      </c>
      <c r="H416" s="45">
        <v>2016</v>
      </c>
      <c r="I416" s="48" t="s">
        <v>8776</v>
      </c>
      <c r="J416" s="49">
        <v>197795.61</v>
      </c>
      <c r="K416" s="45" t="s">
        <v>8777</v>
      </c>
      <c r="L416" s="48" t="s">
        <v>8778</v>
      </c>
      <c r="M416" s="48" t="s">
        <v>8779</v>
      </c>
      <c r="N416" s="48" t="s">
        <v>8780</v>
      </c>
      <c r="O416" s="48" t="s">
        <v>8781</v>
      </c>
      <c r="P416" s="45">
        <v>115380</v>
      </c>
      <c r="Q416" s="45" t="s">
        <v>8782</v>
      </c>
      <c r="R416" s="45">
        <v>23.27</v>
      </c>
      <c r="S416" s="45" t="s">
        <v>8783</v>
      </c>
      <c r="T416" s="45" t="s">
        <v>8784</v>
      </c>
      <c r="U416" s="45" t="s">
        <v>8785</v>
      </c>
      <c r="V416" s="45">
        <v>50</v>
      </c>
      <c r="W416" s="45">
        <v>20</v>
      </c>
      <c r="X416" s="45" t="s">
        <v>8660</v>
      </c>
      <c r="Y416" s="45">
        <v>3</v>
      </c>
      <c r="Z416" s="45">
        <v>2</v>
      </c>
      <c r="AA416" s="45">
        <v>3</v>
      </c>
      <c r="AB416" s="45" t="s">
        <v>8786</v>
      </c>
      <c r="AC416" s="45"/>
      <c r="AD416" s="45">
        <v>24</v>
      </c>
      <c r="AE416" s="52">
        <v>5</v>
      </c>
      <c r="AF416" s="420">
        <v>79</v>
      </c>
      <c r="AG416" s="53" t="s">
        <v>8650</v>
      </c>
      <c r="AH416" s="45" t="s">
        <v>8787</v>
      </c>
      <c r="AI416" s="54">
        <v>2.5</v>
      </c>
      <c r="AJ416" s="53"/>
      <c r="AK416" s="45"/>
      <c r="AL416" s="54"/>
      <c r="AM416" s="53"/>
      <c r="AN416" s="45"/>
      <c r="AO416" s="54"/>
      <c r="AP416" s="53"/>
      <c r="AQ416" s="45"/>
      <c r="AR416" s="54"/>
      <c r="AS416" s="53"/>
      <c r="AT416" s="45"/>
      <c r="AU416" s="54"/>
      <c r="AV416" s="53"/>
      <c r="AW416" s="45"/>
      <c r="AX416" s="54"/>
      <c r="AY416" s="132"/>
      <c r="AZ416" s="132"/>
      <c r="BA416" s="132"/>
      <c r="BB416" s="132"/>
      <c r="BC416" s="132"/>
    </row>
    <row r="417" spans="1:55" s="116" customFormat="1" ht="82.8" x14ac:dyDescent="0.25">
      <c r="A417" s="45">
        <v>406</v>
      </c>
      <c r="B417" s="253" t="s">
        <v>8649</v>
      </c>
      <c r="C417" s="45">
        <v>3</v>
      </c>
      <c r="D417" s="46" t="s">
        <v>8650</v>
      </c>
      <c r="E417" s="47" t="s">
        <v>3990</v>
      </c>
      <c r="F417" s="45" t="s">
        <v>8762</v>
      </c>
      <c r="G417" s="47" t="s">
        <v>8788</v>
      </c>
      <c r="H417" s="45">
        <v>2016</v>
      </c>
      <c r="I417" s="48" t="s">
        <v>8789</v>
      </c>
      <c r="J417" s="49">
        <v>22628.959999999999</v>
      </c>
      <c r="K417" s="45" t="s">
        <v>8650</v>
      </c>
      <c r="L417" s="48" t="s">
        <v>8766</v>
      </c>
      <c r="M417" s="48" t="s">
        <v>8790</v>
      </c>
      <c r="N417" s="48" t="s">
        <v>8791</v>
      </c>
      <c r="O417" s="48" t="s">
        <v>8792</v>
      </c>
      <c r="P417" s="45">
        <v>115364</v>
      </c>
      <c r="Q417" s="45" t="s">
        <v>8746</v>
      </c>
      <c r="R417" s="45">
        <v>2.66</v>
      </c>
      <c r="S417" s="45" t="s">
        <v>2703</v>
      </c>
      <c r="T417" s="45">
        <v>24</v>
      </c>
      <c r="U417" s="45">
        <v>25</v>
      </c>
      <c r="V417" s="45">
        <v>50</v>
      </c>
      <c r="W417" s="45">
        <v>20</v>
      </c>
      <c r="X417" s="45" t="s">
        <v>8793</v>
      </c>
      <c r="Y417" s="45">
        <v>4</v>
      </c>
      <c r="Z417" s="45">
        <v>8</v>
      </c>
      <c r="AA417" s="45">
        <v>2</v>
      </c>
      <c r="AB417" s="45">
        <v>4</v>
      </c>
      <c r="AC417" s="45"/>
      <c r="AD417" s="45">
        <v>24</v>
      </c>
      <c r="AE417" s="52">
        <v>5</v>
      </c>
      <c r="AF417" s="420">
        <v>25</v>
      </c>
      <c r="AG417" s="53" t="s">
        <v>8650</v>
      </c>
      <c r="AH417" s="45" t="s">
        <v>8771</v>
      </c>
      <c r="AI417" s="54">
        <v>25</v>
      </c>
      <c r="AJ417" s="53" t="s">
        <v>8662</v>
      </c>
      <c r="AK417" s="45"/>
      <c r="AL417" s="54">
        <v>25</v>
      </c>
      <c r="AM417" s="53"/>
      <c r="AN417" s="45"/>
      <c r="AO417" s="54"/>
      <c r="AP417" s="53"/>
      <c r="AQ417" s="45"/>
      <c r="AR417" s="54"/>
      <c r="AS417" s="53"/>
      <c r="AT417" s="45"/>
      <c r="AU417" s="54"/>
      <c r="AV417" s="53"/>
      <c r="AW417" s="45"/>
      <c r="AX417" s="54"/>
      <c r="AY417" s="132"/>
      <c r="AZ417" s="132"/>
      <c r="BA417" s="132"/>
      <c r="BB417" s="132"/>
      <c r="BC417" s="132"/>
    </row>
    <row r="418" spans="1:55" s="116" customFormat="1" ht="165.6" x14ac:dyDescent="0.25">
      <c r="A418" s="45">
        <v>406</v>
      </c>
      <c r="B418" s="253" t="s">
        <v>8649</v>
      </c>
      <c r="C418" s="45"/>
      <c r="D418" s="46" t="s">
        <v>8693</v>
      </c>
      <c r="E418" s="47" t="s">
        <v>8794</v>
      </c>
      <c r="F418" s="45" t="s">
        <v>8795</v>
      </c>
      <c r="G418" s="47" t="s">
        <v>8796</v>
      </c>
      <c r="H418" s="45">
        <v>2017</v>
      </c>
      <c r="I418" s="48" t="s">
        <v>8797</v>
      </c>
      <c r="J418" s="49">
        <v>174461.55</v>
      </c>
      <c r="K418" s="45" t="s">
        <v>694</v>
      </c>
      <c r="L418" s="48" t="s">
        <v>8798</v>
      </c>
      <c r="M418" s="48" t="s">
        <v>8799</v>
      </c>
      <c r="N418" s="48" t="s">
        <v>8800</v>
      </c>
      <c r="O418" s="48" t="s">
        <v>8801</v>
      </c>
      <c r="P418" s="45">
        <v>115768</v>
      </c>
      <c r="Q418" s="45" t="s">
        <v>8802</v>
      </c>
      <c r="R418" s="45">
        <v>20.52</v>
      </c>
      <c r="S418" s="45">
        <v>80</v>
      </c>
      <c r="T418" s="45">
        <v>75</v>
      </c>
      <c r="U418" s="45">
        <v>165</v>
      </c>
      <c r="V418" s="45">
        <v>70</v>
      </c>
      <c r="W418" s="45">
        <v>10</v>
      </c>
      <c r="X418" s="45" t="s">
        <v>8660</v>
      </c>
      <c r="Y418" s="45">
        <v>3</v>
      </c>
      <c r="Z418" s="45">
        <v>3</v>
      </c>
      <c r="AA418" s="45">
        <v>2</v>
      </c>
      <c r="AB418" s="45">
        <v>17</v>
      </c>
      <c r="AC418" s="45"/>
      <c r="AD418" s="45">
        <v>75</v>
      </c>
      <c r="AE418" s="52">
        <v>5</v>
      </c>
      <c r="AF418" s="420">
        <v>100</v>
      </c>
      <c r="AG418" s="53" t="s">
        <v>8693</v>
      </c>
      <c r="AH418" s="45" t="s">
        <v>8803</v>
      </c>
      <c r="AI418" s="54">
        <v>20</v>
      </c>
      <c r="AJ418" s="53" t="s">
        <v>2371</v>
      </c>
      <c r="AK418" s="45" t="s">
        <v>8804</v>
      </c>
      <c r="AL418" s="54">
        <v>20</v>
      </c>
      <c r="AM418" s="53" t="s">
        <v>6368</v>
      </c>
      <c r="AN418" s="45" t="s">
        <v>8805</v>
      </c>
      <c r="AO418" s="54">
        <v>20</v>
      </c>
      <c r="AP418" s="53"/>
      <c r="AQ418" s="45"/>
      <c r="AR418" s="54"/>
      <c r="AS418" s="53" t="s">
        <v>8806</v>
      </c>
      <c r="AT418" s="45" t="s">
        <v>8807</v>
      </c>
      <c r="AU418" s="54">
        <v>40</v>
      </c>
      <c r="AV418" s="53"/>
      <c r="AW418" s="45"/>
      <c r="AX418" s="54"/>
      <c r="AY418" s="132"/>
      <c r="AZ418" s="132"/>
      <c r="BA418" s="132"/>
      <c r="BB418" s="132"/>
      <c r="BC418" s="132"/>
    </row>
    <row r="419" spans="1:55" s="116" customFormat="1" ht="110.4" x14ac:dyDescent="0.25">
      <c r="A419" s="45">
        <v>406</v>
      </c>
      <c r="B419" s="253" t="s">
        <v>8649</v>
      </c>
      <c r="C419" s="45"/>
      <c r="D419" s="46" t="s">
        <v>8650</v>
      </c>
      <c r="E419" s="47" t="s">
        <v>8808</v>
      </c>
      <c r="F419" s="45">
        <v>36857</v>
      </c>
      <c r="G419" s="47" t="s">
        <v>8809</v>
      </c>
      <c r="H419" s="45">
        <v>2017</v>
      </c>
      <c r="I419" s="48" t="s">
        <v>8810</v>
      </c>
      <c r="J419" s="49">
        <v>266724.69</v>
      </c>
      <c r="K419" s="45" t="s">
        <v>694</v>
      </c>
      <c r="L419" s="48" t="s">
        <v>8811</v>
      </c>
      <c r="M419" s="48" t="s">
        <v>8812</v>
      </c>
      <c r="N419" s="48" t="s">
        <v>8813</v>
      </c>
      <c r="O419" s="48" t="s">
        <v>8814</v>
      </c>
      <c r="P419" s="45" t="s">
        <v>8815</v>
      </c>
      <c r="Q419" s="45" t="s">
        <v>8816</v>
      </c>
      <c r="R419" s="45">
        <v>31.38</v>
      </c>
      <c r="S419" s="45">
        <v>8</v>
      </c>
      <c r="T419" s="45">
        <v>10.11</v>
      </c>
      <c r="U419" s="45">
        <v>50.49</v>
      </c>
      <c r="V419" s="45">
        <v>20</v>
      </c>
      <c r="W419" s="45">
        <v>10</v>
      </c>
      <c r="X419" s="45" t="s">
        <v>8660</v>
      </c>
      <c r="Y419" s="45">
        <v>3</v>
      </c>
      <c r="Z419" s="45">
        <v>11</v>
      </c>
      <c r="AA419" s="45">
        <v>5</v>
      </c>
      <c r="AB419" s="45">
        <v>4</v>
      </c>
      <c r="AC419" s="45"/>
      <c r="AD419" s="45">
        <v>24</v>
      </c>
      <c r="AE419" s="52">
        <v>5</v>
      </c>
      <c r="AF419" s="420"/>
      <c r="AG419" s="53"/>
      <c r="AH419" s="45"/>
      <c r="AI419" s="54"/>
      <c r="AJ419" s="53"/>
      <c r="AK419" s="45"/>
      <c r="AL419" s="54"/>
      <c r="AM419" s="53"/>
      <c r="AN419" s="45"/>
      <c r="AO419" s="54"/>
      <c r="AP419" s="53"/>
      <c r="AQ419" s="45"/>
      <c r="AR419" s="54"/>
      <c r="AS419" s="53"/>
      <c r="AT419" s="45"/>
      <c r="AU419" s="54"/>
      <c r="AV419" s="53"/>
      <c r="AW419" s="45"/>
      <c r="AX419" s="54"/>
      <c r="AY419" s="132"/>
      <c r="AZ419" s="132"/>
      <c r="BA419" s="132"/>
      <c r="BB419" s="132"/>
      <c r="BC419" s="132"/>
    </row>
    <row r="420" spans="1:55" s="116" customFormat="1" ht="138" x14ac:dyDescent="0.25">
      <c r="A420" s="45">
        <v>406</v>
      </c>
      <c r="B420" s="253" t="s">
        <v>8649</v>
      </c>
      <c r="C420" s="45"/>
      <c r="D420" s="46" t="s">
        <v>8650</v>
      </c>
      <c r="E420" s="47" t="s">
        <v>8817</v>
      </c>
      <c r="F420" s="45">
        <v>18884</v>
      </c>
      <c r="G420" s="47" t="s">
        <v>8818</v>
      </c>
      <c r="H420" s="45">
        <v>2018</v>
      </c>
      <c r="I420" s="48" t="s">
        <v>8819</v>
      </c>
      <c r="J420" s="49">
        <v>21826.639999999999</v>
      </c>
      <c r="K420" s="82" t="s">
        <v>2717</v>
      </c>
      <c r="L420" s="48" t="s">
        <v>8820</v>
      </c>
      <c r="M420" s="48" t="s">
        <v>8821</v>
      </c>
      <c r="N420" s="48" t="s">
        <v>8822</v>
      </c>
      <c r="O420" s="48" t="s">
        <v>8823</v>
      </c>
      <c r="P420" s="45">
        <v>116229</v>
      </c>
      <c r="Q420" s="45" t="s">
        <v>8824</v>
      </c>
      <c r="R420" s="45">
        <v>2.57</v>
      </c>
      <c r="S420" s="45">
        <v>42.76</v>
      </c>
      <c r="T420" s="45">
        <v>3.44</v>
      </c>
      <c r="U420" s="45">
        <v>46.199999999999996</v>
      </c>
      <c r="V420" s="45" t="s">
        <v>8825</v>
      </c>
      <c r="W420" s="45">
        <v>0</v>
      </c>
      <c r="X420" s="45" t="s">
        <v>8793</v>
      </c>
      <c r="Y420" s="45">
        <v>2</v>
      </c>
      <c r="Z420" s="45">
        <v>3</v>
      </c>
      <c r="AA420" s="45"/>
      <c r="AB420" s="45" t="s">
        <v>8826</v>
      </c>
      <c r="AC420" s="45"/>
      <c r="AD420" s="45" t="s">
        <v>8827</v>
      </c>
      <c r="AE420" s="52">
        <v>5</v>
      </c>
      <c r="AF420" s="420"/>
      <c r="AG420" s="53"/>
      <c r="AH420" s="45"/>
      <c r="AI420" s="54"/>
      <c r="AJ420" s="53"/>
      <c r="AK420" s="45"/>
      <c r="AL420" s="54"/>
      <c r="AM420" s="53"/>
      <c r="AN420" s="45"/>
      <c r="AO420" s="54"/>
      <c r="AP420" s="53"/>
      <c r="AQ420" s="45"/>
      <c r="AR420" s="54"/>
      <c r="AS420" s="53"/>
      <c r="AT420" s="45"/>
      <c r="AU420" s="54"/>
      <c r="AV420" s="53"/>
      <c r="AW420" s="45"/>
      <c r="AX420" s="54"/>
      <c r="AY420" s="132"/>
      <c r="AZ420" s="132"/>
      <c r="BA420" s="132"/>
      <c r="BB420" s="132"/>
      <c r="BC420" s="132"/>
    </row>
    <row r="421" spans="1:55" s="116" customFormat="1" ht="124.2" x14ac:dyDescent="0.25">
      <c r="A421" s="45">
        <v>406</v>
      </c>
      <c r="B421" s="253" t="s">
        <v>8649</v>
      </c>
      <c r="C421" s="45"/>
      <c r="D421" s="46" t="s">
        <v>8650</v>
      </c>
      <c r="E421" s="47" t="s">
        <v>8828</v>
      </c>
      <c r="F421" s="45">
        <v>25841</v>
      </c>
      <c r="G421" s="47" t="s">
        <v>8829</v>
      </c>
      <c r="H421" s="45">
        <v>2018</v>
      </c>
      <c r="I421" s="48" t="s">
        <v>8829</v>
      </c>
      <c r="J421" s="49">
        <v>23135.77</v>
      </c>
      <c r="K421" s="82" t="s">
        <v>2717</v>
      </c>
      <c r="L421" s="48" t="s">
        <v>8830</v>
      </c>
      <c r="M421" s="48" t="s">
        <v>8831</v>
      </c>
      <c r="N421" s="48" t="s">
        <v>8832</v>
      </c>
      <c r="O421" s="48" t="s">
        <v>8833</v>
      </c>
      <c r="P421" s="45">
        <v>115957</v>
      </c>
      <c r="Q421" s="45" t="s">
        <v>8746</v>
      </c>
      <c r="R421" s="45">
        <v>2.72</v>
      </c>
      <c r="S421" s="45" t="s">
        <v>2703</v>
      </c>
      <c r="T421" s="45">
        <v>24</v>
      </c>
      <c r="U421" s="45">
        <v>24</v>
      </c>
      <c r="V421" s="45">
        <v>50</v>
      </c>
      <c r="W421" s="45">
        <v>0</v>
      </c>
      <c r="X421" s="45" t="s">
        <v>8793</v>
      </c>
      <c r="Y421" s="45">
        <v>4</v>
      </c>
      <c r="Z421" s="45">
        <v>6</v>
      </c>
      <c r="AA421" s="45">
        <v>2</v>
      </c>
      <c r="AB421" s="45">
        <v>4</v>
      </c>
      <c r="AC421" s="45"/>
      <c r="AD421" s="45"/>
      <c r="AE421" s="52">
        <v>5</v>
      </c>
      <c r="AF421" s="420">
        <v>50</v>
      </c>
      <c r="AG421" s="53" t="s">
        <v>8650</v>
      </c>
      <c r="AH421" s="45" t="s">
        <v>8834</v>
      </c>
      <c r="AI421" s="54">
        <v>60</v>
      </c>
      <c r="AJ421" s="53"/>
      <c r="AK421" s="45"/>
      <c r="AL421" s="54"/>
      <c r="AM421" s="53"/>
      <c r="AN421" s="45"/>
      <c r="AO421" s="54"/>
      <c r="AP421" s="53"/>
      <c r="AQ421" s="45"/>
      <c r="AR421" s="54"/>
      <c r="AS421" s="53" t="s">
        <v>8835</v>
      </c>
      <c r="AT421" s="45" t="s">
        <v>8836</v>
      </c>
      <c r="AU421" s="54">
        <v>40</v>
      </c>
      <c r="AV421" s="53"/>
      <c r="AW421" s="45"/>
      <c r="AX421" s="54"/>
      <c r="AY421" s="132"/>
      <c r="AZ421" s="132"/>
      <c r="BA421" s="132"/>
      <c r="BB421" s="132"/>
      <c r="BC421" s="132"/>
    </row>
    <row r="422" spans="1:55" s="116" customFormat="1" ht="331.2" x14ac:dyDescent="0.25">
      <c r="A422" s="45">
        <v>406</v>
      </c>
      <c r="B422" s="253" t="s">
        <v>8649</v>
      </c>
      <c r="C422" s="45"/>
      <c r="D422" s="46" t="s">
        <v>8650</v>
      </c>
      <c r="E422" s="47" t="s">
        <v>8837</v>
      </c>
      <c r="F422" s="45">
        <v>28450</v>
      </c>
      <c r="G422" s="47" t="s">
        <v>8838</v>
      </c>
      <c r="H422" s="45">
        <v>2018</v>
      </c>
      <c r="I422" s="48" t="s">
        <v>8839</v>
      </c>
      <c r="J422" s="49">
        <v>23338.16</v>
      </c>
      <c r="K422" s="82" t="s">
        <v>2717</v>
      </c>
      <c r="L422" s="48" t="s">
        <v>8840</v>
      </c>
      <c r="M422" s="48" t="s">
        <v>8767</v>
      </c>
      <c r="N422" s="48" t="s">
        <v>8841</v>
      </c>
      <c r="O422" s="48" t="s">
        <v>8842</v>
      </c>
      <c r="P422" s="45">
        <v>116226</v>
      </c>
      <c r="Q422" s="45" t="s">
        <v>8746</v>
      </c>
      <c r="R422" s="45">
        <v>2.75</v>
      </c>
      <c r="S422" s="45" t="s">
        <v>2703</v>
      </c>
      <c r="T422" s="45">
        <v>24</v>
      </c>
      <c r="U422" s="45">
        <v>24</v>
      </c>
      <c r="V422" s="45">
        <v>50</v>
      </c>
      <c r="W422" s="45">
        <v>0</v>
      </c>
      <c r="X422" s="45" t="s">
        <v>8793</v>
      </c>
      <c r="Y422" s="45">
        <v>4</v>
      </c>
      <c r="Z422" s="45">
        <v>6</v>
      </c>
      <c r="AA422" s="45">
        <v>5</v>
      </c>
      <c r="AB422" s="45">
        <v>4</v>
      </c>
      <c r="AC422" s="45"/>
      <c r="AD422" s="45"/>
      <c r="AE422" s="52">
        <v>5</v>
      </c>
      <c r="AF422" s="420">
        <v>25</v>
      </c>
      <c r="AG422" s="53" t="s">
        <v>8650</v>
      </c>
      <c r="AH422" s="45" t="s">
        <v>8771</v>
      </c>
      <c r="AI422" s="54">
        <v>25</v>
      </c>
      <c r="AJ422" s="53" t="s">
        <v>8662</v>
      </c>
      <c r="AK422" s="45"/>
      <c r="AL422" s="54">
        <v>25</v>
      </c>
      <c r="AM422" s="53"/>
      <c r="AN422" s="45"/>
      <c r="AO422" s="54"/>
      <c r="AP422" s="53"/>
      <c r="AQ422" s="45"/>
      <c r="AR422" s="54"/>
      <c r="AS422" s="53"/>
      <c r="AT422" s="45"/>
      <c r="AU422" s="54"/>
      <c r="AV422" s="53"/>
      <c r="AW422" s="45"/>
      <c r="AX422" s="54"/>
      <c r="AY422" s="132"/>
      <c r="AZ422" s="132"/>
      <c r="BA422" s="132"/>
      <c r="BB422" s="132"/>
      <c r="BC422" s="132"/>
    </row>
    <row r="423" spans="1:55" s="116" customFormat="1" ht="165.6" x14ac:dyDescent="0.25">
      <c r="A423" s="45">
        <v>406</v>
      </c>
      <c r="B423" s="253" t="s">
        <v>8649</v>
      </c>
      <c r="C423" s="45"/>
      <c r="D423" s="46" t="s">
        <v>8650</v>
      </c>
      <c r="E423" s="47" t="s">
        <v>8843</v>
      </c>
      <c r="F423" s="45" t="s">
        <v>8844</v>
      </c>
      <c r="G423" s="47" t="s">
        <v>8845</v>
      </c>
      <c r="H423" s="45">
        <v>2018</v>
      </c>
      <c r="I423" s="48" t="s">
        <v>8846</v>
      </c>
      <c r="J423" s="49">
        <v>23285.64</v>
      </c>
      <c r="K423" s="105" t="s">
        <v>8495</v>
      </c>
      <c r="L423" s="48" t="s">
        <v>8766</v>
      </c>
      <c r="M423" s="48" t="s">
        <v>8847</v>
      </c>
      <c r="N423" s="48" t="s">
        <v>8744</v>
      </c>
      <c r="O423" s="48" t="s">
        <v>8848</v>
      </c>
      <c r="P423" s="45">
        <v>116268</v>
      </c>
      <c r="Q423" s="45" t="s">
        <v>8849</v>
      </c>
      <c r="R423" s="45">
        <v>2.74</v>
      </c>
      <c r="S423" s="45">
        <v>4.4000000000000004</v>
      </c>
      <c r="T423" s="45">
        <v>24</v>
      </c>
      <c r="U423" s="45">
        <v>28.4</v>
      </c>
      <c r="V423" s="45">
        <v>85</v>
      </c>
      <c r="W423" s="45">
        <v>0</v>
      </c>
      <c r="X423" s="45" t="s">
        <v>8793</v>
      </c>
      <c r="Y423" s="45">
        <v>2</v>
      </c>
      <c r="Z423" s="45">
        <v>5</v>
      </c>
      <c r="AA423" s="45">
        <v>6</v>
      </c>
      <c r="AB423" s="45">
        <v>35</v>
      </c>
      <c r="AC423" s="45"/>
      <c r="AD423" s="45">
        <v>24</v>
      </c>
      <c r="AE423" s="52">
        <v>5</v>
      </c>
      <c r="AF423" s="420">
        <v>80</v>
      </c>
      <c r="AG423" s="53" t="s">
        <v>8850</v>
      </c>
      <c r="AH423" s="45" t="s">
        <v>8851</v>
      </c>
      <c r="AI423" s="54">
        <v>10</v>
      </c>
      <c r="AJ423" s="53"/>
      <c r="AK423" s="45"/>
      <c r="AL423" s="54"/>
      <c r="AM423" s="53"/>
      <c r="AN423" s="45"/>
      <c r="AO423" s="54"/>
      <c r="AP423" s="53"/>
      <c r="AQ423" s="45"/>
      <c r="AR423" s="54"/>
      <c r="AS423" s="53" t="s">
        <v>8852</v>
      </c>
      <c r="AT423" s="45" t="s">
        <v>8853</v>
      </c>
      <c r="AU423" s="54">
        <v>90</v>
      </c>
      <c r="AV423" s="53"/>
      <c r="AW423" s="45"/>
      <c r="AX423" s="54"/>
      <c r="AY423" s="132"/>
      <c r="AZ423" s="132"/>
      <c r="BA423" s="132"/>
      <c r="BB423" s="132"/>
      <c r="BC423" s="132"/>
    </row>
    <row r="424" spans="1:55" ht="101.55" customHeight="1" x14ac:dyDescent="0.25">
      <c r="A424" s="76">
        <v>416</v>
      </c>
      <c r="B424" s="253" t="s">
        <v>1413</v>
      </c>
      <c r="C424" s="76">
        <v>4</v>
      </c>
      <c r="D424" s="45"/>
      <c r="E424" s="87" t="s">
        <v>1414</v>
      </c>
      <c r="F424" s="56" t="s">
        <v>1415</v>
      </c>
      <c r="G424" s="87" t="s">
        <v>1429</v>
      </c>
      <c r="H424" s="76">
        <v>2005</v>
      </c>
      <c r="I424" s="88" t="s">
        <v>1430</v>
      </c>
      <c r="J424" s="470">
        <v>50075</v>
      </c>
      <c r="K424" s="105" t="s">
        <v>664</v>
      </c>
      <c r="L424" s="88" t="s">
        <v>1417</v>
      </c>
      <c r="M424" s="88" t="s">
        <v>1418</v>
      </c>
      <c r="N424" s="88" t="s">
        <v>1419</v>
      </c>
      <c r="O424" s="88" t="s">
        <v>1420</v>
      </c>
      <c r="P424" s="76" t="s">
        <v>1421</v>
      </c>
      <c r="Q424" s="49">
        <v>37.799999999999997</v>
      </c>
      <c r="R424" s="49">
        <v>0</v>
      </c>
      <c r="S424" s="49">
        <v>17.45</v>
      </c>
      <c r="T424" s="49">
        <v>20.350000000000001</v>
      </c>
      <c r="U424" s="49">
        <v>37.799999999999997</v>
      </c>
      <c r="V424" s="76">
        <v>90</v>
      </c>
      <c r="W424" s="76">
        <v>100</v>
      </c>
      <c r="X424" s="96" t="s">
        <v>1428</v>
      </c>
      <c r="Y424" s="76">
        <v>2</v>
      </c>
      <c r="Z424" s="76">
        <v>1</v>
      </c>
      <c r="AA424" s="76">
        <v>1</v>
      </c>
      <c r="AB424" s="76">
        <v>11</v>
      </c>
      <c r="AC424" s="76">
        <v>12</v>
      </c>
      <c r="AD424" s="49">
        <v>0</v>
      </c>
      <c r="AE424" s="412">
        <v>5</v>
      </c>
      <c r="AF424" s="43">
        <v>90</v>
      </c>
      <c r="AG424" s="75" t="s">
        <v>1422</v>
      </c>
      <c r="AH424" s="88" t="s">
        <v>1423</v>
      </c>
      <c r="AI424" s="66">
        <v>45</v>
      </c>
      <c r="AJ424" s="75" t="s">
        <v>1424</v>
      </c>
      <c r="AK424" s="88" t="s">
        <v>1423</v>
      </c>
      <c r="AL424" s="66">
        <v>45</v>
      </c>
      <c r="AM424" s="75"/>
      <c r="AN424" s="88"/>
      <c r="AO424" s="66"/>
      <c r="AP424" s="75"/>
      <c r="AQ424" s="88"/>
      <c r="AR424" s="66"/>
      <c r="AS424" s="75"/>
      <c r="AT424" s="76"/>
      <c r="AU424" s="66"/>
      <c r="AV424" s="169"/>
      <c r="AW424" s="76"/>
      <c r="AX424" s="66"/>
    </row>
    <row r="425" spans="1:55" ht="101.55" customHeight="1" x14ac:dyDescent="0.25">
      <c r="A425" s="76">
        <v>416</v>
      </c>
      <c r="B425" s="253" t="s">
        <v>1413</v>
      </c>
      <c r="C425" s="76">
        <v>4</v>
      </c>
      <c r="D425" s="45"/>
      <c r="E425" s="87" t="s">
        <v>1414</v>
      </c>
      <c r="F425" s="56" t="s">
        <v>1415</v>
      </c>
      <c r="G425" s="87" t="s">
        <v>1429</v>
      </c>
      <c r="H425" s="76">
        <v>2005</v>
      </c>
      <c r="I425" s="88" t="s">
        <v>1416</v>
      </c>
      <c r="J425" s="470"/>
      <c r="K425" s="105" t="s">
        <v>664</v>
      </c>
      <c r="L425" s="88" t="s">
        <v>1417</v>
      </c>
      <c r="M425" s="88" t="s">
        <v>1418</v>
      </c>
      <c r="N425" s="88" t="s">
        <v>1419</v>
      </c>
      <c r="O425" s="88" t="s">
        <v>1420</v>
      </c>
      <c r="P425" s="76" t="s">
        <v>1425</v>
      </c>
      <c r="Q425" s="49">
        <v>37.799999999999997</v>
      </c>
      <c r="R425" s="49">
        <v>0</v>
      </c>
      <c r="S425" s="49">
        <v>17.45</v>
      </c>
      <c r="T425" s="49">
        <v>20.350000000000001</v>
      </c>
      <c r="U425" s="49">
        <v>37.799999999999997</v>
      </c>
      <c r="V425" s="76">
        <v>90</v>
      </c>
      <c r="W425" s="76">
        <v>100</v>
      </c>
      <c r="X425" s="96" t="s">
        <v>1428</v>
      </c>
      <c r="Y425" s="76">
        <v>2</v>
      </c>
      <c r="Z425" s="76">
        <v>4</v>
      </c>
      <c r="AA425" s="76">
        <v>1</v>
      </c>
      <c r="AB425" s="76">
        <v>11</v>
      </c>
      <c r="AC425" s="76">
        <v>12</v>
      </c>
      <c r="AD425" s="49">
        <v>0</v>
      </c>
      <c r="AE425" s="412">
        <v>5</v>
      </c>
      <c r="AF425" s="43">
        <v>90</v>
      </c>
      <c r="AG425" s="75" t="s">
        <v>1422</v>
      </c>
      <c r="AH425" s="88" t="s">
        <v>1423</v>
      </c>
      <c r="AI425" s="66">
        <v>45</v>
      </c>
      <c r="AJ425" s="75" t="s">
        <v>1424</v>
      </c>
      <c r="AK425" s="88" t="s">
        <v>1423</v>
      </c>
      <c r="AL425" s="66">
        <v>45</v>
      </c>
      <c r="AM425" s="75"/>
      <c r="AN425" s="88"/>
      <c r="AO425" s="66"/>
      <c r="AP425" s="75"/>
      <c r="AQ425" s="88"/>
      <c r="AR425" s="66"/>
      <c r="AS425" s="75"/>
      <c r="AT425" s="76"/>
      <c r="AU425" s="66"/>
      <c r="AV425" s="169"/>
      <c r="AW425" s="76"/>
      <c r="AX425" s="66"/>
    </row>
    <row r="426" spans="1:55" ht="115.95" customHeight="1" x14ac:dyDescent="0.25">
      <c r="A426" s="76">
        <v>416</v>
      </c>
      <c r="B426" s="253" t="s">
        <v>1413</v>
      </c>
      <c r="C426" s="76">
        <v>4</v>
      </c>
      <c r="D426" s="45"/>
      <c r="E426" s="87" t="s">
        <v>1414</v>
      </c>
      <c r="F426" s="56" t="s">
        <v>1415</v>
      </c>
      <c r="G426" s="87" t="s">
        <v>1431</v>
      </c>
      <c r="H426" s="76">
        <v>2005</v>
      </c>
      <c r="I426" s="88" t="s">
        <v>1432</v>
      </c>
      <c r="J426" s="470"/>
      <c r="K426" s="105" t="s">
        <v>664</v>
      </c>
      <c r="L426" s="88" t="s">
        <v>1417</v>
      </c>
      <c r="M426" s="88" t="s">
        <v>1418</v>
      </c>
      <c r="N426" s="88" t="s">
        <v>1419</v>
      </c>
      <c r="O426" s="88" t="s">
        <v>1420</v>
      </c>
      <c r="P426" s="76" t="s">
        <v>1426</v>
      </c>
      <c r="Q426" s="49">
        <v>37.799999999999997</v>
      </c>
      <c r="R426" s="49">
        <v>0</v>
      </c>
      <c r="S426" s="49">
        <v>17.45</v>
      </c>
      <c r="T426" s="49">
        <v>20.350000000000001</v>
      </c>
      <c r="U426" s="49">
        <v>37.799999999999997</v>
      </c>
      <c r="V426" s="76">
        <v>90</v>
      </c>
      <c r="W426" s="76">
        <v>100</v>
      </c>
      <c r="X426" s="96" t="s">
        <v>1428</v>
      </c>
      <c r="Y426" s="76">
        <v>2</v>
      </c>
      <c r="Z426" s="76">
        <v>5</v>
      </c>
      <c r="AA426" s="76">
        <v>2</v>
      </c>
      <c r="AB426" s="76">
        <v>35</v>
      </c>
      <c r="AC426" s="76">
        <v>12</v>
      </c>
      <c r="AD426" s="49">
        <v>0</v>
      </c>
      <c r="AE426" s="412">
        <v>5</v>
      </c>
      <c r="AF426" s="43">
        <v>90</v>
      </c>
      <c r="AG426" s="75" t="s">
        <v>1422</v>
      </c>
      <c r="AH426" s="88" t="s">
        <v>1423</v>
      </c>
      <c r="AI426" s="66">
        <v>45</v>
      </c>
      <c r="AJ426" s="75" t="s">
        <v>1424</v>
      </c>
      <c r="AK426" s="88" t="s">
        <v>1423</v>
      </c>
      <c r="AL426" s="66">
        <v>45</v>
      </c>
      <c r="AM426" s="75"/>
      <c r="AN426" s="88"/>
      <c r="AO426" s="66"/>
      <c r="AP426" s="75"/>
      <c r="AQ426" s="88"/>
      <c r="AR426" s="66"/>
      <c r="AS426" s="75"/>
      <c r="AT426" s="76"/>
      <c r="AU426" s="66"/>
      <c r="AV426" s="169"/>
      <c r="AW426" s="76"/>
      <c r="AX426" s="66"/>
    </row>
    <row r="427" spans="1:55" ht="63.75" customHeight="1" x14ac:dyDescent="0.25">
      <c r="A427" s="76">
        <v>416</v>
      </c>
      <c r="B427" s="253" t="s">
        <v>1413</v>
      </c>
      <c r="C427" s="76">
        <v>4</v>
      </c>
      <c r="D427" s="45"/>
      <c r="E427" s="87" t="s">
        <v>1414</v>
      </c>
      <c r="F427" s="56" t="s">
        <v>1415</v>
      </c>
      <c r="G427" s="87" t="s">
        <v>1433</v>
      </c>
      <c r="H427" s="76">
        <v>2005</v>
      </c>
      <c r="I427" s="88" t="s">
        <v>1434</v>
      </c>
      <c r="J427" s="470"/>
      <c r="K427" s="105" t="s">
        <v>664</v>
      </c>
      <c r="L427" s="88" t="s">
        <v>1417</v>
      </c>
      <c r="M427" s="88" t="s">
        <v>1418</v>
      </c>
      <c r="N427" s="88" t="s">
        <v>1419</v>
      </c>
      <c r="O427" s="88" t="s">
        <v>1420</v>
      </c>
      <c r="P427" s="76" t="s">
        <v>1427</v>
      </c>
      <c r="Q427" s="49">
        <v>37.799999999999997</v>
      </c>
      <c r="R427" s="49">
        <v>0</v>
      </c>
      <c r="S427" s="49">
        <v>17.45</v>
      </c>
      <c r="T427" s="49">
        <v>20.350000000000001</v>
      </c>
      <c r="U427" s="49">
        <v>37.799999999999997</v>
      </c>
      <c r="V427" s="76">
        <v>90</v>
      </c>
      <c r="W427" s="76">
        <v>100</v>
      </c>
      <c r="X427" s="96" t="s">
        <v>1428</v>
      </c>
      <c r="Y427" s="76">
        <v>2</v>
      </c>
      <c r="Z427" s="76">
        <v>1</v>
      </c>
      <c r="AA427" s="76">
        <v>2</v>
      </c>
      <c r="AB427" s="76">
        <v>35</v>
      </c>
      <c r="AC427" s="76">
        <v>12</v>
      </c>
      <c r="AD427" s="49">
        <v>0</v>
      </c>
      <c r="AE427" s="412">
        <v>5</v>
      </c>
      <c r="AF427" s="43">
        <v>90</v>
      </c>
      <c r="AG427" s="75" t="s">
        <v>1422</v>
      </c>
      <c r="AH427" s="88" t="s">
        <v>1423</v>
      </c>
      <c r="AI427" s="66">
        <v>45</v>
      </c>
      <c r="AJ427" s="75" t="s">
        <v>1424</v>
      </c>
      <c r="AK427" s="88" t="s">
        <v>1423</v>
      </c>
      <c r="AL427" s="66">
        <v>45</v>
      </c>
      <c r="AM427" s="75"/>
      <c r="AN427" s="88"/>
      <c r="AO427" s="66"/>
      <c r="AP427" s="75"/>
      <c r="AQ427" s="88"/>
      <c r="AR427" s="66"/>
      <c r="AS427" s="75"/>
      <c r="AT427" s="76"/>
      <c r="AU427" s="66"/>
      <c r="AV427" s="169"/>
      <c r="AW427" s="76"/>
      <c r="AX427" s="66"/>
    </row>
    <row r="428" spans="1:55" ht="231" customHeight="1" x14ac:dyDescent="0.25">
      <c r="A428" s="45">
        <v>481</v>
      </c>
      <c r="B428" s="253" t="s">
        <v>8483</v>
      </c>
      <c r="C428" s="45">
        <v>116</v>
      </c>
      <c r="D428" s="46" t="s">
        <v>1422</v>
      </c>
      <c r="E428" s="47" t="s">
        <v>3544</v>
      </c>
      <c r="F428" s="56" t="s">
        <v>3545</v>
      </c>
      <c r="G428" s="47" t="s">
        <v>3546</v>
      </c>
      <c r="H428" s="45">
        <v>2007</v>
      </c>
      <c r="I428" s="48" t="s">
        <v>3547</v>
      </c>
      <c r="J428" s="104">
        <v>219000</v>
      </c>
      <c r="K428" s="105" t="s">
        <v>655</v>
      </c>
      <c r="L428" s="48" t="s">
        <v>3548</v>
      </c>
      <c r="M428" s="48" t="s">
        <v>3549</v>
      </c>
      <c r="N428" s="48" t="s">
        <v>3550</v>
      </c>
      <c r="O428" s="48" t="s">
        <v>3551</v>
      </c>
      <c r="P428" s="45">
        <v>3404818</v>
      </c>
      <c r="Q428" s="45">
        <v>12.62</v>
      </c>
      <c r="R428" s="45">
        <v>0</v>
      </c>
      <c r="S428" s="45">
        <v>12.62</v>
      </c>
      <c r="T428" s="45">
        <v>0</v>
      </c>
      <c r="U428" s="45">
        <v>12.62</v>
      </c>
      <c r="V428" s="45">
        <v>100</v>
      </c>
      <c r="W428" s="45">
        <v>100</v>
      </c>
      <c r="X428" s="297" t="s">
        <v>8484</v>
      </c>
      <c r="Y428" s="45"/>
      <c r="Z428" s="45"/>
      <c r="AA428" s="45"/>
      <c r="AB428" s="45">
        <v>35</v>
      </c>
      <c r="AC428" s="45">
        <v>116</v>
      </c>
      <c r="AD428" s="45">
        <v>13.55</v>
      </c>
      <c r="AE428" s="52">
        <v>5</v>
      </c>
      <c r="AF428" s="43">
        <v>60</v>
      </c>
      <c r="AG428" s="53" t="s">
        <v>1422</v>
      </c>
      <c r="AH428" s="48" t="s">
        <v>3552</v>
      </c>
      <c r="AI428" s="66">
        <v>40</v>
      </c>
      <c r="AJ428" s="53" t="s">
        <v>3553</v>
      </c>
      <c r="AK428" s="48" t="s">
        <v>3554</v>
      </c>
      <c r="AL428" s="66">
        <v>20</v>
      </c>
      <c r="AM428" s="53"/>
      <c r="AN428" s="48"/>
      <c r="AO428" s="66"/>
      <c r="AP428" s="53"/>
      <c r="AQ428" s="48"/>
      <c r="AR428" s="66"/>
      <c r="AS428" s="53"/>
      <c r="AT428" s="45"/>
      <c r="AU428" s="66"/>
      <c r="AV428" s="107"/>
      <c r="AW428" s="45"/>
      <c r="AX428" s="66"/>
    </row>
    <row r="429" spans="1:55" ht="91.05" customHeight="1" x14ac:dyDescent="0.25">
      <c r="A429" s="45">
        <v>481</v>
      </c>
      <c r="B429" s="253" t="s">
        <v>8483</v>
      </c>
      <c r="C429" s="56" t="s">
        <v>3555</v>
      </c>
      <c r="D429" s="298" t="s">
        <v>3556</v>
      </c>
      <c r="E429" s="47" t="s">
        <v>3557</v>
      </c>
      <c r="F429" s="45">
        <v>14056</v>
      </c>
      <c r="G429" s="47" t="s">
        <v>3558</v>
      </c>
      <c r="H429" s="45">
        <v>2004</v>
      </c>
      <c r="I429" s="48" t="s">
        <v>3559</v>
      </c>
      <c r="J429" s="104">
        <v>133533.63</v>
      </c>
      <c r="K429" s="105" t="s">
        <v>664</v>
      </c>
      <c r="L429" s="48" t="s">
        <v>3560</v>
      </c>
      <c r="M429" s="48" t="s">
        <v>3561</v>
      </c>
      <c r="N429" s="48" t="s">
        <v>3562</v>
      </c>
      <c r="O429" s="48" t="s">
        <v>3563</v>
      </c>
      <c r="P429" s="45" t="s">
        <v>3564</v>
      </c>
      <c r="Q429" s="45">
        <v>4</v>
      </c>
      <c r="R429" s="45">
        <v>0</v>
      </c>
      <c r="S429" s="45">
        <v>4</v>
      </c>
      <c r="T429" s="45">
        <v>0</v>
      </c>
      <c r="U429" s="45">
        <v>4</v>
      </c>
      <c r="V429" s="45"/>
      <c r="W429" s="45">
        <v>100</v>
      </c>
      <c r="X429" s="297" t="s">
        <v>3565</v>
      </c>
      <c r="Y429" s="45"/>
      <c r="Z429" s="45"/>
      <c r="AA429" s="45"/>
      <c r="AB429" s="45">
        <v>3</v>
      </c>
      <c r="AC429" s="45">
        <v>104</v>
      </c>
      <c r="AD429" s="45">
        <v>20.11</v>
      </c>
      <c r="AE429" s="52">
        <v>5</v>
      </c>
      <c r="AF429" s="43">
        <v>60</v>
      </c>
      <c r="AG429" s="53" t="s">
        <v>3556</v>
      </c>
      <c r="AH429" s="48" t="s">
        <v>3566</v>
      </c>
      <c r="AI429" s="66">
        <v>40</v>
      </c>
      <c r="AJ429" s="53" t="s">
        <v>3567</v>
      </c>
      <c r="AK429" s="48" t="s">
        <v>3566</v>
      </c>
      <c r="AL429" s="66">
        <v>20</v>
      </c>
      <c r="AM429" s="53"/>
      <c r="AN429" s="48"/>
      <c r="AO429" s="66"/>
      <c r="AP429" s="53"/>
      <c r="AQ429" s="48"/>
      <c r="AR429" s="66"/>
      <c r="AS429" s="53"/>
      <c r="AT429" s="45"/>
      <c r="AU429" s="66"/>
      <c r="AV429" s="107"/>
      <c r="AW429" s="45"/>
      <c r="AX429" s="66"/>
    </row>
    <row r="430" spans="1:55" ht="91.05" customHeight="1" x14ac:dyDescent="0.25">
      <c r="A430" s="45">
        <v>481</v>
      </c>
      <c r="B430" s="253" t="s">
        <v>8483</v>
      </c>
      <c r="C430" s="56" t="s">
        <v>3568</v>
      </c>
      <c r="D430" s="46" t="s">
        <v>3556</v>
      </c>
      <c r="E430" s="47" t="s">
        <v>3569</v>
      </c>
      <c r="F430" s="45">
        <v>16075</v>
      </c>
      <c r="G430" s="47" t="s">
        <v>3570</v>
      </c>
      <c r="H430" s="45">
        <v>2004</v>
      </c>
      <c r="I430" s="48" t="s">
        <v>3571</v>
      </c>
      <c r="J430" s="104">
        <v>50075.11</v>
      </c>
      <c r="K430" s="105" t="s">
        <v>664</v>
      </c>
      <c r="L430" s="48" t="s">
        <v>3572</v>
      </c>
      <c r="M430" s="48" t="s">
        <v>3573</v>
      </c>
      <c r="N430" s="48" t="s">
        <v>3574</v>
      </c>
      <c r="O430" s="48" t="s">
        <v>3575</v>
      </c>
      <c r="P430" s="45">
        <v>3403647</v>
      </c>
      <c r="Q430" s="45">
        <v>8.7899999999999991</v>
      </c>
      <c r="R430" s="45">
        <v>0</v>
      </c>
      <c r="S430" s="45">
        <v>8.7899999999999991</v>
      </c>
      <c r="T430" s="45">
        <v>0</v>
      </c>
      <c r="U430" s="45">
        <v>8.7899999999999991</v>
      </c>
      <c r="V430" s="45"/>
      <c r="W430" s="45">
        <v>100</v>
      </c>
      <c r="X430" s="297" t="s">
        <v>3576</v>
      </c>
      <c r="Y430" s="45"/>
      <c r="Z430" s="45"/>
      <c r="AA430" s="45"/>
      <c r="AB430" s="45">
        <v>3</v>
      </c>
      <c r="AC430" s="45">
        <v>113</v>
      </c>
      <c r="AD430" s="45">
        <v>28.71</v>
      </c>
      <c r="AE430" s="52">
        <v>5</v>
      </c>
      <c r="AF430" s="43">
        <v>100</v>
      </c>
      <c r="AG430" s="53" t="s">
        <v>3556</v>
      </c>
      <c r="AH430" s="48" t="s">
        <v>3569</v>
      </c>
      <c r="AI430" s="66">
        <v>100</v>
      </c>
      <c r="AJ430" s="53"/>
      <c r="AK430" s="48"/>
      <c r="AL430" s="66"/>
      <c r="AM430" s="53"/>
      <c r="AN430" s="48"/>
      <c r="AO430" s="66"/>
      <c r="AP430" s="53"/>
      <c r="AQ430" s="48"/>
      <c r="AR430" s="66"/>
      <c r="AS430" s="53"/>
      <c r="AT430" s="45"/>
      <c r="AU430" s="66"/>
      <c r="AV430" s="107"/>
      <c r="AW430" s="45"/>
      <c r="AX430" s="66"/>
    </row>
    <row r="431" spans="1:55" ht="64.95" customHeight="1" x14ac:dyDescent="0.25">
      <c r="A431" s="45">
        <v>481</v>
      </c>
      <c r="B431" s="253" t="s">
        <v>8483</v>
      </c>
      <c r="C431" s="56" t="s">
        <v>3577</v>
      </c>
      <c r="D431" s="298" t="s">
        <v>3578</v>
      </c>
      <c r="E431" s="47" t="s">
        <v>3579</v>
      </c>
      <c r="F431" s="56" t="s">
        <v>3580</v>
      </c>
      <c r="G431" s="47" t="s">
        <v>3581</v>
      </c>
      <c r="H431" s="45">
        <v>2008</v>
      </c>
      <c r="I431" s="48" t="s">
        <v>3582</v>
      </c>
      <c r="J431" s="104">
        <v>220225.8</v>
      </c>
      <c r="K431" s="105" t="s">
        <v>655</v>
      </c>
      <c r="L431" s="48" t="s">
        <v>3583</v>
      </c>
      <c r="M431" s="48" t="s">
        <v>3584</v>
      </c>
      <c r="N431" s="48" t="s">
        <v>3585</v>
      </c>
      <c r="O431" s="48" t="s">
        <v>3586</v>
      </c>
      <c r="P431" s="45">
        <v>3404609</v>
      </c>
      <c r="Q431" s="45">
        <v>13.58</v>
      </c>
      <c r="R431" s="45">
        <v>0</v>
      </c>
      <c r="S431" s="45">
        <v>13.58</v>
      </c>
      <c r="T431" s="45">
        <v>0</v>
      </c>
      <c r="U431" s="45">
        <v>13.58</v>
      </c>
      <c r="V431" s="45">
        <v>95</v>
      </c>
      <c r="W431" s="45">
        <v>100</v>
      </c>
      <c r="X431" s="297" t="s">
        <v>3587</v>
      </c>
      <c r="Y431" s="45"/>
      <c r="Z431" s="45"/>
      <c r="AA431" s="45"/>
      <c r="AB431" s="45">
        <v>3</v>
      </c>
      <c r="AC431" s="45">
        <v>102</v>
      </c>
      <c r="AD431" s="45">
        <v>23.04</v>
      </c>
      <c r="AE431" s="52">
        <v>5</v>
      </c>
      <c r="AF431" s="43">
        <v>100</v>
      </c>
      <c r="AG431" s="53" t="s">
        <v>3578</v>
      </c>
      <c r="AH431" s="48" t="s">
        <v>3588</v>
      </c>
      <c r="AI431" s="66">
        <v>100</v>
      </c>
      <c r="AJ431" s="53"/>
      <c r="AK431" s="48"/>
      <c r="AL431" s="66"/>
      <c r="AM431" s="53"/>
      <c r="AN431" s="48"/>
      <c r="AO431" s="66"/>
      <c r="AP431" s="53"/>
      <c r="AQ431" s="48"/>
      <c r="AR431" s="66"/>
      <c r="AS431" s="53"/>
      <c r="AT431" s="45"/>
      <c r="AU431" s="66"/>
      <c r="AV431" s="107"/>
      <c r="AW431" s="45"/>
      <c r="AX431" s="66"/>
    </row>
    <row r="432" spans="1:55" ht="78" customHeight="1" x14ac:dyDescent="0.25">
      <c r="A432" s="45">
        <v>481</v>
      </c>
      <c r="B432" s="253" t="s">
        <v>8483</v>
      </c>
      <c r="C432" s="45">
        <v>209</v>
      </c>
      <c r="D432" s="46" t="s">
        <v>2709</v>
      </c>
      <c r="E432" s="47" t="s">
        <v>3589</v>
      </c>
      <c r="F432" s="45">
        <v>18749</v>
      </c>
      <c r="G432" s="47" t="s">
        <v>1913</v>
      </c>
      <c r="H432" s="45">
        <v>2010</v>
      </c>
      <c r="I432" s="48" t="s">
        <v>3590</v>
      </c>
      <c r="J432" s="104">
        <v>400000</v>
      </c>
      <c r="K432" s="105" t="s">
        <v>677</v>
      </c>
      <c r="L432" s="48" t="s">
        <v>3591</v>
      </c>
      <c r="M432" s="48" t="s">
        <v>3592</v>
      </c>
      <c r="N432" s="48" t="s">
        <v>3593</v>
      </c>
      <c r="O432" s="48" t="s">
        <v>3594</v>
      </c>
      <c r="P432" s="45">
        <v>3806405</v>
      </c>
      <c r="Q432" s="45">
        <v>38.21</v>
      </c>
      <c r="R432" s="45">
        <v>0</v>
      </c>
      <c r="S432" s="45">
        <v>38.21</v>
      </c>
      <c r="T432" s="45">
        <v>0</v>
      </c>
      <c r="U432" s="45">
        <v>38.21</v>
      </c>
      <c r="V432" s="45">
        <v>40</v>
      </c>
      <c r="W432" s="45">
        <v>100</v>
      </c>
      <c r="X432" s="297" t="s">
        <v>3595</v>
      </c>
      <c r="Y432" s="45"/>
      <c r="Z432" s="45"/>
      <c r="AA432" s="45"/>
      <c r="AB432" s="45">
        <v>66</v>
      </c>
      <c r="AC432" s="45">
        <v>209.208</v>
      </c>
      <c r="AD432" s="45">
        <v>12.8</v>
      </c>
      <c r="AE432" s="52">
        <v>5</v>
      </c>
      <c r="AF432" s="43">
        <v>40</v>
      </c>
      <c r="AG432" s="53" t="s">
        <v>2709</v>
      </c>
      <c r="AH432" s="48" t="s">
        <v>3596</v>
      </c>
      <c r="AI432" s="66">
        <v>20</v>
      </c>
      <c r="AJ432" s="53" t="s">
        <v>3597</v>
      </c>
      <c r="AK432" s="48" t="s">
        <v>3598</v>
      </c>
      <c r="AL432" s="66">
        <v>10</v>
      </c>
      <c r="AM432" s="53" t="s">
        <v>3599</v>
      </c>
      <c r="AN432" s="48" t="s">
        <v>3600</v>
      </c>
      <c r="AO432" s="66">
        <v>10</v>
      </c>
      <c r="AP432" s="53" t="s">
        <v>3601</v>
      </c>
      <c r="AQ432" s="48" t="s">
        <v>3602</v>
      </c>
      <c r="AR432" s="66">
        <v>5</v>
      </c>
      <c r="AS432" s="53"/>
      <c r="AT432" s="45"/>
      <c r="AU432" s="66"/>
      <c r="AV432" s="107"/>
      <c r="AW432" s="45"/>
      <c r="AX432" s="66"/>
    </row>
    <row r="433" spans="1:50" ht="142.94999999999999" customHeight="1" x14ac:dyDescent="0.25">
      <c r="A433" s="45">
        <v>481</v>
      </c>
      <c r="B433" s="253" t="s">
        <v>8483</v>
      </c>
      <c r="C433" s="45">
        <v>204</v>
      </c>
      <c r="D433" s="46" t="s">
        <v>1645</v>
      </c>
      <c r="E433" s="47" t="s">
        <v>3603</v>
      </c>
      <c r="F433" s="45">
        <v>29235</v>
      </c>
      <c r="G433" s="47" t="s">
        <v>3604</v>
      </c>
      <c r="H433" s="45">
        <v>2004</v>
      </c>
      <c r="I433" s="48" t="s">
        <v>3605</v>
      </c>
      <c r="J433" s="104">
        <v>109247.2</v>
      </c>
      <c r="K433" s="105" t="s">
        <v>848</v>
      </c>
      <c r="L433" s="48" t="s">
        <v>3606</v>
      </c>
      <c r="M433" s="48" t="s">
        <v>3607</v>
      </c>
      <c r="N433" s="48" t="s">
        <v>3608</v>
      </c>
      <c r="O433" s="48" t="s">
        <v>3609</v>
      </c>
      <c r="P433" s="45">
        <v>3805137</v>
      </c>
      <c r="Q433" s="45">
        <v>13.66</v>
      </c>
      <c r="R433" s="45">
        <v>0</v>
      </c>
      <c r="S433" s="45">
        <v>13.66</v>
      </c>
      <c r="T433" s="45">
        <v>0</v>
      </c>
      <c r="U433" s="45">
        <v>13.66</v>
      </c>
      <c r="V433" s="45">
        <v>50</v>
      </c>
      <c r="W433" s="45">
        <v>100</v>
      </c>
      <c r="X433" s="297" t="s">
        <v>3610</v>
      </c>
      <c r="Y433" s="45"/>
      <c r="Z433" s="45"/>
      <c r="AA433" s="45"/>
      <c r="AB433" s="45">
        <v>60</v>
      </c>
      <c r="AC433" s="45">
        <v>204</v>
      </c>
      <c r="AD433" s="45">
        <v>10.93</v>
      </c>
      <c r="AE433" s="52">
        <v>5</v>
      </c>
      <c r="AF433" s="43">
        <v>35</v>
      </c>
      <c r="AG433" s="53" t="s">
        <v>682</v>
      </c>
      <c r="AH433" s="48" t="s">
        <v>3611</v>
      </c>
      <c r="AI433" s="66">
        <v>15</v>
      </c>
      <c r="AJ433" s="53" t="s">
        <v>2588</v>
      </c>
      <c r="AK433" s="48" t="s">
        <v>3612</v>
      </c>
      <c r="AL433" s="66">
        <v>20</v>
      </c>
      <c r="AM433" s="53"/>
      <c r="AN433" s="48"/>
      <c r="AO433" s="66"/>
      <c r="AP433" s="53"/>
      <c r="AQ433" s="48"/>
      <c r="AR433" s="66"/>
      <c r="AS433" s="53"/>
      <c r="AT433" s="45"/>
      <c r="AU433" s="66"/>
      <c r="AV433" s="107"/>
      <c r="AW433" s="45"/>
      <c r="AX433" s="66"/>
    </row>
    <row r="434" spans="1:50" ht="273" customHeight="1" x14ac:dyDescent="0.25">
      <c r="A434" s="45">
        <v>481</v>
      </c>
      <c r="B434" s="253" t="s">
        <v>8483</v>
      </c>
      <c r="C434" s="45">
        <v>204</v>
      </c>
      <c r="D434" s="46" t="s">
        <v>1645</v>
      </c>
      <c r="E434" s="47" t="s">
        <v>3603</v>
      </c>
      <c r="F434" s="45">
        <v>29235</v>
      </c>
      <c r="G434" s="47" t="s">
        <v>3613</v>
      </c>
      <c r="H434" s="45">
        <v>2007</v>
      </c>
      <c r="I434" s="48" t="s">
        <v>3614</v>
      </c>
      <c r="J434" s="104">
        <v>401697</v>
      </c>
      <c r="K434" s="105" t="s">
        <v>655</v>
      </c>
      <c r="L434" s="48" t="s">
        <v>3615</v>
      </c>
      <c r="M434" s="48" t="s">
        <v>3616</v>
      </c>
      <c r="N434" s="48" t="s">
        <v>3617</v>
      </c>
      <c r="O434" s="48" t="s">
        <v>3609</v>
      </c>
      <c r="P434" s="45">
        <v>3805889</v>
      </c>
      <c r="Q434" s="45">
        <v>87.98</v>
      </c>
      <c r="R434" s="45">
        <v>0</v>
      </c>
      <c r="S434" s="45">
        <v>87.98</v>
      </c>
      <c r="T434" s="45">
        <v>0</v>
      </c>
      <c r="U434" s="45">
        <v>87.98</v>
      </c>
      <c r="V434" s="45">
        <v>70</v>
      </c>
      <c r="W434" s="45">
        <v>100</v>
      </c>
      <c r="X434" s="297" t="s">
        <v>3618</v>
      </c>
      <c r="Y434" s="45"/>
      <c r="Z434" s="45"/>
      <c r="AA434" s="45"/>
      <c r="AB434" s="45">
        <v>60</v>
      </c>
      <c r="AC434" s="45">
        <v>204</v>
      </c>
      <c r="AD434" s="45">
        <v>10.93</v>
      </c>
      <c r="AE434" s="52">
        <v>5</v>
      </c>
      <c r="AF434" s="43">
        <v>86</v>
      </c>
      <c r="AG434" s="53" t="s">
        <v>836</v>
      </c>
      <c r="AH434" s="48" t="s">
        <v>3619</v>
      </c>
      <c r="AI434" s="66">
        <v>27</v>
      </c>
      <c r="AJ434" s="53" t="s">
        <v>682</v>
      </c>
      <c r="AK434" s="48" t="s">
        <v>3620</v>
      </c>
      <c r="AL434" s="66">
        <v>41</v>
      </c>
      <c r="AM434" s="53" t="s">
        <v>2588</v>
      </c>
      <c r="AN434" s="48" t="s">
        <v>3621</v>
      </c>
      <c r="AO434" s="66">
        <v>18</v>
      </c>
      <c r="AP434" s="53"/>
      <c r="AQ434" s="48"/>
      <c r="AR434" s="66"/>
      <c r="AS434" s="53"/>
      <c r="AT434" s="45"/>
      <c r="AU434" s="66"/>
      <c r="AV434" s="107"/>
      <c r="AW434" s="45"/>
      <c r="AX434" s="66"/>
    </row>
    <row r="435" spans="1:50" ht="78" customHeight="1" x14ac:dyDescent="0.25">
      <c r="A435" s="45">
        <v>481</v>
      </c>
      <c r="B435" s="253" t="s">
        <v>8483</v>
      </c>
      <c r="C435" s="45">
        <v>209</v>
      </c>
      <c r="D435" s="46" t="s">
        <v>2709</v>
      </c>
      <c r="E435" s="47" t="s">
        <v>3622</v>
      </c>
      <c r="F435" s="56" t="s">
        <v>3623</v>
      </c>
      <c r="G435" s="47" t="s">
        <v>3624</v>
      </c>
      <c r="H435" s="45">
        <v>2005</v>
      </c>
      <c r="I435" s="48" t="s">
        <v>3625</v>
      </c>
      <c r="J435" s="104">
        <v>106453</v>
      </c>
      <c r="K435" s="105" t="s">
        <v>664</v>
      </c>
      <c r="L435" s="48" t="s">
        <v>3626</v>
      </c>
      <c r="M435" s="48" t="s">
        <v>3627</v>
      </c>
      <c r="N435" s="48" t="s">
        <v>3628</v>
      </c>
      <c r="O435" s="48" t="s">
        <v>3629</v>
      </c>
      <c r="P435" s="45">
        <v>3805340</v>
      </c>
      <c r="Q435" s="45">
        <v>10</v>
      </c>
      <c r="R435" s="45">
        <v>0</v>
      </c>
      <c r="S435" s="45">
        <v>10</v>
      </c>
      <c r="T435" s="45">
        <v>0</v>
      </c>
      <c r="U435" s="45">
        <v>10</v>
      </c>
      <c r="V435" s="45">
        <v>70</v>
      </c>
      <c r="W435" s="45">
        <v>100</v>
      </c>
      <c r="X435" s="297" t="s">
        <v>3630</v>
      </c>
      <c r="Y435" s="45"/>
      <c r="Z435" s="45"/>
      <c r="AA435" s="45"/>
      <c r="AB435" s="45">
        <v>66</v>
      </c>
      <c r="AC435" s="45" t="s">
        <v>3631</v>
      </c>
      <c r="AD435" s="45">
        <v>12.8</v>
      </c>
      <c r="AE435" s="52">
        <v>5</v>
      </c>
      <c r="AF435" s="43">
        <v>70</v>
      </c>
      <c r="AG435" s="53" t="s">
        <v>2709</v>
      </c>
      <c r="AH435" s="48" t="s">
        <v>3632</v>
      </c>
      <c r="AI435" s="66">
        <v>50</v>
      </c>
      <c r="AJ435" s="53" t="s">
        <v>3633</v>
      </c>
      <c r="AK435" s="48" t="s">
        <v>3634</v>
      </c>
      <c r="AL435" s="66">
        <v>5</v>
      </c>
      <c r="AM435" s="53" t="s">
        <v>2487</v>
      </c>
      <c r="AN435" s="48" t="s">
        <v>3635</v>
      </c>
      <c r="AO435" s="66">
        <v>10</v>
      </c>
      <c r="AP435" s="53" t="s">
        <v>3597</v>
      </c>
      <c r="AQ435" s="48" t="s">
        <v>3636</v>
      </c>
      <c r="AR435" s="66">
        <v>5</v>
      </c>
      <c r="AS435" s="53"/>
      <c r="AT435" s="45"/>
      <c r="AU435" s="66"/>
      <c r="AV435" s="107"/>
      <c r="AW435" s="45"/>
      <c r="AX435" s="66"/>
    </row>
    <row r="436" spans="1:50" ht="273" customHeight="1" x14ac:dyDescent="0.25">
      <c r="A436" s="45">
        <v>481</v>
      </c>
      <c r="B436" s="253" t="s">
        <v>8483</v>
      </c>
      <c r="C436" s="45">
        <v>209</v>
      </c>
      <c r="D436" s="46" t="s">
        <v>2709</v>
      </c>
      <c r="E436" s="47" t="s">
        <v>3637</v>
      </c>
      <c r="F436" s="56" t="s">
        <v>3623</v>
      </c>
      <c r="G436" s="47" t="s">
        <v>3638</v>
      </c>
      <c r="H436" s="45">
        <v>2007</v>
      </c>
      <c r="I436" s="48" t="s">
        <v>3639</v>
      </c>
      <c r="J436" s="104">
        <v>93314.97</v>
      </c>
      <c r="K436" s="105" t="s">
        <v>655</v>
      </c>
      <c r="L436" s="48" t="s">
        <v>3640</v>
      </c>
      <c r="M436" s="48" t="s">
        <v>3641</v>
      </c>
      <c r="N436" s="48" t="s">
        <v>3642</v>
      </c>
      <c r="O436" s="48" t="s">
        <v>3643</v>
      </c>
      <c r="P436" s="45">
        <v>3805856</v>
      </c>
      <c r="Q436" s="45">
        <v>40.25</v>
      </c>
      <c r="R436" s="45">
        <v>0</v>
      </c>
      <c r="S436" s="45">
        <v>40.25</v>
      </c>
      <c r="T436" s="45">
        <v>0</v>
      </c>
      <c r="U436" s="45">
        <v>40.25</v>
      </c>
      <c r="V436" s="45">
        <v>30</v>
      </c>
      <c r="W436" s="45">
        <v>100</v>
      </c>
      <c r="X436" s="297" t="s">
        <v>3644</v>
      </c>
      <c r="Y436" s="45"/>
      <c r="Z436" s="45"/>
      <c r="AA436" s="45"/>
      <c r="AB436" s="45">
        <v>66</v>
      </c>
      <c r="AC436" s="45">
        <v>209</v>
      </c>
      <c r="AD436" s="45">
        <v>10.93</v>
      </c>
      <c r="AE436" s="52">
        <v>5</v>
      </c>
      <c r="AF436" s="43">
        <v>10</v>
      </c>
      <c r="AG436" s="53" t="s">
        <v>2709</v>
      </c>
      <c r="AH436" s="48" t="s">
        <v>3645</v>
      </c>
      <c r="AI436" s="66">
        <v>5</v>
      </c>
      <c r="AJ436" s="53" t="s">
        <v>2487</v>
      </c>
      <c r="AK436" s="48" t="s">
        <v>3646</v>
      </c>
      <c r="AL436" s="66">
        <v>5</v>
      </c>
      <c r="AM436" s="53"/>
      <c r="AN436" s="48"/>
      <c r="AO436" s="66"/>
      <c r="AP436" s="53"/>
      <c r="AQ436" s="48"/>
      <c r="AR436" s="66"/>
      <c r="AS436" s="53"/>
      <c r="AT436" s="45"/>
      <c r="AU436" s="66"/>
      <c r="AV436" s="107"/>
      <c r="AW436" s="45"/>
      <c r="AX436" s="66"/>
    </row>
    <row r="437" spans="1:50" ht="268.5" customHeight="1" x14ac:dyDescent="0.25">
      <c r="A437" s="45">
        <v>481</v>
      </c>
      <c r="B437" s="253" t="s">
        <v>8483</v>
      </c>
      <c r="C437" s="56" t="s">
        <v>3647</v>
      </c>
      <c r="D437" s="298" t="s">
        <v>3648</v>
      </c>
      <c r="E437" s="60" t="s">
        <v>3649</v>
      </c>
      <c r="F437" s="56" t="s">
        <v>3650</v>
      </c>
      <c r="G437" s="60" t="s">
        <v>3651</v>
      </c>
      <c r="H437" s="56" t="s">
        <v>3652</v>
      </c>
      <c r="I437" s="58" t="s">
        <v>3653</v>
      </c>
      <c r="J437" s="104" t="s">
        <v>3654</v>
      </c>
      <c r="K437" s="105" t="s">
        <v>3655</v>
      </c>
      <c r="L437" s="58" t="s">
        <v>3656</v>
      </c>
      <c r="M437" s="58" t="s">
        <v>3657</v>
      </c>
      <c r="N437" s="58" t="s">
        <v>3658</v>
      </c>
      <c r="O437" s="58" t="s">
        <v>3659</v>
      </c>
      <c r="P437" s="56" t="s">
        <v>3660</v>
      </c>
      <c r="Q437" s="56" t="s">
        <v>3661</v>
      </c>
      <c r="R437" s="56"/>
      <c r="S437" s="56"/>
      <c r="T437" s="56"/>
      <c r="U437" s="56"/>
      <c r="V437" s="56"/>
      <c r="W437" s="56"/>
      <c r="X437" s="119" t="s">
        <v>3662</v>
      </c>
      <c r="Y437" s="56"/>
      <c r="Z437" s="56"/>
      <c r="AA437" s="56"/>
      <c r="AB437" s="56"/>
      <c r="AC437" s="56"/>
      <c r="AD437" s="56"/>
      <c r="AE437" s="413"/>
      <c r="AF437" s="43" t="s">
        <v>3663</v>
      </c>
      <c r="AG437" s="388" t="s">
        <v>3664</v>
      </c>
      <c r="AH437" s="185" t="s">
        <v>3649</v>
      </c>
      <c r="AI437" s="66" t="s">
        <v>3665</v>
      </c>
      <c r="AJ437" s="388"/>
      <c r="AK437" s="185"/>
      <c r="AL437" s="66"/>
      <c r="AM437" s="388"/>
      <c r="AN437" s="185"/>
      <c r="AO437" s="66"/>
      <c r="AP437" s="388"/>
      <c r="AQ437" s="185"/>
      <c r="AR437" s="66"/>
      <c r="AS437" s="388"/>
      <c r="AT437" s="56"/>
      <c r="AU437" s="66"/>
      <c r="AV437" s="372"/>
      <c r="AW437" s="56"/>
      <c r="AX437" s="66"/>
    </row>
    <row r="438" spans="1:50" ht="78" customHeight="1" x14ac:dyDescent="0.25">
      <c r="A438" s="45">
        <v>481</v>
      </c>
      <c r="B438" s="253" t="s">
        <v>8483</v>
      </c>
      <c r="C438" s="56" t="s">
        <v>3647</v>
      </c>
      <c r="D438" s="298" t="s">
        <v>3648</v>
      </c>
      <c r="E438" s="60" t="s">
        <v>3649</v>
      </c>
      <c r="F438" s="56" t="s">
        <v>3650</v>
      </c>
      <c r="G438" s="60" t="s">
        <v>3666</v>
      </c>
      <c r="H438" s="56" t="s">
        <v>3652</v>
      </c>
      <c r="I438" s="58" t="s">
        <v>3667</v>
      </c>
      <c r="J438" s="104" t="s">
        <v>3668</v>
      </c>
      <c r="K438" s="105" t="s">
        <v>3669</v>
      </c>
      <c r="L438" s="58" t="s">
        <v>3656</v>
      </c>
      <c r="M438" s="58" t="s">
        <v>3657</v>
      </c>
      <c r="N438" s="58" t="s">
        <v>3670</v>
      </c>
      <c r="O438" s="58" t="s">
        <v>3671</v>
      </c>
      <c r="P438" s="56"/>
      <c r="Q438" s="56" t="s">
        <v>3672</v>
      </c>
      <c r="R438" s="56"/>
      <c r="S438" s="56"/>
      <c r="T438" s="56"/>
      <c r="U438" s="56"/>
      <c r="V438" s="56"/>
      <c r="W438" s="56"/>
      <c r="X438" s="119" t="s">
        <v>3673</v>
      </c>
      <c r="Y438" s="56"/>
      <c r="Z438" s="56"/>
      <c r="AA438" s="56"/>
      <c r="AB438" s="56"/>
      <c r="AC438" s="56"/>
      <c r="AD438" s="56"/>
      <c r="AE438" s="413"/>
      <c r="AF438" s="43" t="s">
        <v>3665</v>
      </c>
      <c r="AG438" s="388" t="s">
        <v>3674</v>
      </c>
      <c r="AH438" s="185" t="s">
        <v>3649</v>
      </c>
      <c r="AI438" s="66" t="s">
        <v>3665</v>
      </c>
      <c r="AJ438" s="388"/>
      <c r="AK438" s="185"/>
      <c r="AL438" s="66"/>
      <c r="AM438" s="388"/>
      <c r="AN438" s="185"/>
      <c r="AO438" s="66"/>
      <c r="AP438" s="388"/>
      <c r="AQ438" s="185"/>
      <c r="AR438" s="66"/>
      <c r="AS438" s="388"/>
      <c r="AT438" s="56"/>
      <c r="AU438" s="66"/>
      <c r="AV438" s="372"/>
      <c r="AW438" s="56"/>
      <c r="AX438" s="66"/>
    </row>
    <row r="439" spans="1:50" ht="78.75" customHeight="1" x14ac:dyDescent="0.25">
      <c r="A439" s="45">
        <v>481</v>
      </c>
      <c r="B439" s="253" t="s">
        <v>8483</v>
      </c>
      <c r="C439" s="56" t="s">
        <v>3675</v>
      </c>
      <c r="D439" s="298" t="s">
        <v>3676</v>
      </c>
      <c r="E439" s="299" t="s">
        <v>3677</v>
      </c>
      <c r="F439" s="56" t="s">
        <v>3678</v>
      </c>
      <c r="G439" s="60" t="s">
        <v>3679</v>
      </c>
      <c r="H439" s="56" t="s">
        <v>3680</v>
      </c>
      <c r="I439" s="58" t="s">
        <v>3681</v>
      </c>
      <c r="J439" s="104" t="s">
        <v>3682</v>
      </c>
      <c r="K439" s="105" t="s">
        <v>3683</v>
      </c>
      <c r="L439" s="58" t="s">
        <v>3684</v>
      </c>
      <c r="M439" s="58" t="s">
        <v>3685</v>
      </c>
      <c r="N439" s="58" t="s">
        <v>3686</v>
      </c>
      <c r="O439" s="58" t="s">
        <v>3687</v>
      </c>
      <c r="P439" s="56" t="s">
        <v>3688</v>
      </c>
      <c r="Q439" s="56" t="s">
        <v>3689</v>
      </c>
      <c r="R439" s="50">
        <f>J439/(5*200*8)</f>
        <v>14.875</v>
      </c>
      <c r="S439" s="45">
        <v>40</v>
      </c>
      <c r="T439" s="45">
        <v>5</v>
      </c>
      <c r="U439" s="50">
        <f>SUM(R439:T439)</f>
        <v>59.875</v>
      </c>
      <c r="V439" s="56" t="s">
        <v>3690</v>
      </c>
      <c r="W439" s="56" t="s">
        <v>3690</v>
      </c>
      <c r="X439" s="119" t="s">
        <v>3691</v>
      </c>
      <c r="Y439" s="56" t="s">
        <v>3692</v>
      </c>
      <c r="Z439" s="56" t="s">
        <v>3693</v>
      </c>
      <c r="AA439" s="56" t="s">
        <v>3694</v>
      </c>
      <c r="AB439" s="56" t="s">
        <v>3694</v>
      </c>
      <c r="AC439" s="56"/>
      <c r="AD439" s="56"/>
      <c r="AE439" s="413" t="s">
        <v>3695</v>
      </c>
      <c r="AF439" s="43">
        <v>60</v>
      </c>
      <c r="AG439" s="53" t="s">
        <v>3697</v>
      </c>
      <c r="AH439" s="185" t="s">
        <v>3698</v>
      </c>
      <c r="AI439" s="66" t="s">
        <v>3710</v>
      </c>
      <c r="AJ439" s="53" t="s">
        <v>2296</v>
      </c>
      <c r="AK439" s="48" t="s">
        <v>3699</v>
      </c>
      <c r="AL439" s="66" t="s">
        <v>3710</v>
      </c>
      <c r="AM439" s="53" t="s">
        <v>3700</v>
      </c>
      <c r="AN439" s="48" t="s">
        <v>3701</v>
      </c>
      <c r="AO439" s="66">
        <v>10</v>
      </c>
      <c r="AP439" s="53" t="s">
        <v>3702</v>
      </c>
      <c r="AQ439" s="185" t="s">
        <v>3698</v>
      </c>
      <c r="AR439" s="66">
        <v>10</v>
      </c>
      <c r="AS439" s="388"/>
      <c r="AT439" s="56"/>
      <c r="AU439" s="66"/>
      <c r="AV439" s="372"/>
      <c r="AW439" s="56"/>
      <c r="AX439" s="66"/>
    </row>
    <row r="440" spans="1:50" ht="69.75" customHeight="1" x14ac:dyDescent="0.25">
      <c r="A440" s="45">
        <v>481</v>
      </c>
      <c r="B440" s="253" t="s">
        <v>8483</v>
      </c>
      <c r="C440" s="56" t="s">
        <v>3675</v>
      </c>
      <c r="D440" s="298" t="s">
        <v>3676</v>
      </c>
      <c r="E440" s="60" t="s">
        <v>3704</v>
      </c>
      <c r="F440" s="56" t="s">
        <v>3678</v>
      </c>
      <c r="G440" s="60" t="s">
        <v>3705</v>
      </c>
      <c r="H440" s="56" t="s">
        <v>3706</v>
      </c>
      <c r="I440" s="58" t="s">
        <v>3707</v>
      </c>
      <c r="J440" s="104">
        <f>15925*1.22</f>
        <v>19428.5</v>
      </c>
      <c r="K440" s="105" t="s">
        <v>8491</v>
      </c>
      <c r="L440" s="58" t="s">
        <v>3684</v>
      </c>
      <c r="M440" s="58" t="s">
        <v>3685</v>
      </c>
      <c r="N440" s="58" t="s">
        <v>3708</v>
      </c>
      <c r="O440" s="58" t="s">
        <v>3709</v>
      </c>
      <c r="P440" s="56"/>
      <c r="Q440" s="56" t="s">
        <v>3710</v>
      </c>
      <c r="R440" s="50">
        <f>J440/(5*200*8)</f>
        <v>2.4285625</v>
      </c>
      <c r="S440" s="45">
        <v>5</v>
      </c>
      <c r="T440" s="45">
        <v>15</v>
      </c>
      <c r="U440" s="50">
        <f>SUM(R440:T440)</f>
        <v>22.428562499999998</v>
      </c>
      <c r="V440" s="56" t="s">
        <v>3689</v>
      </c>
      <c r="W440" s="56" t="s">
        <v>3711</v>
      </c>
      <c r="X440" s="119" t="s">
        <v>3712</v>
      </c>
      <c r="Y440" s="56" t="s">
        <v>3692</v>
      </c>
      <c r="Z440" s="56" t="s">
        <v>3713</v>
      </c>
      <c r="AA440" s="56" t="s">
        <v>3714</v>
      </c>
      <c r="AB440" s="56" t="s">
        <v>3694</v>
      </c>
      <c r="AC440" s="56"/>
      <c r="AD440" s="56"/>
      <c r="AE440" s="413" t="s">
        <v>3695</v>
      </c>
      <c r="AF440" s="43" t="s">
        <v>3907</v>
      </c>
      <c r="AG440" s="53" t="s">
        <v>3697</v>
      </c>
      <c r="AH440" s="185" t="s">
        <v>3698</v>
      </c>
      <c r="AI440" s="66" t="s">
        <v>3710</v>
      </c>
      <c r="AJ440" s="53" t="s">
        <v>2296</v>
      </c>
      <c r="AK440" s="48" t="s">
        <v>3699</v>
      </c>
      <c r="AL440" s="66" t="s">
        <v>3710</v>
      </c>
      <c r="AM440" s="53" t="s">
        <v>3700</v>
      </c>
      <c r="AN440" s="48" t="s">
        <v>3701</v>
      </c>
      <c r="AO440" s="66" t="s">
        <v>3710</v>
      </c>
      <c r="AP440" s="53" t="s">
        <v>3702</v>
      </c>
      <c r="AQ440" s="185" t="s">
        <v>3698</v>
      </c>
      <c r="AR440" s="66" t="s">
        <v>3693</v>
      </c>
      <c r="AS440" s="388"/>
      <c r="AT440" s="56"/>
      <c r="AU440" s="66"/>
      <c r="AV440" s="372"/>
      <c r="AW440" s="56"/>
      <c r="AX440" s="66"/>
    </row>
    <row r="441" spans="1:50" ht="67.8" customHeight="1" x14ac:dyDescent="0.25">
      <c r="A441" s="45">
        <v>481</v>
      </c>
      <c r="B441" s="253" t="s">
        <v>8483</v>
      </c>
      <c r="C441" s="56" t="s">
        <v>3675</v>
      </c>
      <c r="D441" s="298" t="s">
        <v>3676</v>
      </c>
      <c r="E441" s="60" t="s">
        <v>3704</v>
      </c>
      <c r="F441" s="56" t="s">
        <v>3678</v>
      </c>
      <c r="G441" s="60" t="s">
        <v>3715</v>
      </c>
      <c r="H441" s="56" t="s">
        <v>3716</v>
      </c>
      <c r="I441" s="86" t="s">
        <v>3717</v>
      </c>
      <c r="J441" s="104" t="s">
        <v>3718</v>
      </c>
      <c r="K441" s="105" t="s">
        <v>655</v>
      </c>
      <c r="L441" s="83" t="s">
        <v>3684</v>
      </c>
      <c r="M441" s="58" t="s">
        <v>3685</v>
      </c>
      <c r="N441" s="83" t="s">
        <v>3719</v>
      </c>
      <c r="O441" s="58" t="s">
        <v>3720</v>
      </c>
      <c r="P441" s="56" t="s">
        <v>3721</v>
      </c>
      <c r="Q441" s="56" t="s">
        <v>3722</v>
      </c>
      <c r="R441" s="50">
        <f>J441/(5*200*8)</f>
        <v>9.375</v>
      </c>
      <c r="S441" s="45">
        <v>10</v>
      </c>
      <c r="T441" s="45">
        <v>10</v>
      </c>
      <c r="U441" s="50">
        <f>SUM(R441:T441)</f>
        <v>29.375</v>
      </c>
      <c r="V441" s="56" t="s">
        <v>3690</v>
      </c>
      <c r="W441" s="56" t="s">
        <v>3723</v>
      </c>
      <c r="X441" s="119" t="s">
        <v>3724</v>
      </c>
      <c r="Y441" s="56" t="s">
        <v>3692</v>
      </c>
      <c r="Z441" s="56" t="s">
        <v>3714</v>
      </c>
      <c r="AA441" s="56" t="s">
        <v>3714</v>
      </c>
      <c r="AB441" s="56" t="s">
        <v>3694</v>
      </c>
      <c r="AC441" s="56"/>
      <c r="AD441" s="56"/>
      <c r="AE441" s="413" t="s">
        <v>3695</v>
      </c>
      <c r="AF441" s="43" t="s">
        <v>3907</v>
      </c>
      <c r="AG441" s="53" t="s">
        <v>3697</v>
      </c>
      <c r="AH441" s="185" t="s">
        <v>3698</v>
      </c>
      <c r="AI441" s="66" t="s">
        <v>3710</v>
      </c>
      <c r="AJ441" s="53" t="s">
        <v>2296</v>
      </c>
      <c r="AK441" s="48" t="s">
        <v>3699</v>
      </c>
      <c r="AL441" s="66" t="s">
        <v>3710</v>
      </c>
      <c r="AM441" s="53" t="s">
        <v>3700</v>
      </c>
      <c r="AN441" s="48" t="s">
        <v>3701</v>
      </c>
      <c r="AO441" s="66" t="s">
        <v>3710</v>
      </c>
      <c r="AP441" s="53" t="s">
        <v>3702</v>
      </c>
      <c r="AQ441" s="185" t="s">
        <v>3698</v>
      </c>
      <c r="AR441" s="66" t="s">
        <v>3693</v>
      </c>
      <c r="AS441" s="388"/>
      <c r="AT441" s="56"/>
      <c r="AU441" s="66"/>
      <c r="AV441" s="372"/>
      <c r="AW441" s="56"/>
      <c r="AX441" s="66"/>
    </row>
    <row r="442" spans="1:50" ht="62.55" customHeight="1" x14ac:dyDescent="0.25">
      <c r="A442" s="45">
        <v>481</v>
      </c>
      <c r="B442" s="253" t="s">
        <v>8483</v>
      </c>
      <c r="C442" s="56" t="s">
        <v>3725</v>
      </c>
      <c r="D442" s="298" t="s">
        <v>3676</v>
      </c>
      <c r="E442" s="60" t="s">
        <v>3726</v>
      </c>
      <c r="F442" s="56" t="s">
        <v>3678</v>
      </c>
      <c r="G442" s="60" t="s">
        <v>3727</v>
      </c>
      <c r="H442" s="56" t="s">
        <v>3652</v>
      </c>
      <c r="I442" s="58" t="s">
        <v>3728</v>
      </c>
      <c r="J442" s="104" t="s">
        <v>3729</v>
      </c>
      <c r="K442" s="105" t="s">
        <v>8491</v>
      </c>
      <c r="L442" s="86" t="s">
        <v>3684</v>
      </c>
      <c r="M442" s="86" t="s">
        <v>3685</v>
      </c>
      <c r="N442" s="58" t="s">
        <v>3730</v>
      </c>
      <c r="O442" s="58" t="s">
        <v>3731</v>
      </c>
      <c r="P442" s="56"/>
      <c r="Q442" s="69">
        <v>25</v>
      </c>
      <c r="R442" s="50">
        <f>J442/(5*200*8)</f>
        <v>4.3884912500000004</v>
      </c>
      <c r="S442" s="69">
        <v>5</v>
      </c>
      <c r="T442" s="69">
        <v>20</v>
      </c>
      <c r="U442" s="50">
        <f>SUM(R442:T442)</f>
        <v>29.388491250000001</v>
      </c>
      <c r="V442" s="56" t="s">
        <v>3690</v>
      </c>
      <c r="W442" s="56" t="s">
        <v>3732</v>
      </c>
      <c r="X442" s="119" t="s">
        <v>3733</v>
      </c>
      <c r="Y442" s="56" t="s">
        <v>3692</v>
      </c>
      <c r="Z442" s="56" t="s">
        <v>3734</v>
      </c>
      <c r="AA442" s="56" t="s">
        <v>3714</v>
      </c>
      <c r="AB442" s="56" t="s">
        <v>3694</v>
      </c>
      <c r="AC442" s="56"/>
      <c r="AD442" s="56"/>
      <c r="AE442" s="413" t="s">
        <v>3695</v>
      </c>
      <c r="AF442" s="43"/>
      <c r="AG442" s="388"/>
      <c r="AH442" s="185"/>
      <c r="AI442" s="66"/>
      <c r="AJ442" s="388"/>
      <c r="AK442" s="185"/>
      <c r="AL442" s="66"/>
      <c r="AM442" s="388"/>
      <c r="AN442" s="185"/>
      <c r="AO442" s="66"/>
      <c r="AP442" s="388"/>
      <c r="AQ442" s="185"/>
      <c r="AR442" s="66"/>
      <c r="AS442" s="388"/>
      <c r="AT442" s="56"/>
      <c r="AU442" s="66"/>
      <c r="AV442" s="372"/>
      <c r="AW442" s="56"/>
      <c r="AX442" s="66"/>
    </row>
    <row r="443" spans="1:50" ht="117.75" customHeight="1" x14ac:dyDescent="0.25">
      <c r="A443" s="45">
        <v>481</v>
      </c>
      <c r="B443" s="253" t="s">
        <v>8483</v>
      </c>
      <c r="C443" s="56" t="s">
        <v>3675</v>
      </c>
      <c r="D443" s="298" t="s">
        <v>3676</v>
      </c>
      <c r="E443" s="60" t="s">
        <v>3704</v>
      </c>
      <c r="F443" s="56" t="s">
        <v>3678</v>
      </c>
      <c r="G443" s="60" t="s">
        <v>3735</v>
      </c>
      <c r="H443" s="56" t="s">
        <v>3736</v>
      </c>
      <c r="I443" s="58" t="s">
        <v>3737</v>
      </c>
      <c r="J443" s="104">
        <v>24000</v>
      </c>
      <c r="K443" s="105" t="s">
        <v>8491</v>
      </c>
      <c r="L443" s="86" t="s">
        <v>3684</v>
      </c>
      <c r="M443" s="86" t="s">
        <v>3685</v>
      </c>
      <c r="N443" s="58" t="s">
        <v>3738</v>
      </c>
      <c r="O443" s="58" t="s">
        <v>3739</v>
      </c>
      <c r="P443" s="56" t="s">
        <v>3740</v>
      </c>
      <c r="Q443" s="56" t="s">
        <v>3710</v>
      </c>
      <c r="R443" s="50">
        <f>J443/(5*200*8)</f>
        <v>3</v>
      </c>
      <c r="S443" s="45">
        <v>15</v>
      </c>
      <c r="T443" s="45">
        <v>4</v>
      </c>
      <c r="U443" s="50">
        <f>SUM(R443:T443)</f>
        <v>22</v>
      </c>
      <c r="V443" s="56" t="s">
        <v>3665</v>
      </c>
      <c r="W443" s="56" t="s">
        <v>3689</v>
      </c>
      <c r="X443" s="119" t="s">
        <v>3741</v>
      </c>
      <c r="Y443" s="56" t="s">
        <v>3692</v>
      </c>
      <c r="Z443" s="56" t="s">
        <v>3734</v>
      </c>
      <c r="AA443" s="56"/>
      <c r="AB443" s="56" t="s">
        <v>3694</v>
      </c>
      <c r="AC443" s="56"/>
      <c r="AD443" s="56"/>
      <c r="AE443" s="413" t="s">
        <v>3695</v>
      </c>
      <c r="AF443" s="43" t="s">
        <v>3665</v>
      </c>
      <c r="AG443" s="53" t="s">
        <v>3697</v>
      </c>
      <c r="AH443" s="185" t="s">
        <v>3698</v>
      </c>
      <c r="AI443" s="66" t="s">
        <v>3710</v>
      </c>
      <c r="AJ443" s="53" t="s">
        <v>2296</v>
      </c>
      <c r="AK443" s="48" t="s">
        <v>3699</v>
      </c>
      <c r="AL443" s="66" t="s">
        <v>3710</v>
      </c>
      <c r="AM443" s="53" t="s">
        <v>3700</v>
      </c>
      <c r="AN443" s="48" t="s">
        <v>3701</v>
      </c>
      <c r="AO443" s="66" t="s">
        <v>3710</v>
      </c>
      <c r="AP443" s="53" t="s">
        <v>3702</v>
      </c>
      <c r="AQ443" s="185" t="s">
        <v>3698</v>
      </c>
      <c r="AR443" s="66" t="s">
        <v>3814</v>
      </c>
      <c r="AS443" s="388"/>
      <c r="AT443" s="56"/>
      <c r="AU443" s="66"/>
      <c r="AV443" s="372"/>
      <c r="AW443" s="56"/>
      <c r="AX443" s="66"/>
    </row>
    <row r="444" spans="1:50" ht="99.15" customHeight="1" x14ac:dyDescent="0.25">
      <c r="A444" s="45">
        <v>481</v>
      </c>
      <c r="B444" s="253" t="s">
        <v>8483</v>
      </c>
      <c r="C444" s="45">
        <v>403</v>
      </c>
      <c r="D444" s="46" t="s">
        <v>3676</v>
      </c>
      <c r="E444" s="47" t="s">
        <v>3743</v>
      </c>
      <c r="F444" s="45">
        <v>16382</v>
      </c>
      <c r="G444" s="47" t="s">
        <v>3744</v>
      </c>
      <c r="H444" s="45">
        <v>2008</v>
      </c>
      <c r="I444" s="48" t="s">
        <v>3745</v>
      </c>
      <c r="J444" s="104">
        <v>140649.37</v>
      </c>
      <c r="K444" s="105" t="s">
        <v>655</v>
      </c>
      <c r="L444" s="48" t="s">
        <v>3684</v>
      </c>
      <c r="M444" s="48" t="s">
        <v>3685</v>
      </c>
      <c r="N444" s="48" t="s">
        <v>3746</v>
      </c>
      <c r="O444" s="48" t="s">
        <v>3747</v>
      </c>
      <c r="P444" s="45">
        <v>3902631</v>
      </c>
      <c r="Q444" s="45">
        <v>28.240000000000002</v>
      </c>
      <c r="R444" s="45">
        <v>13.24</v>
      </c>
      <c r="S444" s="45">
        <v>15</v>
      </c>
      <c r="T444" s="45">
        <v>0</v>
      </c>
      <c r="U444" s="45">
        <v>28.240000000000002</v>
      </c>
      <c r="V444" s="45">
        <v>40</v>
      </c>
      <c r="W444" s="45">
        <v>80</v>
      </c>
      <c r="X444" s="119" t="s">
        <v>3748</v>
      </c>
      <c r="Y444" s="45"/>
      <c r="Z444" s="45"/>
      <c r="AA444" s="45"/>
      <c r="AB444" s="45">
        <v>4</v>
      </c>
      <c r="AC444" s="45">
        <v>403</v>
      </c>
      <c r="AD444" s="45">
        <v>9.75</v>
      </c>
      <c r="AE444" s="52">
        <v>5</v>
      </c>
      <c r="AF444" s="43">
        <v>80</v>
      </c>
      <c r="AG444" s="53" t="s">
        <v>3749</v>
      </c>
      <c r="AH444" s="48" t="s">
        <v>3750</v>
      </c>
      <c r="AI444" s="66">
        <v>10</v>
      </c>
      <c r="AJ444" s="53" t="s">
        <v>3751</v>
      </c>
      <c r="AK444" s="48" t="s">
        <v>3750</v>
      </c>
      <c r="AL444" s="66">
        <v>20</v>
      </c>
      <c r="AM444" s="53" t="s">
        <v>3752</v>
      </c>
      <c r="AN444" s="48" t="s">
        <v>3753</v>
      </c>
      <c r="AO444" s="66">
        <v>10</v>
      </c>
      <c r="AP444" s="53" t="s">
        <v>3754</v>
      </c>
      <c r="AQ444" s="48" t="s">
        <v>3755</v>
      </c>
      <c r="AR444" s="66">
        <v>40</v>
      </c>
      <c r="AS444" s="53"/>
      <c r="AT444" s="45"/>
      <c r="AU444" s="66"/>
      <c r="AV444" s="107"/>
      <c r="AW444" s="45"/>
      <c r="AX444" s="66"/>
    </row>
    <row r="445" spans="1:50" ht="93.75" customHeight="1" x14ac:dyDescent="0.25">
      <c r="A445" s="45">
        <v>481</v>
      </c>
      <c r="B445" s="253" t="s">
        <v>8483</v>
      </c>
      <c r="C445" s="45">
        <v>402</v>
      </c>
      <c r="D445" s="46" t="s">
        <v>1536</v>
      </c>
      <c r="E445" s="47" t="s">
        <v>3756</v>
      </c>
      <c r="F445" s="56" t="s">
        <v>3757</v>
      </c>
      <c r="G445" s="47" t="s">
        <v>3758</v>
      </c>
      <c r="H445" s="45">
        <v>2003</v>
      </c>
      <c r="I445" s="48" t="s">
        <v>3759</v>
      </c>
      <c r="J445" s="104">
        <v>43815.72</v>
      </c>
      <c r="K445" s="105" t="s">
        <v>848</v>
      </c>
      <c r="L445" s="48" t="s">
        <v>3684</v>
      </c>
      <c r="M445" s="48" t="s">
        <v>3685</v>
      </c>
      <c r="N445" s="48" t="s">
        <v>3760</v>
      </c>
      <c r="O445" s="48" t="s">
        <v>3761</v>
      </c>
      <c r="P445" s="45">
        <v>3902111</v>
      </c>
      <c r="Q445" s="45">
        <v>8</v>
      </c>
      <c r="R445" s="45">
        <v>0</v>
      </c>
      <c r="S445" s="45">
        <v>8</v>
      </c>
      <c r="T445" s="45">
        <v>0</v>
      </c>
      <c r="U445" s="45">
        <v>8</v>
      </c>
      <c r="V445" s="45">
        <v>70</v>
      </c>
      <c r="W445" s="45">
        <v>100</v>
      </c>
      <c r="X445" s="119" t="s">
        <v>3762</v>
      </c>
      <c r="Y445" s="45"/>
      <c r="Z445" s="45"/>
      <c r="AA445" s="45"/>
      <c r="AB445" s="45">
        <v>4</v>
      </c>
      <c r="AC445" s="45">
        <v>402</v>
      </c>
      <c r="AD445" s="45">
        <v>9.75</v>
      </c>
      <c r="AE445" s="52">
        <v>5</v>
      </c>
      <c r="AF445" s="43">
        <v>70</v>
      </c>
      <c r="AG445" s="53"/>
      <c r="AH445" s="48" t="s">
        <v>3763</v>
      </c>
      <c r="AI445" s="66">
        <v>70</v>
      </c>
      <c r="AJ445" s="53"/>
      <c r="AK445" s="48"/>
      <c r="AL445" s="66"/>
      <c r="AM445" s="53"/>
      <c r="AN445" s="48"/>
      <c r="AO445" s="66"/>
      <c r="AP445" s="53"/>
      <c r="AQ445" s="48"/>
      <c r="AR445" s="66"/>
      <c r="AS445" s="53"/>
      <c r="AT445" s="45"/>
      <c r="AU445" s="66"/>
      <c r="AV445" s="107"/>
      <c r="AW445" s="45"/>
      <c r="AX445" s="66"/>
    </row>
    <row r="446" spans="1:50" ht="87" customHeight="1" x14ac:dyDescent="0.25">
      <c r="A446" s="45">
        <v>481</v>
      </c>
      <c r="B446" s="253" t="s">
        <v>8483</v>
      </c>
      <c r="C446" s="45">
        <v>401</v>
      </c>
      <c r="D446" s="46" t="s">
        <v>3676</v>
      </c>
      <c r="E446" s="47" t="s">
        <v>3764</v>
      </c>
      <c r="F446" s="56" t="s">
        <v>3765</v>
      </c>
      <c r="G446" s="47" t="s">
        <v>3766</v>
      </c>
      <c r="H446" s="45">
        <v>2007</v>
      </c>
      <c r="I446" s="48" t="s">
        <v>3767</v>
      </c>
      <c r="J446" s="104">
        <v>52278</v>
      </c>
      <c r="K446" s="105" t="s">
        <v>655</v>
      </c>
      <c r="L446" s="48" t="s">
        <v>3684</v>
      </c>
      <c r="M446" s="48" t="s">
        <v>3685</v>
      </c>
      <c r="N446" s="48" t="s">
        <v>3768</v>
      </c>
      <c r="O446" s="48" t="s">
        <v>3769</v>
      </c>
      <c r="P446" s="45">
        <v>3902627</v>
      </c>
      <c r="Q446" s="45">
        <v>20</v>
      </c>
      <c r="R446" s="45">
        <v>0</v>
      </c>
      <c r="S446" s="45">
        <v>5</v>
      </c>
      <c r="T446" s="45">
        <v>15</v>
      </c>
      <c r="U446" s="50">
        <f>SUM(R446:T446)</f>
        <v>20</v>
      </c>
      <c r="V446" s="45">
        <v>60</v>
      </c>
      <c r="W446" s="45">
        <v>100</v>
      </c>
      <c r="X446" s="119" t="s">
        <v>3770</v>
      </c>
      <c r="Y446" s="45">
        <v>6</v>
      </c>
      <c r="Z446" s="45">
        <v>4</v>
      </c>
      <c r="AA446" s="45">
        <v>1</v>
      </c>
      <c r="AB446" s="45">
        <v>4</v>
      </c>
      <c r="AC446" s="45">
        <v>401</v>
      </c>
      <c r="AD446" s="45">
        <v>9.75</v>
      </c>
      <c r="AE446" s="52">
        <v>5</v>
      </c>
      <c r="AF446" s="43">
        <v>60</v>
      </c>
      <c r="AG446" s="53" t="s">
        <v>3749</v>
      </c>
      <c r="AH446" s="48" t="s">
        <v>3750</v>
      </c>
      <c r="AI446" s="66">
        <v>10</v>
      </c>
      <c r="AJ446" s="53" t="s">
        <v>3751</v>
      </c>
      <c r="AK446" s="48" t="s">
        <v>3750</v>
      </c>
      <c r="AL446" s="66">
        <v>20</v>
      </c>
      <c r="AM446" s="53" t="s">
        <v>3752</v>
      </c>
      <c r="AN446" s="48" t="s">
        <v>3753</v>
      </c>
      <c r="AO446" s="66">
        <v>10</v>
      </c>
      <c r="AP446" s="53" t="s">
        <v>3754</v>
      </c>
      <c r="AQ446" s="48" t="s">
        <v>3755</v>
      </c>
      <c r="AR446" s="66">
        <v>20</v>
      </c>
      <c r="AS446" s="53"/>
      <c r="AT446" s="45"/>
      <c r="AU446" s="66"/>
      <c r="AV446" s="107"/>
      <c r="AW446" s="45"/>
      <c r="AX446" s="66"/>
    </row>
    <row r="447" spans="1:50" ht="64.95" customHeight="1" x14ac:dyDescent="0.25">
      <c r="A447" s="45">
        <v>481</v>
      </c>
      <c r="B447" s="253" t="s">
        <v>8483</v>
      </c>
      <c r="C447" s="56" t="s">
        <v>3771</v>
      </c>
      <c r="D447" s="298" t="s">
        <v>3676</v>
      </c>
      <c r="E447" s="60" t="s">
        <v>3772</v>
      </c>
      <c r="F447" s="56" t="s">
        <v>3773</v>
      </c>
      <c r="G447" s="60" t="s">
        <v>3774</v>
      </c>
      <c r="H447" s="56" t="s">
        <v>3775</v>
      </c>
      <c r="I447" s="58" t="s">
        <v>2899</v>
      </c>
      <c r="J447" s="104">
        <v>49159.98</v>
      </c>
      <c r="K447" s="105" t="s">
        <v>8491</v>
      </c>
      <c r="L447" s="86" t="s">
        <v>3684</v>
      </c>
      <c r="M447" s="86" t="s">
        <v>3685</v>
      </c>
      <c r="N447" s="58" t="s">
        <v>3776</v>
      </c>
      <c r="O447" s="58" t="s">
        <v>3777</v>
      </c>
      <c r="P447" s="56" t="s">
        <v>3778</v>
      </c>
      <c r="Q447" s="56" t="s">
        <v>3665</v>
      </c>
      <c r="R447" s="50">
        <f>J447/(5*200*8)</f>
        <v>6.1449975000000006</v>
      </c>
      <c r="S447" s="56"/>
      <c r="T447" s="56" t="s">
        <v>3710</v>
      </c>
      <c r="U447" s="50">
        <f>SUM(R447:T447)</f>
        <v>6.1449975000000006</v>
      </c>
      <c r="V447" s="56" t="s">
        <v>3723</v>
      </c>
      <c r="W447" s="56" t="s">
        <v>3665</v>
      </c>
      <c r="X447" s="119" t="s">
        <v>3779</v>
      </c>
      <c r="Y447" s="56"/>
      <c r="Z447" s="56"/>
      <c r="AA447" s="56"/>
      <c r="AB447" s="56"/>
      <c r="AC447" s="56"/>
      <c r="AD447" s="56"/>
      <c r="AE447" s="413" t="s">
        <v>3695</v>
      </c>
      <c r="AF447" s="43"/>
      <c r="AG447" s="388"/>
      <c r="AH447" s="185"/>
      <c r="AI447" s="66"/>
      <c r="AJ447" s="388"/>
      <c r="AK447" s="185"/>
      <c r="AL447" s="66"/>
      <c r="AM447" s="388"/>
      <c r="AN447" s="185"/>
      <c r="AO447" s="66"/>
      <c r="AP447" s="388"/>
      <c r="AQ447" s="185"/>
      <c r="AR447" s="66"/>
      <c r="AS447" s="388"/>
      <c r="AT447" s="56"/>
      <c r="AU447" s="66"/>
      <c r="AV447" s="372"/>
      <c r="AW447" s="56"/>
      <c r="AX447" s="66"/>
    </row>
    <row r="448" spans="1:50" ht="78" customHeight="1" x14ac:dyDescent="0.25">
      <c r="A448" s="45">
        <v>481</v>
      </c>
      <c r="B448" s="253" t="s">
        <v>8483</v>
      </c>
      <c r="C448" s="56" t="s">
        <v>3725</v>
      </c>
      <c r="D448" s="298" t="s">
        <v>3676</v>
      </c>
      <c r="E448" s="60" t="s">
        <v>3780</v>
      </c>
      <c r="F448" s="56" t="s">
        <v>3781</v>
      </c>
      <c r="G448" s="60" t="s">
        <v>3782</v>
      </c>
      <c r="H448" s="56" t="s">
        <v>3783</v>
      </c>
      <c r="I448" s="58" t="s">
        <v>3784</v>
      </c>
      <c r="J448" s="104">
        <v>50346.42</v>
      </c>
      <c r="K448" s="105" t="s">
        <v>8491</v>
      </c>
      <c r="L448" s="86" t="s">
        <v>3684</v>
      </c>
      <c r="M448" s="86" t="s">
        <v>3685</v>
      </c>
      <c r="N448" s="58" t="s">
        <v>3785</v>
      </c>
      <c r="O448" s="58" t="s">
        <v>3786</v>
      </c>
      <c r="P448" s="56" t="s">
        <v>3787</v>
      </c>
      <c r="Q448" s="50">
        <v>10</v>
      </c>
      <c r="R448" s="50">
        <f>J448/(5*200*8)</f>
        <v>6.2933024999999994</v>
      </c>
      <c r="S448" s="50">
        <v>5</v>
      </c>
      <c r="T448" s="50">
        <v>4.4000000000000004</v>
      </c>
      <c r="U448" s="50">
        <f>SUM(R448:T448)</f>
        <v>15.6933025</v>
      </c>
      <c r="V448" s="56" t="s">
        <v>3723</v>
      </c>
      <c r="W448" s="56" t="s">
        <v>3665</v>
      </c>
      <c r="X448" s="119" t="s">
        <v>3788</v>
      </c>
      <c r="Y448" s="56"/>
      <c r="Z448" s="56"/>
      <c r="AA448" s="56"/>
      <c r="AB448" s="56"/>
      <c r="AC448" s="56"/>
      <c r="AD448" s="56"/>
      <c r="AE448" s="413" t="s">
        <v>3695</v>
      </c>
      <c r="AF448" s="43"/>
      <c r="AG448" s="388"/>
      <c r="AH448" s="185"/>
      <c r="AI448" s="66"/>
      <c r="AJ448" s="388"/>
      <c r="AK448" s="185"/>
      <c r="AL448" s="66"/>
      <c r="AM448" s="388"/>
      <c r="AN448" s="185"/>
      <c r="AO448" s="66"/>
      <c r="AP448" s="388"/>
      <c r="AQ448" s="185"/>
      <c r="AR448" s="66"/>
      <c r="AS448" s="388"/>
      <c r="AT448" s="56"/>
      <c r="AU448" s="66"/>
      <c r="AV448" s="372"/>
      <c r="AW448" s="56"/>
      <c r="AX448" s="66"/>
    </row>
    <row r="449" spans="1:55" ht="64.95" customHeight="1" x14ac:dyDescent="0.25">
      <c r="A449" s="45">
        <v>481</v>
      </c>
      <c r="B449" s="253" t="s">
        <v>8483</v>
      </c>
      <c r="C449" s="45">
        <v>403</v>
      </c>
      <c r="D449" s="46" t="s">
        <v>3676</v>
      </c>
      <c r="E449" s="60" t="s">
        <v>3789</v>
      </c>
      <c r="F449" s="45">
        <v>16382</v>
      </c>
      <c r="G449" s="60" t="s">
        <v>3790</v>
      </c>
      <c r="H449" s="56" t="s">
        <v>3791</v>
      </c>
      <c r="I449" s="58" t="s">
        <v>3790</v>
      </c>
      <c r="J449" s="104">
        <v>38886.269999999997</v>
      </c>
      <c r="K449" s="105" t="s">
        <v>8491</v>
      </c>
      <c r="L449" s="58" t="s">
        <v>3684</v>
      </c>
      <c r="M449" s="86" t="s">
        <v>3685</v>
      </c>
      <c r="N449" s="58" t="s">
        <v>3792</v>
      </c>
      <c r="O449" s="58" t="s">
        <v>3793</v>
      </c>
      <c r="P449" s="56" t="s">
        <v>3794</v>
      </c>
      <c r="Q449" s="45">
        <v>28.240000000000002</v>
      </c>
      <c r="R449" s="50">
        <v>13.24</v>
      </c>
      <c r="S449" s="50">
        <v>15</v>
      </c>
      <c r="T449" s="50">
        <v>0</v>
      </c>
      <c r="U449" s="50">
        <v>28.240000000000002</v>
      </c>
      <c r="V449" s="56" t="s">
        <v>3795</v>
      </c>
      <c r="W449" s="56" t="s">
        <v>3665</v>
      </c>
      <c r="X449" s="119" t="s">
        <v>3796</v>
      </c>
      <c r="Y449" s="56"/>
      <c r="Z449" s="56"/>
      <c r="AA449" s="56"/>
      <c r="AB449" s="56"/>
      <c r="AC449" s="56"/>
      <c r="AD449" s="56"/>
      <c r="AE449" s="413" t="s">
        <v>3695</v>
      </c>
      <c r="AF449" s="62">
        <v>50</v>
      </c>
      <c r="AG449" s="53" t="s">
        <v>3697</v>
      </c>
      <c r="AH449" s="48" t="s">
        <v>3797</v>
      </c>
      <c r="AI449" s="66">
        <v>30</v>
      </c>
      <c r="AJ449" s="53" t="s">
        <v>3798</v>
      </c>
      <c r="AK449" s="48" t="s">
        <v>3797</v>
      </c>
      <c r="AL449" s="66">
        <v>20</v>
      </c>
      <c r="AM449" s="388"/>
      <c r="AN449" s="185"/>
      <c r="AO449" s="66"/>
      <c r="AP449" s="388"/>
      <c r="AQ449" s="185"/>
      <c r="AR449" s="66"/>
      <c r="AS449" s="388"/>
      <c r="AT449" s="56"/>
      <c r="AU449" s="66"/>
      <c r="AV449" s="372"/>
      <c r="AW449" s="56"/>
      <c r="AX449" s="66"/>
    </row>
    <row r="450" spans="1:55" ht="64.95" customHeight="1" x14ac:dyDescent="0.25">
      <c r="A450" s="45">
        <v>481</v>
      </c>
      <c r="B450" s="253" t="s">
        <v>8483</v>
      </c>
      <c r="C450" s="56" t="s">
        <v>3771</v>
      </c>
      <c r="D450" s="298" t="s">
        <v>3676</v>
      </c>
      <c r="E450" s="60" t="s">
        <v>3799</v>
      </c>
      <c r="F450" s="56" t="s">
        <v>3800</v>
      </c>
      <c r="G450" s="60" t="s">
        <v>3801</v>
      </c>
      <c r="H450" s="56" t="s">
        <v>3783</v>
      </c>
      <c r="I450" s="58" t="s">
        <v>3802</v>
      </c>
      <c r="J450" s="104">
        <v>88985.11</v>
      </c>
      <c r="K450" s="105" t="s">
        <v>8491</v>
      </c>
      <c r="L450" s="58" t="s">
        <v>3684</v>
      </c>
      <c r="M450" s="86" t="s">
        <v>3685</v>
      </c>
      <c r="N450" s="58" t="s">
        <v>3803</v>
      </c>
      <c r="O450" s="58" t="s">
        <v>3804</v>
      </c>
      <c r="P450" s="56" t="s">
        <v>3805</v>
      </c>
      <c r="Q450" s="50" t="s">
        <v>3806</v>
      </c>
      <c r="R450" s="50">
        <f>J450/(5*200*8)</f>
        <v>11.123138750000001</v>
      </c>
      <c r="S450" s="50" t="s">
        <v>3695</v>
      </c>
      <c r="T450" s="50" t="s">
        <v>3806</v>
      </c>
      <c r="U450" s="50">
        <f>SUM(R450:T450)</f>
        <v>11.123138750000001</v>
      </c>
      <c r="V450" s="56" t="s">
        <v>3665</v>
      </c>
      <c r="W450" s="56" t="s">
        <v>3665</v>
      </c>
      <c r="X450" s="119" t="s">
        <v>3807</v>
      </c>
      <c r="Y450" s="56"/>
      <c r="Z450" s="56"/>
      <c r="AA450" s="56"/>
      <c r="AB450" s="56"/>
      <c r="AC450" s="56"/>
      <c r="AD450" s="56"/>
      <c r="AE450" s="413" t="s">
        <v>3695</v>
      </c>
      <c r="AF450" s="43"/>
      <c r="AG450" s="388"/>
      <c r="AH450" s="185"/>
      <c r="AI450" s="66"/>
      <c r="AJ450" s="388"/>
      <c r="AK450" s="185"/>
      <c r="AL450" s="66"/>
      <c r="AM450" s="388"/>
      <c r="AN450" s="185"/>
      <c r="AO450" s="66"/>
      <c r="AP450" s="388"/>
      <c r="AQ450" s="185"/>
      <c r="AR450" s="66"/>
      <c r="AS450" s="388"/>
      <c r="AT450" s="56"/>
      <c r="AU450" s="66"/>
      <c r="AV450" s="372"/>
      <c r="AW450" s="56"/>
      <c r="AX450" s="66"/>
    </row>
    <row r="451" spans="1:55" s="29" customFormat="1" ht="94.95" customHeight="1" x14ac:dyDescent="0.25">
      <c r="A451" s="45">
        <v>481</v>
      </c>
      <c r="B451" s="253" t="s">
        <v>8483</v>
      </c>
      <c r="C451" s="45">
        <v>403</v>
      </c>
      <c r="D451" s="46" t="s">
        <v>3676</v>
      </c>
      <c r="E451" s="60" t="s">
        <v>3808</v>
      </c>
      <c r="F451" s="45">
        <v>16382</v>
      </c>
      <c r="G451" s="60" t="s">
        <v>3809</v>
      </c>
      <c r="H451" s="56" t="s">
        <v>3775</v>
      </c>
      <c r="I451" s="58" t="s">
        <v>3810</v>
      </c>
      <c r="J451" s="104">
        <v>44784</v>
      </c>
      <c r="K451" s="105" t="s">
        <v>8491</v>
      </c>
      <c r="L451" s="58" t="s">
        <v>3684</v>
      </c>
      <c r="M451" s="86" t="s">
        <v>3685</v>
      </c>
      <c r="N451" s="58" t="s">
        <v>3811</v>
      </c>
      <c r="O451" s="58" t="s">
        <v>3812</v>
      </c>
      <c r="P451" s="56" t="s">
        <v>3813</v>
      </c>
      <c r="Q451" s="45">
        <v>28.240000000000002</v>
      </c>
      <c r="R451" s="50">
        <v>13.24</v>
      </c>
      <c r="S451" s="50">
        <v>15</v>
      </c>
      <c r="T451" s="50">
        <v>0</v>
      </c>
      <c r="U451" s="50">
        <v>28.240000000000002</v>
      </c>
      <c r="V451" s="56" t="s">
        <v>3696</v>
      </c>
      <c r="W451" s="56" t="s">
        <v>3814</v>
      </c>
      <c r="X451" s="119" t="s">
        <v>3815</v>
      </c>
      <c r="Y451" s="56"/>
      <c r="Z451" s="56"/>
      <c r="AA451" s="56"/>
      <c r="AB451" s="56"/>
      <c r="AC451" s="56"/>
      <c r="AD451" s="56"/>
      <c r="AE451" s="413" t="s">
        <v>3695</v>
      </c>
      <c r="AF451" s="43">
        <v>60</v>
      </c>
      <c r="AG451" s="53" t="s">
        <v>3697</v>
      </c>
      <c r="AH451" s="48" t="s">
        <v>3816</v>
      </c>
      <c r="AI451" s="66" t="s">
        <v>3814</v>
      </c>
      <c r="AJ451" s="53" t="s">
        <v>3798</v>
      </c>
      <c r="AK451" s="48" t="s">
        <v>3816</v>
      </c>
      <c r="AL451" s="66" t="s">
        <v>3710</v>
      </c>
      <c r="AM451" s="388"/>
      <c r="AN451" s="185"/>
      <c r="AO451" s="66"/>
      <c r="AP451" s="388"/>
      <c r="AQ451" s="185"/>
      <c r="AR451" s="66"/>
      <c r="AS451" s="388"/>
      <c r="AT451" s="56"/>
      <c r="AU451" s="66"/>
      <c r="AV451" s="372"/>
      <c r="AW451" s="56"/>
      <c r="AX451" s="66"/>
      <c r="AY451" s="132"/>
      <c r="AZ451" s="132"/>
      <c r="BA451" s="132"/>
      <c r="BB451" s="132"/>
      <c r="BC451" s="132"/>
    </row>
    <row r="452" spans="1:55" s="29" customFormat="1" ht="76.95" customHeight="1" x14ac:dyDescent="0.25">
      <c r="A452" s="45">
        <v>481</v>
      </c>
      <c r="B452" s="253" t="s">
        <v>8483</v>
      </c>
      <c r="C452" s="45">
        <v>401</v>
      </c>
      <c r="D452" s="46" t="s">
        <v>3676</v>
      </c>
      <c r="E452" s="60" t="s">
        <v>3817</v>
      </c>
      <c r="F452" s="56" t="s">
        <v>3765</v>
      </c>
      <c r="G452" s="60" t="s">
        <v>3818</v>
      </c>
      <c r="H452" s="56" t="s">
        <v>3819</v>
      </c>
      <c r="I452" s="58" t="s">
        <v>3820</v>
      </c>
      <c r="J452" s="104" t="s">
        <v>3821</v>
      </c>
      <c r="K452" s="105" t="s">
        <v>8492</v>
      </c>
      <c r="L452" s="58" t="s">
        <v>3684</v>
      </c>
      <c r="M452" s="86" t="s">
        <v>3685</v>
      </c>
      <c r="N452" s="58" t="s">
        <v>3822</v>
      </c>
      <c r="O452" s="58" t="s">
        <v>3823</v>
      </c>
      <c r="P452" s="56" t="s">
        <v>3824</v>
      </c>
      <c r="Q452" s="56" t="s">
        <v>3825</v>
      </c>
      <c r="R452" s="50">
        <f>J452/(5*200*8)</f>
        <v>5.3491575000000005</v>
      </c>
      <c r="S452" s="56">
        <v>5.49</v>
      </c>
      <c r="T452" s="56">
        <v>0.61</v>
      </c>
      <c r="U452" s="56">
        <v>6.1000000000000005</v>
      </c>
      <c r="V452" s="56" t="s">
        <v>3723</v>
      </c>
      <c r="W452" s="56" t="s">
        <v>3665</v>
      </c>
      <c r="X452" s="119" t="s">
        <v>3826</v>
      </c>
      <c r="Y452" s="56" t="s">
        <v>3827</v>
      </c>
      <c r="Z452" s="56" t="s">
        <v>3694</v>
      </c>
      <c r="AA452" s="56" t="s">
        <v>3734</v>
      </c>
      <c r="AB452" s="56" t="s">
        <v>3828</v>
      </c>
      <c r="AC452" s="56"/>
      <c r="AD452" s="56"/>
      <c r="AE452" s="413" t="s">
        <v>3695</v>
      </c>
      <c r="AF452" s="43" t="s">
        <v>3690</v>
      </c>
      <c r="AG452" s="53" t="s">
        <v>3697</v>
      </c>
      <c r="AH452" s="185" t="s">
        <v>3829</v>
      </c>
      <c r="AI452" s="66" t="s">
        <v>3710</v>
      </c>
      <c r="AJ452" s="53" t="s">
        <v>3749</v>
      </c>
      <c r="AK452" s="48" t="s">
        <v>3830</v>
      </c>
      <c r="AL452" s="66">
        <v>20</v>
      </c>
      <c r="AM452" s="53" t="s">
        <v>3754</v>
      </c>
      <c r="AN452" s="48" t="s">
        <v>3831</v>
      </c>
      <c r="AO452" s="66" t="s">
        <v>3710</v>
      </c>
      <c r="AP452" s="388" t="s">
        <v>3832</v>
      </c>
      <c r="AQ452" s="185" t="s">
        <v>3829</v>
      </c>
      <c r="AR452" s="66" t="s">
        <v>3814</v>
      </c>
      <c r="AS452" s="388"/>
      <c r="AT452" s="56"/>
      <c r="AU452" s="66"/>
      <c r="AV452" s="372"/>
      <c r="AW452" s="56"/>
      <c r="AX452" s="66"/>
      <c r="AY452" s="132"/>
      <c r="AZ452" s="132"/>
      <c r="BA452" s="132"/>
      <c r="BB452" s="132"/>
      <c r="BC452" s="132"/>
    </row>
    <row r="453" spans="1:55" s="29" customFormat="1" ht="61.65" customHeight="1" x14ac:dyDescent="0.25">
      <c r="A453" s="45">
        <v>481</v>
      </c>
      <c r="B453" s="253" t="s">
        <v>8483</v>
      </c>
      <c r="C453" s="45">
        <v>406</v>
      </c>
      <c r="D453" s="46" t="s">
        <v>3676</v>
      </c>
      <c r="E453" s="47" t="s">
        <v>3704</v>
      </c>
      <c r="F453" s="45">
        <v>19106</v>
      </c>
      <c r="G453" s="47" t="s">
        <v>3833</v>
      </c>
      <c r="H453" s="45">
        <v>2016</v>
      </c>
      <c r="I453" s="48" t="s">
        <v>3834</v>
      </c>
      <c r="J453" s="104">
        <v>196000</v>
      </c>
      <c r="K453" s="105" t="s">
        <v>694</v>
      </c>
      <c r="L453" s="58" t="s">
        <v>3684</v>
      </c>
      <c r="M453" s="86" t="s">
        <v>3685</v>
      </c>
      <c r="N453" s="48" t="s">
        <v>332</v>
      </c>
      <c r="O453" s="48" t="s">
        <v>3835</v>
      </c>
      <c r="P453" s="45">
        <v>3903362</v>
      </c>
      <c r="Q453" s="45">
        <v>150</v>
      </c>
      <c r="R453" s="50">
        <v>100</v>
      </c>
      <c r="S453" s="50">
        <v>30</v>
      </c>
      <c r="T453" s="50">
        <v>20</v>
      </c>
      <c r="U453" s="50">
        <v>150</v>
      </c>
      <c r="V453" s="69">
        <v>80</v>
      </c>
      <c r="W453" s="69">
        <v>10</v>
      </c>
      <c r="X453" s="119" t="s">
        <v>3836</v>
      </c>
      <c r="Y453" s="45">
        <v>3</v>
      </c>
      <c r="Z453" s="45">
        <v>5</v>
      </c>
      <c r="AA453" s="45">
        <v>1</v>
      </c>
      <c r="AB453" s="45">
        <v>4</v>
      </c>
      <c r="AC453" s="45"/>
      <c r="AD453" s="45"/>
      <c r="AE453" s="52">
        <v>5</v>
      </c>
      <c r="AF453" s="43" t="s">
        <v>3665</v>
      </c>
      <c r="AG453" s="53" t="s">
        <v>3697</v>
      </c>
      <c r="AH453" s="48" t="s">
        <v>3699</v>
      </c>
      <c r="AI453" s="66" t="s">
        <v>3710</v>
      </c>
      <c r="AJ453" s="53" t="s">
        <v>2296</v>
      </c>
      <c r="AK453" s="48" t="s">
        <v>3699</v>
      </c>
      <c r="AL453" s="66" t="s">
        <v>3710</v>
      </c>
      <c r="AM453" s="53" t="s">
        <v>3700</v>
      </c>
      <c r="AN453" s="48" t="s">
        <v>3701</v>
      </c>
      <c r="AO453" s="66" t="s">
        <v>3710</v>
      </c>
      <c r="AP453" s="53" t="s">
        <v>3702</v>
      </c>
      <c r="AQ453" s="48" t="s">
        <v>3837</v>
      </c>
      <c r="AR453" s="66" t="s">
        <v>3710</v>
      </c>
      <c r="AS453" s="53"/>
      <c r="AT453" s="45"/>
      <c r="AU453" s="66"/>
      <c r="AV453" s="107"/>
      <c r="AW453" s="45"/>
      <c r="AX453" s="66"/>
      <c r="AY453" s="132"/>
      <c r="AZ453" s="132"/>
      <c r="BA453" s="132"/>
      <c r="BB453" s="132"/>
      <c r="BC453" s="132"/>
    </row>
    <row r="454" spans="1:55" s="29" customFormat="1" ht="64.95" customHeight="1" x14ac:dyDescent="0.25">
      <c r="A454" s="45">
        <v>481</v>
      </c>
      <c r="B454" s="253" t="s">
        <v>8483</v>
      </c>
      <c r="C454" s="45">
        <v>406</v>
      </c>
      <c r="D454" s="46" t="s">
        <v>3676</v>
      </c>
      <c r="E454" s="47" t="s">
        <v>3704</v>
      </c>
      <c r="F454" s="45">
        <v>19106</v>
      </c>
      <c r="G454" s="47" t="s">
        <v>3838</v>
      </c>
      <c r="H454" s="45">
        <v>2017</v>
      </c>
      <c r="I454" s="48" t="s">
        <v>3839</v>
      </c>
      <c r="J454" s="104">
        <v>47000</v>
      </c>
      <c r="K454" s="105" t="s">
        <v>8491</v>
      </c>
      <c r="L454" s="58" t="s">
        <v>3684</v>
      </c>
      <c r="M454" s="86" t="s">
        <v>3685</v>
      </c>
      <c r="N454" s="48" t="s">
        <v>3840</v>
      </c>
      <c r="O454" s="48" t="s">
        <v>3841</v>
      </c>
      <c r="P454" s="45" t="s">
        <v>3842</v>
      </c>
      <c r="Q454" s="45">
        <v>50</v>
      </c>
      <c r="R454" s="50">
        <f>J454/(5*200*8)</f>
        <v>5.875</v>
      </c>
      <c r="S454" s="45">
        <v>40</v>
      </c>
      <c r="T454" s="45">
        <v>10</v>
      </c>
      <c r="U454" s="50">
        <f>SUM(R454:T454)</f>
        <v>55.875</v>
      </c>
      <c r="V454" s="45">
        <v>100</v>
      </c>
      <c r="W454" s="45">
        <v>0</v>
      </c>
      <c r="X454" s="119" t="s">
        <v>3843</v>
      </c>
      <c r="Y454" s="45">
        <v>3</v>
      </c>
      <c r="Z454" s="45">
        <v>12</v>
      </c>
      <c r="AA454" s="45">
        <v>5</v>
      </c>
      <c r="AB454" s="45">
        <v>4</v>
      </c>
      <c r="AC454" s="45"/>
      <c r="AD454" s="45"/>
      <c r="AE454" s="52">
        <v>5</v>
      </c>
      <c r="AF454" s="43"/>
      <c r="AG454" s="53"/>
      <c r="AH454" s="48"/>
      <c r="AI454" s="66"/>
      <c r="AJ454" s="53"/>
      <c r="AK454" s="48"/>
      <c r="AL454" s="66"/>
      <c r="AM454" s="53"/>
      <c r="AN454" s="48"/>
      <c r="AO454" s="66"/>
      <c r="AP454" s="53"/>
      <c r="AQ454" s="48"/>
      <c r="AR454" s="66"/>
      <c r="AS454" s="53"/>
      <c r="AT454" s="45"/>
      <c r="AU454" s="66"/>
      <c r="AV454" s="107"/>
      <c r="AW454" s="45"/>
      <c r="AX454" s="66"/>
      <c r="AY454" s="132"/>
      <c r="AZ454" s="132"/>
      <c r="BA454" s="132"/>
      <c r="BB454" s="132"/>
      <c r="BC454" s="132"/>
    </row>
    <row r="455" spans="1:55" ht="64.95" customHeight="1" x14ac:dyDescent="0.25">
      <c r="A455" s="45">
        <v>481</v>
      </c>
      <c r="B455" s="253" t="s">
        <v>8483</v>
      </c>
      <c r="C455" s="45">
        <v>502</v>
      </c>
      <c r="D455" s="46" t="s">
        <v>2810</v>
      </c>
      <c r="E455" s="47" t="s">
        <v>3844</v>
      </c>
      <c r="F455" s="56" t="s">
        <v>3845</v>
      </c>
      <c r="G455" s="47" t="s">
        <v>3846</v>
      </c>
      <c r="H455" s="45">
        <v>2005</v>
      </c>
      <c r="I455" s="48" t="s">
        <v>3847</v>
      </c>
      <c r="J455" s="104">
        <v>50492.41</v>
      </c>
      <c r="K455" s="105" t="s">
        <v>664</v>
      </c>
      <c r="L455" s="48" t="s">
        <v>3848</v>
      </c>
      <c r="M455" s="48" t="s">
        <v>3849</v>
      </c>
      <c r="N455" s="48" t="s">
        <v>3850</v>
      </c>
      <c r="O455" s="48" t="s">
        <v>3851</v>
      </c>
      <c r="P455" s="45">
        <v>4007946</v>
      </c>
      <c r="Q455" s="45">
        <v>5.5</v>
      </c>
      <c r="R455" s="45">
        <v>0</v>
      </c>
      <c r="S455" s="45">
        <v>5.5</v>
      </c>
      <c r="T455" s="45">
        <v>0</v>
      </c>
      <c r="U455" s="45">
        <v>5.5</v>
      </c>
      <c r="V455" s="45">
        <v>85</v>
      </c>
      <c r="W455" s="45">
        <v>100</v>
      </c>
      <c r="X455" s="119" t="s">
        <v>3852</v>
      </c>
      <c r="Y455" s="45"/>
      <c r="Z455" s="45"/>
      <c r="AA455" s="45"/>
      <c r="AB455" s="45">
        <v>4</v>
      </c>
      <c r="AC455" s="45">
        <v>502</v>
      </c>
      <c r="AD455" s="45">
        <v>9.75</v>
      </c>
      <c r="AE455" s="52">
        <v>5</v>
      </c>
      <c r="AF455" s="43">
        <v>0</v>
      </c>
      <c r="AG455" s="53" t="s">
        <v>3853</v>
      </c>
      <c r="AH455" s="48" t="s">
        <v>3854</v>
      </c>
      <c r="AI455" s="66"/>
      <c r="AJ455" s="53" t="s">
        <v>3853</v>
      </c>
      <c r="AK455" s="48" t="s">
        <v>3854</v>
      </c>
      <c r="AL455" s="66"/>
      <c r="AM455" s="53"/>
      <c r="AN455" s="48"/>
      <c r="AO455" s="66"/>
      <c r="AP455" s="53"/>
      <c r="AQ455" s="48"/>
      <c r="AR455" s="66"/>
      <c r="AS455" s="53"/>
      <c r="AT455" s="45"/>
      <c r="AU455" s="66"/>
      <c r="AV455" s="107"/>
      <c r="AW455" s="45"/>
      <c r="AX455" s="66"/>
    </row>
    <row r="456" spans="1:55" ht="64.95" customHeight="1" x14ac:dyDescent="0.25">
      <c r="A456" s="45">
        <v>481</v>
      </c>
      <c r="B456" s="253" t="s">
        <v>8483</v>
      </c>
      <c r="C456" s="45">
        <v>501</v>
      </c>
      <c r="D456" s="46" t="s">
        <v>3855</v>
      </c>
      <c r="E456" s="47" t="s">
        <v>3856</v>
      </c>
      <c r="F456" s="56" t="s">
        <v>3857</v>
      </c>
      <c r="G456" s="47" t="s">
        <v>3858</v>
      </c>
      <c r="H456" s="45">
        <v>2007</v>
      </c>
      <c r="I456" s="48" t="s">
        <v>3859</v>
      </c>
      <c r="J456" s="104">
        <v>170255.38</v>
      </c>
      <c r="K456" s="105" t="s">
        <v>655</v>
      </c>
      <c r="L456" s="48" t="s">
        <v>3860</v>
      </c>
      <c r="M456" s="48" t="s">
        <v>3861</v>
      </c>
      <c r="N456" s="48" t="s">
        <v>3862</v>
      </c>
      <c r="O456" s="48" t="s">
        <v>3863</v>
      </c>
      <c r="P456" s="45">
        <v>4008375</v>
      </c>
      <c r="Q456" s="45">
        <v>23</v>
      </c>
      <c r="R456" s="45">
        <v>0</v>
      </c>
      <c r="S456" s="45">
        <v>23</v>
      </c>
      <c r="T456" s="45">
        <v>0</v>
      </c>
      <c r="U456" s="45">
        <v>23</v>
      </c>
      <c r="V456" s="45">
        <v>90</v>
      </c>
      <c r="W456" s="45">
        <v>100</v>
      </c>
      <c r="X456" s="119" t="s">
        <v>3864</v>
      </c>
      <c r="Y456" s="45"/>
      <c r="Z456" s="45"/>
      <c r="AA456" s="45"/>
      <c r="AB456" s="45">
        <v>4</v>
      </c>
      <c r="AC456" s="45">
        <v>501</v>
      </c>
      <c r="AD456" s="45">
        <v>9.75</v>
      </c>
      <c r="AE456" s="52">
        <v>5</v>
      </c>
      <c r="AF456" s="43">
        <v>0</v>
      </c>
      <c r="AG456" s="53" t="s">
        <v>3855</v>
      </c>
      <c r="AH456" s="48" t="s">
        <v>3856</v>
      </c>
      <c r="AI456" s="66"/>
      <c r="AJ456" s="53"/>
      <c r="AK456" s="48"/>
      <c r="AL456" s="66"/>
      <c r="AM456" s="53"/>
      <c r="AN456" s="48"/>
      <c r="AO456" s="66"/>
      <c r="AP456" s="53"/>
      <c r="AQ456" s="48"/>
      <c r="AR456" s="66"/>
      <c r="AS456" s="53"/>
      <c r="AT456" s="45"/>
      <c r="AU456" s="66"/>
      <c r="AV456" s="107"/>
      <c r="AW456" s="45"/>
      <c r="AX456" s="66"/>
    </row>
    <row r="457" spans="1:55" ht="64.95" customHeight="1" x14ac:dyDescent="0.25">
      <c r="A457" s="45">
        <v>481</v>
      </c>
      <c r="B457" s="253" t="s">
        <v>8483</v>
      </c>
      <c r="C457" s="45">
        <v>501</v>
      </c>
      <c r="D457" s="46" t="s">
        <v>3855</v>
      </c>
      <c r="E457" s="47" t="s">
        <v>3856</v>
      </c>
      <c r="F457" s="56" t="s">
        <v>3857</v>
      </c>
      <c r="G457" s="47" t="s">
        <v>3865</v>
      </c>
      <c r="H457" s="45">
        <v>1999</v>
      </c>
      <c r="I457" s="48" t="s">
        <v>3866</v>
      </c>
      <c r="J457" s="104">
        <v>133533.63</v>
      </c>
      <c r="K457" s="105" t="s">
        <v>848</v>
      </c>
      <c r="L457" s="48" t="s">
        <v>3867</v>
      </c>
      <c r="M457" s="48" t="s">
        <v>3868</v>
      </c>
      <c r="N457" s="48" t="s">
        <v>3869</v>
      </c>
      <c r="O457" s="48" t="s">
        <v>3870</v>
      </c>
      <c r="P457" s="45"/>
      <c r="Q457" s="45">
        <v>4.04</v>
      </c>
      <c r="R457" s="45">
        <v>0</v>
      </c>
      <c r="S457" s="45">
        <v>4.04</v>
      </c>
      <c r="T457" s="45">
        <v>0</v>
      </c>
      <c r="U457" s="45">
        <v>4.04</v>
      </c>
      <c r="V457" s="45">
        <v>85</v>
      </c>
      <c r="W457" s="45">
        <v>100</v>
      </c>
      <c r="X457" s="119" t="s">
        <v>3871</v>
      </c>
      <c r="Y457" s="45"/>
      <c r="Z457" s="45"/>
      <c r="AA457" s="45"/>
      <c r="AB457" s="45">
        <v>4</v>
      </c>
      <c r="AC457" s="45">
        <v>1</v>
      </c>
      <c r="AD457" s="45">
        <v>9.75</v>
      </c>
      <c r="AE457" s="52">
        <v>5</v>
      </c>
      <c r="AF457" s="43">
        <v>0</v>
      </c>
      <c r="AG457" s="53" t="s">
        <v>3855</v>
      </c>
      <c r="AH457" s="48" t="s">
        <v>3856</v>
      </c>
      <c r="AI457" s="66"/>
      <c r="AJ457" s="53"/>
      <c r="AK457" s="48"/>
      <c r="AL457" s="66"/>
      <c r="AM457" s="53"/>
      <c r="AN457" s="48"/>
      <c r="AO457" s="66"/>
      <c r="AP457" s="53"/>
      <c r="AQ457" s="48"/>
      <c r="AR457" s="66"/>
      <c r="AS457" s="53"/>
      <c r="AT457" s="45"/>
      <c r="AU457" s="66"/>
      <c r="AV457" s="107"/>
      <c r="AW457" s="45"/>
      <c r="AX457" s="66"/>
    </row>
    <row r="458" spans="1:55" ht="130.05000000000001" customHeight="1" x14ac:dyDescent="0.25">
      <c r="A458" s="45">
        <v>481</v>
      </c>
      <c r="B458" s="253" t="s">
        <v>8483</v>
      </c>
      <c r="C458" s="45">
        <v>501</v>
      </c>
      <c r="D458" s="46" t="s">
        <v>3855</v>
      </c>
      <c r="E458" s="47" t="s">
        <v>3856</v>
      </c>
      <c r="F458" s="56" t="s">
        <v>3857</v>
      </c>
      <c r="G458" s="47" t="s">
        <v>3872</v>
      </c>
      <c r="H458" s="45">
        <v>2008</v>
      </c>
      <c r="I458" s="48" t="s">
        <v>3873</v>
      </c>
      <c r="J458" s="104">
        <v>127390</v>
      </c>
      <c r="K458" s="105" t="s">
        <v>655</v>
      </c>
      <c r="L458" s="48" t="s">
        <v>3874</v>
      </c>
      <c r="M458" s="48" t="s">
        <v>3875</v>
      </c>
      <c r="N458" s="48" t="s">
        <v>3876</v>
      </c>
      <c r="O458" s="48" t="s">
        <v>3877</v>
      </c>
      <c r="P458" s="45" t="s">
        <v>3878</v>
      </c>
      <c r="Q458" s="45">
        <v>4.1100000000000003</v>
      </c>
      <c r="R458" s="45">
        <v>0</v>
      </c>
      <c r="S458" s="45">
        <v>4.1100000000000003</v>
      </c>
      <c r="T458" s="45">
        <v>0</v>
      </c>
      <c r="U458" s="45">
        <v>4.1100000000000003</v>
      </c>
      <c r="V458" s="45">
        <v>80</v>
      </c>
      <c r="W458" s="45">
        <v>100</v>
      </c>
      <c r="X458" s="119" t="s">
        <v>3879</v>
      </c>
      <c r="Y458" s="45"/>
      <c r="Z458" s="45"/>
      <c r="AA458" s="45"/>
      <c r="AB458" s="45">
        <v>4</v>
      </c>
      <c r="AC458" s="45">
        <v>501</v>
      </c>
      <c r="AD458" s="45">
        <v>9.75</v>
      </c>
      <c r="AE458" s="52">
        <v>5</v>
      </c>
      <c r="AF458" s="43">
        <v>0</v>
      </c>
      <c r="AG458" s="53" t="s">
        <v>3855</v>
      </c>
      <c r="AH458" s="48" t="s">
        <v>3856</v>
      </c>
      <c r="AI458" s="66"/>
      <c r="AJ458" s="53"/>
      <c r="AK458" s="48"/>
      <c r="AL458" s="66"/>
      <c r="AM458" s="53"/>
      <c r="AN458" s="48"/>
      <c r="AO458" s="66"/>
      <c r="AP458" s="53"/>
      <c r="AQ458" s="48"/>
      <c r="AR458" s="66"/>
      <c r="AS458" s="53"/>
      <c r="AT458" s="45"/>
      <c r="AU458" s="66"/>
      <c r="AV458" s="107"/>
      <c r="AW458" s="45"/>
      <c r="AX458" s="66"/>
    </row>
    <row r="459" spans="1:55" ht="103.95" customHeight="1" x14ac:dyDescent="0.25">
      <c r="A459" s="45">
        <v>481</v>
      </c>
      <c r="B459" s="253" t="s">
        <v>8483</v>
      </c>
      <c r="C459" s="45">
        <v>501</v>
      </c>
      <c r="D459" s="46" t="s">
        <v>3855</v>
      </c>
      <c r="E459" s="47" t="s">
        <v>3856</v>
      </c>
      <c r="F459" s="56" t="s">
        <v>3857</v>
      </c>
      <c r="G459" s="47" t="s">
        <v>3880</v>
      </c>
      <c r="H459" s="45">
        <v>2004</v>
      </c>
      <c r="I459" s="48" t="s">
        <v>3881</v>
      </c>
      <c r="J459" s="104">
        <v>81372.06</v>
      </c>
      <c r="K459" s="105" t="s">
        <v>848</v>
      </c>
      <c r="L459" s="48" t="s">
        <v>3882</v>
      </c>
      <c r="M459" s="48" t="s">
        <v>3883</v>
      </c>
      <c r="N459" s="48" t="s">
        <v>3884</v>
      </c>
      <c r="O459" s="48" t="s">
        <v>3885</v>
      </c>
      <c r="P459" s="45" t="s">
        <v>3886</v>
      </c>
      <c r="Q459" s="45">
        <v>4.0599999999999996</v>
      </c>
      <c r="R459" s="45">
        <v>0</v>
      </c>
      <c r="S459" s="45">
        <v>4.0599999999999996</v>
      </c>
      <c r="T459" s="45">
        <v>0</v>
      </c>
      <c r="U459" s="45">
        <v>4.0599999999999996</v>
      </c>
      <c r="V459" s="45">
        <v>85</v>
      </c>
      <c r="W459" s="45">
        <v>100</v>
      </c>
      <c r="X459" s="119" t="s">
        <v>3887</v>
      </c>
      <c r="Y459" s="45"/>
      <c r="Z459" s="45"/>
      <c r="AA459" s="45"/>
      <c r="AB459" s="45">
        <v>4</v>
      </c>
      <c r="AC459" s="45">
        <v>4</v>
      </c>
      <c r="AD459" s="45">
        <v>9.75</v>
      </c>
      <c r="AE459" s="52">
        <v>5</v>
      </c>
      <c r="AF459" s="43">
        <v>0</v>
      </c>
      <c r="AG459" s="53" t="s">
        <v>3855</v>
      </c>
      <c r="AH459" s="48" t="s">
        <v>3856</v>
      </c>
      <c r="AI459" s="66"/>
      <c r="AJ459" s="53"/>
      <c r="AK459" s="48"/>
      <c r="AL459" s="66"/>
      <c r="AM459" s="53"/>
      <c r="AN459" s="48"/>
      <c r="AO459" s="66"/>
      <c r="AP459" s="53"/>
      <c r="AQ459" s="48"/>
      <c r="AR459" s="66"/>
      <c r="AS459" s="53"/>
      <c r="AT459" s="45"/>
      <c r="AU459" s="66"/>
      <c r="AV459" s="107"/>
      <c r="AW459" s="45"/>
      <c r="AX459" s="66"/>
    </row>
    <row r="460" spans="1:55" ht="91.05" customHeight="1" x14ac:dyDescent="0.25">
      <c r="A460" s="45">
        <v>481</v>
      </c>
      <c r="B460" s="253" t="s">
        <v>8483</v>
      </c>
      <c r="C460" s="45">
        <v>501</v>
      </c>
      <c r="D460" s="46" t="s">
        <v>3855</v>
      </c>
      <c r="E460" s="47" t="s">
        <v>3856</v>
      </c>
      <c r="F460" s="56" t="s">
        <v>3857</v>
      </c>
      <c r="G460" s="47" t="s">
        <v>3888</v>
      </c>
      <c r="H460" s="45">
        <v>2016</v>
      </c>
      <c r="I460" s="48" t="s">
        <v>3889</v>
      </c>
      <c r="J460" s="104">
        <v>122000</v>
      </c>
      <c r="K460" s="105" t="s">
        <v>694</v>
      </c>
      <c r="L460" s="48" t="s">
        <v>3882</v>
      </c>
      <c r="M460" s="48" t="s">
        <v>3883</v>
      </c>
      <c r="N460" s="48" t="s">
        <v>3890</v>
      </c>
      <c r="O460" s="48" t="s">
        <v>3891</v>
      </c>
      <c r="P460" s="45">
        <v>4010577</v>
      </c>
      <c r="Q460" s="45">
        <v>77.44</v>
      </c>
      <c r="R460" s="45">
        <v>73.44</v>
      </c>
      <c r="S460" s="45">
        <v>4</v>
      </c>
      <c r="T460" s="45">
        <v>0</v>
      </c>
      <c r="U460" s="45">
        <f>SUM(R460:T460)</f>
        <v>77.44</v>
      </c>
      <c r="V460" s="45">
        <v>75</v>
      </c>
      <c r="W460" s="45">
        <v>36.659999999999997</v>
      </c>
      <c r="X460" s="119" t="s">
        <v>3887</v>
      </c>
      <c r="Y460" s="45"/>
      <c r="Z460" s="45"/>
      <c r="AA460" s="45"/>
      <c r="AB460" s="45"/>
      <c r="AC460" s="45"/>
      <c r="AD460" s="45"/>
      <c r="AE460" s="52"/>
      <c r="AF460" s="43"/>
      <c r="AG460" s="53"/>
      <c r="AH460" s="48"/>
      <c r="AI460" s="66"/>
      <c r="AJ460" s="53"/>
      <c r="AK460" s="48"/>
      <c r="AL460" s="66"/>
      <c r="AM460" s="53"/>
      <c r="AN460" s="48"/>
      <c r="AO460" s="66"/>
      <c r="AP460" s="53"/>
      <c r="AQ460" s="48"/>
      <c r="AR460" s="66"/>
      <c r="AS460" s="53"/>
      <c r="AT460" s="45"/>
      <c r="AU460" s="66"/>
      <c r="AV460" s="107"/>
      <c r="AW460" s="45"/>
      <c r="AX460" s="66"/>
    </row>
    <row r="461" spans="1:55" ht="78" customHeight="1" x14ac:dyDescent="0.25">
      <c r="A461" s="45">
        <v>481</v>
      </c>
      <c r="B461" s="253" t="s">
        <v>8483</v>
      </c>
      <c r="C461" s="56" t="s">
        <v>3892</v>
      </c>
      <c r="D461" s="298" t="s">
        <v>3893</v>
      </c>
      <c r="E461" s="300" t="s">
        <v>3894</v>
      </c>
      <c r="F461" s="56" t="s">
        <v>3895</v>
      </c>
      <c r="G461" s="60" t="s">
        <v>3896</v>
      </c>
      <c r="H461" s="56" t="s">
        <v>3897</v>
      </c>
      <c r="I461" s="86" t="s">
        <v>3898</v>
      </c>
      <c r="J461" s="104" t="s">
        <v>3899</v>
      </c>
      <c r="K461" s="105" t="s">
        <v>848</v>
      </c>
      <c r="L461" s="86" t="s">
        <v>3900</v>
      </c>
      <c r="M461" s="58" t="s">
        <v>3901</v>
      </c>
      <c r="N461" s="58" t="s">
        <v>3902</v>
      </c>
      <c r="O461" s="58" t="s">
        <v>3903</v>
      </c>
      <c r="P461" s="56" t="s">
        <v>3904</v>
      </c>
      <c r="Q461" s="56" t="s">
        <v>3710</v>
      </c>
      <c r="R461" s="56" t="s">
        <v>3711</v>
      </c>
      <c r="S461" s="56" t="s">
        <v>3710</v>
      </c>
      <c r="T461" s="56" t="s">
        <v>3711</v>
      </c>
      <c r="U461" s="56" t="s">
        <v>3710</v>
      </c>
      <c r="V461" s="56" t="s">
        <v>3905</v>
      </c>
      <c r="W461" s="56" t="s">
        <v>3665</v>
      </c>
      <c r="X461" s="119" t="s">
        <v>3906</v>
      </c>
      <c r="Y461" s="56"/>
      <c r="Z461" s="56"/>
      <c r="AA461" s="56"/>
      <c r="AB461" s="56" t="s">
        <v>3694</v>
      </c>
      <c r="AC461" s="56"/>
      <c r="AD461" s="56"/>
      <c r="AE461" s="413" t="s">
        <v>3695</v>
      </c>
      <c r="AF461" s="43" t="s">
        <v>3907</v>
      </c>
      <c r="AG461" s="388" t="s">
        <v>3893</v>
      </c>
      <c r="AH461" s="185" t="s">
        <v>3908</v>
      </c>
      <c r="AI461" s="66" t="s">
        <v>3806</v>
      </c>
      <c r="AJ461" s="388" t="s">
        <v>3909</v>
      </c>
      <c r="AK461" s="185" t="s">
        <v>3908</v>
      </c>
      <c r="AL461" s="66" t="s">
        <v>3806</v>
      </c>
      <c r="AM461" s="388"/>
      <c r="AN461" s="185"/>
      <c r="AO461" s="66"/>
      <c r="AP461" s="388"/>
      <c r="AQ461" s="185"/>
      <c r="AR461" s="66"/>
      <c r="AS461" s="388" t="s">
        <v>3910</v>
      </c>
      <c r="AT461" s="56" t="s">
        <v>3911</v>
      </c>
      <c r="AU461" s="66" t="s">
        <v>3814</v>
      </c>
      <c r="AV461" s="372"/>
      <c r="AW461" s="56"/>
      <c r="AX461" s="66"/>
    </row>
    <row r="462" spans="1:55" ht="220.95" customHeight="1" x14ac:dyDescent="0.25">
      <c r="A462" s="45">
        <v>481</v>
      </c>
      <c r="B462" s="253" t="s">
        <v>8483</v>
      </c>
      <c r="C462" s="56" t="s">
        <v>3912</v>
      </c>
      <c r="D462" s="298" t="s">
        <v>3601</v>
      </c>
      <c r="E462" s="60" t="s">
        <v>3913</v>
      </c>
      <c r="F462" s="56" t="s">
        <v>3914</v>
      </c>
      <c r="G462" s="60" t="s">
        <v>3915</v>
      </c>
      <c r="H462" s="56" t="s">
        <v>3916</v>
      </c>
      <c r="I462" s="86" t="s">
        <v>3915</v>
      </c>
      <c r="J462" s="104" t="s">
        <v>3917</v>
      </c>
      <c r="K462" s="105" t="s">
        <v>655</v>
      </c>
      <c r="L462" s="86" t="s">
        <v>3918</v>
      </c>
      <c r="M462" s="58" t="s">
        <v>3919</v>
      </c>
      <c r="N462" s="83" t="s">
        <v>3920</v>
      </c>
      <c r="O462" s="58" t="s">
        <v>3921</v>
      </c>
      <c r="P462" s="56" t="s">
        <v>3922</v>
      </c>
      <c r="Q462" s="301">
        <v>12.17</v>
      </c>
      <c r="R462" s="301">
        <v>7.39</v>
      </c>
      <c r="S462" s="302">
        <v>4.78</v>
      </c>
      <c r="T462" s="301">
        <v>0</v>
      </c>
      <c r="U462" s="303">
        <v>12.17</v>
      </c>
      <c r="V462" s="302">
        <v>50</v>
      </c>
      <c r="W462" s="302">
        <v>100</v>
      </c>
      <c r="X462" s="119" t="s">
        <v>3923</v>
      </c>
      <c r="Y462" s="56"/>
      <c r="Z462" s="56"/>
      <c r="AA462" s="56"/>
      <c r="AB462" s="56"/>
      <c r="AC462" s="56"/>
      <c r="AD462" s="56"/>
      <c r="AE462" s="413" t="s">
        <v>3695</v>
      </c>
      <c r="AF462" s="43" t="s">
        <v>3690</v>
      </c>
      <c r="AG462" s="388" t="s">
        <v>3924</v>
      </c>
      <c r="AH462" s="185" t="s">
        <v>3925</v>
      </c>
      <c r="AI462" s="66" t="s">
        <v>3732</v>
      </c>
      <c r="AJ462" s="388" t="s">
        <v>3926</v>
      </c>
      <c r="AK462" s="185" t="s">
        <v>3927</v>
      </c>
      <c r="AL462" s="66" t="s">
        <v>3806</v>
      </c>
      <c r="AM462" s="388" t="s">
        <v>3928</v>
      </c>
      <c r="AN462" s="185" t="s">
        <v>3929</v>
      </c>
      <c r="AO462" s="66" t="s">
        <v>3806</v>
      </c>
      <c r="AP462" s="388"/>
      <c r="AQ462" s="185"/>
      <c r="AR462" s="66"/>
      <c r="AS462" s="388"/>
      <c r="AT462" s="56"/>
      <c r="AU462" s="66"/>
      <c r="AV462" s="372"/>
      <c r="AW462" s="56"/>
      <c r="AX462" s="66"/>
    </row>
    <row r="463" spans="1:55" ht="117.15" customHeight="1" x14ac:dyDescent="0.25">
      <c r="A463" s="45">
        <v>481</v>
      </c>
      <c r="B463" s="253" t="s">
        <v>8483</v>
      </c>
      <c r="C463" s="56" t="s">
        <v>3912</v>
      </c>
      <c r="D463" s="298" t="s">
        <v>3601</v>
      </c>
      <c r="E463" s="299" t="s">
        <v>3930</v>
      </c>
      <c r="F463" s="56" t="s">
        <v>3931</v>
      </c>
      <c r="G463" s="60" t="s">
        <v>3932</v>
      </c>
      <c r="H463" s="56" t="s">
        <v>3791</v>
      </c>
      <c r="I463" s="58" t="s">
        <v>3933</v>
      </c>
      <c r="J463" s="104" t="s">
        <v>3934</v>
      </c>
      <c r="K463" s="105" t="s">
        <v>664</v>
      </c>
      <c r="L463" s="58" t="s">
        <v>3935</v>
      </c>
      <c r="M463" s="58" t="s">
        <v>3936</v>
      </c>
      <c r="N463" s="58" t="s">
        <v>3937</v>
      </c>
      <c r="O463" s="58" t="s">
        <v>3938</v>
      </c>
      <c r="P463" s="56" t="s">
        <v>3939</v>
      </c>
      <c r="Q463" s="301">
        <v>5.0999999999999996</v>
      </c>
      <c r="R463" s="301">
        <v>0</v>
      </c>
      <c r="S463" s="301">
        <v>5.0999999999999996</v>
      </c>
      <c r="T463" s="301">
        <v>0</v>
      </c>
      <c r="U463" s="303">
        <v>5.0999999999999996</v>
      </c>
      <c r="V463" s="302">
        <v>80</v>
      </c>
      <c r="W463" s="302">
        <v>100</v>
      </c>
      <c r="X463" s="119" t="s">
        <v>3940</v>
      </c>
      <c r="Y463" s="56"/>
      <c r="Z463" s="56"/>
      <c r="AA463" s="56"/>
      <c r="AB463" s="56"/>
      <c r="AC463" s="56"/>
      <c r="AD463" s="56"/>
      <c r="AE463" s="413" t="s">
        <v>3695</v>
      </c>
      <c r="AF463" s="43">
        <v>80</v>
      </c>
      <c r="AG463" s="53" t="s">
        <v>3601</v>
      </c>
      <c r="AH463" s="48" t="s">
        <v>3941</v>
      </c>
      <c r="AI463" s="66">
        <v>80</v>
      </c>
      <c r="AJ463" s="388"/>
      <c r="AK463" s="185"/>
      <c r="AL463" s="66"/>
      <c r="AM463" s="388"/>
      <c r="AN463" s="185"/>
      <c r="AO463" s="66"/>
      <c r="AP463" s="388"/>
      <c r="AQ463" s="185"/>
      <c r="AR463" s="66"/>
      <c r="AS463" s="388"/>
      <c r="AT463" s="56"/>
      <c r="AU463" s="66"/>
      <c r="AV463" s="372"/>
      <c r="AW463" s="56"/>
      <c r="AX463" s="66"/>
    </row>
    <row r="464" spans="1:55" ht="103.95" customHeight="1" x14ac:dyDescent="0.25">
      <c r="A464" s="45">
        <v>481</v>
      </c>
      <c r="B464" s="253" t="s">
        <v>8483</v>
      </c>
      <c r="C464" s="45">
        <v>604</v>
      </c>
      <c r="D464" s="46" t="s">
        <v>3942</v>
      </c>
      <c r="E464" s="47" t="s">
        <v>3943</v>
      </c>
      <c r="F464" s="45">
        <v>10873</v>
      </c>
      <c r="G464" s="47" t="s">
        <v>3944</v>
      </c>
      <c r="H464" s="45">
        <v>2004</v>
      </c>
      <c r="I464" s="48" t="s">
        <v>3945</v>
      </c>
      <c r="J464" s="104">
        <v>42526</v>
      </c>
      <c r="K464" s="105" t="s">
        <v>848</v>
      </c>
      <c r="L464" s="48" t="s">
        <v>3935</v>
      </c>
      <c r="M464" s="48" t="s">
        <v>3946</v>
      </c>
      <c r="N464" s="48" t="s">
        <v>3947</v>
      </c>
      <c r="O464" s="48" t="s">
        <v>3948</v>
      </c>
      <c r="P464" s="45" t="s">
        <v>3949</v>
      </c>
      <c r="Q464" s="56" t="s">
        <v>3806</v>
      </c>
      <c r="R464" s="56" t="s">
        <v>3711</v>
      </c>
      <c r="S464" s="56" t="s">
        <v>3806</v>
      </c>
      <c r="T464" s="56" t="s">
        <v>3693</v>
      </c>
      <c r="U464" s="45">
        <v>25</v>
      </c>
      <c r="V464" s="45">
        <v>90</v>
      </c>
      <c r="W464" s="45">
        <v>100</v>
      </c>
      <c r="X464" s="119" t="s">
        <v>3950</v>
      </c>
      <c r="Y464" s="45"/>
      <c r="Z464" s="45"/>
      <c r="AA464" s="45"/>
      <c r="AB464" s="45">
        <v>4</v>
      </c>
      <c r="AC464" s="45">
        <v>604</v>
      </c>
      <c r="AD464" s="45">
        <v>9.75</v>
      </c>
      <c r="AE464" s="52">
        <v>5</v>
      </c>
      <c r="AF464" s="43">
        <v>90</v>
      </c>
      <c r="AG464" s="53" t="s">
        <v>3942</v>
      </c>
      <c r="AH464" s="48" t="s">
        <v>3951</v>
      </c>
      <c r="AI464" s="66">
        <v>40</v>
      </c>
      <c r="AJ464" s="53" t="s">
        <v>3952</v>
      </c>
      <c r="AK464" s="48" t="s">
        <v>3953</v>
      </c>
      <c r="AL464" s="66">
        <v>15</v>
      </c>
      <c r="AM464" s="53" t="s">
        <v>3954</v>
      </c>
      <c r="AN464" s="48" t="s">
        <v>3955</v>
      </c>
      <c r="AO464" s="66">
        <v>15</v>
      </c>
      <c r="AP464" s="53" t="s">
        <v>3926</v>
      </c>
      <c r="AQ464" s="48" t="s">
        <v>3956</v>
      </c>
      <c r="AR464" s="66">
        <v>20</v>
      </c>
      <c r="AS464" s="53"/>
      <c r="AT464" s="45"/>
      <c r="AU464" s="66"/>
      <c r="AV464" s="110"/>
      <c r="AW464" s="45"/>
      <c r="AX464" s="66"/>
    </row>
    <row r="465" spans="1:55" ht="182.1" customHeight="1" x14ac:dyDescent="0.25">
      <c r="A465" s="45">
        <v>481</v>
      </c>
      <c r="B465" s="253" t="s">
        <v>8483</v>
      </c>
      <c r="C465" s="45">
        <v>604</v>
      </c>
      <c r="D465" s="46" t="s">
        <v>3942</v>
      </c>
      <c r="E465" s="300" t="s">
        <v>3957</v>
      </c>
      <c r="F465" s="45">
        <v>10873</v>
      </c>
      <c r="G465" s="87" t="s">
        <v>3958</v>
      </c>
      <c r="H465" s="56" t="s">
        <v>3916</v>
      </c>
      <c r="I465" s="88" t="s">
        <v>3959</v>
      </c>
      <c r="J465" s="104" t="s">
        <v>3960</v>
      </c>
      <c r="K465" s="105" t="s">
        <v>655</v>
      </c>
      <c r="L465" s="164" t="s">
        <v>3935</v>
      </c>
      <c r="M465" s="88" t="s">
        <v>3961</v>
      </c>
      <c r="N465" s="88" t="s">
        <v>3962</v>
      </c>
      <c r="O465" s="88" t="s">
        <v>3963</v>
      </c>
      <c r="P465" s="56" t="s">
        <v>3964</v>
      </c>
      <c r="Q465" s="56" t="s">
        <v>3710</v>
      </c>
      <c r="R465" s="56" t="s">
        <v>3711</v>
      </c>
      <c r="S465" s="56" t="s">
        <v>3710</v>
      </c>
      <c r="T465" s="56" t="s">
        <v>3693</v>
      </c>
      <c r="U465" s="45">
        <v>30</v>
      </c>
      <c r="V465" s="56" t="s">
        <v>3907</v>
      </c>
      <c r="W465" s="56" t="s">
        <v>3665</v>
      </c>
      <c r="X465" s="119" t="s">
        <v>3965</v>
      </c>
      <c r="Y465" s="56"/>
      <c r="Z465" s="56"/>
      <c r="AA465" s="56"/>
      <c r="AB465" s="56" t="s">
        <v>3694</v>
      </c>
      <c r="AC465" s="45">
        <v>604</v>
      </c>
      <c r="AD465" s="45">
        <v>9.75</v>
      </c>
      <c r="AE465" s="413" t="s">
        <v>3695</v>
      </c>
      <c r="AF465" s="43">
        <v>70</v>
      </c>
      <c r="AG465" s="53" t="s">
        <v>3942</v>
      </c>
      <c r="AH465" s="48" t="s">
        <v>3951</v>
      </c>
      <c r="AI465" s="66" t="s">
        <v>3966</v>
      </c>
      <c r="AJ465" s="388" t="s">
        <v>3967</v>
      </c>
      <c r="AK465" s="185" t="s">
        <v>3968</v>
      </c>
      <c r="AL465" s="66" t="s">
        <v>3695</v>
      </c>
      <c r="AM465" s="53" t="s">
        <v>3952</v>
      </c>
      <c r="AN465" s="48" t="s">
        <v>3953</v>
      </c>
      <c r="AO465" s="66">
        <v>15</v>
      </c>
      <c r="AP465" s="53" t="s">
        <v>3954</v>
      </c>
      <c r="AQ465" s="48" t="s">
        <v>3955</v>
      </c>
      <c r="AR465" s="66">
        <v>5</v>
      </c>
      <c r="AS465" s="53"/>
      <c r="AT465" s="45"/>
      <c r="AU465" s="66"/>
      <c r="AV465" s="110"/>
      <c r="AW465" s="45"/>
      <c r="AX465" s="66"/>
    </row>
    <row r="466" spans="1:55" ht="103.95" customHeight="1" x14ac:dyDescent="0.25">
      <c r="A466" s="45">
        <v>481</v>
      </c>
      <c r="B466" s="253" t="s">
        <v>8483</v>
      </c>
      <c r="C466" s="45">
        <v>604</v>
      </c>
      <c r="D466" s="46" t="s">
        <v>3942</v>
      </c>
      <c r="E466" s="47" t="s">
        <v>3943</v>
      </c>
      <c r="F466" s="45">
        <v>10873</v>
      </c>
      <c r="G466" s="60" t="s">
        <v>3969</v>
      </c>
      <c r="H466" s="56" t="s">
        <v>3970</v>
      </c>
      <c r="I466" s="58" t="s">
        <v>3971</v>
      </c>
      <c r="J466" s="104" t="s">
        <v>3972</v>
      </c>
      <c r="K466" s="105" t="s">
        <v>664</v>
      </c>
      <c r="L466" s="58" t="s">
        <v>3973</v>
      </c>
      <c r="M466" s="58" t="s">
        <v>3974</v>
      </c>
      <c r="N466" s="58" t="s">
        <v>3975</v>
      </c>
      <c r="O466" s="58" t="s">
        <v>3976</v>
      </c>
      <c r="P466" s="56" t="s">
        <v>3977</v>
      </c>
      <c r="Q466" s="56" t="s">
        <v>3806</v>
      </c>
      <c r="R466" s="56" t="s">
        <v>3711</v>
      </c>
      <c r="S466" s="56" t="s">
        <v>3806</v>
      </c>
      <c r="T466" s="56" t="s">
        <v>3693</v>
      </c>
      <c r="U466" s="45">
        <v>25</v>
      </c>
      <c r="V466" s="56" t="s">
        <v>3723</v>
      </c>
      <c r="W466" s="56" t="s">
        <v>3665</v>
      </c>
      <c r="X466" s="119" t="s">
        <v>3978</v>
      </c>
      <c r="Y466" s="56"/>
      <c r="Z466" s="56"/>
      <c r="AA466" s="56"/>
      <c r="AB466" s="56" t="s">
        <v>3694</v>
      </c>
      <c r="AC466" s="45">
        <v>604</v>
      </c>
      <c r="AD466" s="45">
        <v>9.75</v>
      </c>
      <c r="AE466" s="413" t="s">
        <v>3695</v>
      </c>
      <c r="AF466" s="43">
        <v>80</v>
      </c>
      <c r="AG466" s="53" t="s">
        <v>3942</v>
      </c>
      <c r="AH466" s="48" t="s">
        <v>3951</v>
      </c>
      <c r="AI466" s="66" t="s">
        <v>3722</v>
      </c>
      <c r="AJ466" s="388" t="s">
        <v>3967</v>
      </c>
      <c r="AK466" s="185" t="s">
        <v>3968</v>
      </c>
      <c r="AL466" s="66" t="s">
        <v>3693</v>
      </c>
      <c r="AM466" s="53" t="s">
        <v>3926</v>
      </c>
      <c r="AN466" s="48" t="s">
        <v>3956</v>
      </c>
      <c r="AO466" s="66">
        <v>25</v>
      </c>
      <c r="AP466" s="53" t="s">
        <v>3952</v>
      </c>
      <c r="AQ466" s="48" t="s">
        <v>3953</v>
      </c>
      <c r="AR466" s="66">
        <v>15</v>
      </c>
      <c r="AS466" s="53" t="s">
        <v>3954</v>
      </c>
      <c r="AT466" s="45" t="s">
        <v>3955</v>
      </c>
      <c r="AU466" s="66" t="s">
        <v>3695</v>
      </c>
      <c r="AV466" s="107"/>
      <c r="AW466" s="45"/>
      <c r="AX466" s="66"/>
    </row>
    <row r="467" spans="1:55" ht="91.05" customHeight="1" x14ac:dyDescent="0.25">
      <c r="A467" s="45">
        <v>481</v>
      </c>
      <c r="B467" s="253" t="s">
        <v>8483</v>
      </c>
      <c r="C467" s="45">
        <v>606</v>
      </c>
      <c r="D467" s="46" t="s">
        <v>3601</v>
      </c>
      <c r="E467" s="47" t="s">
        <v>3979</v>
      </c>
      <c r="F467" s="56" t="s">
        <v>3980</v>
      </c>
      <c r="G467" s="47" t="s">
        <v>3981</v>
      </c>
      <c r="H467" s="45">
        <v>2005</v>
      </c>
      <c r="I467" s="48" t="s">
        <v>3982</v>
      </c>
      <c r="J467" s="104">
        <v>55414.92</v>
      </c>
      <c r="K467" s="105" t="s">
        <v>664</v>
      </c>
      <c r="L467" s="48" t="s">
        <v>3983</v>
      </c>
      <c r="M467" s="48" t="s">
        <v>3984</v>
      </c>
      <c r="N467" s="48" t="s">
        <v>3985</v>
      </c>
      <c r="O467" s="48" t="s">
        <v>3986</v>
      </c>
      <c r="P467" s="45">
        <v>3502690</v>
      </c>
      <c r="Q467" s="45">
        <v>5.13</v>
      </c>
      <c r="R467" s="45">
        <v>0</v>
      </c>
      <c r="S467" s="45">
        <v>5.13</v>
      </c>
      <c r="T467" s="45">
        <v>0</v>
      </c>
      <c r="U467" s="45">
        <v>5.13</v>
      </c>
      <c r="V467" s="45">
        <v>50</v>
      </c>
      <c r="W467" s="45">
        <v>100</v>
      </c>
      <c r="X467" s="119" t="s">
        <v>3987</v>
      </c>
      <c r="Y467" s="45"/>
      <c r="Z467" s="45"/>
      <c r="AA467" s="45"/>
      <c r="AB467" s="45">
        <v>4</v>
      </c>
      <c r="AC467" s="45">
        <v>606</v>
      </c>
      <c r="AD467" s="45">
        <v>9.75</v>
      </c>
      <c r="AE467" s="52">
        <v>5</v>
      </c>
      <c r="AF467" s="43">
        <v>30</v>
      </c>
      <c r="AG467" s="53" t="s">
        <v>3601</v>
      </c>
      <c r="AH467" s="48" t="s">
        <v>3941</v>
      </c>
      <c r="AI467" s="66">
        <v>10</v>
      </c>
      <c r="AJ467" s="53" t="s">
        <v>3988</v>
      </c>
      <c r="AK467" s="48" t="s">
        <v>3941</v>
      </c>
      <c r="AL467" s="66">
        <v>10</v>
      </c>
      <c r="AM467" s="53" t="s">
        <v>3989</v>
      </c>
      <c r="AN467" s="48" t="s">
        <v>3990</v>
      </c>
      <c r="AO467" s="66">
        <v>10</v>
      </c>
      <c r="AP467" s="53"/>
      <c r="AQ467" s="48"/>
      <c r="AR467" s="66"/>
      <c r="AS467" s="53"/>
      <c r="AT467" s="45"/>
      <c r="AU467" s="66"/>
      <c r="AV467" s="107"/>
      <c r="AW467" s="45"/>
      <c r="AX467" s="66"/>
    </row>
    <row r="468" spans="1:55" ht="103.95" customHeight="1" x14ac:dyDescent="0.25">
      <c r="A468" s="45">
        <v>481</v>
      </c>
      <c r="B468" s="253" t="s">
        <v>8483</v>
      </c>
      <c r="C468" s="45">
        <v>605</v>
      </c>
      <c r="D468" s="46" t="s">
        <v>3893</v>
      </c>
      <c r="E468" s="47" t="s">
        <v>3991</v>
      </c>
      <c r="F468" s="56" t="s">
        <v>3992</v>
      </c>
      <c r="G468" s="47" t="s">
        <v>3993</v>
      </c>
      <c r="H468" s="45">
        <v>2007</v>
      </c>
      <c r="I468" s="48" t="s">
        <v>3994</v>
      </c>
      <c r="J468" s="104">
        <v>72100</v>
      </c>
      <c r="K468" s="105" t="s">
        <v>655</v>
      </c>
      <c r="L468" s="48" t="s">
        <v>3995</v>
      </c>
      <c r="M468" s="48" t="s">
        <v>3996</v>
      </c>
      <c r="N468" s="48" t="s">
        <v>3997</v>
      </c>
      <c r="O468" s="48" t="s">
        <v>3998</v>
      </c>
      <c r="P468" s="45">
        <v>3503491</v>
      </c>
      <c r="Q468" s="45">
        <v>50</v>
      </c>
      <c r="R468" s="45">
        <v>0</v>
      </c>
      <c r="S468" s="45">
        <v>50</v>
      </c>
      <c r="T468" s="45">
        <v>0</v>
      </c>
      <c r="U468" s="45">
        <v>50</v>
      </c>
      <c r="V468" s="45">
        <v>80</v>
      </c>
      <c r="W468" s="45">
        <v>100</v>
      </c>
      <c r="X468" s="119" t="s">
        <v>3999</v>
      </c>
      <c r="Y468" s="45"/>
      <c r="Z468" s="45"/>
      <c r="AA468" s="45"/>
      <c r="AB468" s="45">
        <v>4</v>
      </c>
      <c r="AC468" s="45">
        <v>605</v>
      </c>
      <c r="AD468" s="45">
        <v>9.75</v>
      </c>
      <c r="AE468" s="52">
        <v>5</v>
      </c>
      <c r="AF468" s="43">
        <v>80</v>
      </c>
      <c r="AG468" s="53" t="s">
        <v>3893</v>
      </c>
      <c r="AH468" s="48" t="s">
        <v>4000</v>
      </c>
      <c r="AI468" s="66">
        <v>70</v>
      </c>
      <c r="AJ468" s="53" t="s">
        <v>4001</v>
      </c>
      <c r="AK468" s="48" t="s">
        <v>4002</v>
      </c>
      <c r="AL468" s="66">
        <v>5</v>
      </c>
      <c r="AM468" s="53" t="s">
        <v>4003</v>
      </c>
      <c r="AN468" s="48" t="s">
        <v>4004</v>
      </c>
      <c r="AO468" s="66">
        <v>5</v>
      </c>
      <c r="AP468" s="53"/>
      <c r="AQ468" s="48"/>
      <c r="AR468" s="66"/>
      <c r="AS468" s="53"/>
      <c r="AT468" s="45"/>
      <c r="AU468" s="66"/>
      <c r="AV468" s="107"/>
      <c r="AW468" s="45"/>
      <c r="AX468" s="66"/>
    </row>
    <row r="469" spans="1:55" ht="118.95" customHeight="1" x14ac:dyDescent="0.25">
      <c r="A469" s="45">
        <v>481</v>
      </c>
      <c r="B469" s="253" t="s">
        <v>8483</v>
      </c>
      <c r="C469" s="45">
        <v>605</v>
      </c>
      <c r="D469" s="46" t="s">
        <v>3893</v>
      </c>
      <c r="E469" s="47" t="s">
        <v>3991</v>
      </c>
      <c r="F469" s="56" t="s">
        <v>3992</v>
      </c>
      <c r="G469" s="47" t="s">
        <v>4005</v>
      </c>
      <c r="H469" s="45">
        <v>2003</v>
      </c>
      <c r="I469" s="48" t="s">
        <v>4006</v>
      </c>
      <c r="J469" s="104">
        <v>147235.09</v>
      </c>
      <c r="K469" s="105" t="s">
        <v>664</v>
      </c>
      <c r="L469" s="48" t="s">
        <v>3995</v>
      </c>
      <c r="M469" s="48" t="s">
        <v>3996</v>
      </c>
      <c r="N469" s="48" t="s">
        <v>4007</v>
      </c>
      <c r="O469" s="48" t="s">
        <v>4008</v>
      </c>
      <c r="P469" s="45" t="s">
        <v>4009</v>
      </c>
      <c r="Q469" s="45">
        <v>70</v>
      </c>
      <c r="R469" s="45">
        <v>0</v>
      </c>
      <c r="S469" s="45">
        <v>70</v>
      </c>
      <c r="T469" s="45">
        <v>0</v>
      </c>
      <c r="U469" s="45">
        <v>70</v>
      </c>
      <c r="V469" s="45">
        <v>90</v>
      </c>
      <c r="W469" s="45">
        <v>100</v>
      </c>
      <c r="X469" s="119" t="s">
        <v>3906</v>
      </c>
      <c r="Y469" s="45"/>
      <c r="Z469" s="45"/>
      <c r="AA469" s="45"/>
      <c r="AB469" s="45">
        <v>4</v>
      </c>
      <c r="AC469" s="45">
        <v>605</v>
      </c>
      <c r="AD469" s="45">
        <v>9.75</v>
      </c>
      <c r="AE469" s="52">
        <v>5</v>
      </c>
      <c r="AF469" s="43">
        <v>90</v>
      </c>
      <c r="AG469" s="53" t="s">
        <v>3893</v>
      </c>
      <c r="AH469" s="48" t="s">
        <v>4000</v>
      </c>
      <c r="AI469" s="66">
        <v>80</v>
      </c>
      <c r="AJ469" s="53" t="s">
        <v>4001</v>
      </c>
      <c r="AK469" s="48" t="s">
        <v>4002</v>
      </c>
      <c r="AL469" s="66">
        <v>5</v>
      </c>
      <c r="AM469" s="53" t="s">
        <v>4003</v>
      </c>
      <c r="AN469" s="48" t="s">
        <v>4004</v>
      </c>
      <c r="AO469" s="66">
        <v>5</v>
      </c>
      <c r="AP469" s="53"/>
      <c r="AQ469" s="48"/>
      <c r="AR469" s="66"/>
      <c r="AS469" s="53"/>
      <c r="AT469" s="45"/>
      <c r="AU469" s="66"/>
      <c r="AV469" s="107"/>
      <c r="AW469" s="45"/>
      <c r="AX469" s="66"/>
    </row>
    <row r="470" spans="1:55" ht="78" customHeight="1" x14ac:dyDescent="0.25">
      <c r="A470" s="45">
        <v>481</v>
      </c>
      <c r="B470" s="253" t="s">
        <v>8483</v>
      </c>
      <c r="C470" s="56" t="s">
        <v>4010</v>
      </c>
      <c r="D470" s="298" t="s">
        <v>3893</v>
      </c>
      <c r="E470" s="87" t="s">
        <v>3991</v>
      </c>
      <c r="F470" s="56" t="s">
        <v>3992</v>
      </c>
      <c r="G470" s="87" t="s">
        <v>4011</v>
      </c>
      <c r="H470" s="56" t="s">
        <v>3706</v>
      </c>
      <c r="I470" s="88" t="s">
        <v>4012</v>
      </c>
      <c r="J470" s="104" t="s">
        <v>4013</v>
      </c>
      <c r="K470" s="105" t="s">
        <v>694</v>
      </c>
      <c r="L470" s="88" t="s">
        <v>4014</v>
      </c>
      <c r="M470" s="88" t="s">
        <v>4015</v>
      </c>
      <c r="N470" s="88" t="s">
        <v>4016</v>
      </c>
      <c r="O470" s="88" t="s">
        <v>4017</v>
      </c>
      <c r="P470" s="56" t="s">
        <v>4018</v>
      </c>
      <c r="Q470" s="56" t="s">
        <v>3665</v>
      </c>
      <c r="R470" s="56" t="s">
        <v>4019</v>
      </c>
      <c r="S470" s="56" t="s">
        <v>4020</v>
      </c>
      <c r="T470" s="56" t="s">
        <v>3710</v>
      </c>
      <c r="U470" s="56" t="s">
        <v>3665</v>
      </c>
      <c r="V470" s="56" t="s">
        <v>3710</v>
      </c>
      <c r="W470" s="56" t="s">
        <v>3710</v>
      </c>
      <c r="X470" s="119" t="s">
        <v>3906</v>
      </c>
      <c r="Y470" s="56"/>
      <c r="Z470" s="56"/>
      <c r="AA470" s="56"/>
      <c r="AB470" s="56" t="s">
        <v>3694</v>
      </c>
      <c r="AC470" s="56"/>
      <c r="AD470" s="56"/>
      <c r="AE470" s="413" t="s">
        <v>3695</v>
      </c>
      <c r="AF470" s="43" t="s">
        <v>3710</v>
      </c>
      <c r="AG470" s="75" t="s">
        <v>3893</v>
      </c>
      <c r="AH470" s="88" t="s">
        <v>4000</v>
      </c>
      <c r="AI470" s="66">
        <v>20</v>
      </c>
      <c r="AJ470" s="388"/>
      <c r="AK470" s="185"/>
      <c r="AL470" s="66"/>
      <c r="AM470" s="388"/>
      <c r="AN470" s="185"/>
      <c r="AO470" s="66"/>
      <c r="AP470" s="388"/>
      <c r="AQ470" s="185"/>
      <c r="AR470" s="66"/>
      <c r="AS470" s="388"/>
      <c r="AT470" s="56"/>
      <c r="AU470" s="66"/>
      <c r="AV470" s="372"/>
      <c r="AW470" s="56"/>
      <c r="AX470" s="66"/>
    </row>
    <row r="471" spans="1:55" ht="91.05" customHeight="1" x14ac:dyDescent="0.25">
      <c r="A471" s="45">
        <v>481</v>
      </c>
      <c r="B471" s="253" t="s">
        <v>8483</v>
      </c>
      <c r="C471" s="56" t="s">
        <v>3912</v>
      </c>
      <c r="D471" s="298" t="s">
        <v>3601</v>
      </c>
      <c r="E471" s="87" t="s">
        <v>4021</v>
      </c>
      <c r="F471" s="56" t="s">
        <v>3914</v>
      </c>
      <c r="G471" s="87" t="s">
        <v>4022</v>
      </c>
      <c r="H471" s="56" t="s">
        <v>4023</v>
      </c>
      <c r="I471" s="88" t="s">
        <v>4024</v>
      </c>
      <c r="J471" s="104" t="s">
        <v>4025</v>
      </c>
      <c r="K471" s="105" t="s">
        <v>848</v>
      </c>
      <c r="L471" s="88" t="s">
        <v>4026</v>
      </c>
      <c r="M471" s="88" t="s">
        <v>4027</v>
      </c>
      <c r="N471" s="88" t="s">
        <v>4028</v>
      </c>
      <c r="O471" s="88" t="s">
        <v>4029</v>
      </c>
      <c r="P471" s="56" t="s">
        <v>4030</v>
      </c>
      <c r="Q471" s="56" t="s">
        <v>4031</v>
      </c>
      <c r="R471" s="56" t="s">
        <v>4032</v>
      </c>
      <c r="S471" s="56" t="s">
        <v>4033</v>
      </c>
      <c r="T471" s="56" t="s">
        <v>4034</v>
      </c>
      <c r="U471" s="56" t="s">
        <v>4031</v>
      </c>
      <c r="V471" s="50">
        <v>80</v>
      </c>
      <c r="W471" s="56" t="s">
        <v>4035</v>
      </c>
      <c r="X471" s="119" t="s">
        <v>4036</v>
      </c>
      <c r="Y471" s="56"/>
      <c r="Z471" s="56"/>
      <c r="AA471" s="56"/>
      <c r="AB471" s="56"/>
      <c r="AC471" s="56"/>
      <c r="AD471" s="56"/>
      <c r="AE471" s="413"/>
      <c r="AF471" s="43" t="s">
        <v>3665</v>
      </c>
      <c r="AG471" s="75" t="s">
        <v>3601</v>
      </c>
      <c r="AH471" s="88" t="s">
        <v>3941</v>
      </c>
      <c r="AI471" s="66">
        <v>30</v>
      </c>
      <c r="AJ471" s="388" t="s">
        <v>4037</v>
      </c>
      <c r="AK471" s="185" t="s">
        <v>3925</v>
      </c>
      <c r="AL471" s="66" t="s">
        <v>3710</v>
      </c>
      <c r="AM471" s="388" t="s">
        <v>4038</v>
      </c>
      <c r="AN471" s="185" t="s">
        <v>4039</v>
      </c>
      <c r="AO471" s="66" t="s">
        <v>3693</v>
      </c>
      <c r="AP471" s="388" t="s">
        <v>4040</v>
      </c>
      <c r="AQ471" s="185" t="s">
        <v>4039</v>
      </c>
      <c r="AR471" s="66" t="s">
        <v>3710</v>
      </c>
      <c r="AS471" s="388" t="s">
        <v>4041</v>
      </c>
      <c r="AT471" s="56" t="s">
        <v>3925</v>
      </c>
      <c r="AU471" s="66" t="s">
        <v>3710</v>
      </c>
      <c r="AV471" s="372"/>
      <c r="AW471" s="56"/>
      <c r="AX471" s="66"/>
    </row>
    <row r="472" spans="1:55" ht="64.95" customHeight="1" x14ac:dyDescent="0.25">
      <c r="A472" s="45">
        <v>481</v>
      </c>
      <c r="B472" s="253" t="s">
        <v>8483</v>
      </c>
      <c r="C472" s="56" t="s">
        <v>4042</v>
      </c>
      <c r="D472" s="298" t="s">
        <v>3601</v>
      </c>
      <c r="E472" s="60" t="s">
        <v>4043</v>
      </c>
      <c r="F472" s="56" t="s">
        <v>4044</v>
      </c>
      <c r="G472" s="60" t="s">
        <v>4045</v>
      </c>
      <c r="H472" s="56" t="s">
        <v>3970</v>
      </c>
      <c r="I472" s="58" t="s">
        <v>4046</v>
      </c>
      <c r="J472" s="104" t="s">
        <v>4047</v>
      </c>
      <c r="K472" s="105" t="s">
        <v>664</v>
      </c>
      <c r="L472" s="86" t="s">
        <v>4048</v>
      </c>
      <c r="M472" s="58" t="s">
        <v>4049</v>
      </c>
      <c r="N472" s="83" t="s">
        <v>4050</v>
      </c>
      <c r="O472" s="58" t="s">
        <v>4051</v>
      </c>
      <c r="P472" s="56" t="s">
        <v>4052</v>
      </c>
      <c r="Q472" s="56" t="s">
        <v>4053</v>
      </c>
      <c r="R472" s="56" t="s">
        <v>3711</v>
      </c>
      <c r="S472" s="56" t="s">
        <v>4054</v>
      </c>
      <c r="T472" s="56" t="s">
        <v>4055</v>
      </c>
      <c r="U472" s="56" t="s">
        <v>4056</v>
      </c>
      <c r="V472" s="56" t="s">
        <v>3703</v>
      </c>
      <c r="W472" s="56" t="s">
        <v>3665</v>
      </c>
      <c r="X472" s="119" t="s">
        <v>4057</v>
      </c>
      <c r="Y472" s="56" t="s">
        <v>3692</v>
      </c>
      <c r="Z472" s="56" t="s">
        <v>4058</v>
      </c>
      <c r="AA472" s="56" t="s">
        <v>3692</v>
      </c>
      <c r="AB472" s="56"/>
      <c r="AC472" s="56"/>
      <c r="AD472" s="56"/>
      <c r="AE472" s="413"/>
      <c r="AF472" s="43" t="s">
        <v>3693</v>
      </c>
      <c r="AG472" s="75" t="s">
        <v>4059</v>
      </c>
      <c r="AH472" s="185"/>
      <c r="AI472" s="66" t="s">
        <v>3711</v>
      </c>
      <c r="AJ472" s="388" t="s">
        <v>4060</v>
      </c>
      <c r="AK472" s="185"/>
      <c r="AL472" s="66" t="s">
        <v>3693</v>
      </c>
      <c r="AM472" s="388"/>
      <c r="AN472" s="185"/>
      <c r="AO472" s="66"/>
      <c r="AP472" s="388"/>
      <c r="AQ472" s="185"/>
      <c r="AR472" s="66"/>
      <c r="AS472" s="388"/>
      <c r="AT472" s="56"/>
      <c r="AU472" s="66"/>
      <c r="AV472" s="372"/>
      <c r="AW472" s="56"/>
      <c r="AX472" s="66"/>
    </row>
    <row r="473" spans="1:55" ht="64.95" customHeight="1" x14ac:dyDescent="0.25">
      <c r="A473" s="45">
        <v>481</v>
      </c>
      <c r="B473" s="253" t="s">
        <v>8483</v>
      </c>
      <c r="C473" s="56" t="s">
        <v>4042</v>
      </c>
      <c r="D473" s="298" t="s">
        <v>3601</v>
      </c>
      <c r="E473" s="60" t="s">
        <v>4061</v>
      </c>
      <c r="F473" s="56" t="s">
        <v>4044</v>
      </c>
      <c r="G473" s="60" t="s">
        <v>4062</v>
      </c>
      <c r="H473" s="56" t="s">
        <v>4063</v>
      </c>
      <c r="I473" s="58" t="s">
        <v>4064</v>
      </c>
      <c r="J473" s="104" t="s">
        <v>4065</v>
      </c>
      <c r="K473" s="105" t="s">
        <v>848</v>
      </c>
      <c r="L473" s="86" t="s">
        <v>4066</v>
      </c>
      <c r="M473" s="58" t="s">
        <v>4067</v>
      </c>
      <c r="N473" s="83" t="s">
        <v>4068</v>
      </c>
      <c r="O473" s="58" t="s">
        <v>4069</v>
      </c>
      <c r="P473" s="56" t="s">
        <v>4070</v>
      </c>
      <c r="Q473" s="56" t="s">
        <v>3710</v>
      </c>
      <c r="R473" s="56" t="s">
        <v>4032</v>
      </c>
      <c r="S473" s="56" t="s">
        <v>3710</v>
      </c>
      <c r="T473" s="56" t="s">
        <v>4055</v>
      </c>
      <c r="U473" s="56" t="s">
        <v>4071</v>
      </c>
      <c r="V473" s="56" t="s">
        <v>3795</v>
      </c>
      <c r="W473" s="56" t="s">
        <v>3665</v>
      </c>
      <c r="X473" s="119" t="s">
        <v>4072</v>
      </c>
      <c r="Y473" s="56" t="s">
        <v>3714</v>
      </c>
      <c r="Z473" s="56" t="s">
        <v>3713</v>
      </c>
      <c r="AA473" s="56" t="s">
        <v>3694</v>
      </c>
      <c r="AB473" s="56"/>
      <c r="AC473" s="56"/>
      <c r="AD473" s="56"/>
      <c r="AE473" s="413"/>
      <c r="AF473" s="43" t="s">
        <v>3711</v>
      </c>
      <c r="AG473" s="75" t="s">
        <v>4059</v>
      </c>
      <c r="AH473" s="185"/>
      <c r="AI473" s="66" t="s">
        <v>3711</v>
      </c>
      <c r="AJ473" s="388" t="s">
        <v>4073</v>
      </c>
      <c r="AK473" s="185"/>
      <c r="AL473" s="66" t="s">
        <v>3711</v>
      </c>
      <c r="AM473" s="388" t="s">
        <v>4060</v>
      </c>
      <c r="AN473" s="185"/>
      <c r="AO473" s="66" t="s">
        <v>3711</v>
      </c>
      <c r="AP473" s="388"/>
      <c r="AQ473" s="185"/>
      <c r="AR473" s="66"/>
      <c r="AS473" s="388"/>
      <c r="AT473" s="56"/>
      <c r="AU473" s="66"/>
      <c r="AV473" s="372"/>
      <c r="AW473" s="56"/>
      <c r="AX473" s="66"/>
    </row>
    <row r="474" spans="1:55" ht="130.05000000000001" customHeight="1" x14ac:dyDescent="0.25">
      <c r="A474" s="45">
        <v>481</v>
      </c>
      <c r="B474" s="253" t="s">
        <v>8483</v>
      </c>
      <c r="C474" s="56" t="s">
        <v>4042</v>
      </c>
      <c r="D474" s="298" t="s">
        <v>3601</v>
      </c>
      <c r="E474" s="87" t="s">
        <v>4074</v>
      </c>
      <c r="F474" s="56" t="s">
        <v>4044</v>
      </c>
      <c r="G474" s="87" t="s">
        <v>4075</v>
      </c>
      <c r="H474" s="56" t="s">
        <v>4076</v>
      </c>
      <c r="I474" s="88" t="s">
        <v>4077</v>
      </c>
      <c r="J474" s="104" t="s">
        <v>4078</v>
      </c>
      <c r="K474" s="105" t="s">
        <v>4079</v>
      </c>
      <c r="L474" s="88" t="s">
        <v>4080</v>
      </c>
      <c r="M474" s="88" t="s">
        <v>4081</v>
      </c>
      <c r="N474" s="88" t="s">
        <v>4082</v>
      </c>
      <c r="O474" s="88" t="s">
        <v>4083</v>
      </c>
      <c r="P474" s="56" t="s">
        <v>4084</v>
      </c>
      <c r="Q474" s="56" t="s">
        <v>4085</v>
      </c>
      <c r="R474" s="56" t="s">
        <v>4086</v>
      </c>
      <c r="S474" s="56" t="s">
        <v>3966</v>
      </c>
      <c r="T474" s="56" t="s">
        <v>4055</v>
      </c>
      <c r="U474" s="56" t="s">
        <v>4087</v>
      </c>
      <c r="V474" s="56" t="s">
        <v>3742</v>
      </c>
      <c r="W474" s="56" t="s">
        <v>4088</v>
      </c>
      <c r="X474" s="119" t="s">
        <v>4089</v>
      </c>
      <c r="Y474" s="56" t="s">
        <v>3692</v>
      </c>
      <c r="Z474" s="56" t="s">
        <v>3694</v>
      </c>
      <c r="AA474" s="56" t="s">
        <v>3713</v>
      </c>
      <c r="AB474" s="56"/>
      <c r="AC474" s="56"/>
      <c r="AD474" s="56"/>
      <c r="AE474" s="413"/>
      <c r="AF474" s="43" t="s">
        <v>3665</v>
      </c>
      <c r="AG474" s="75" t="s">
        <v>4059</v>
      </c>
      <c r="AH474" s="88" t="s">
        <v>4090</v>
      </c>
      <c r="AI474" s="66">
        <v>45</v>
      </c>
      <c r="AJ474" s="388" t="s">
        <v>4073</v>
      </c>
      <c r="AK474" s="185" t="s">
        <v>4091</v>
      </c>
      <c r="AL474" s="66" t="s">
        <v>3710</v>
      </c>
      <c r="AM474" s="388" t="s">
        <v>4092</v>
      </c>
      <c r="AN474" s="185" t="s">
        <v>4091</v>
      </c>
      <c r="AO474" s="66" t="s">
        <v>3806</v>
      </c>
      <c r="AP474" s="388" t="s">
        <v>4093</v>
      </c>
      <c r="AQ474" s="185" t="s">
        <v>4094</v>
      </c>
      <c r="AR474" s="66" t="s">
        <v>3806</v>
      </c>
      <c r="AS474" s="388" t="s">
        <v>4060</v>
      </c>
      <c r="AT474" s="56" t="s">
        <v>4095</v>
      </c>
      <c r="AU474" s="66" t="s">
        <v>3695</v>
      </c>
      <c r="AV474" s="372"/>
      <c r="AW474" s="56"/>
      <c r="AX474" s="66"/>
    </row>
    <row r="475" spans="1:55" s="29" customFormat="1" ht="137.55000000000001" customHeight="1" x14ac:dyDescent="0.25">
      <c r="A475" s="45">
        <v>481</v>
      </c>
      <c r="B475" s="253" t="s">
        <v>8483</v>
      </c>
      <c r="C475" s="45">
        <v>503</v>
      </c>
      <c r="D475" s="46" t="s">
        <v>2810</v>
      </c>
      <c r="E475" s="47" t="s">
        <v>4096</v>
      </c>
      <c r="F475" s="45">
        <v>15659</v>
      </c>
      <c r="G475" s="47" t="s">
        <v>4097</v>
      </c>
      <c r="H475" s="45">
        <v>2018</v>
      </c>
      <c r="I475" s="48" t="s">
        <v>4098</v>
      </c>
      <c r="J475" s="104">
        <v>23949.22</v>
      </c>
      <c r="K475" s="105" t="s">
        <v>793</v>
      </c>
      <c r="L475" s="48" t="s">
        <v>4099</v>
      </c>
      <c r="M475" s="48" t="s">
        <v>4100</v>
      </c>
      <c r="N475" s="48" t="s">
        <v>4101</v>
      </c>
      <c r="O475" s="48" t="s">
        <v>4102</v>
      </c>
      <c r="P475" s="45" t="s">
        <v>4103</v>
      </c>
      <c r="Q475" s="45">
        <v>5.13</v>
      </c>
      <c r="R475" s="45">
        <v>7.0000000000000007E-2</v>
      </c>
      <c r="S475" s="45">
        <v>5.13</v>
      </c>
      <c r="T475" s="45">
        <v>0</v>
      </c>
      <c r="U475" s="45">
        <v>5.2</v>
      </c>
      <c r="V475" s="93">
        <v>0.1</v>
      </c>
      <c r="W475" s="45">
        <v>5</v>
      </c>
      <c r="X475" s="51" t="s">
        <v>4104</v>
      </c>
      <c r="Y475" s="45">
        <v>4</v>
      </c>
      <c r="Z475" s="45">
        <v>6</v>
      </c>
      <c r="AA475" s="45">
        <v>2</v>
      </c>
      <c r="AB475" s="45">
        <v>35</v>
      </c>
      <c r="AC475" s="45" t="s">
        <v>4105</v>
      </c>
      <c r="AD475" s="45">
        <v>9.75</v>
      </c>
      <c r="AE475" s="52">
        <v>5</v>
      </c>
      <c r="AF475" s="43">
        <v>50</v>
      </c>
      <c r="AG475" s="53" t="s">
        <v>2810</v>
      </c>
      <c r="AH475" s="48"/>
      <c r="AI475" s="66">
        <v>16.670000000000002</v>
      </c>
      <c r="AJ475" s="53" t="s">
        <v>4106</v>
      </c>
      <c r="AK475" s="48"/>
      <c r="AL475" s="66">
        <v>16.670000000000002</v>
      </c>
      <c r="AM475" s="53" t="s">
        <v>4107</v>
      </c>
      <c r="AN475" s="48" t="s">
        <v>4108</v>
      </c>
      <c r="AO475" s="66">
        <v>50</v>
      </c>
      <c r="AP475" s="53" t="s">
        <v>4109</v>
      </c>
      <c r="AQ475" s="48"/>
      <c r="AR475" s="66">
        <v>16.670000000000002</v>
      </c>
      <c r="AS475" s="53"/>
      <c r="AT475" s="45"/>
      <c r="AU475" s="66"/>
      <c r="AV475" s="107"/>
      <c r="AW475" s="45"/>
      <c r="AX475" s="66"/>
      <c r="AY475" s="132"/>
      <c r="AZ475" s="132"/>
      <c r="BA475" s="132"/>
      <c r="BB475" s="132"/>
      <c r="BC475" s="132"/>
    </row>
    <row r="476" spans="1:55" s="29" customFormat="1" ht="169.2" customHeight="1" x14ac:dyDescent="0.25">
      <c r="A476" s="45">
        <v>481</v>
      </c>
      <c r="B476" s="253" t="s">
        <v>8483</v>
      </c>
      <c r="C476" s="45">
        <v>504</v>
      </c>
      <c r="D476" s="46" t="s">
        <v>2810</v>
      </c>
      <c r="E476" s="47" t="s">
        <v>4110</v>
      </c>
      <c r="F476" s="45">
        <v>11150</v>
      </c>
      <c r="G476" s="47" t="s">
        <v>4111</v>
      </c>
      <c r="H476" s="45">
        <v>2018</v>
      </c>
      <c r="I476" s="48" t="s">
        <v>4112</v>
      </c>
      <c r="J476" s="104">
        <v>110144.12</v>
      </c>
      <c r="K476" s="105" t="s">
        <v>793</v>
      </c>
      <c r="L476" s="48" t="s">
        <v>4113</v>
      </c>
      <c r="M476" s="48" t="s">
        <v>4114</v>
      </c>
      <c r="N476" s="48" t="s">
        <v>4115</v>
      </c>
      <c r="O476" s="48" t="s">
        <v>4116</v>
      </c>
      <c r="P476" s="45">
        <v>4010908</v>
      </c>
      <c r="Q476" s="45">
        <v>15</v>
      </c>
      <c r="R476" s="45">
        <v>0.5</v>
      </c>
      <c r="S476" s="45">
        <v>15</v>
      </c>
      <c r="T476" s="45">
        <v>0</v>
      </c>
      <c r="U476" s="45">
        <v>15</v>
      </c>
      <c r="V476" s="45">
        <v>10</v>
      </c>
      <c r="W476" s="45">
        <v>6.67</v>
      </c>
      <c r="X476" s="51" t="s">
        <v>4117</v>
      </c>
      <c r="Y476" s="45">
        <v>2</v>
      </c>
      <c r="Z476" s="45">
        <v>1</v>
      </c>
      <c r="AA476" s="45">
        <v>4</v>
      </c>
      <c r="AB476" s="45">
        <v>60</v>
      </c>
      <c r="AC476" s="45" t="s">
        <v>4118</v>
      </c>
      <c r="AD476" s="45">
        <v>9.75</v>
      </c>
      <c r="AE476" s="52">
        <v>5</v>
      </c>
      <c r="AF476" s="43">
        <v>50</v>
      </c>
      <c r="AG476" s="53" t="s">
        <v>2810</v>
      </c>
      <c r="AH476" s="48" t="s">
        <v>4119</v>
      </c>
      <c r="AI476" s="66">
        <v>50</v>
      </c>
      <c r="AJ476" s="53"/>
      <c r="AK476" s="48"/>
      <c r="AL476" s="66"/>
      <c r="AM476" s="53"/>
      <c r="AN476" s="48"/>
      <c r="AO476" s="66"/>
      <c r="AP476" s="53"/>
      <c r="AQ476" s="48"/>
      <c r="AR476" s="66"/>
      <c r="AS476" s="53"/>
      <c r="AT476" s="45"/>
      <c r="AU476" s="66"/>
      <c r="AV476" s="107"/>
      <c r="AW476" s="45"/>
      <c r="AX476" s="66"/>
      <c r="AY476" s="132"/>
      <c r="AZ476" s="132"/>
      <c r="BA476" s="132"/>
      <c r="BB476" s="132"/>
      <c r="BC476" s="132"/>
    </row>
    <row r="477" spans="1:55" s="29" customFormat="1" ht="175.05" customHeight="1" x14ac:dyDescent="0.25">
      <c r="A477" s="45">
        <v>481</v>
      </c>
      <c r="B477" s="253" t="s">
        <v>8483</v>
      </c>
      <c r="C477" s="45">
        <v>604</v>
      </c>
      <c r="D477" s="46" t="s">
        <v>3942</v>
      </c>
      <c r="E477" s="47" t="s">
        <v>4120</v>
      </c>
      <c r="F477" s="45">
        <v>13542</v>
      </c>
      <c r="G477" s="47" t="s">
        <v>4121</v>
      </c>
      <c r="H477" s="45">
        <v>2018</v>
      </c>
      <c r="I477" s="48" t="s">
        <v>4122</v>
      </c>
      <c r="J477" s="104">
        <v>81702.41</v>
      </c>
      <c r="K477" s="105" t="s">
        <v>793</v>
      </c>
      <c r="L477" s="48" t="s">
        <v>4123</v>
      </c>
      <c r="M477" s="48" t="s">
        <v>4124</v>
      </c>
      <c r="N477" s="48" t="s">
        <v>4125</v>
      </c>
      <c r="O477" s="48" t="s">
        <v>4126</v>
      </c>
      <c r="P477" s="45">
        <v>3504668</v>
      </c>
      <c r="Q477" s="45" t="s">
        <v>4127</v>
      </c>
      <c r="R477" s="45"/>
      <c r="S477" s="45">
        <v>7</v>
      </c>
      <c r="T477" s="45">
        <v>12</v>
      </c>
      <c r="U477" s="45">
        <v>20</v>
      </c>
      <c r="V477" s="45">
        <v>50</v>
      </c>
      <c r="W477" s="45">
        <v>5</v>
      </c>
      <c r="X477" s="51" t="s">
        <v>4128</v>
      </c>
      <c r="Y477" s="45">
        <v>3</v>
      </c>
      <c r="Z477" s="45">
        <v>11</v>
      </c>
      <c r="AA477" s="45">
        <v>5</v>
      </c>
      <c r="AB477" s="45">
        <v>4</v>
      </c>
      <c r="AC477" s="45"/>
      <c r="AD477" s="45">
        <v>30</v>
      </c>
      <c r="AE477" s="52">
        <v>5</v>
      </c>
      <c r="AF477" s="43">
        <v>60</v>
      </c>
      <c r="AG477" s="53" t="s">
        <v>4129</v>
      </c>
      <c r="AH477" s="304" t="s">
        <v>4130</v>
      </c>
      <c r="AI477" s="66">
        <v>20</v>
      </c>
      <c r="AJ477" s="53" t="s">
        <v>4131</v>
      </c>
      <c r="AK477" s="304" t="s">
        <v>4130</v>
      </c>
      <c r="AL477" s="66">
        <v>15</v>
      </c>
      <c r="AM477" s="53" t="s">
        <v>3601</v>
      </c>
      <c r="AN477" s="48" t="s">
        <v>4132</v>
      </c>
      <c r="AO477" s="66">
        <v>17</v>
      </c>
      <c r="AP477" s="53" t="s">
        <v>4133</v>
      </c>
      <c r="AQ477" s="304" t="s">
        <v>4130</v>
      </c>
      <c r="AR477" s="66">
        <v>8</v>
      </c>
      <c r="AS477" s="53"/>
      <c r="AT477" s="93"/>
      <c r="AU477" s="66"/>
      <c r="AV477" s="107"/>
      <c r="AW477" s="45"/>
      <c r="AX477" s="66"/>
      <c r="AY477" s="132"/>
      <c r="AZ477" s="132"/>
      <c r="BA477" s="132"/>
      <c r="BB477" s="132"/>
      <c r="BC477" s="132"/>
    </row>
    <row r="478" spans="1:55" s="29" customFormat="1" ht="86.25" customHeight="1" x14ac:dyDescent="0.25">
      <c r="A478" s="45">
        <v>481</v>
      </c>
      <c r="B478" s="253" t="s">
        <v>8483</v>
      </c>
      <c r="C478" s="45">
        <v>602</v>
      </c>
      <c r="D478" s="46" t="s">
        <v>3601</v>
      </c>
      <c r="E478" s="47" t="s">
        <v>4134</v>
      </c>
      <c r="F478" s="45">
        <v>5993</v>
      </c>
      <c r="G478" s="47" t="s">
        <v>4135</v>
      </c>
      <c r="H478" s="45">
        <v>2018</v>
      </c>
      <c r="I478" s="48" t="s">
        <v>4136</v>
      </c>
      <c r="J478" s="104">
        <v>17915.52</v>
      </c>
      <c r="K478" s="105" t="s">
        <v>793</v>
      </c>
      <c r="L478" s="48" t="s">
        <v>4137</v>
      </c>
      <c r="M478" s="48" t="s">
        <v>4067</v>
      </c>
      <c r="N478" s="48" t="s">
        <v>4138</v>
      </c>
      <c r="O478" s="48" t="s">
        <v>4139</v>
      </c>
      <c r="P478" s="45">
        <v>3504700</v>
      </c>
      <c r="Q478" s="45" t="s">
        <v>4140</v>
      </c>
      <c r="R478" s="305">
        <v>0.23</v>
      </c>
      <c r="S478" s="305">
        <v>5</v>
      </c>
      <c r="T478" s="305">
        <v>21</v>
      </c>
      <c r="U478" s="45" t="s">
        <v>4141</v>
      </c>
      <c r="V478" s="426">
        <v>10</v>
      </c>
      <c r="W478" s="45">
        <v>10</v>
      </c>
      <c r="X478" s="51" t="s">
        <v>4089</v>
      </c>
      <c r="Y478" s="45">
        <v>2</v>
      </c>
      <c r="Z478" s="45">
        <v>1</v>
      </c>
      <c r="AA478" s="45">
        <v>1</v>
      </c>
      <c r="AB478" s="45"/>
      <c r="AC478" s="45"/>
      <c r="AD478" s="45"/>
      <c r="AE478" s="52">
        <v>5</v>
      </c>
      <c r="AF478" s="43">
        <v>50</v>
      </c>
      <c r="AG478" s="53" t="s">
        <v>3601</v>
      </c>
      <c r="AH478" s="48" t="s">
        <v>4142</v>
      </c>
      <c r="AI478" s="66">
        <v>10</v>
      </c>
      <c r="AJ478" s="53" t="s">
        <v>4143</v>
      </c>
      <c r="AK478" s="48" t="s">
        <v>4144</v>
      </c>
      <c r="AL478" s="66">
        <v>20</v>
      </c>
      <c r="AM478" s="53" t="s">
        <v>4145</v>
      </c>
      <c r="AN478" s="48" t="s">
        <v>4146</v>
      </c>
      <c r="AO478" s="66">
        <v>10</v>
      </c>
      <c r="AP478" s="53"/>
      <c r="AQ478" s="48"/>
      <c r="AR478" s="66"/>
      <c r="AS478" s="53" t="s">
        <v>4147</v>
      </c>
      <c r="AT478" s="45" t="s">
        <v>4148</v>
      </c>
      <c r="AU478" s="66">
        <v>10</v>
      </c>
      <c r="AV478" s="107"/>
      <c r="AW478" s="45"/>
      <c r="AX478" s="66"/>
      <c r="AY478" s="132"/>
      <c r="AZ478" s="132"/>
      <c r="BA478" s="132"/>
      <c r="BB478" s="132"/>
      <c r="BC478" s="132"/>
    </row>
    <row r="479" spans="1:55" s="29" customFormat="1" ht="72" customHeight="1" x14ac:dyDescent="0.25">
      <c r="A479" s="45">
        <v>481</v>
      </c>
      <c r="B479" s="253" t="s">
        <v>8483</v>
      </c>
      <c r="C479" s="306">
        <v>301</v>
      </c>
      <c r="D479" s="307" t="s">
        <v>3648</v>
      </c>
      <c r="E479" s="308" t="s">
        <v>4149</v>
      </c>
      <c r="F479" s="309" t="s">
        <v>4150</v>
      </c>
      <c r="G479" s="308" t="s">
        <v>4151</v>
      </c>
      <c r="H479" s="306">
        <v>2019</v>
      </c>
      <c r="I479" s="310" t="s">
        <v>4152</v>
      </c>
      <c r="J479" s="311">
        <v>25881.99</v>
      </c>
      <c r="K479" s="105" t="s">
        <v>793</v>
      </c>
      <c r="L479" s="310" t="s">
        <v>4153</v>
      </c>
      <c r="M479" s="310" t="s">
        <v>4154</v>
      </c>
      <c r="N479" s="310" t="s">
        <v>4155</v>
      </c>
      <c r="O479" s="310" t="s">
        <v>4156</v>
      </c>
      <c r="P479" s="306"/>
      <c r="Q479" s="306"/>
      <c r="R479" s="306"/>
      <c r="S479" s="306"/>
      <c r="T479" s="306"/>
      <c r="U479" s="306"/>
      <c r="V479" s="306"/>
      <c r="W479" s="306"/>
      <c r="X479" s="306"/>
      <c r="Y479" s="306"/>
      <c r="Z479" s="306"/>
      <c r="AA479" s="306"/>
      <c r="AB479" s="306"/>
      <c r="AC479" s="306"/>
      <c r="AD479" s="306"/>
      <c r="AE479" s="414"/>
      <c r="AF479" s="78"/>
      <c r="AG479" s="389"/>
      <c r="AH479" s="310"/>
      <c r="AI479" s="374"/>
      <c r="AJ479" s="389"/>
      <c r="AK479" s="310"/>
      <c r="AL479" s="374"/>
      <c r="AM479" s="389"/>
      <c r="AN479" s="310"/>
      <c r="AO479" s="374"/>
      <c r="AP479" s="389"/>
      <c r="AQ479" s="310"/>
      <c r="AR479" s="374"/>
      <c r="AS479" s="389"/>
      <c r="AT479" s="306"/>
      <c r="AU479" s="374"/>
      <c r="AV479" s="373"/>
      <c r="AW479" s="306"/>
      <c r="AX479" s="374"/>
      <c r="AY479" s="132"/>
      <c r="AZ479" s="132"/>
      <c r="BA479" s="132"/>
      <c r="BB479" s="132"/>
      <c r="BC479" s="132"/>
    </row>
    <row r="480" spans="1:55" s="29" customFormat="1" ht="273" customHeight="1" x14ac:dyDescent="0.25">
      <c r="A480" s="45">
        <v>481</v>
      </c>
      <c r="B480" s="253" t="s">
        <v>8483</v>
      </c>
      <c r="C480" s="45">
        <v>406</v>
      </c>
      <c r="D480" s="46" t="s">
        <v>3676</v>
      </c>
      <c r="E480" s="47" t="s">
        <v>3704</v>
      </c>
      <c r="F480" s="45">
        <v>19106</v>
      </c>
      <c r="G480" s="47" t="s">
        <v>4157</v>
      </c>
      <c r="H480" s="45">
        <v>2018</v>
      </c>
      <c r="I480" s="48" t="s">
        <v>4158</v>
      </c>
      <c r="J480" s="104">
        <v>99909.91</v>
      </c>
      <c r="K480" s="105" t="s">
        <v>793</v>
      </c>
      <c r="L480" s="58" t="s">
        <v>3684</v>
      </c>
      <c r="M480" s="86" t="s">
        <v>3685</v>
      </c>
      <c r="N480" s="48" t="s">
        <v>4159</v>
      </c>
      <c r="O480" s="48" t="s">
        <v>4160</v>
      </c>
      <c r="P480" s="64">
        <v>3903460</v>
      </c>
      <c r="Q480" s="45">
        <v>50</v>
      </c>
      <c r="R480" s="50">
        <f>J480/(5*200*8)</f>
        <v>12.48873875</v>
      </c>
      <c r="S480" s="45">
        <v>30</v>
      </c>
      <c r="T480" s="45">
        <v>20</v>
      </c>
      <c r="U480" s="50">
        <f>SUM(R480:T480)</f>
        <v>62.488738749999996</v>
      </c>
      <c r="V480" s="45">
        <v>60</v>
      </c>
      <c r="W480" s="45">
        <v>0</v>
      </c>
      <c r="X480" s="51" t="s">
        <v>4161</v>
      </c>
      <c r="Y480" s="45">
        <v>3</v>
      </c>
      <c r="Z480" s="45">
        <v>5</v>
      </c>
      <c r="AA480" s="45">
        <v>1</v>
      </c>
      <c r="AB480" s="45">
        <v>4</v>
      </c>
      <c r="AC480" s="45"/>
      <c r="AD480" s="45">
        <v>20</v>
      </c>
      <c r="AE480" s="52">
        <v>5</v>
      </c>
      <c r="AF480" s="43">
        <v>60</v>
      </c>
      <c r="AG480" s="53" t="s">
        <v>3676</v>
      </c>
      <c r="AH480" s="48" t="s">
        <v>4162</v>
      </c>
      <c r="AI480" s="66">
        <v>20</v>
      </c>
      <c r="AJ480" s="53" t="s">
        <v>4163</v>
      </c>
      <c r="AK480" s="48" t="s">
        <v>4164</v>
      </c>
      <c r="AL480" s="66">
        <v>10</v>
      </c>
      <c r="AM480" s="53" t="s">
        <v>4165</v>
      </c>
      <c r="AN480" s="48" t="s">
        <v>4166</v>
      </c>
      <c r="AO480" s="66">
        <v>10</v>
      </c>
      <c r="AP480" s="53" t="s">
        <v>4167</v>
      </c>
      <c r="AQ480" s="48" t="s">
        <v>4168</v>
      </c>
      <c r="AR480" s="66">
        <v>10</v>
      </c>
      <c r="AS480" s="53" t="s">
        <v>4169</v>
      </c>
      <c r="AT480" s="45" t="s">
        <v>4162</v>
      </c>
      <c r="AU480" s="66">
        <v>10</v>
      </c>
      <c r="AV480" s="107"/>
      <c r="AW480" s="45"/>
      <c r="AX480" s="66"/>
      <c r="AY480" s="132"/>
      <c r="AZ480" s="132"/>
      <c r="BA480" s="132"/>
      <c r="BB480" s="132"/>
      <c r="BC480" s="132"/>
    </row>
    <row r="481" spans="1:240" s="29" customFormat="1" ht="156" customHeight="1" x14ac:dyDescent="0.25">
      <c r="A481" s="45">
        <v>481</v>
      </c>
      <c r="B481" s="253" t="s">
        <v>8483</v>
      </c>
      <c r="C481" s="312">
        <v>604</v>
      </c>
      <c r="D481" s="313" t="s">
        <v>3942</v>
      </c>
      <c r="E481" s="314" t="s">
        <v>3951</v>
      </c>
      <c r="F481" s="312">
        <v>10873</v>
      </c>
      <c r="G481" s="314" t="s">
        <v>4170</v>
      </c>
      <c r="H481" s="312">
        <v>2018</v>
      </c>
      <c r="I481" s="315" t="s">
        <v>4171</v>
      </c>
      <c r="J481" s="316">
        <v>30620</v>
      </c>
      <c r="K481" s="105" t="s">
        <v>793</v>
      </c>
      <c r="L481" s="315" t="s">
        <v>4014</v>
      </c>
      <c r="M481" s="315" t="s">
        <v>4015</v>
      </c>
      <c r="N481" s="315" t="s">
        <v>4172</v>
      </c>
      <c r="O481" s="315" t="s">
        <v>4173</v>
      </c>
      <c r="P481" s="45">
        <v>3504666</v>
      </c>
      <c r="Q481" s="56" t="s">
        <v>4053</v>
      </c>
      <c r="R481" s="56" t="s">
        <v>3711</v>
      </c>
      <c r="S481" s="56" t="s">
        <v>4054</v>
      </c>
      <c r="T481" s="56" t="s">
        <v>4055</v>
      </c>
      <c r="U481" s="56" t="s">
        <v>4056</v>
      </c>
      <c r="V481" s="45">
        <v>100</v>
      </c>
      <c r="W481" s="45">
        <v>10</v>
      </c>
      <c r="X481" s="51" t="s">
        <v>4174</v>
      </c>
      <c r="Y481" s="45">
        <v>3</v>
      </c>
      <c r="Z481" s="45">
        <v>11</v>
      </c>
      <c r="AA481" s="45">
        <v>5</v>
      </c>
      <c r="AB481" s="45">
        <v>4</v>
      </c>
      <c r="AC481" s="45"/>
      <c r="AD481" s="45"/>
      <c r="AE481" s="52">
        <v>5</v>
      </c>
      <c r="AF481" s="79">
        <v>100</v>
      </c>
      <c r="AG481" s="398" t="s">
        <v>3942</v>
      </c>
      <c r="AH481" s="315" t="s">
        <v>4175</v>
      </c>
      <c r="AI481" s="399">
        <v>0</v>
      </c>
      <c r="AJ481" s="398" t="s">
        <v>4176</v>
      </c>
      <c r="AK481" s="315" t="s">
        <v>4177</v>
      </c>
      <c r="AL481" s="399">
        <v>20</v>
      </c>
      <c r="AM481" s="398" t="s">
        <v>3926</v>
      </c>
      <c r="AN481" s="315" t="s">
        <v>4175</v>
      </c>
      <c r="AO481" s="399">
        <v>80</v>
      </c>
      <c r="AP481" s="398"/>
      <c r="AQ481" s="315"/>
      <c r="AR481" s="399"/>
      <c r="AS481" s="53"/>
      <c r="AT481" s="45"/>
      <c r="AU481" s="66"/>
      <c r="AV481" s="107"/>
      <c r="AW481" s="45"/>
      <c r="AX481" s="66"/>
      <c r="AY481" s="132"/>
      <c r="AZ481" s="132"/>
      <c r="BA481" s="132"/>
      <c r="BB481" s="132"/>
      <c r="BC481" s="132"/>
    </row>
    <row r="482" spans="1:240" s="29" customFormat="1" ht="52.2" customHeight="1" x14ac:dyDescent="0.25">
      <c r="A482" s="45">
        <v>481</v>
      </c>
      <c r="B482" s="253" t="s">
        <v>8483</v>
      </c>
      <c r="C482" s="45">
        <v>102</v>
      </c>
      <c r="D482" s="46" t="s">
        <v>3578</v>
      </c>
      <c r="E482" s="47" t="s">
        <v>3579</v>
      </c>
      <c r="F482" s="56" t="s">
        <v>3580</v>
      </c>
      <c r="G482" s="47" t="s">
        <v>4178</v>
      </c>
      <c r="H482" s="45">
        <v>2018</v>
      </c>
      <c r="I482" s="48" t="s">
        <v>3582</v>
      </c>
      <c r="J482" s="261">
        <v>203250.24</v>
      </c>
      <c r="K482" s="105" t="s">
        <v>793</v>
      </c>
      <c r="L482" s="48" t="s">
        <v>4179</v>
      </c>
      <c r="M482" s="48" t="s">
        <v>4180</v>
      </c>
      <c r="N482" s="48" t="s">
        <v>4181</v>
      </c>
      <c r="O482" s="48" t="s">
        <v>4182</v>
      </c>
      <c r="P482" s="45">
        <v>3406704</v>
      </c>
      <c r="Q482" s="45">
        <f>R482+S482</f>
        <v>25.54</v>
      </c>
      <c r="R482" s="45">
        <v>11.96</v>
      </c>
      <c r="S482" s="45">
        <v>13.58</v>
      </c>
      <c r="T482" s="45">
        <v>0</v>
      </c>
      <c r="U482" s="45">
        <f>Q482</f>
        <v>25.54</v>
      </c>
      <c r="V482" s="45">
        <v>100</v>
      </c>
      <c r="W482" s="50">
        <v>8.33</v>
      </c>
      <c r="X482" s="45"/>
      <c r="Y482" s="45"/>
      <c r="Z482" s="45"/>
      <c r="AA482" s="45"/>
      <c r="AB482" s="45"/>
      <c r="AC482" s="56" t="s">
        <v>2445</v>
      </c>
      <c r="AD482" s="45">
        <v>23.04</v>
      </c>
      <c r="AE482" s="52">
        <v>5</v>
      </c>
      <c r="AF482" s="43">
        <v>100</v>
      </c>
      <c r="AG482" s="53" t="s">
        <v>4183</v>
      </c>
      <c r="AH482" s="48" t="s">
        <v>3588</v>
      </c>
      <c r="AI482" s="66">
        <v>100</v>
      </c>
      <c r="AJ482" s="53"/>
      <c r="AK482" s="48"/>
      <c r="AL482" s="66"/>
      <c r="AM482" s="53"/>
      <c r="AN482" s="48"/>
      <c r="AO482" s="66"/>
      <c r="AP482" s="53"/>
      <c r="AQ482" s="48"/>
      <c r="AR482" s="66"/>
      <c r="AS482" s="53"/>
      <c r="AT482" s="45"/>
      <c r="AU482" s="66"/>
      <c r="AV482" s="107"/>
      <c r="AW482" s="45"/>
      <c r="AX482" s="66"/>
      <c r="AY482" s="132"/>
      <c r="AZ482" s="132"/>
      <c r="BA482" s="132"/>
      <c r="BB482" s="132"/>
      <c r="BC482" s="132"/>
    </row>
    <row r="483" spans="1:240" ht="76.95" customHeight="1" x14ac:dyDescent="0.25">
      <c r="A483" s="45">
        <v>482</v>
      </c>
      <c r="B483" s="253" t="s">
        <v>2027</v>
      </c>
      <c r="C483" s="45"/>
      <c r="D483" s="46"/>
      <c r="E483" s="47" t="s">
        <v>2028</v>
      </c>
      <c r="F483" s="45">
        <v>17007</v>
      </c>
      <c r="G483" s="47" t="s">
        <v>2029</v>
      </c>
      <c r="H483" s="45">
        <v>2004</v>
      </c>
      <c r="I483" s="48" t="s">
        <v>2030</v>
      </c>
      <c r="J483" s="104">
        <v>58593.15</v>
      </c>
      <c r="K483" s="105" t="s">
        <v>1902</v>
      </c>
      <c r="L483" s="48" t="s">
        <v>2031</v>
      </c>
      <c r="M483" s="48" t="s">
        <v>2032</v>
      </c>
      <c r="N483" s="48" t="s">
        <v>2033</v>
      </c>
      <c r="O483" s="48" t="s">
        <v>2034</v>
      </c>
      <c r="P483" s="45" t="s">
        <v>2035</v>
      </c>
      <c r="Q483" s="49">
        <v>23.355977011494254</v>
      </c>
      <c r="R483" s="49">
        <v>0</v>
      </c>
      <c r="S483" s="49">
        <v>8.0459770114942533</v>
      </c>
      <c r="T483" s="45">
        <v>15.31</v>
      </c>
      <c r="U483" s="49">
        <v>23.355977011494254</v>
      </c>
      <c r="V483" s="45" t="s">
        <v>2036</v>
      </c>
      <c r="W483" s="45">
        <v>100</v>
      </c>
      <c r="X483" s="51" t="s">
        <v>2037</v>
      </c>
      <c r="Y483" s="45">
        <v>2</v>
      </c>
      <c r="Z483" s="45">
        <v>2</v>
      </c>
      <c r="AA483" s="45">
        <v>2</v>
      </c>
      <c r="AB483" s="45">
        <v>4</v>
      </c>
      <c r="AC483" s="45"/>
      <c r="AD483" s="45"/>
      <c r="AE483" s="52">
        <v>5</v>
      </c>
      <c r="AF483" s="43">
        <v>90</v>
      </c>
      <c r="AG483" s="53" t="s">
        <v>2038</v>
      </c>
      <c r="AH483" s="48" t="s">
        <v>2039</v>
      </c>
      <c r="AI483" s="66">
        <v>50</v>
      </c>
      <c r="AJ483" s="53" t="s">
        <v>2040</v>
      </c>
      <c r="AK483" s="48" t="s">
        <v>2041</v>
      </c>
      <c r="AL483" s="66">
        <v>20</v>
      </c>
      <c r="AM483" s="53" t="s">
        <v>2042</v>
      </c>
      <c r="AN483" s="48" t="s">
        <v>2043</v>
      </c>
      <c r="AO483" s="66">
        <v>20</v>
      </c>
      <c r="AP483" s="53"/>
      <c r="AQ483" s="48"/>
      <c r="AR483" s="66"/>
      <c r="AS483" s="53"/>
      <c r="AT483" s="45"/>
      <c r="AU483" s="66"/>
      <c r="AV483" s="107"/>
      <c r="AW483" s="45"/>
      <c r="AX483" s="66"/>
    </row>
    <row r="484" spans="1:240" ht="64.95" customHeight="1" x14ac:dyDescent="0.25">
      <c r="A484" s="45">
        <v>482</v>
      </c>
      <c r="B484" s="253" t="s">
        <v>2027</v>
      </c>
      <c r="C484" s="45">
        <v>4</v>
      </c>
      <c r="D484" s="46"/>
      <c r="E484" s="47" t="s">
        <v>2044</v>
      </c>
      <c r="F484" s="45">
        <v>23574</v>
      </c>
      <c r="G484" s="47" t="s">
        <v>2045</v>
      </c>
      <c r="H484" s="45">
        <v>2006</v>
      </c>
      <c r="I484" s="48" t="s">
        <v>2046</v>
      </c>
      <c r="J484" s="104">
        <v>71505</v>
      </c>
      <c r="K484" s="105" t="s">
        <v>848</v>
      </c>
      <c r="L484" s="48" t="s">
        <v>2047</v>
      </c>
      <c r="M484" s="48" t="s">
        <v>2048</v>
      </c>
      <c r="N484" s="48" t="s">
        <v>2049</v>
      </c>
      <c r="O484" s="48" t="s">
        <v>2050</v>
      </c>
      <c r="P484" s="45">
        <v>3787</v>
      </c>
      <c r="Q484" s="50">
        <v>24.10655172413793</v>
      </c>
      <c r="R484" s="50">
        <v>0</v>
      </c>
      <c r="S484" s="50">
        <v>6.8965517241379306</v>
      </c>
      <c r="T484" s="50">
        <v>17.21</v>
      </c>
      <c r="U484" s="50">
        <v>24.10655172413793</v>
      </c>
      <c r="V484" s="45">
        <v>30</v>
      </c>
      <c r="W484" s="45">
        <v>100</v>
      </c>
      <c r="X484" s="51" t="s">
        <v>2037</v>
      </c>
      <c r="Y484" s="45">
        <v>2</v>
      </c>
      <c r="Z484" s="45">
        <v>2</v>
      </c>
      <c r="AA484" s="45">
        <v>1</v>
      </c>
      <c r="AB484" s="45">
        <v>4</v>
      </c>
      <c r="AC484" s="45"/>
      <c r="AD484" s="45"/>
      <c r="AE484" s="52">
        <v>5</v>
      </c>
      <c r="AF484" s="43">
        <v>30</v>
      </c>
      <c r="AG484" s="53" t="s">
        <v>2038</v>
      </c>
      <c r="AH484" s="48" t="s">
        <v>2051</v>
      </c>
      <c r="AI484" s="66">
        <v>30</v>
      </c>
      <c r="AJ484" s="53"/>
      <c r="AK484" s="48"/>
      <c r="AL484" s="66"/>
      <c r="AM484" s="53"/>
      <c r="AN484" s="48"/>
      <c r="AO484" s="66"/>
      <c r="AP484" s="53"/>
      <c r="AQ484" s="48"/>
      <c r="AR484" s="66"/>
      <c r="AS484" s="53"/>
      <c r="AT484" s="45"/>
      <c r="AU484" s="66"/>
      <c r="AV484" s="107"/>
      <c r="AW484" s="45"/>
      <c r="AX484" s="66"/>
    </row>
    <row r="485" spans="1:240" ht="64.95" customHeight="1" x14ac:dyDescent="0.25">
      <c r="A485" s="45">
        <v>482</v>
      </c>
      <c r="B485" s="253" t="s">
        <v>2027</v>
      </c>
      <c r="C485" s="45"/>
      <c r="D485" s="46"/>
      <c r="E485" s="47" t="s">
        <v>2044</v>
      </c>
      <c r="F485" s="45">
        <v>23574</v>
      </c>
      <c r="G485" s="47" t="s">
        <v>2052</v>
      </c>
      <c r="H485" s="45">
        <v>2016</v>
      </c>
      <c r="I485" s="48" t="s">
        <v>2053</v>
      </c>
      <c r="J485" s="104">
        <v>23759.27</v>
      </c>
      <c r="K485" s="105" t="s">
        <v>2054</v>
      </c>
      <c r="L485" s="48" t="s">
        <v>2047</v>
      </c>
      <c r="M485" s="48" t="s">
        <v>2048</v>
      </c>
      <c r="N485" s="48" t="s">
        <v>2055</v>
      </c>
      <c r="O485" s="48" t="s">
        <v>2056</v>
      </c>
      <c r="P485" s="45">
        <v>8201</v>
      </c>
      <c r="Q485" s="50">
        <f>SUM(R485+S485+T485)</f>
        <v>40.269999999999996</v>
      </c>
      <c r="R485" s="50">
        <v>2.27</v>
      </c>
      <c r="S485" s="50">
        <v>18</v>
      </c>
      <c r="T485" s="50">
        <v>20</v>
      </c>
      <c r="U485" s="50">
        <v>40.270000000000003</v>
      </c>
      <c r="V485" s="45">
        <v>40</v>
      </c>
      <c r="W485" s="45">
        <v>60</v>
      </c>
      <c r="X485" s="51" t="s">
        <v>2037</v>
      </c>
      <c r="Y485" s="45">
        <v>2</v>
      </c>
      <c r="Z485" s="45">
        <v>5</v>
      </c>
      <c r="AA485" s="45">
        <v>5</v>
      </c>
      <c r="AB485" s="45">
        <v>4</v>
      </c>
      <c r="AC485" s="45"/>
      <c r="AD485" s="45"/>
      <c r="AE485" s="52">
        <v>5</v>
      </c>
      <c r="AF485" s="43">
        <v>40</v>
      </c>
      <c r="AG485" s="53" t="s">
        <v>2038</v>
      </c>
      <c r="AH485" s="48" t="s">
        <v>2057</v>
      </c>
      <c r="AI485" s="66">
        <v>30</v>
      </c>
      <c r="AJ485" s="53" t="s">
        <v>2040</v>
      </c>
      <c r="AK485" s="48" t="s">
        <v>2058</v>
      </c>
      <c r="AL485" s="66">
        <v>10</v>
      </c>
      <c r="AM485" s="53"/>
      <c r="AN485" s="48"/>
      <c r="AO485" s="66"/>
      <c r="AP485" s="53"/>
      <c r="AQ485" s="48"/>
      <c r="AR485" s="66"/>
      <c r="AS485" s="53"/>
      <c r="AT485" s="45"/>
      <c r="AU485" s="66"/>
      <c r="AV485" s="107"/>
      <c r="AW485" s="45"/>
      <c r="AX485" s="66"/>
    </row>
    <row r="486" spans="1:240" s="40" customFormat="1" ht="64.95" customHeight="1" x14ac:dyDescent="0.25">
      <c r="A486" s="45">
        <v>482</v>
      </c>
      <c r="B486" s="253" t="s">
        <v>2027</v>
      </c>
      <c r="C486" s="45"/>
      <c r="D486" s="46"/>
      <c r="E486" s="47" t="s">
        <v>2059</v>
      </c>
      <c r="F486" s="45">
        <v>25025</v>
      </c>
      <c r="G486" s="47" t="s">
        <v>2060</v>
      </c>
      <c r="H486" s="45">
        <v>2017</v>
      </c>
      <c r="I486" s="58" t="s">
        <v>2061</v>
      </c>
      <c r="J486" s="104">
        <v>48381.81</v>
      </c>
      <c r="K486" s="105" t="s">
        <v>694</v>
      </c>
      <c r="L486" s="48" t="s">
        <v>2062</v>
      </c>
      <c r="M486" s="58" t="s">
        <v>2063</v>
      </c>
      <c r="N486" s="48" t="s">
        <v>2064</v>
      </c>
      <c r="O486" s="48" t="s">
        <v>2065</v>
      </c>
      <c r="P486" s="45">
        <v>8293</v>
      </c>
      <c r="Q486" s="50">
        <v>30</v>
      </c>
      <c r="R486" s="50">
        <v>2</v>
      </c>
      <c r="S486" s="50">
        <v>10</v>
      </c>
      <c r="T486" s="50">
        <v>20</v>
      </c>
      <c r="U486" s="50">
        <v>30</v>
      </c>
      <c r="V486" s="45">
        <v>60</v>
      </c>
      <c r="W486" s="45">
        <v>35</v>
      </c>
      <c r="X486" s="317" t="s">
        <v>2066</v>
      </c>
      <c r="Y486" s="45">
        <v>6</v>
      </c>
      <c r="Z486" s="45">
        <v>4</v>
      </c>
      <c r="AA486" s="45">
        <v>4</v>
      </c>
      <c r="AB486" s="45">
        <v>5</v>
      </c>
      <c r="AC486" s="45" t="s">
        <v>2067</v>
      </c>
      <c r="AD486" s="45"/>
      <c r="AE486" s="52">
        <v>5</v>
      </c>
      <c r="AF486" s="43">
        <v>40</v>
      </c>
      <c r="AG486" s="53" t="s">
        <v>2068</v>
      </c>
      <c r="AH486" s="48" t="s">
        <v>2069</v>
      </c>
      <c r="AI486" s="66">
        <v>20</v>
      </c>
      <c r="AJ486" s="53" t="s">
        <v>2070</v>
      </c>
      <c r="AK486" s="48" t="s">
        <v>2071</v>
      </c>
      <c r="AL486" s="66">
        <v>10</v>
      </c>
      <c r="AM486" s="53" t="s">
        <v>2072</v>
      </c>
      <c r="AN486" s="48" t="s">
        <v>2073</v>
      </c>
      <c r="AO486" s="66">
        <v>10</v>
      </c>
      <c r="AP486" s="53"/>
      <c r="AQ486" s="48"/>
      <c r="AR486" s="66"/>
      <c r="AS486" s="53"/>
      <c r="AT486" s="45"/>
      <c r="AU486" s="66"/>
      <c r="AV486" s="107"/>
      <c r="AW486" s="45"/>
      <c r="AX486" s="66"/>
      <c r="AY486" s="132"/>
      <c r="AZ486" s="132"/>
      <c r="BA486" s="132"/>
      <c r="BB486" s="132"/>
      <c r="BC486" s="1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2"/>
      <c r="FH486" s="32"/>
      <c r="FI486" s="32"/>
      <c r="FJ486" s="32"/>
      <c r="FK486" s="32"/>
      <c r="FL486" s="32"/>
      <c r="FM486" s="32"/>
      <c r="FN486" s="32"/>
      <c r="FO486" s="32"/>
      <c r="FP486" s="32"/>
      <c r="FQ486" s="32"/>
      <c r="FR486" s="32"/>
      <c r="FS486" s="32"/>
      <c r="FT486" s="32"/>
      <c r="FU486" s="32"/>
      <c r="FV486" s="32"/>
      <c r="FW486" s="32"/>
      <c r="FX486" s="32"/>
      <c r="FY486" s="32"/>
      <c r="FZ486" s="32"/>
      <c r="GA486" s="32"/>
      <c r="GB486" s="32"/>
      <c r="GC486" s="32"/>
      <c r="GD486" s="32"/>
      <c r="GE486" s="32"/>
      <c r="GF486" s="32"/>
      <c r="GG486" s="32"/>
      <c r="GH486" s="32"/>
      <c r="GI486" s="32"/>
      <c r="GJ486" s="32"/>
      <c r="GK486" s="32"/>
      <c r="GL486" s="32"/>
      <c r="GM486" s="32"/>
      <c r="GN486" s="32"/>
      <c r="GO486" s="32"/>
      <c r="GP486" s="32"/>
      <c r="GQ486" s="32"/>
      <c r="GR486" s="32"/>
      <c r="GS486" s="32"/>
      <c r="GT486" s="32"/>
      <c r="GU486" s="32"/>
      <c r="GV486" s="32"/>
      <c r="GW486" s="32"/>
      <c r="GX486" s="32"/>
      <c r="GY486" s="32"/>
      <c r="GZ486" s="32"/>
      <c r="HA486" s="32"/>
      <c r="HB486" s="32"/>
      <c r="HC486" s="32"/>
      <c r="HD486" s="32"/>
      <c r="HE486" s="32"/>
      <c r="HF486" s="32"/>
      <c r="HG486" s="32"/>
      <c r="HH486" s="32"/>
      <c r="HI486" s="32"/>
      <c r="HJ486" s="32"/>
      <c r="HK486" s="32"/>
      <c r="HL486" s="32"/>
      <c r="HM486" s="32"/>
      <c r="HN486" s="32"/>
      <c r="HO486" s="32"/>
      <c r="HP486" s="32"/>
      <c r="HQ486" s="32"/>
      <c r="HR486" s="32"/>
      <c r="HS486" s="32"/>
      <c r="HT486" s="32"/>
      <c r="HU486" s="32"/>
      <c r="HV486" s="32"/>
      <c r="HW486" s="32"/>
      <c r="HX486" s="32"/>
      <c r="HY486" s="32"/>
      <c r="HZ486" s="32"/>
      <c r="IA486" s="32"/>
      <c r="IB486" s="32"/>
      <c r="IC486" s="32"/>
      <c r="ID486" s="32"/>
      <c r="IE486" s="32"/>
      <c r="IF486" s="32"/>
    </row>
    <row r="487" spans="1:240" s="40" customFormat="1" ht="65.55" customHeight="1" x14ac:dyDescent="0.25">
      <c r="A487" s="45">
        <v>482</v>
      </c>
      <c r="B487" s="253" t="s">
        <v>2027</v>
      </c>
      <c r="C487" s="45"/>
      <c r="D487" s="46"/>
      <c r="E487" s="284" t="s">
        <v>2074</v>
      </c>
      <c r="F487" s="95">
        <v>36943</v>
      </c>
      <c r="G487" s="284" t="s">
        <v>2075</v>
      </c>
      <c r="H487" s="95">
        <v>2018</v>
      </c>
      <c r="I487" s="161" t="s">
        <v>2076</v>
      </c>
      <c r="J487" s="261">
        <v>24102.880000000001</v>
      </c>
      <c r="K487" s="105" t="s">
        <v>2054</v>
      </c>
      <c r="L487" s="161" t="s">
        <v>2047</v>
      </c>
      <c r="M487" s="161" t="s">
        <v>2077</v>
      </c>
      <c r="N487" s="161" t="s">
        <v>2078</v>
      </c>
      <c r="O487" s="161" t="s">
        <v>2079</v>
      </c>
      <c r="P487" s="95">
        <v>8374</v>
      </c>
      <c r="Q487" s="82">
        <v>50</v>
      </c>
      <c r="R487" s="82">
        <v>5</v>
      </c>
      <c r="S487" s="82">
        <v>20</v>
      </c>
      <c r="T487" s="82">
        <v>25</v>
      </c>
      <c r="U487" s="82">
        <v>50</v>
      </c>
      <c r="V487" s="95">
        <v>90</v>
      </c>
      <c r="W487" s="95">
        <v>18</v>
      </c>
      <c r="X487" s="82" t="s">
        <v>2080</v>
      </c>
      <c r="Y487" s="95">
        <v>4</v>
      </c>
      <c r="Z487" s="95">
        <v>6</v>
      </c>
      <c r="AA487" s="95">
        <v>2</v>
      </c>
      <c r="AB487" s="95">
        <v>35</v>
      </c>
      <c r="AC487" s="45"/>
      <c r="AD487" s="45"/>
      <c r="AE487" s="52">
        <v>5</v>
      </c>
      <c r="AF487" s="43">
        <v>60</v>
      </c>
      <c r="AG487" s="53" t="s">
        <v>2038</v>
      </c>
      <c r="AH487" s="48" t="s">
        <v>2057</v>
      </c>
      <c r="AI487" s="66">
        <v>50</v>
      </c>
      <c r="AJ487" s="53" t="s">
        <v>2040</v>
      </c>
      <c r="AK487" s="48" t="s">
        <v>2058</v>
      </c>
      <c r="AL487" s="66">
        <v>10</v>
      </c>
      <c r="AM487" s="53"/>
      <c r="AN487" s="48"/>
      <c r="AO487" s="66"/>
      <c r="AP487" s="53"/>
      <c r="AQ487" s="48"/>
      <c r="AR487" s="66"/>
      <c r="AS487" s="53"/>
      <c r="AT487" s="45"/>
      <c r="AU487" s="66"/>
      <c r="AV487" s="107"/>
      <c r="AW487" s="45"/>
      <c r="AX487" s="66"/>
      <c r="AY487" s="132"/>
      <c r="AZ487" s="132"/>
      <c r="BA487" s="132"/>
      <c r="BB487" s="132"/>
      <c r="BC487" s="132"/>
      <c r="BD487" s="32"/>
      <c r="BE487" s="32"/>
      <c r="BF487" s="32"/>
      <c r="BG487" s="32"/>
      <c r="BH487" s="32"/>
      <c r="BI487" s="32"/>
      <c r="BJ487" s="32"/>
      <c r="BK487" s="32"/>
      <c r="BL487" s="32"/>
      <c r="BM487" s="32"/>
      <c r="BN487" s="32"/>
      <c r="BO487" s="32"/>
      <c r="BP487" s="32"/>
      <c r="BQ487" s="32"/>
      <c r="BR487" s="32"/>
      <c r="BS487" s="32"/>
      <c r="BT487" s="32"/>
      <c r="BU487" s="32"/>
      <c r="BV487" s="32"/>
      <c r="BW487" s="32"/>
      <c r="BX487" s="32"/>
      <c r="BY487" s="32"/>
      <c r="BZ487" s="32"/>
      <c r="CA487" s="32"/>
      <c r="CB487" s="32"/>
      <c r="CC487" s="32"/>
      <c r="CD487" s="32"/>
      <c r="CE487" s="32"/>
      <c r="CF487" s="32"/>
      <c r="CG487" s="32"/>
      <c r="CH487" s="32"/>
      <c r="CI487" s="32"/>
      <c r="CJ487" s="32"/>
      <c r="CK487" s="32"/>
      <c r="CL487" s="32"/>
      <c r="CM487" s="32"/>
      <c r="CN487" s="32"/>
      <c r="CO487" s="32"/>
      <c r="CP487" s="32"/>
      <c r="CQ487" s="32"/>
      <c r="CR487" s="32"/>
      <c r="CS487" s="32"/>
      <c r="CT487" s="32"/>
      <c r="CU487" s="32"/>
      <c r="CV487" s="32"/>
      <c r="CW487" s="32"/>
      <c r="CX487" s="32"/>
      <c r="CY487" s="32"/>
      <c r="CZ487" s="32"/>
      <c r="DA487" s="32"/>
      <c r="DB487" s="32"/>
      <c r="DC487" s="32"/>
      <c r="DD487" s="32"/>
      <c r="DE487" s="32"/>
      <c r="DF487" s="32"/>
      <c r="DG487" s="32"/>
      <c r="DH487" s="32"/>
      <c r="DI487" s="32"/>
      <c r="DJ487" s="32"/>
      <c r="DK487" s="32"/>
      <c r="DL487" s="32"/>
      <c r="DM487" s="32"/>
      <c r="DN487" s="32"/>
      <c r="DO487" s="32"/>
      <c r="DP487" s="32"/>
      <c r="DQ487" s="32"/>
      <c r="DR487" s="32"/>
      <c r="DS487" s="32"/>
      <c r="DT487" s="32"/>
      <c r="DU487" s="32"/>
      <c r="DV487" s="32"/>
      <c r="DW487" s="32"/>
      <c r="DX487" s="32"/>
      <c r="DY487" s="32"/>
      <c r="DZ487" s="32"/>
      <c r="EA487" s="32"/>
      <c r="EB487" s="32"/>
      <c r="EC487" s="32"/>
      <c r="ED487" s="32"/>
      <c r="EE487" s="32"/>
      <c r="EF487" s="32"/>
      <c r="EG487" s="32"/>
      <c r="EH487" s="32"/>
      <c r="EI487" s="32"/>
      <c r="EJ487" s="32"/>
      <c r="EK487" s="32"/>
      <c r="EL487" s="32"/>
      <c r="EM487" s="32"/>
      <c r="EN487" s="32"/>
      <c r="EO487" s="32"/>
      <c r="EP487" s="32"/>
      <c r="EQ487" s="32"/>
      <c r="ER487" s="32"/>
      <c r="ES487" s="32"/>
      <c r="ET487" s="32"/>
      <c r="EU487" s="32"/>
      <c r="EV487" s="32"/>
      <c r="EW487" s="32"/>
      <c r="EX487" s="32"/>
      <c r="EY487" s="32"/>
      <c r="EZ487" s="32"/>
      <c r="FA487" s="32"/>
      <c r="FB487" s="32"/>
      <c r="FC487" s="32"/>
      <c r="FD487" s="32"/>
      <c r="FE487" s="32"/>
      <c r="FF487" s="32"/>
      <c r="FG487" s="32"/>
      <c r="FH487" s="32"/>
      <c r="FI487" s="32"/>
      <c r="FJ487" s="32"/>
      <c r="FK487" s="32"/>
      <c r="FL487" s="32"/>
      <c r="FM487" s="32"/>
      <c r="FN487" s="32"/>
      <c r="FO487" s="32"/>
      <c r="FP487" s="32"/>
      <c r="FQ487" s="32"/>
      <c r="FR487" s="32"/>
      <c r="FS487" s="32"/>
      <c r="FT487" s="32"/>
      <c r="FU487" s="32"/>
      <c r="FV487" s="32"/>
      <c r="FW487" s="32"/>
      <c r="FX487" s="32"/>
      <c r="FY487" s="32"/>
      <c r="FZ487" s="32"/>
      <c r="GA487" s="32"/>
      <c r="GB487" s="32"/>
      <c r="GC487" s="32"/>
      <c r="GD487" s="32"/>
      <c r="GE487" s="32"/>
      <c r="GF487" s="32"/>
      <c r="GG487" s="32"/>
      <c r="GH487" s="32"/>
      <c r="GI487" s="32"/>
      <c r="GJ487" s="32"/>
      <c r="GK487" s="32"/>
      <c r="GL487" s="32"/>
      <c r="GM487" s="32"/>
      <c r="GN487" s="32"/>
      <c r="GO487" s="32"/>
      <c r="GP487" s="32"/>
      <c r="GQ487" s="32"/>
      <c r="GR487" s="32"/>
      <c r="GS487" s="32"/>
      <c r="GT487" s="32"/>
      <c r="GU487" s="32"/>
      <c r="GV487" s="32"/>
      <c r="GW487" s="32"/>
      <c r="GX487" s="32"/>
      <c r="GY487" s="32"/>
      <c r="GZ487" s="32"/>
      <c r="HA487" s="32"/>
      <c r="HB487" s="32"/>
      <c r="HC487" s="32"/>
      <c r="HD487" s="32"/>
      <c r="HE487" s="32"/>
      <c r="HF487" s="32"/>
      <c r="HG487" s="32"/>
      <c r="HH487" s="32"/>
      <c r="HI487" s="32"/>
      <c r="HJ487" s="32"/>
      <c r="HK487" s="32"/>
      <c r="HL487" s="32"/>
      <c r="HM487" s="32"/>
      <c r="HN487" s="32"/>
      <c r="HO487" s="32"/>
      <c r="HP487" s="32"/>
      <c r="HQ487" s="32"/>
      <c r="HR487" s="32"/>
      <c r="HS487" s="32"/>
      <c r="HT487" s="32"/>
      <c r="HU487" s="32"/>
      <c r="HV487" s="32"/>
      <c r="HW487" s="32"/>
      <c r="HX487" s="32"/>
      <c r="HY487" s="32"/>
      <c r="HZ487" s="32"/>
      <c r="IA487" s="32"/>
      <c r="IB487" s="32"/>
      <c r="IC487" s="32"/>
      <c r="ID487" s="32"/>
      <c r="IE487" s="32"/>
      <c r="IF487" s="32"/>
    </row>
    <row r="488" spans="1:240" ht="305.55" customHeight="1" x14ac:dyDescent="0.25">
      <c r="A488" s="45">
        <v>501</v>
      </c>
      <c r="B488" s="253" t="s">
        <v>3148</v>
      </c>
      <c r="C488" s="45">
        <v>1</v>
      </c>
      <c r="D488" s="46" t="s">
        <v>3149</v>
      </c>
      <c r="E488" s="47" t="s">
        <v>3150</v>
      </c>
      <c r="F488" s="45">
        <v>9653</v>
      </c>
      <c r="G488" s="47" t="s">
        <v>3151</v>
      </c>
      <c r="H488" s="45" t="s">
        <v>3152</v>
      </c>
      <c r="I488" s="48" t="s">
        <v>3153</v>
      </c>
      <c r="J488" s="104">
        <v>19825.689999999999</v>
      </c>
      <c r="K488" s="105" t="s">
        <v>8485</v>
      </c>
      <c r="L488" s="48" t="s">
        <v>3154</v>
      </c>
      <c r="M488" s="48" t="s">
        <v>3155</v>
      </c>
      <c r="N488" s="48" t="s">
        <v>3156</v>
      </c>
      <c r="O488" s="48" t="s">
        <v>3157</v>
      </c>
      <c r="P488" s="94">
        <v>100870</v>
      </c>
      <c r="Q488" s="45">
        <v>0</v>
      </c>
      <c r="R488" s="45"/>
      <c r="S488" s="45">
        <v>50</v>
      </c>
      <c r="T488" s="45">
        <v>50</v>
      </c>
      <c r="U488" s="45">
        <v>100</v>
      </c>
      <c r="V488" s="45">
        <v>100</v>
      </c>
      <c r="W488" s="45">
        <v>100</v>
      </c>
      <c r="X488" s="51" t="s">
        <v>3158</v>
      </c>
      <c r="Y488" s="45">
        <v>6</v>
      </c>
      <c r="Z488" s="45">
        <v>1</v>
      </c>
      <c r="AA488" s="45">
        <v>1</v>
      </c>
      <c r="AB488" s="45">
        <v>24</v>
      </c>
      <c r="AC488" s="45">
        <v>2</v>
      </c>
      <c r="AD488" s="45">
        <v>0</v>
      </c>
      <c r="AE488" s="52">
        <v>2</v>
      </c>
      <c r="AF488" s="43">
        <v>100</v>
      </c>
      <c r="AG488" s="53" t="s">
        <v>3159</v>
      </c>
      <c r="AH488" s="48" t="s">
        <v>3160</v>
      </c>
      <c r="AI488" s="66">
        <v>34</v>
      </c>
      <c r="AJ488" s="53" t="s">
        <v>3161</v>
      </c>
      <c r="AK488" s="48" t="s">
        <v>3162</v>
      </c>
      <c r="AL488" s="66">
        <v>22</v>
      </c>
      <c r="AM488" s="53" t="s">
        <v>3149</v>
      </c>
      <c r="AN488" s="48" t="s">
        <v>3163</v>
      </c>
      <c r="AO488" s="66">
        <v>29</v>
      </c>
      <c r="AP488" s="53" t="s">
        <v>3164</v>
      </c>
      <c r="AQ488" s="48" t="s">
        <v>3165</v>
      </c>
      <c r="AR488" s="66">
        <v>0</v>
      </c>
      <c r="AS488" s="53" t="s">
        <v>3166</v>
      </c>
      <c r="AT488" s="45" t="s">
        <v>3162</v>
      </c>
      <c r="AU488" s="66">
        <v>2</v>
      </c>
      <c r="AV488" s="107" t="s">
        <v>3167</v>
      </c>
      <c r="AW488" s="45" t="s">
        <v>3168</v>
      </c>
      <c r="AX488" s="66">
        <v>4</v>
      </c>
    </row>
    <row r="489" spans="1:240" ht="305.55" customHeight="1" x14ac:dyDescent="0.25">
      <c r="A489" s="45">
        <v>501</v>
      </c>
      <c r="B489" s="253" t="s">
        <v>3148</v>
      </c>
      <c r="C489" s="45">
        <v>1</v>
      </c>
      <c r="D489" s="46" t="s">
        <v>3149</v>
      </c>
      <c r="E489" s="47" t="s">
        <v>3150</v>
      </c>
      <c r="F489" s="45">
        <v>9653</v>
      </c>
      <c r="G489" s="47" t="s">
        <v>3169</v>
      </c>
      <c r="H489" s="45" t="s">
        <v>3170</v>
      </c>
      <c r="I489" s="48" t="s">
        <v>3153</v>
      </c>
      <c r="J489" s="104">
        <v>18548.169999999998</v>
      </c>
      <c r="K489" s="105" t="s">
        <v>8485</v>
      </c>
      <c r="L489" s="48" t="s">
        <v>3154</v>
      </c>
      <c r="M489" s="48" t="s">
        <v>3155</v>
      </c>
      <c r="N489" s="48" t="s">
        <v>3156</v>
      </c>
      <c r="O489" s="48" t="s">
        <v>3157</v>
      </c>
      <c r="P489" s="94">
        <v>100801</v>
      </c>
      <c r="Q489" s="45">
        <v>0</v>
      </c>
      <c r="R489" s="45"/>
      <c r="S489" s="45">
        <v>50</v>
      </c>
      <c r="T489" s="45">
        <v>50</v>
      </c>
      <c r="U489" s="45">
        <v>100</v>
      </c>
      <c r="V489" s="45">
        <v>100</v>
      </c>
      <c r="W489" s="45">
        <v>100</v>
      </c>
      <c r="X489" s="51" t="s">
        <v>3158</v>
      </c>
      <c r="Y489" s="45">
        <v>6</v>
      </c>
      <c r="Z489" s="45">
        <v>1</v>
      </c>
      <c r="AA489" s="45">
        <v>1</v>
      </c>
      <c r="AB489" s="45">
        <v>24</v>
      </c>
      <c r="AC489" s="45">
        <v>2</v>
      </c>
      <c r="AD489" s="45">
        <v>0</v>
      </c>
      <c r="AE489" s="52">
        <v>2</v>
      </c>
      <c r="AF489" s="43">
        <v>100</v>
      </c>
      <c r="AG489" s="53" t="s">
        <v>3159</v>
      </c>
      <c r="AH489" s="48" t="s">
        <v>3160</v>
      </c>
      <c r="AI489" s="66">
        <v>34</v>
      </c>
      <c r="AJ489" s="53" t="s">
        <v>3161</v>
      </c>
      <c r="AK489" s="48" t="s">
        <v>3162</v>
      </c>
      <c r="AL489" s="66">
        <v>22</v>
      </c>
      <c r="AM489" s="53" t="s">
        <v>3149</v>
      </c>
      <c r="AN489" s="48" t="s">
        <v>3163</v>
      </c>
      <c r="AO489" s="66">
        <v>29</v>
      </c>
      <c r="AP489" s="53" t="s">
        <v>3164</v>
      </c>
      <c r="AQ489" s="48" t="s">
        <v>3165</v>
      </c>
      <c r="AR489" s="66">
        <v>0</v>
      </c>
      <c r="AS489" s="53" t="s">
        <v>3166</v>
      </c>
      <c r="AT489" s="45" t="s">
        <v>3162</v>
      </c>
      <c r="AU489" s="66">
        <v>2</v>
      </c>
      <c r="AV489" s="107" t="s">
        <v>3167</v>
      </c>
      <c r="AW489" s="45" t="s">
        <v>3168</v>
      </c>
      <c r="AX489" s="66">
        <v>4</v>
      </c>
    </row>
    <row r="490" spans="1:240" ht="307.5" customHeight="1" x14ac:dyDescent="0.25">
      <c r="A490" s="45">
        <v>501</v>
      </c>
      <c r="B490" s="253" t="s">
        <v>3148</v>
      </c>
      <c r="C490" s="45">
        <v>1</v>
      </c>
      <c r="D490" s="46" t="s">
        <v>3149</v>
      </c>
      <c r="E490" s="47" t="s">
        <v>3150</v>
      </c>
      <c r="F490" s="45">
        <v>9653</v>
      </c>
      <c r="G490" s="47" t="s">
        <v>3171</v>
      </c>
      <c r="H490" s="45">
        <v>2015</v>
      </c>
      <c r="I490" s="48" t="s">
        <v>3153</v>
      </c>
      <c r="J490" s="104">
        <v>17449.66</v>
      </c>
      <c r="K490" s="105" t="s">
        <v>2717</v>
      </c>
      <c r="L490" s="48" t="s">
        <v>3154</v>
      </c>
      <c r="M490" s="48" t="s">
        <v>3155</v>
      </c>
      <c r="N490" s="48" t="s">
        <v>3156</v>
      </c>
      <c r="O490" s="48" t="s">
        <v>3157</v>
      </c>
      <c r="P490" s="94">
        <v>101099</v>
      </c>
      <c r="Q490" s="45">
        <v>0</v>
      </c>
      <c r="R490" s="45"/>
      <c r="S490" s="45">
        <v>50</v>
      </c>
      <c r="T490" s="45">
        <v>50</v>
      </c>
      <c r="U490" s="45">
        <v>100</v>
      </c>
      <c r="V490" s="45">
        <v>100</v>
      </c>
      <c r="W490" s="45">
        <v>77</v>
      </c>
      <c r="X490" s="51" t="s">
        <v>3172</v>
      </c>
      <c r="Y490" s="45">
        <v>6</v>
      </c>
      <c r="Z490" s="45">
        <v>1</v>
      </c>
      <c r="AA490" s="45">
        <v>1</v>
      </c>
      <c r="AB490" s="45">
        <v>24</v>
      </c>
      <c r="AC490" s="45">
        <v>2</v>
      </c>
      <c r="AD490" s="45">
        <v>0</v>
      </c>
      <c r="AE490" s="52">
        <v>2</v>
      </c>
      <c r="AF490" s="43">
        <v>100</v>
      </c>
      <c r="AG490" s="53" t="s">
        <v>3159</v>
      </c>
      <c r="AH490" s="48" t="s">
        <v>3160</v>
      </c>
      <c r="AI490" s="66">
        <v>34</v>
      </c>
      <c r="AJ490" s="53" t="s">
        <v>3161</v>
      </c>
      <c r="AK490" s="48" t="s">
        <v>3162</v>
      </c>
      <c r="AL490" s="66">
        <v>22</v>
      </c>
      <c r="AM490" s="53" t="s">
        <v>3149</v>
      </c>
      <c r="AN490" s="48" t="s">
        <v>3163</v>
      </c>
      <c r="AO490" s="66">
        <v>29</v>
      </c>
      <c r="AP490" s="53" t="s">
        <v>3164</v>
      </c>
      <c r="AQ490" s="48" t="s">
        <v>3165</v>
      </c>
      <c r="AR490" s="66">
        <v>0</v>
      </c>
      <c r="AS490" s="53" t="s">
        <v>3166</v>
      </c>
      <c r="AT490" s="45" t="s">
        <v>3162</v>
      </c>
      <c r="AU490" s="66">
        <v>2</v>
      </c>
      <c r="AV490" s="107" t="s">
        <v>3167</v>
      </c>
      <c r="AW490" s="45" t="s">
        <v>3168</v>
      </c>
      <c r="AX490" s="66">
        <v>4</v>
      </c>
    </row>
    <row r="491" spans="1:240" ht="247.05" customHeight="1" x14ac:dyDescent="0.25">
      <c r="A491" s="45">
        <v>505</v>
      </c>
      <c r="B491" s="253" t="s">
        <v>3173</v>
      </c>
      <c r="C491" s="45">
        <v>1</v>
      </c>
      <c r="D491" s="46" t="s">
        <v>8505</v>
      </c>
      <c r="E491" s="47" t="s">
        <v>3174</v>
      </c>
      <c r="F491" s="64">
        <v>19273</v>
      </c>
      <c r="G491" s="60" t="s">
        <v>3175</v>
      </c>
      <c r="H491" s="64">
        <v>2018</v>
      </c>
      <c r="I491" s="58" t="s">
        <v>3176</v>
      </c>
      <c r="J491" s="261">
        <v>73665</v>
      </c>
      <c r="K491" s="105" t="s">
        <v>4184</v>
      </c>
      <c r="L491" s="86" t="s">
        <v>3177</v>
      </c>
      <c r="M491" s="58" t="s">
        <v>3178</v>
      </c>
      <c r="N491" s="58" t="s">
        <v>3179</v>
      </c>
      <c r="O491" s="83" t="s">
        <v>3180</v>
      </c>
      <c r="P491" s="64" t="s">
        <v>3181</v>
      </c>
      <c r="Q491" s="82">
        <v>4.4000000000000004</v>
      </c>
      <c r="R491" s="64">
        <v>2.6</v>
      </c>
      <c r="S491" s="64">
        <v>1.4</v>
      </c>
      <c r="T491" s="64">
        <v>0.4</v>
      </c>
      <c r="U491" s="82">
        <v>4.4000000000000004</v>
      </c>
      <c r="V491" s="64">
        <v>80</v>
      </c>
      <c r="W491" s="64">
        <v>100</v>
      </c>
      <c r="X491" s="51" t="s">
        <v>3182</v>
      </c>
      <c r="Y491" s="45">
        <v>6</v>
      </c>
      <c r="Z491" s="45">
        <v>1</v>
      </c>
      <c r="AA491" s="45">
        <v>1</v>
      </c>
      <c r="AB491" s="45">
        <v>60</v>
      </c>
      <c r="AC491" s="45">
        <v>14</v>
      </c>
      <c r="AD491" s="45">
        <v>19.010000000000002</v>
      </c>
      <c r="AE491" s="52">
        <v>3</v>
      </c>
      <c r="AF491" s="43">
        <v>80</v>
      </c>
      <c r="AG491" s="53" t="s">
        <v>3183</v>
      </c>
      <c r="AH491" s="48" t="s">
        <v>3184</v>
      </c>
      <c r="AI491" s="66">
        <v>10</v>
      </c>
      <c r="AJ491" s="53" t="s">
        <v>3185</v>
      </c>
      <c r="AK491" s="48" t="s">
        <v>3186</v>
      </c>
      <c r="AL491" s="66">
        <v>10</v>
      </c>
      <c r="AM491" s="53" t="s">
        <v>3187</v>
      </c>
      <c r="AN491" s="48" t="s">
        <v>3188</v>
      </c>
      <c r="AO491" s="66">
        <v>10</v>
      </c>
      <c r="AP491" s="53" t="s">
        <v>3189</v>
      </c>
      <c r="AQ491" s="48" t="s">
        <v>3190</v>
      </c>
      <c r="AR491" s="66">
        <v>10</v>
      </c>
      <c r="AS491" s="53" t="s">
        <v>3191</v>
      </c>
      <c r="AT491" s="45" t="s">
        <v>3192</v>
      </c>
      <c r="AU491" s="66">
        <v>40</v>
      </c>
      <c r="AV491" s="107"/>
      <c r="AW491" s="45"/>
      <c r="AX491" s="66"/>
    </row>
    <row r="492" spans="1:240" s="39" customFormat="1" ht="273" customHeight="1" x14ac:dyDescent="0.25">
      <c r="A492" s="95">
        <v>587</v>
      </c>
      <c r="B492" s="253" t="s">
        <v>6236</v>
      </c>
      <c r="C492" s="95">
        <v>1</v>
      </c>
      <c r="D492" s="82"/>
      <c r="E492" s="284" t="s">
        <v>6237</v>
      </c>
      <c r="F492" s="95">
        <v>6162</v>
      </c>
      <c r="G492" s="284" t="s">
        <v>6238</v>
      </c>
      <c r="H492" s="95">
        <v>2008</v>
      </c>
      <c r="I492" s="161" t="s">
        <v>6239</v>
      </c>
      <c r="J492" s="261">
        <v>60000</v>
      </c>
      <c r="K492" s="105" t="s">
        <v>655</v>
      </c>
      <c r="L492" s="161" t="s">
        <v>6240</v>
      </c>
      <c r="M492" s="161" t="s">
        <v>6241</v>
      </c>
      <c r="N492" s="161" t="s">
        <v>6242</v>
      </c>
      <c r="O492" s="161" t="s">
        <v>6243</v>
      </c>
      <c r="P492" s="95" t="s">
        <v>6244</v>
      </c>
      <c r="Q492" s="82">
        <v>0</v>
      </c>
      <c r="R492" s="82" t="s">
        <v>6245</v>
      </c>
      <c r="S492" s="82" t="s">
        <v>6246</v>
      </c>
      <c r="T492" s="82" t="s">
        <v>6246</v>
      </c>
      <c r="U492" s="82">
        <v>0</v>
      </c>
      <c r="V492" s="95">
        <v>100</v>
      </c>
      <c r="W492" s="95">
        <v>100</v>
      </c>
      <c r="X492" s="82" t="s">
        <v>6247</v>
      </c>
      <c r="Y492" s="95">
        <v>4</v>
      </c>
      <c r="Z492" s="95">
        <v>7</v>
      </c>
      <c r="AA492" s="95">
        <v>4</v>
      </c>
      <c r="AB492" s="95">
        <v>5</v>
      </c>
      <c r="AC492" s="95"/>
      <c r="AD492" s="82">
        <v>0.2</v>
      </c>
      <c r="AE492" s="360">
        <v>5</v>
      </c>
      <c r="AF492" s="62">
        <v>100</v>
      </c>
      <c r="AG492" s="394" t="s">
        <v>6248</v>
      </c>
      <c r="AH492" s="161" t="s">
        <v>6249</v>
      </c>
      <c r="AI492" s="366">
        <v>70</v>
      </c>
      <c r="AJ492" s="386" t="s">
        <v>6250</v>
      </c>
      <c r="AK492" s="285" t="s">
        <v>6251</v>
      </c>
      <c r="AL492" s="366">
        <v>20</v>
      </c>
      <c r="AM492" s="386" t="s">
        <v>6252</v>
      </c>
      <c r="AN492" s="285" t="s">
        <v>6253</v>
      </c>
      <c r="AO492" s="366">
        <v>10</v>
      </c>
      <c r="AP492" s="386"/>
      <c r="AQ492" s="285"/>
      <c r="AR492" s="366"/>
      <c r="AS492" s="386"/>
      <c r="AT492" s="95"/>
      <c r="AU492" s="366"/>
      <c r="AV492" s="369"/>
      <c r="AW492" s="95"/>
      <c r="AX492" s="366"/>
      <c r="AY492" s="132"/>
      <c r="AZ492" s="132"/>
      <c r="BA492" s="132"/>
      <c r="BB492" s="132"/>
      <c r="BC492" s="132"/>
    </row>
    <row r="493" spans="1:240" s="39" customFormat="1" ht="247.05" customHeight="1" x14ac:dyDescent="0.25">
      <c r="A493" s="95">
        <v>587</v>
      </c>
      <c r="B493" s="253" t="s">
        <v>6236</v>
      </c>
      <c r="C493" s="95">
        <v>1</v>
      </c>
      <c r="D493" s="82"/>
      <c r="E493" s="284" t="s">
        <v>6254</v>
      </c>
      <c r="F493" s="95">
        <v>6162</v>
      </c>
      <c r="G493" s="284" t="s">
        <v>6255</v>
      </c>
      <c r="H493" s="95">
        <v>2010</v>
      </c>
      <c r="I493" s="161" t="s">
        <v>6256</v>
      </c>
      <c r="J493" s="261">
        <v>138938</v>
      </c>
      <c r="K493" s="105" t="s">
        <v>677</v>
      </c>
      <c r="L493" s="161" t="s">
        <v>6240</v>
      </c>
      <c r="M493" s="161" t="s">
        <v>6241</v>
      </c>
      <c r="N493" s="161" t="s">
        <v>6257</v>
      </c>
      <c r="O493" s="161" t="s">
        <v>6258</v>
      </c>
      <c r="P493" s="95" t="s">
        <v>6259</v>
      </c>
      <c r="Q493" s="82" t="s">
        <v>6260</v>
      </c>
      <c r="R493" s="82">
        <v>21</v>
      </c>
      <c r="S493" s="82">
        <v>1.7</v>
      </c>
      <c r="T493" s="82">
        <v>40</v>
      </c>
      <c r="U493" s="82" t="s">
        <v>6261</v>
      </c>
      <c r="V493" s="95">
        <v>100</v>
      </c>
      <c r="W493" s="95">
        <v>90</v>
      </c>
      <c r="X493" s="82" t="s">
        <v>6262</v>
      </c>
      <c r="Y493" s="95">
        <v>4</v>
      </c>
      <c r="Z493" s="95">
        <v>3</v>
      </c>
      <c r="AA493" s="95">
        <v>3</v>
      </c>
      <c r="AB493" s="95">
        <v>6</v>
      </c>
      <c r="AC493" s="95"/>
      <c r="AD493" s="82">
        <v>0.2</v>
      </c>
      <c r="AE493" s="360">
        <v>5</v>
      </c>
      <c r="AF493" s="62">
        <v>100</v>
      </c>
      <c r="AG493" s="394" t="s">
        <v>6263</v>
      </c>
      <c r="AH493" s="161" t="s">
        <v>6264</v>
      </c>
      <c r="AI493" s="366">
        <v>10</v>
      </c>
      <c r="AJ493" s="386" t="s">
        <v>6265</v>
      </c>
      <c r="AK493" s="285" t="s">
        <v>6266</v>
      </c>
      <c r="AL493" s="366">
        <v>50</v>
      </c>
      <c r="AM493" s="386" t="s">
        <v>6250</v>
      </c>
      <c r="AN493" s="285" t="s">
        <v>6267</v>
      </c>
      <c r="AO493" s="366">
        <v>20</v>
      </c>
      <c r="AP493" s="386" t="s">
        <v>6268</v>
      </c>
      <c r="AQ493" s="285" t="s">
        <v>6269</v>
      </c>
      <c r="AR493" s="366">
        <v>10</v>
      </c>
      <c r="AS493" s="386" t="s">
        <v>6270</v>
      </c>
      <c r="AT493" s="95" t="s">
        <v>6269</v>
      </c>
      <c r="AU493" s="366">
        <v>10</v>
      </c>
      <c r="AV493" s="369"/>
      <c r="AW493" s="95"/>
      <c r="AX493" s="366"/>
      <c r="AY493" s="132"/>
      <c r="AZ493" s="132"/>
      <c r="BA493" s="132"/>
      <c r="BB493" s="132"/>
      <c r="BC493" s="132"/>
    </row>
    <row r="494" spans="1:240" s="39" customFormat="1" ht="156" customHeight="1" x14ac:dyDescent="0.25">
      <c r="A494" s="95">
        <v>587</v>
      </c>
      <c r="B494" s="253" t="s">
        <v>6236</v>
      </c>
      <c r="C494" s="95">
        <v>1</v>
      </c>
      <c r="D494" s="82"/>
      <c r="E494" s="284" t="s">
        <v>6271</v>
      </c>
      <c r="F494" s="95">
        <v>6162</v>
      </c>
      <c r="G494" s="284" t="s">
        <v>6272</v>
      </c>
      <c r="H494" s="95">
        <v>2003</v>
      </c>
      <c r="I494" s="161" t="s">
        <v>6273</v>
      </c>
      <c r="J494" s="261">
        <v>55917.21</v>
      </c>
      <c r="K494" s="105" t="s">
        <v>848</v>
      </c>
      <c r="L494" s="161" t="s">
        <v>6240</v>
      </c>
      <c r="M494" s="161" t="s">
        <v>6240</v>
      </c>
      <c r="N494" s="161" t="s">
        <v>6274</v>
      </c>
      <c r="O494" s="161" t="s">
        <v>6275</v>
      </c>
      <c r="P494" s="95" t="s">
        <v>6276</v>
      </c>
      <c r="Q494" s="82">
        <v>0</v>
      </c>
      <c r="R494" s="82">
        <v>0</v>
      </c>
      <c r="S494" s="82" t="s">
        <v>6245</v>
      </c>
      <c r="T494" s="82" t="s">
        <v>6246</v>
      </c>
      <c r="U494" s="82" t="s">
        <v>6246</v>
      </c>
      <c r="V494" s="95">
        <v>100</v>
      </c>
      <c r="W494" s="95">
        <v>100</v>
      </c>
      <c r="X494" s="82" t="s">
        <v>6262</v>
      </c>
      <c r="Y494" s="95">
        <v>4</v>
      </c>
      <c r="Z494" s="95">
        <v>7</v>
      </c>
      <c r="AA494" s="95">
        <v>4</v>
      </c>
      <c r="AB494" s="95">
        <v>2</v>
      </c>
      <c r="AC494" s="95"/>
      <c r="AD494" s="82">
        <v>0.2</v>
      </c>
      <c r="AE494" s="360">
        <v>5</v>
      </c>
      <c r="AF494" s="62">
        <v>100</v>
      </c>
      <c r="AG494" s="394" t="s">
        <v>6263</v>
      </c>
      <c r="AH494" s="161" t="s">
        <v>6277</v>
      </c>
      <c r="AI494" s="366">
        <v>10</v>
      </c>
      <c r="AJ494" s="386" t="s">
        <v>6248</v>
      </c>
      <c r="AK494" s="285" t="s">
        <v>6278</v>
      </c>
      <c r="AL494" s="366">
        <v>70</v>
      </c>
      <c r="AM494" s="386" t="s">
        <v>6250</v>
      </c>
      <c r="AN494" s="285" t="s">
        <v>6251</v>
      </c>
      <c r="AO494" s="366">
        <v>20</v>
      </c>
      <c r="AP494" s="386"/>
      <c r="AQ494" s="285"/>
      <c r="AR494" s="366"/>
      <c r="AS494" s="386"/>
      <c r="AT494" s="95"/>
      <c r="AU494" s="366"/>
      <c r="AV494" s="369"/>
      <c r="AW494" s="95"/>
      <c r="AX494" s="366"/>
      <c r="AY494" s="132"/>
      <c r="AZ494" s="132"/>
      <c r="BA494" s="132"/>
      <c r="BB494" s="132"/>
      <c r="BC494" s="132"/>
    </row>
    <row r="495" spans="1:240" s="39" customFormat="1" ht="195" customHeight="1" x14ac:dyDescent="0.25">
      <c r="A495" s="95">
        <v>587</v>
      </c>
      <c r="B495" s="253" t="s">
        <v>6236</v>
      </c>
      <c r="C495" s="95">
        <v>1</v>
      </c>
      <c r="D495" s="82"/>
      <c r="E495" s="284" t="s">
        <v>6279</v>
      </c>
      <c r="F495" s="95">
        <v>4959</v>
      </c>
      <c r="G495" s="284" t="s">
        <v>6280</v>
      </c>
      <c r="H495" s="95">
        <v>2003</v>
      </c>
      <c r="I495" s="161" t="s">
        <v>6281</v>
      </c>
      <c r="J495" s="261">
        <v>67810.05</v>
      </c>
      <c r="K495" s="105" t="s">
        <v>848</v>
      </c>
      <c r="L495" s="161" t="s">
        <v>6282</v>
      </c>
      <c r="M495" s="161" t="s">
        <v>6283</v>
      </c>
      <c r="N495" s="161" t="s">
        <v>6284</v>
      </c>
      <c r="O495" s="161" t="s">
        <v>6285</v>
      </c>
      <c r="P495" s="95" t="s">
        <v>6286</v>
      </c>
      <c r="Q495" s="82">
        <v>0</v>
      </c>
      <c r="R495" s="82">
        <v>0</v>
      </c>
      <c r="S495" s="82" t="s">
        <v>6245</v>
      </c>
      <c r="T495" s="82" t="s">
        <v>6246</v>
      </c>
      <c r="U495" s="82" t="s">
        <v>6246</v>
      </c>
      <c r="V495" s="95">
        <v>100</v>
      </c>
      <c r="W495" s="95">
        <v>100</v>
      </c>
      <c r="X495" s="82" t="s">
        <v>6247</v>
      </c>
      <c r="Y495" s="95">
        <v>4</v>
      </c>
      <c r="Z495" s="95">
        <v>2</v>
      </c>
      <c r="AA495" s="95">
        <v>3</v>
      </c>
      <c r="AB495" s="95">
        <v>1</v>
      </c>
      <c r="AC495" s="95"/>
      <c r="AD495" s="82">
        <v>0.2</v>
      </c>
      <c r="AE495" s="360">
        <v>5</v>
      </c>
      <c r="AF495" s="62">
        <v>100</v>
      </c>
      <c r="AG495" s="394" t="s">
        <v>6263</v>
      </c>
      <c r="AH495" s="161" t="s">
        <v>6277</v>
      </c>
      <c r="AI495" s="366">
        <v>10</v>
      </c>
      <c r="AJ495" s="386" t="s">
        <v>6248</v>
      </c>
      <c r="AK495" s="285" t="s">
        <v>6287</v>
      </c>
      <c r="AL495" s="366">
        <v>40</v>
      </c>
      <c r="AM495" s="386" t="s">
        <v>6250</v>
      </c>
      <c r="AN495" s="285" t="s">
        <v>6251</v>
      </c>
      <c r="AO495" s="366">
        <v>40</v>
      </c>
      <c r="AP495" s="386"/>
      <c r="AQ495" s="285"/>
      <c r="AR495" s="366"/>
      <c r="AS495" s="386"/>
      <c r="AT495" s="95"/>
      <c r="AU495" s="366"/>
      <c r="AV495" s="369"/>
      <c r="AW495" s="95"/>
      <c r="AX495" s="366"/>
      <c r="AY495" s="132"/>
      <c r="AZ495" s="132"/>
      <c r="BA495" s="132"/>
      <c r="BB495" s="132"/>
      <c r="BC495" s="132"/>
    </row>
    <row r="496" spans="1:240" s="39" customFormat="1" ht="409.6" customHeight="1" x14ac:dyDescent="0.25">
      <c r="A496" s="95">
        <v>587</v>
      </c>
      <c r="B496" s="253" t="s">
        <v>6236</v>
      </c>
      <c r="C496" s="95">
        <v>1</v>
      </c>
      <c r="D496" s="82"/>
      <c r="E496" s="284" t="s">
        <v>6288</v>
      </c>
      <c r="F496" s="95" t="s">
        <v>6289</v>
      </c>
      <c r="G496" s="284" t="s">
        <v>6290</v>
      </c>
      <c r="H496" s="95">
        <v>2006</v>
      </c>
      <c r="I496" s="161" t="s">
        <v>6291</v>
      </c>
      <c r="J496" s="261">
        <v>112460.36</v>
      </c>
      <c r="K496" s="105" t="s">
        <v>664</v>
      </c>
      <c r="L496" s="161" t="s">
        <v>6240</v>
      </c>
      <c r="M496" s="161" t="s">
        <v>6241</v>
      </c>
      <c r="N496" s="161" t="s">
        <v>6292</v>
      </c>
      <c r="O496" s="161" t="s">
        <v>6293</v>
      </c>
      <c r="P496" s="95" t="s">
        <v>6294</v>
      </c>
      <c r="Q496" s="82">
        <v>0</v>
      </c>
      <c r="R496" s="82">
        <v>0</v>
      </c>
      <c r="S496" s="82" t="s">
        <v>6245</v>
      </c>
      <c r="T496" s="82" t="s">
        <v>6246</v>
      </c>
      <c r="U496" s="82" t="s">
        <v>6246</v>
      </c>
      <c r="V496" s="95">
        <v>100</v>
      </c>
      <c r="W496" s="95">
        <v>100</v>
      </c>
      <c r="X496" s="82" t="s">
        <v>6247</v>
      </c>
      <c r="Y496" s="95">
        <v>4</v>
      </c>
      <c r="Z496" s="95">
        <v>3</v>
      </c>
      <c r="AA496" s="95">
        <v>3</v>
      </c>
      <c r="AB496" s="95">
        <v>3</v>
      </c>
      <c r="AC496" s="95"/>
      <c r="AD496" s="82">
        <v>0.2</v>
      </c>
      <c r="AE496" s="360">
        <v>5</v>
      </c>
      <c r="AF496" s="62">
        <v>100</v>
      </c>
      <c r="AG496" s="394" t="s">
        <v>6263</v>
      </c>
      <c r="AH496" s="161" t="s">
        <v>6295</v>
      </c>
      <c r="AI496" s="366">
        <v>80</v>
      </c>
      <c r="AJ496" s="386" t="s">
        <v>6250</v>
      </c>
      <c r="AK496" s="285"/>
      <c r="AL496" s="366">
        <v>20</v>
      </c>
      <c r="AM496" s="386"/>
      <c r="AN496" s="285"/>
      <c r="AO496" s="366"/>
      <c r="AP496" s="386"/>
      <c r="AQ496" s="285"/>
      <c r="AR496" s="366"/>
      <c r="AS496" s="386"/>
      <c r="AT496" s="95"/>
      <c r="AU496" s="366"/>
      <c r="AV496" s="369"/>
      <c r="AW496" s="95"/>
      <c r="AX496" s="366"/>
      <c r="AY496" s="132"/>
      <c r="AZ496" s="132"/>
      <c r="BA496" s="132"/>
      <c r="BB496" s="132"/>
      <c r="BC496" s="132"/>
    </row>
    <row r="497" spans="1:55" s="39" customFormat="1" ht="169.2" customHeight="1" x14ac:dyDescent="0.25">
      <c r="A497" s="95">
        <v>587</v>
      </c>
      <c r="B497" s="253" t="s">
        <v>6236</v>
      </c>
      <c r="C497" s="95">
        <v>1</v>
      </c>
      <c r="D497" s="82"/>
      <c r="E497" s="284" t="s">
        <v>6296</v>
      </c>
      <c r="F497" s="95">
        <v>31012</v>
      </c>
      <c r="G497" s="284" t="s">
        <v>6297</v>
      </c>
      <c r="H497" s="95">
        <v>2005</v>
      </c>
      <c r="I497" s="161" t="s">
        <v>6298</v>
      </c>
      <c r="J497" s="261">
        <v>59282.64</v>
      </c>
      <c r="K497" s="105" t="s">
        <v>664</v>
      </c>
      <c r="L497" s="161" t="s">
        <v>6299</v>
      </c>
      <c r="M497" s="161" t="s">
        <v>6300</v>
      </c>
      <c r="N497" s="161" t="s">
        <v>6301</v>
      </c>
      <c r="O497" s="161" t="s">
        <v>6302</v>
      </c>
      <c r="P497" s="95">
        <v>6018</v>
      </c>
      <c r="Q497" s="82">
        <v>0</v>
      </c>
      <c r="R497" s="82">
        <v>0</v>
      </c>
      <c r="S497" s="82" t="s">
        <v>6245</v>
      </c>
      <c r="T497" s="82" t="s">
        <v>6246</v>
      </c>
      <c r="U497" s="82" t="s">
        <v>6246</v>
      </c>
      <c r="V497" s="95">
        <v>100</v>
      </c>
      <c r="W497" s="95">
        <v>100</v>
      </c>
      <c r="X497" s="82" t="s">
        <v>6247</v>
      </c>
      <c r="Y497" s="95">
        <v>4</v>
      </c>
      <c r="Z497" s="95">
        <v>2</v>
      </c>
      <c r="AA497" s="95">
        <v>3</v>
      </c>
      <c r="AB497" s="95">
        <v>4</v>
      </c>
      <c r="AC497" s="95"/>
      <c r="AD497" s="82">
        <v>0.2</v>
      </c>
      <c r="AE497" s="360">
        <v>5</v>
      </c>
      <c r="AF497" s="62">
        <v>100</v>
      </c>
      <c r="AG497" s="394" t="s">
        <v>6263</v>
      </c>
      <c r="AH497" s="161" t="s">
        <v>6277</v>
      </c>
      <c r="AI497" s="366">
        <v>20</v>
      </c>
      <c r="AJ497" s="386" t="s">
        <v>6248</v>
      </c>
      <c r="AK497" s="285" t="s">
        <v>6303</v>
      </c>
      <c r="AL497" s="366">
        <v>10</v>
      </c>
      <c r="AM497" s="386" t="s">
        <v>6250</v>
      </c>
      <c r="AN497" s="285" t="s">
        <v>6304</v>
      </c>
      <c r="AO497" s="366">
        <v>70</v>
      </c>
      <c r="AP497" s="386"/>
      <c r="AQ497" s="285"/>
      <c r="AR497" s="366"/>
      <c r="AS497" s="386"/>
      <c r="AT497" s="95"/>
      <c r="AU497" s="366"/>
      <c r="AV497" s="369"/>
      <c r="AW497" s="95"/>
      <c r="AX497" s="366"/>
      <c r="AY497" s="132"/>
      <c r="AZ497" s="132"/>
      <c r="BA497" s="132"/>
      <c r="BB497" s="132"/>
      <c r="BC497" s="132"/>
    </row>
    <row r="498" spans="1:55" s="39" customFormat="1" ht="117.15" customHeight="1" x14ac:dyDescent="0.25">
      <c r="A498" s="95">
        <v>600</v>
      </c>
      <c r="B498" s="253" t="s">
        <v>6305</v>
      </c>
      <c r="C498" s="95">
        <v>3</v>
      </c>
      <c r="D498" s="82"/>
      <c r="E498" s="284" t="s">
        <v>6306</v>
      </c>
      <c r="F498" s="95">
        <v>21696</v>
      </c>
      <c r="G498" s="284" t="s">
        <v>6307</v>
      </c>
      <c r="H498" s="95">
        <v>2004</v>
      </c>
      <c r="I498" s="161" t="s">
        <v>6308</v>
      </c>
      <c r="J498" s="261">
        <v>139934.76999999999</v>
      </c>
      <c r="K498" s="105" t="s">
        <v>664</v>
      </c>
      <c r="L498" s="161" t="s">
        <v>6309</v>
      </c>
      <c r="M498" s="161" t="s">
        <v>6310</v>
      </c>
      <c r="N498" s="161" t="s">
        <v>6311</v>
      </c>
      <c r="O498" s="161" t="s">
        <v>6312</v>
      </c>
      <c r="P498" s="95">
        <v>5647</v>
      </c>
      <c r="Q498" s="82">
        <v>76</v>
      </c>
      <c r="R498" s="82">
        <v>23.46</v>
      </c>
      <c r="S498" s="82">
        <v>27.37</v>
      </c>
      <c r="T498" s="82">
        <v>26</v>
      </c>
      <c r="U498" s="82">
        <v>76.819999999999993</v>
      </c>
      <c r="V498" s="95">
        <v>28</v>
      </c>
      <c r="W498" s="95">
        <v>100</v>
      </c>
      <c r="X498" s="82" t="s">
        <v>6313</v>
      </c>
      <c r="Y498" s="95"/>
      <c r="Z498" s="95"/>
      <c r="AA498" s="95"/>
      <c r="AB498" s="95">
        <v>28</v>
      </c>
      <c r="AC498" s="95"/>
      <c r="AD498" s="82"/>
      <c r="AE498" s="360"/>
      <c r="AF498" s="62">
        <v>28</v>
      </c>
      <c r="AG498" s="394" t="s">
        <v>6314</v>
      </c>
      <c r="AH498" s="161" t="s">
        <v>6315</v>
      </c>
      <c r="AI498" s="366">
        <v>28</v>
      </c>
      <c r="AJ498" s="386"/>
      <c r="AK498" s="285"/>
      <c r="AL498" s="366"/>
      <c r="AM498" s="386"/>
      <c r="AN498" s="285"/>
      <c r="AO498" s="366"/>
      <c r="AP498" s="386"/>
      <c r="AQ498" s="285"/>
      <c r="AR498" s="366"/>
      <c r="AS498" s="386"/>
      <c r="AT498" s="95"/>
      <c r="AU498" s="366"/>
      <c r="AV498" s="369"/>
      <c r="AW498" s="95"/>
      <c r="AX498" s="366"/>
      <c r="AY498" s="132"/>
      <c r="AZ498" s="132"/>
      <c r="BA498" s="132"/>
      <c r="BB498" s="132"/>
      <c r="BC498" s="132"/>
    </row>
    <row r="499" spans="1:55" s="179" customFormat="1" ht="62.25" customHeight="1" x14ac:dyDescent="0.3">
      <c r="A499" s="208">
        <v>618</v>
      </c>
      <c r="B499" s="208" t="s">
        <v>1293</v>
      </c>
      <c r="C499" s="209">
        <v>12</v>
      </c>
      <c r="D499" s="111" t="s">
        <v>1294</v>
      </c>
      <c r="E499" s="111" t="s">
        <v>1295</v>
      </c>
      <c r="F499" s="111" t="s">
        <v>1296</v>
      </c>
      <c r="G499" s="111" t="s">
        <v>1297</v>
      </c>
      <c r="H499" s="111">
        <v>2004</v>
      </c>
      <c r="I499" s="210" t="s">
        <v>1298</v>
      </c>
      <c r="J499" s="211">
        <v>41396.949999999997</v>
      </c>
      <c r="K499" s="212" t="s">
        <v>664</v>
      </c>
      <c r="L499" s="210" t="s">
        <v>1299</v>
      </c>
      <c r="M499" s="210" t="s">
        <v>1300</v>
      </c>
      <c r="N499" s="210" t="s">
        <v>1301</v>
      </c>
      <c r="O499" s="210" t="s">
        <v>1302</v>
      </c>
      <c r="P499" s="48" t="s">
        <v>1303</v>
      </c>
      <c r="Q499" s="213">
        <f>+R499+S499+T499</f>
        <v>28.573918821839083</v>
      </c>
      <c r="R499" s="213">
        <v>0</v>
      </c>
      <c r="S499" s="213">
        <v>2.9739188218390806</v>
      </c>
      <c r="T499" s="213">
        <v>25.6</v>
      </c>
      <c r="U499" s="213">
        <f>+R499+S499+T499</f>
        <v>28.573918821839083</v>
      </c>
      <c r="V499" s="214">
        <v>96</v>
      </c>
      <c r="W499" s="215">
        <v>100</v>
      </c>
      <c r="X499" s="216" t="s">
        <v>1304</v>
      </c>
      <c r="Y499" s="183">
        <v>4</v>
      </c>
      <c r="Z499" s="183">
        <v>9</v>
      </c>
      <c r="AA499" s="183">
        <v>2</v>
      </c>
      <c r="AB499" s="183">
        <v>32</v>
      </c>
      <c r="AC499" s="183" t="s">
        <v>1305</v>
      </c>
      <c r="AD499" s="217">
        <v>0</v>
      </c>
      <c r="AE499" s="415">
        <v>5</v>
      </c>
      <c r="AF499" s="423">
        <f>+AI499+AL499+AO499+AR499+AU499+AX499</f>
        <v>96</v>
      </c>
      <c r="AG499" s="375" t="s">
        <v>1306</v>
      </c>
      <c r="AH499" s="111" t="s">
        <v>1307</v>
      </c>
      <c r="AI499" s="390">
        <v>64</v>
      </c>
      <c r="AJ499" s="375" t="s">
        <v>1308</v>
      </c>
      <c r="AK499" s="111" t="s">
        <v>1309</v>
      </c>
      <c r="AL499" s="390">
        <v>32</v>
      </c>
      <c r="AM499" s="375"/>
      <c r="AN499" s="111"/>
      <c r="AO499" s="390"/>
      <c r="AP499" s="375"/>
      <c r="AQ499" s="111"/>
      <c r="AR499" s="390"/>
      <c r="AS499" s="375"/>
      <c r="AT499" s="111"/>
      <c r="AU499" s="390"/>
      <c r="AV499" s="375"/>
      <c r="AW499" s="183"/>
      <c r="AX499" s="184"/>
      <c r="AY499" s="132"/>
      <c r="AZ499" s="132"/>
      <c r="BA499" s="132"/>
      <c r="BB499" s="132"/>
      <c r="BC499" s="132"/>
    </row>
    <row r="500" spans="1:55" s="179" customFormat="1" ht="62.25" customHeight="1" x14ac:dyDescent="0.3">
      <c r="A500" s="208">
        <v>618</v>
      </c>
      <c r="B500" s="208" t="s">
        <v>1293</v>
      </c>
      <c r="C500" s="209">
        <v>2</v>
      </c>
      <c r="D500" s="111" t="s">
        <v>1310</v>
      </c>
      <c r="E500" s="111" t="s">
        <v>1311</v>
      </c>
      <c r="F500" s="218" t="s">
        <v>1312</v>
      </c>
      <c r="G500" s="111" t="s">
        <v>1313</v>
      </c>
      <c r="H500" s="111">
        <v>2002</v>
      </c>
      <c r="I500" s="111" t="s">
        <v>1314</v>
      </c>
      <c r="J500" s="211">
        <v>22796.28</v>
      </c>
      <c r="K500" s="212" t="s">
        <v>848</v>
      </c>
      <c r="L500" s="111" t="s">
        <v>1315</v>
      </c>
      <c r="M500" s="111" t="s">
        <v>1316</v>
      </c>
      <c r="N500" s="111" t="s">
        <v>1317</v>
      </c>
      <c r="O500" s="111" t="s">
        <v>1318</v>
      </c>
      <c r="P500" s="48" t="s">
        <v>1319</v>
      </c>
      <c r="Q500" s="213">
        <f t="shared" ref="Q500:Q506" si="10">+R500+S500+T500</f>
        <v>27.237663793103451</v>
      </c>
      <c r="R500" s="213">
        <v>0</v>
      </c>
      <c r="S500" s="213">
        <v>1.6376637931034488</v>
      </c>
      <c r="T500" s="213">
        <v>25.6</v>
      </c>
      <c r="U500" s="213">
        <f t="shared" ref="U500:U506" si="11">+R500+S500+T500</f>
        <v>27.237663793103451</v>
      </c>
      <c r="V500" s="214">
        <v>70</v>
      </c>
      <c r="W500" s="215">
        <v>100</v>
      </c>
      <c r="X500" s="216" t="s">
        <v>1304</v>
      </c>
      <c r="Y500" s="183">
        <v>6</v>
      </c>
      <c r="Z500" s="183">
        <v>1</v>
      </c>
      <c r="AA500" s="183">
        <v>1</v>
      </c>
      <c r="AB500" s="183">
        <v>23</v>
      </c>
      <c r="AC500" s="183" t="s">
        <v>1320</v>
      </c>
      <c r="AD500" s="217">
        <v>0</v>
      </c>
      <c r="AE500" s="415">
        <v>2</v>
      </c>
      <c r="AF500" s="423">
        <f t="shared" ref="AF500:AF506" si="12">+AI500+AL500+AO500+AR500+AU500+AX500</f>
        <v>70</v>
      </c>
      <c r="AG500" s="375" t="s">
        <v>1310</v>
      </c>
      <c r="AH500" s="111" t="s">
        <v>1321</v>
      </c>
      <c r="AI500" s="390">
        <v>50</v>
      </c>
      <c r="AJ500" s="375" t="s">
        <v>1322</v>
      </c>
      <c r="AK500" s="111" t="s">
        <v>1323</v>
      </c>
      <c r="AL500" s="390">
        <v>20</v>
      </c>
      <c r="AM500" s="375"/>
      <c r="AN500" s="111"/>
      <c r="AO500" s="390"/>
      <c r="AP500" s="375"/>
      <c r="AQ500" s="111"/>
      <c r="AR500" s="390"/>
      <c r="AS500" s="375"/>
      <c r="AT500" s="111"/>
      <c r="AU500" s="390"/>
      <c r="AV500" s="375"/>
      <c r="AW500" s="183"/>
      <c r="AX500" s="184"/>
      <c r="AY500" s="132"/>
      <c r="AZ500" s="132"/>
      <c r="BA500" s="132"/>
      <c r="BB500" s="132"/>
      <c r="BC500" s="132"/>
    </row>
    <row r="501" spans="1:55" s="179" customFormat="1" ht="62.25" customHeight="1" x14ac:dyDescent="0.3">
      <c r="A501" s="208">
        <v>618</v>
      </c>
      <c r="B501" s="208" t="s">
        <v>1293</v>
      </c>
      <c r="C501" s="209">
        <v>13</v>
      </c>
      <c r="D501" s="111" t="s">
        <v>1324</v>
      </c>
      <c r="E501" s="111" t="s">
        <v>1325</v>
      </c>
      <c r="F501" s="218">
        <v>8056</v>
      </c>
      <c r="G501" s="111" t="s">
        <v>1326</v>
      </c>
      <c r="H501" s="111">
        <v>2003</v>
      </c>
      <c r="I501" s="111" t="s">
        <v>1327</v>
      </c>
      <c r="J501" s="211">
        <v>5019.43</v>
      </c>
      <c r="K501" s="212" t="s">
        <v>848</v>
      </c>
      <c r="L501" s="111" t="s">
        <v>1328</v>
      </c>
      <c r="M501" s="111" t="s">
        <v>1329</v>
      </c>
      <c r="N501" s="111" t="s">
        <v>1330</v>
      </c>
      <c r="O501" s="111" t="s">
        <v>1331</v>
      </c>
      <c r="P501" s="48" t="s">
        <v>1332</v>
      </c>
      <c r="Q501" s="213">
        <f t="shared" si="10"/>
        <v>25.960591235632187</v>
      </c>
      <c r="R501" s="213">
        <v>0</v>
      </c>
      <c r="S501" s="213">
        <v>0.36059123563218393</v>
      </c>
      <c r="T501" s="213">
        <v>25.6</v>
      </c>
      <c r="U501" s="213">
        <f t="shared" si="11"/>
        <v>25.960591235632187</v>
      </c>
      <c r="V501" s="214">
        <v>100</v>
      </c>
      <c r="W501" s="215">
        <v>100</v>
      </c>
      <c r="X501" s="216" t="s">
        <v>1304</v>
      </c>
      <c r="Y501" s="183">
        <v>6</v>
      </c>
      <c r="Z501" s="183">
        <v>1</v>
      </c>
      <c r="AA501" s="183">
        <v>5</v>
      </c>
      <c r="AB501" s="183">
        <v>24</v>
      </c>
      <c r="AC501" s="183" t="s">
        <v>1333</v>
      </c>
      <c r="AD501" s="217">
        <v>0</v>
      </c>
      <c r="AE501" s="415">
        <v>2</v>
      </c>
      <c r="AF501" s="423">
        <f t="shared" si="12"/>
        <v>100</v>
      </c>
      <c r="AG501" s="375" t="s">
        <v>1324</v>
      </c>
      <c r="AH501" s="111" t="s">
        <v>1334</v>
      </c>
      <c r="AI501" s="390">
        <v>70</v>
      </c>
      <c r="AJ501" s="375" t="s">
        <v>1335</v>
      </c>
      <c r="AK501" s="111" t="s">
        <v>1325</v>
      </c>
      <c r="AL501" s="390">
        <v>20</v>
      </c>
      <c r="AM501" s="375" t="s">
        <v>1336</v>
      </c>
      <c r="AN501" s="111" t="s">
        <v>1337</v>
      </c>
      <c r="AO501" s="390">
        <v>10</v>
      </c>
      <c r="AP501" s="375"/>
      <c r="AQ501" s="111"/>
      <c r="AR501" s="390"/>
      <c r="AS501" s="375"/>
      <c r="AT501" s="111"/>
      <c r="AU501" s="390"/>
      <c r="AV501" s="375"/>
      <c r="AW501" s="183"/>
      <c r="AX501" s="184"/>
      <c r="AY501" s="132"/>
      <c r="AZ501" s="132"/>
      <c r="BA501" s="132"/>
      <c r="BB501" s="132"/>
      <c r="BC501" s="132"/>
    </row>
    <row r="502" spans="1:55" s="179" customFormat="1" ht="62.25" customHeight="1" x14ac:dyDescent="0.3">
      <c r="A502" s="208">
        <v>618</v>
      </c>
      <c r="B502" s="208" t="s">
        <v>1293</v>
      </c>
      <c r="C502" s="209">
        <v>4</v>
      </c>
      <c r="D502" s="111" t="s">
        <v>1338</v>
      </c>
      <c r="E502" s="111" t="s">
        <v>1339</v>
      </c>
      <c r="F502" s="218">
        <v>18462</v>
      </c>
      <c r="G502" s="111" t="s">
        <v>1340</v>
      </c>
      <c r="H502" s="111">
        <v>2002</v>
      </c>
      <c r="I502" s="111" t="s">
        <v>1341</v>
      </c>
      <c r="J502" s="211">
        <v>47903.15</v>
      </c>
      <c r="K502" s="212" t="s">
        <v>848</v>
      </c>
      <c r="L502" s="111" t="s">
        <v>1342</v>
      </c>
      <c r="M502" s="111" t="s">
        <v>1343</v>
      </c>
      <c r="N502" s="111" t="s">
        <v>1344</v>
      </c>
      <c r="O502" s="111" t="s">
        <v>1345</v>
      </c>
      <c r="P502" s="48" t="s">
        <v>1346</v>
      </c>
      <c r="Q502" s="213">
        <f t="shared" si="10"/>
        <v>29.041318247126437</v>
      </c>
      <c r="R502" s="213">
        <v>0</v>
      </c>
      <c r="S502" s="213">
        <v>3.4413182471264365</v>
      </c>
      <c r="T502" s="213">
        <v>25.6</v>
      </c>
      <c r="U502" s="213">
        <f t="shared" si="11"/>
        <v>29.041318247126437</v>
      </c>
      <c r="V502" s="214">
        <v>40</v>
      </c>
      <c r="W502" s="215">
        <v>100</v>
      </c>
      <c r="X502" s="216" t="s">
        <v>1304</v>
      </c>
      <c r="Y502" s="183">
        <v>6</v>
      </c>
      <c r="Z502" s="183">
        <v>4</v>
      </c>
      <c r="AA502" s="183">
        <v>3</v>
      </c>
      <c r="AB502" s="183">
        <v>60</v>
      </c>
      <c r="AC502" s="183" t="s">
        <v>1347</v>
      </c>
      <c r="AD502" s="217">
        <v>0</v>
      </c>
      <c r="AE502" s="415">
        <v>5</v>
      </c>
      <c r="AF502" s="423">
        <f t="shared" si="12"/>
        <v>40</v>
      </c>
      <c r="AG502" s="375" t="s">
        <v>1338</v>
      </c>
      <c r="AH502" s="111" t="s">
        <v>1348</v>
      </c>
      <c r="AI502" s="390">
        <v>40</v>
      </c>
      <c r="AJ502" s="375"/>
      <c r="AK502" s="111"/>
      <c r="AL502" s="390"/>
      <c r="AM502" s="375"/>
      <c r="AN502" s="111"/>
      <c r="AO502" s="390"/>
      <c r="AP502" s="375"/>
      <c r="AQ502" s="111"/>
      <c r="AR502" s="390"/>
      <c r="AS502" s="375"/>
      <c r="AT502" s="111"/>
      <c r="AU502" s="390"/>
      <c r="AV502" s="375"/>
      <c r="AW502" s="183"/>
      <c r="AX502" s="184"/>
      <c r="AY502" s="132"/>
      <c r="AZ502" s="132"/>
      <c r="BA502" s="132"/>
      <c r="BB502" s="132"/>
      <c r="BC502" s="132"/>
    </row>
    <row r="503" spans="1:55" s="179" customFormat="1" ht="62.25" customHeight="1" x14ac:dyDescent="0.3">
      <c r="A503" s="208">
        <v>618</v>
      </c>
      <c r="B503" s="208" t="s">
        <v>1293</v>
      </c>
      <c r="C503" s="209">
        <v>12</v>
      </c>
      <c r="D503" s="111" t="s">
        <v>1294</v>
      </c>
      <c r="E503" s="111" t="s">
        <v>1349</v>
      </c>
      <c r="F503" s="218">
        <v>17549</v>
      </c>
      <c r="G503" s="111" t="s">
        <v>1350</v>
      </c>
      <c r="H503" s="209" t="s">
        <v>1351</v>
      </c>
      <c r="I503" s="111" t="s">
        <v>1352</v>
      </c>
      <c r="J503" s="211">
        <v>45621.75</v>
      </c>
      <c r="K503" s="212" t="s">
        <v>848</v>
      </c>
      <c r="L503" s="210" t="s">
        <v>1353</v>
      </c>
      <c r="M503" s="210" t="s">
        <v>1354</v>
      </c>
      <c r="N503" s="210" t="s">
        <v>1355</v>
      </c>
      <c r="O503" s="210" t="s">
        <v>1356</v>
      </c>
      <c r="P503" s="48" t="s">
        <v>1357</v>
      </c>
      <c r="Q503" s="213">
        <f t="shared" si="10"/>
        <v>28.87742456896552</v>
      </c>
      <c r="R503" s="213">
        <v>0</v>
      </c>
      <c r="S503" s="213">
        <v>3.2774245689655173</v>
      </c>
      <c r="T503" s="213">
        <v>25.6</v>
      </c>
      <c r="U503" s="213">
        <f t="shared" si="11"/>
        <v>28.87742456896552</v>
      </c>
      <c r="V503" s="214">
        <v>82</v>
      </c>
      <c r="W503" s="215">
        <v>100</v>
      </c>
      <c r="X503" s="216" t="s">
        <v>1304</v>
      </c>
      <c r="Y503" s="183">
        <v>6</v>
      </c>
      <c r="Z503" s="183">
        <v>1</v>
      </c>
      <c r="AA503" s="183">
        <v>6</v>
      </c>
      <c r="AB503" s="183">
        <v>19</v>
      </c>
      <c r="AC503" s="183" t="s">
        <v>1358</v>
      </c>
      <c r="AD503" s="217">
        <v>18.09</v>
      </c>
      <c r="AE503" s="415">
        <v>5</v>
      </c>
      <c r="AF503" s="423">
        <f t="shared" si="12"/>
        <v>70</v>
      </c>
      <c r="AG503" s="375" t="s">
        <v>1306</v>
      </c>
      <c r="AH503" s="111" t="s">
        <v>1307</v>
      </c>
      <c r="AI503" s="390">
        <v>50</v>
      </c>
      <c r="AJ503" s="375" t="s">
        <v>1308</v>
      </c>
      <c r="AK503" s="111" t="s">
        <v>1309</v>
      </c>
      <c r="AL503" s="390">
        <v>20</v>
      </c>
      <c r="AM503" s="391"/>
      <c r="AN503" s="111"/>
      <c r="AO503" s="390"/>
      <c r="AP503" s="391"/>
      <c r="AQ503" s="111"/>
      <c r="AR503" s="390"/>
      <c r="AS503" s="391"/>
      <c r="AT503" s="111"/>
      <c r="AU503" s="390"/>
      <c r="AV503" s="375"/>
      <c r="AW503" s="183"/>
      <c r="AX503" s="184"/>
      <c r="AY503" s="132"/>
      <c r="AZ503" s="132"/>
      <c r="BA503" s="132"/>
      <c r="BB503" s="132"/>
      <c r="BC503" s="132"/>
    </row>
    <row r="504" spans="1:55" s="179" customFormat="1" ht="62.25" customHeight="1" x14ac:dyDescent="0.3">
      <c r="A504" s="208">
        <v>618</v>
      </c>
      <c r="B504" s="208" t="s">
        <v>1293</v>
      </c>
      <c r="C504" s="219">
        <v>15</v>
      </c>
      <c r="D504" s="220" t="s">
        <v>1359</v>
      </c>
      <c r="E504" s="111" t="s">
        <v>1360</v>
      </c>
      <c r="F504" s="218" t="s">
        <v>1361</v>
      </c>
      <c r="G504" s="111" t="s">
        <v>1362</v>
      </c>
      <c r="H504" s="209">
        <v>2003</v>
      </c>
      <c r="I504" s="111" t="s">
        <v>1363</v>
      </c>
      <c r="J504" s="211">
        <v>39232.78</v>
      </c>
      <c r="K504" s="212" t="s">
        <v>848</v>
      </c>
      <c r="L504" s="111" t="s">
        <v>1364</v>
      </c>
      <c r="M504" s="111" t="s">
        <v>1365</v>
      </c>
      <c r="N504" s="111" t="s">
        <v>1366</v>
      </c>
      <c r="O504" s="111" t="s">
        <v>1367</v>
      </c>
      <c r="P504" s="48" t="s">
        <v>1368</v>
      </c>
      <c r="Q504" s="213">
        <f t="shared" si="10"/>
        <v>28.41844683908046</v>
      </c>
      <c r="R504" s="213">
        <v>0</v>
      </c>
      <c r="S504" s="213">
        <v>2.81844683908046</v>
      </c>
      <c r="T504" s="213">
        <v>25.6</v>
      </c>
      <c r="U504" s="213">
        <f t="shared" si="11"/>
        <v>28.41844683908046</v>
      </c>
      <c r="V504" s="214">
        <v>96</v>
      </c>
      <c r="W504" s="215">
        <v>100</v>
      </c>
      <c r="X504" s="216" t="s">
        <v>1304</v>
      </c>
      <c r="Y504" s="183">
        <v>6</v>
      </c>
      <c r="Z504" s="183">
        <v>1</v>
      </c>
      <c r="AA504" s="183">
        <v>3</v>
      </c>
      <c r="AB504" s="183">
        <v>57</v>
      </c>
      <c r="AC504" s="183" t="s">
        <v>1369</v>
      </c>
      <c r="AD504" s="217">
        <v>16.04</v>
      </c>
      <c r="AE504" s="415">
        <v>5</v>
      </c>
      <c r="AF504" s="423">
        <f t="shared" si="12"/>
        <v>100</v>
      </c>
      <c r="AG504" s="375" t="s">
        <v>1359</v>
      </c>
      <c r="AH504" s="111" t="s">
        <v>1370</v>
      </c>
      <c r="AI504" s="390">
        <v>55</v>
      </c>
      <c r="AJ504" s="375" t="s">
        <v>1371</v>
      </c>
      <c r="AK504" s="111" t="s">
        <v>1372</v>
      </c>
      <c r="AL504" s="390">
        <v>15</v>
      </c>
      <c r="AM504" s="375" t="s">
        <v>1373</v>
      </c>
      <c r="AN504" s="111" t="s">
        <v>1374</v>
      </c>
      <c r="AO504" s="390">
        <v>10</v>
      </c>
      <c r="AP504" s="375" t="s">
        <v>1375</v>
      </c>
      <c r="AQ504" s="111" t="s">
        <v>1376</v>
      </c>
      <c r="AR504" s="390">
        <v>5</v>
      </c>
      <c r="AS504" s="375" t="s">
        <v>1377</v>
      </c>
      <c r="AT504" s="111" t="s">
        <v>1370</v>
      </c>
      <c r="AU504" s="390">
        <v>5</v>
      </c>
      <c r="AV504" s="376" t="s">
        <v>1378</v>
      </c>
      <c r="AW504" s="221" t="s">
        <v>1379</v>
      </c>
      <c r="AX504" s="184">
        <v>10</v>
      </c>
      <c r="AY504" s="132"/>
      <c r="AZ504" s="132"/>
      <c r="BA504" s="132"/>
      <c r="BB504" s="132"/>
      <c r="BC504" s="132"/>
    </row>
    <row r="505" spans="1:55" s="28" customFormat="1" ht="62.25" customHeight="1" x14ac:dyDescent="0.3">
      <c r="A505" s="208">
        <v>618</v>
      </c>
      <c r="B505" s="208" t="s">
        <v>1293</v>
      </c>
      <c r="C505" s="219">
        <v>15</v>
      </c>
      <c r="D505" s="220" t="s">
        <v>1359</v>
      </c>
      <c r="E505" s="111" t="s">
        <v>1360</v>
      </c>
      <c r="F505" s="218" t="s">
        <v>1361</v>
      </c>
      <c r="G505" s="111" t="s">
        <v>1380</v>
      </c>
      <c r="H505" s="209" t="s">
        <v>1381</v>
      </c>
      <c r="I505" s="213" t="s">
        <v>1382</v>
      </c>
      <c r="J505" s="211">
        <v>26478.71</v>
      </c>
      <c r="K505" s="222" t="s">
        <v>655</v>
      </c>
      <c r="L505" s="111" t="s">
        <v>1364</v>
      </c>
      <c r="M505" s="111" t="s">
        <v>1365</v>
      </c>
      <c r="N505" s="111" t="s">
        <v>1383</v>
      </c>
      <c r="O505" s="111" t="s">
        <v>1384</v>
      </c>
      <c r="P505" s="48" t="s">
        <v>1385</v>
      </c>
      <c r="Q505" s="213">
        <f t="shared" si="10"/>
        <v>27.55</v>
      </c>
      <c r="R505" s="213">
        <v>0</v>
      </c>
      <c r="S505" s="213">
        <v>1.95</v>
      </c>
      <c r="T505" s="213">
        <v>25.6</v>
      </c>
      <c r="U505" s="213">
        <f t="shared" si="11"/>
        <v>27.55</v>
      </c>
      <c r="V505" s="214">
        <v>92</v>
      </c>
      <c r="W505" s="215">
        <v>100</v>
      </c>
      <c r="X505" s="216" t="s">
        <v>1304</v>
      </c>
      <c r="Y505" s="183">
        <v>6</v>
      </c>
      <c r="Z505" s="183">
        <v>4</v>
      </c>
      <c r="AA505" s="183">
        <v>8</v>
      </c>
      <c r="AB505" s="183">
        <v>25</v>
      </c>
      <c r="AC505" s="183" t="s">
        <v>1386</v>
      </c>
      <c r="AD505" s="217">
        <v>16.04</v>
      </c>
      <c r="AE505" s="415">
        <v>5</v>
      </c>
      <c r="AF505" s="423">
        <f t="shared" si="12"/>
        <v>100</v>
      </c>
      <c r="AG505" s="375" t="s">
        <v>1359</v>
      </c>
      <c r="AH505" s="111" t="s">
        <v>1370</v>
      </c>
      <c r="AI505" s="390">
        <v>65</v>
      </c>
      <c r="AJ505" s="375" t="s">
        <v>1371</v>
      </c>
      <c r="AK505" s="111" t="s">
        <v>1372</v>
      </c>
      <c r="AL505" s="390">
        <v>5</v>
      </c>
      <c r="AM505" s="375" t="s">
        <v>1373</v>
      </c>
      <c r="AN505" s="111" t="s">
        <v>1374</v>
      </c>
      <c r="AO505" s="390">
        <v>10</v>
      </c>
      <c r="AP505" s="375" t="s">
        <v>1375</v>
      </c>
      <c r="AQ505" s="111" t="s">
        <v>1376</v>
      </c>
      <c r="AR505" s="390">
        <v>5</v>
      </c>
      <c r="AS505" s="375" t="s">
        <v>1377</v>
      </c>
      <c r="AT505" s="111" t="s">
        <v>1370</v>
      </c>
      <c r="AU505" s="390">
        <v>5</v>
      </c>
      <c r="AV505" s="376" t="s">
        <v>1378</v>
      </c>
      <c r="AW505" s="221" t="s">
        <v>1379</v>
      </c>
      <c r="AX505" s="184">
        <v>10</v>
      </c>
      <c r="AY505" s="132"/>
      <c r="AZ505" s="132"/>
      <c r="BA505" s="132"/>
      <c r="BB505" s="132"/>
      <c r="BC505" s="132"/>
    </row>
    <row r="506" spans="1:55" s="28" customFormat="1" ht="62.25" customHeight="1" x14ac:dyDescent="0.3">
      <c r="A506" s="208">
        <v>618</v>
      </c>
      <c r="B506" s="208" t="s">
        <v>1293</v>
      </c>
      <c r="C506" s="219">
        <v>15</v>
      </c>
      <c r="D506" s="220" t="s">
        <v>1359</v>
      </c>
      <c r="E506" s="111" t="s">
        <v>1360</v>
      </c>
      <c r="F506" s="218" t="s">
        <v>1361</v>
      </c>
      <c r="G506" s="111" t="s">
        <v>1387</v>
      </c>
      <c r="H506" s="111">
        <v>2004</v>
      </c>
      <c r="I506" s="213" t="s">
        <v>1388</v>
      </c>
      <c r="J506" s="223">
        <v>20247.099999999999</v>
      </c>
      <c r="K506" s="222" t="s">
        <v>664</v>
      </c>
      <c r="L506" s="210" t="s">
        <v>1364</v>
      </c>
      <c r="M506" s="210" t="s">
        <v>1389</v>
      </c>
      <c r="N506" s="210" t="s">
        <v>1390</v>
      </c>
      <c r="O506" s="210" t="s">
        <v>1391</v>
      </c>
      <c r="P506" s="48" t="s">
        <v>1392</v>
      </c>
      <c r="Q506" s="213">
        <f t="shared" si="10"/>
        <v>27.054533045977013</v>
      </c>
      <c r="R506" s="213">
        <v>0</v>
      </c>
      <c r="S506" s="213">
        <v>1.4545330459770114</v>
      </c>
      <c r="T506" s="213">
        <v>25.6</v>
      </c>
      <c r="U506" s="213">
        <f t="shared" si="11"/>
        <v>27.054533045977013</v>
      </c>
      <c r="V506" s="214">
        <v>96</v>
      </c>
      <c r="W506" s="215">
        <v>100</v>
      </c>
      <c r="X506" s="216" t="s">
        <v>1304</v>
      </c>
      <c r="Y506" s="183">
        <v>6</v>
      </c>
      <c r="Z506" s="183">
        <v>1</v>
      </c>
      <c r="AA506" s="183">
        <v>1</v>
      </c>
      <c r="AB506" s="183">
        <v>23</v>
      </c>
      <c r="AC506" s="183" t="s">
        <v>1393</v>
      </c>
      <c r="AD506" s="217">
        <v>16.04</v>
      </c>
      <c r="AE506" s="415">
        <v>2</v>
      </c>
      <c r="AF506" s="423">
        <f t="shared" si="12"/>
        <v>100</v>
      </c>
      <c r="AG506" s="375" t="s">
        <v>1359</v>
      </c>
      <c r="AH506" s="111" t="s">
        <v>1370</v>
      </c>
      <c r="AI506" s="390">
        <v>60</v>
      </c>
      <c r="AJ506" s="375" t="s">
        <v>1371</v>
      </c>
      <c r="AK506" s="111" t="s">
        <v>1372</v>
      </c>
      <c r="AL506" s="390">
        <v>10</v>
      </c>
      <c r="AM506" s="375" t="s">
        <v>1373</v>
      </c>
      <c r="AN506" s="111" t="s">
        <v>1374</v>
      </c>
      <c r="AO506" s="390">
        <v>5</v>
      </c>
      <c r="AP506" s="375" t="s">
        <v>1375</v>
      </c>
      <c r="AQ506" s="111" t="s">
        <v>1376</v>
      </c>
      <c r="AR506" s="390">
        <v>10</v>
      </c>
      <c r="AS506" s="375" t="s">
        <v>1377</v>
      </c>
      <c r="AT506" s="111" t="s">
        <v>1370</v>
      </c>
      <c r="AU506" s="390">
        <v>5</v>
      </c>
      <c r="AV506" s="376" t="s">
        <v>1378</v>
      </c>
      <c r="AW506" s="221" t="s">
        <v>1379</v>
      </c>
      <c r="AX506" s="184">
        <v>10</v>
      </c>
      <c r="AY506" s="132"/>
      <c r="AZ506" s="132"/>
      <c r="BA506" s="132"/>
      <c r="BB506" s="132"/>
      <c r="BC506" s="132"/>
    </row>
    <row r="507" spans="1:55" s="28" customFormat="1" ht="62.25" customHeight="1" x14ac:dyDescent="0.3">
      <c r="A507" s="208">
        <v>618</v>
      </c>
      <c r="B507" s="208" t="s">
        <v>1293</v>
      </c>
      <c r="C507" s="219">
        <v>4</v>
      </c>
      <c r="D507" s="220" t="s">
        <v>1338</v>
      </c>
      <c r="E507" s="111" t="s">
        <v>1394</v>
      </c>
      <c r="F507" s="218" t="s">
        <v>1395</v>
      </c>
      <c r="G507" s="111" t="s">
        <v>1396</v>
      </c>
      <c r="H507" s="111">
        <v>2010</v>
      </c>
      <c r="I507" s="213" t="s">
        <v>1397</v>
      </c>
      <c r="J507" s="223">
        <v>48332</v>
      </c>
      <c r="K507" s="222" t="s">
        <v>677</v>
      </c>
      <c r="L507" s="60" t="s">
        <v>1398</v>
      </c>
      <c r="M507" s="60" t="s">
        <v>1399</v>
      </c>
      <c r="N507" s="60" t="s">
        <v>1400</v>
      </c>
      <c r="O507" s="60" t="s">
        <v>1401</v>
      </c>
      <c r="P507" s="48">
        <v>107062</v>
      </c>
      <c r="Q507" s="213">
        <f>+R507+S507+T507</f>
        <v>29.072126436781609</v>
      </c>
      <c r="R507" s="213">
        <v>0</v>
      </c>
      <c r="S507" s="213">
        <v>3.4721264367816094</v>
      </c>
      <c r="T507" s="213">
        <v>25.6</v>
      </c>
      <c r="U507" s="213">
        <f>+R507+S507+T507</f>
        <v>29.072126436781609</v>
      </c>
      <c r="V507" s="214">
        <v>100</v>
      </c>
      <c r="W507" s="215">
        <v>100</v>
      </c>
      <c r="X507" s="216" t="s">
        <v>1304</v>
      </c>
      <c r="Y507" s="183">
        <v>6</v>
      </c>
      <c r="Z507" s="183">
        <v>3</v>
      </c>
      <c r="AA507" s="183">
        <v>9</v>
      </c>
      <c r="AB507" s="183">
        <v>60</v>
      </c>
      <c r="AC507" s="183" t="s">
        <v>1402</v>
      </c>
      <c r="AD507" s="217">
        <v>17.11</v>
      </c>
      <c r="AE507" s="415">
        <v>2</v>
      </c>
      <c r="AF507" s="423">
        <f>+AI507+AL507+AO507+AR507+AU507+AX507</f>
        <v>100</v>
      </c>
      <c r="AG507" s="375" t="s">
        <v>1403</v>
      </c>
      <c r="AH507" s="111" t="s">
        <v>1348</v>
      </c>
      <c r="AI507" s="390"/>
      <c r="AJ507" s="375" t="s">
        <v>1404</v>
      </c>
      <c r="AK507" s="111" t="s">
        <v>1405</v>
      </c>
      <c r="AL507" s="390">
        <v>100</v>
      </c>
      <c r="AM507" s="375" t="s">
        <v>1308</v>
      </c>
      <c r="AN507" s="111" t="s">
        <v>1309</v>
      </c>
      <c r="AO507" s="390"/>
      <c r="AP507" s="174"/>
      <c r="AQ507" s="60"/>
      <c r="AR507" s="390"/>
      <c r="AS507" s="375"/>
      <c r="AT507" s="111"/>
      <c r="AU507" s="390"/>
      <c r="AV507" s="174"/>
      <c r="AW507" s="183"/>
      <c r="AX507" s="184"/>
      <c r="AY507" s="132"/>
      <c r="AZ507" s="132"/>
      <c r="BA507" s="132"/>
      <c r="BB507" s="132"/>
      <c r="BC507" s="132"/>
    </row>
    <row r="508" spans="1:55" s="28" customFormat="1" ht="62.25" customHeight="1" x14ac:dyDescent="0.3">
      <c r="A508" s="208">
        <v>618</v>
      </c>
      <c r="B508" s="208" t="s">
        <v>1293</v>
      </c>
      <c r="C508" s="219">
        <v>12</v>
      </c>
      <c r="D508" s="111" t="s">
        <v>1306</v>
      </c>
      <c r="E508" s="111" t="s">
        <v>1406</v>
      </c>
      <c r="F508" s="218">
        <v>1004</v>
      </c>
      <c r="G508" s="111" t="s">
        <v>1407</v>
      </c>
      <c r="H508" s="111">
        <v>2018</v>
      </c>
      <c r="I508" s="213" t="s">
        <v>1408</v>
      </c>
      <c r="J508" s="223">
        <v>111752</v>
      </c>
      <c r="K508" s="222" t="s">
        <v>793</v>
      </c>
      <c r="L508" s="60" t="s">
        <v>1409</v>
      </c>
      <c r="M508" s="60" t="s">
        <v>1410</v>
      </c>
      <c r="N508" s="60" t="s">
        <v>1411</v>
      </c>
      <c r="O508" s="60" t="s">
        <v>1412</v>
      </c>
      <c r="P508" s="48">
        <v>109640</v>
      </c>
      <c r="Q508" s="213">
        <f>+R508+S508+T508</f>
        <v>35.769367816091957</v>
      </c>
      <c r="R508" s="213">
        <v>2.1409195402298851</v>
      </c>
      <c r="S508" s="213">
        <v>8.0284482758620683</v>
      </c>
      <c r="T508" s="213">
        <v>25.6</v>
      </c>
      <c r="U508" s="213">
        <v>34.519367816091957</v>
      </c>
      <c r="V508" s="214">
        <v>95</v>
      </c>
      <c r="W508" s="215">
        <v>0</v>
      </c>
      <c r="X508" s="216" t="s">
        <v>1304</v>
      </c>
      <c r="Y508" s="183">
        <v>3</v>
      </c>
      <c r="Z508" s="183">
        <v>8</v>
      </c>
      <c r="AA508" s="183">
        <v>1</v>
      </c>
      <c r="AB508" s="183">
        <v>64</v>
      </c>
      <c r="AC508" s="183">
        <v>185137</v>
      </c>
      <c r="AD508" s="217">
        <v>0</v>
      </c>
      <c r="AE508" s="415">
        <v>5</v>
      </c>
      <c r="AF508" s="423">
        <f>+AI508+AL508+AO508+AR508+AU508+AX508</f>
        <v>90</v>
      </c>
      <c r="AG508" s="375" t="s">
        <v>1306</v>
      </c>
      <c r="AH508" s="111" t="s">
        <v>1307</v>
      </c>
      <c r="AI508" s="390">
        <v>90</v>
      </c>
      <c r="AJ508" s="375"/>
      <c r="AK508" s="111"/>
      <c r="AL508" s="390"/>
      <c r="AM508" s="375"/>
      <c r="AN508" s="111"/>
      <c r="AO508" s="390"/>
      <c r="AP508" s="174"/>
      <c r="AQ508" s="60"/>
      <c r="AR508" s="390"/>
      <c r="AS508" s="375"/>
      <c r="AT508" s="111"/>
      <c r="AU508" s="390"/>
      <c r="AV508" s="174"/>
      <c r="AW508" s="183"/>
      <c r="AX508" s="184"/>
      <c r="AY508" s="132"/>
      <c r="AZ508" s="132"/>
      <c r="BA508" s="132"/>
      <c r="BB508" s="132"/>
      <c r="BC508" s="132"/>
    </row>
    <row r="509" spans="1:55" s="39" customFormat="1" ht="117.15" customHeight="1" x14ac:dyDescent="0.25">
      <c r="A509" s="95">
        <v>619</v>
      </c>
      <c r="B509" s="253" t="s">
        <v>6316</v>
      </c>
      <c r="C509" s="95"/>
      <c r="D509" s="82"/>
      <c r="E509" s="284" t="s">
        <v>6317</v>
      </c>
      <c r="F509" s="95">
        <v>7152</v>
      </c>
      <c r="G509" s="284" t="s">
        <v>6318</v>
      </c>
      <c r="H509" s="95">
        <v>2006</v>
      </c>
      <c r="I509" s="161" t="s">
        <v>6319</v>
      </c>
      <c r="J509" s="261">
        <v>25000</v>
      </c>
      <c r="K509" s="105" t="s">
        <v>655</v>
      </c>
      <c r="L509" s="161" t="s">
        <v>6320</v>
      </c>
      <c r="M509" s="161" t="s">
        <v>6321</v>
      </c>
      <c r="N509" s="161" t="s">
        <v>6322</v>
      </c>
      <c r="O509" s="161" t="s">
        <v>6323</v>
      </c>
      <c r="P509" s="95">
        <v>6722</v>
      </c>
      <c r="Q509" s="82">
        <v>13.74529411764706</v>
      </c>
      <c r="R509" s="82">
        <v>0</v>
      </c>
      <c r="S509" s="82">
        <v>2.0294117647058822</v>
      </c>
      <c r="T509" s="82">
        <v>11.715882352941177</v>
      </c>
      <c r="U509" s="82">
        <v>13.74529411764706</v>
      </c>
      <c r="V509" s="95">
        <v>100</v>
      </c>
      <c r="W509" s="95">
        <v>100</v>
      </c>
      <c r="X509" s="82" t="s">
        <v>6324</v>
      </c>
      <c r="Y509" s="95">
        <v>6</v>
      </c>
      <c r="Z509" s="95">
        <v>1</v>
      </c>
      <c r="AA509" s="95">
        <v>2</v>
      </c>
      <c r="AB509" s="95">
        <v>23</v>
      </c>
      <c r="AC509" s="95">
        <v>13</v>
      </c>
      <c r="AD509" s="82">
        <v>9.24</v>
      </c>
      <c r="AE509" s="360">
        <v>4</v>
      </c>
      <c r="AF509" s="62">
        <v>100</v>
      </c>
      <c r="AG509" s="394" t="s">
        <v>6325</v>
      </c>
      <c r="AH509" s="161" t="s">
        <v>6326</v>
      </c>
      <c r="AI509" s="366">
        <v>0</v>
      </c>
      <c r="AJ509" s="386" t="s">
        <v>6327</v>
      </c>
      <c r="AK509" s="285" t="s">
        <v>6328</v>
      </c>
      <c r="AL509" s="366">
        <v>0</v>
      </c>
      <c r="AM509" s="386" t="s">
        <v>6329</v>
      </c>
      <c r="AN509" s="285" t="s">
        <v>6326</v>
      </c>
      <c r="AO509" s="366">
        <v>0</v>
      </c>
      <c r="AP509" s="386" t="s">
        <v>6330</v>
      </c>
      <c r="AQ509" s="285" t="s">
        <v>6328</v>
      </c>
      <c r="AR509" s="366">
        <v>0</v>
      </c>
      <c r="AS509" s="386" t="s">
        <v>6331</v>
      </c>
      <c r="AT509" s="95" t="s">
        <v>6328</v>
      </c>
      <c r="AU509" s="366">
        <v>100</v>
      </c>
      <c r="AV509" s="369"/>
      <c r="AW509" s="95"/>
      <c r="AX509" s="366"/>
      <c r="AY509" s="132"/>
      <c r="AZ509" s="132"/>
      <c r="BA509" s="132"/>
      <c r="BB509" s="132"/>
      <c r="BC509" s="132"/>
    </row>
    <row r="510" spans="1:55" ht="75" customHeight="1" x14ac:dyDescent="0.25">
      <c r="A510" s="45">
        <v>782</v>
      </c>
      <c r="B510" s="253" t="s">
        <v>1435</v>
      </c>
      <c r="C510" s="45" t="s">
        <v>1436</v>
      </c>
      <c r="D510" s="46" t="s">
        <v>1437</v>
      </c>
      <c r="E510" s="47" t="s">
        <v>8854</v>
      </c>
      <c r="F510" s="45">
        <v>8782</v>
      </c>
      <c r="G510" s="47" t="s">
        <v>1438</v>
      </c>
      <c r="H510" s="45">
        <v>2002</v>
      </c>
      <c r="I510" s="48" t="s">
        <v>1439</v>
      </c>
      <c r="J510" s="104">
        <v>149198.57068936739</v>
      </c>
      <c r="K510" s="105" t="s">
        <v>848</v>
      </c>
      <c r="L510" s="58" t="s">
        <v>1440</v>
      </c>
      <c r="M510" s="58" t="s">
        <v>1441</v>
      </c>
      <c r="N510" s="58" t="s">
        <v>1442</v>
      </c>
      <c r="O510" s="58" t="s">
        <v>1443</v>
      </c>
      <c r="P510" s="64">
        <v>13275</v>
      </c>
      <c r="Q510" s="301">
        <f>U510</f>
        <v>45</v>
      </c>
      <c r="R510" s="318">
        <v>0</v>
      </c>
      <c r="S510" s="82">
        <v>0</v>
      </c>
      <c r="T510" s="82">
        <v>45</v>
      </c>
      <c r="U510" s="49">
        <f>R510+S510+T510</f>
        <v>45</v>
      </c>
      <c r="V510" s="82">
        <v>85</v>
      </c>
      <c r="W510" s="82">
        <v>100</v>
      </c>
      <c r="X510" s="51" t="s">
        <v>1444</v>
      </c>
      <c r="Y510" s="76">
        <v>4</v>
      </c>
      <c r="Z510" s="76">
        <v>3</v>
      </c>
      <c r="AA510" s="76">
        <v>1</v>
      </c>
      <c r="AB510" s="76">
        <v>25</v>
      </c>
      <c r="AC510" s="95">
        <v>0</v>
      </c>
      <c r="AD510" s="50">
        <v>45</v>
      </c>
      <c r="AE510" s="384">
        <v>5</v>
      </c>
      <c r="AF510" s="43">
        <f>AI510</f>
        <v>100</v>
      </c>
      <c r="AG510" s="75" t="s">
        <v>1437</v>
      </c>
      <c r="AH510" s="88" t="s">
        <v>1445</v>
      </c>
      <c r="AI510" s="66">
        <v>100</v>
      </c>
      <c r="AJ510" s="75"/>
      <c r="AK510" s="88"/>
      <c r="AL510" s="66"/>
      <c r="AM510" s="75"/>
      <c r="AN510" s="88"/>
      <c r="AO510" s="66"/>
      <c r="AP510" s="75"/>
      <c r="AQ510" s="88"/>
      <c r="AR510" s="66"/>
      <c r="AS510" s="75"/>
      <c r="AT510" s="76"/>
      <c r="AU510" s="66"/>
      <c r="AV510" s="169"/>
      <c r="AW510" s="76"/>
      <c r="AX510" s="66"/>
    </row>
    <row r="511" spans="1:55" ht="75" customHeight="1" x14ac:dyDescent="0.25">
      <c r="A511" s="45">
        <v>782</v>
      </c>
      <c r="B511" s="253" t="s">
        <v>1435</v>
      </c>
      <c r="C511" s="45" t="s">
        <v>1446</v>
      </c>
      <c r="D511" s="46" t="s">
        <v>1447</v>
      </c>
      <c r="E511" s="47" t="s">
        <v>8855</v>
      </c>
      <c r="F511" s="45">
        <v>5566</v>
      </c>
      <c r="G511" s="47" t="s">
        <v>1448</v>
      </c>
      <c r="H511" s="45">
        <v>2002</v>
      </c>
      <c r="I511" s="48" t="s">
        <v>1449</v>
      </c>
      <c r="J511" s="104">
        <v>137863.72416958772</v>
      </c>
      <c r="K511" s="105" t="s">
        <v>848</v>
      </c>
      <c r="L511" s="58" t="s">
        <v>1450</v>
      </c>
      <c r="M511" s="58" t="s">
        <v>1451</v>
      </c>
      <c r="N511" s="58" t="s">
        <v>1452</v>
      </c>
      <c r="O511" s="58" t="s">
        <v>8975</v>
      </c>
      <c r="P511" s="64">
        <v>6436</v>
      </c>
      <c r="Q511" s="301">
        <f>U511</f>
        <v>45</v>
      </c>
      <c r="R511" s="318">
        <v>0</v>
      </c>
      <c r="S511" s="82">
        <v>0</v>
      </c>
      <c r="T511" s="82">
        <v>45</v>
      </c>
      <c r="U511" s="49">
        <f t="shared" ref="U511:U532" si="13">R511+S511+T511</f>
        <v>45</v>
      </c>
      <c r="V511" s="82">
        <v>85</v>
      </c>
      <c r="W511" s="82">
        <v>100</v>
      </c>
      <c r="X511" s="51" t="s">
        <v>1453</v>
      </c>
      <c r="Y511" s="76">
        <v>4</v>
      </c>
      <c r="Z511" s="76">
        <v>3</v>
      </c>
      <c r="AA511" s="76">
        <v>1</v>
      </c>
      <c r="AB511" s="76">
        <v>4</v>
      </c>
      <c r="AC511" s="95">
        <v>161</v>
      </c>
      <c r="AD511" s="50">
        <v>45</v>
      </c>
      <c r="AE511" s="384">
        <v>5</v>
      </c>
      <c r="AF511" s="43">
        <f>AI511+AL511</f>
        <v>100</v>
      </c>
      <c r="AG511" s="75" t="s">
        <v>1447</v>
      </c>
      <c r="AH511" s="88" t="s">
        <v>1454</v>
      </c>
      <c r="AI511" s="66">
        <v>100</v>
      </c>
      <c r="AJ511" s="75" t="s">
        <v>1455</v>
      </c>
      <c r="AK511" s="88" t="s">
        <v>1454</v>
      </c>
      <c r="AL511" s="66">
        <v>0</v>
      </c>
      <c r="AM511" s="75"/>
      <c r="AN511" s="88"/>
      <c r="AO511" s="66"/>
      <c r="AP511" s="75"/>
      <c r="AQ511" s="88"/>
      <c r="AR511" s="66"/>
      <c r="AS511" s="75"/>
      <c r="AT511" s="76"/>
      <c r="AU511" s="66"/>
      <c r="AV511" s="169"/>
      <c r="AW511" s="76"/>
      <c r="AX511" s="66"/>
    </row>
    <row r="512" spans="1:55" ht="75" customHeight="1" x14ac:dyDescent="0.25">
      <c r="A512" s="45">
        <v>782</v>
      </c>
      <c r="B512" s="253" t="s">
        <v>1435</v>
      </c>
      <c r="C512" s="45" t="s">
        <v>1456</v>
      </c>
      <c r="D512" s="46" t="s">
        <v>1457</v>
      </c>
      <c r="E512" s="47" t="s">
        <v>1663</v>
      </c>
      <c r="F512" s="45">
        <v>14556</v>
      </c>
      <c r="G512" s="47" t="s">
        <v>1459</v>
      </c>
      <c r="H512" s="45">
        <v>2003</v>
      </c>
      <c r="I512" s="48" t="s">
        <v>1460</v>
      </c>
      <c r="J512" s="104">
        <v>121515.60674344852</v>
      </c>
      <c r="K512" s="105" t="s">
        <v>848</v>
      </c>
      <c r="L512" s="58" t="s">
        <v>1461</v>
      </c>
      <c r="M512" s="58" t="s">
        <v>1462</v>
      </c>
      <c r="N512" s="58" t="s">
        <v>1463</v>
      </c>
      <c r="O512" s="58" t="s">
        <v>1464</v>
      </c>
      <c r="P512" s="64">
        <v>13209</v>
      </c>
      <c r="Q512" s="301">
        <f t="shared" ref="Q512:Q532" si="14">U512</f>
        <v>45</v>
      </c>
      <c r="R512" s="318">
        <v>0</v>
      </c>
      <c r="S512" s="82">
        <v>0</v>
      </c>
      <c r="T512" s="82">
        <v>45</v>
      </c>
      <c r="U512" s="49">
        <f t="shared" si="13"/>
        <v>45</v>
      </c>
      <c r="V512" s="82">
        <v>85</v>
      </c>
      <c r="W512" s="82">
        <v>100</v>
      </c>
      <c r="X512" s="51" t="s">
        <v>1465</v>
      </c>
      <c r="Y512" s="76">
        <v>3</v>
      </c>
      <c r="Z512" s="76">
        <v>10</v>
      </c>
      <c r="AA512" s="76">
        <v>5</v>
      </c>
      <c r="AB512" s="76">
        <v>44</v>
      </c>
      <c r="AC512" s="95">
        <v>62</v>
      </c>
      <c r="AD512" s="50">
        <v>45</v>
      </c>
      <c r="AE512" s="384">
        <v>5</v>
      </c>
      <c r="AF512" s="43">
        <f>AI512+AL512+AO512+AR512+AU512</f>
        <v>94.08</v>
      </c>
      <c r="AG512" s="75" t="s">
        <v>1457</v>
      </c>
      <c r="AH512" s="88" t="s">
        <v>1466</v>
      </c>
      <c r="AI512" s="66">
        <v>29.609999999999996</v>
      </c>
      <c r="AJ512" s="75" t="s">
        <v>1467</v>
      </c>
      <c r="AK512" s="88" t="s">
        <v>1466</v>
      </c>
      <c r="AL512" s="66">
        <v>31.580000000000002</v>
      </c>
      <c r="AM512" s="75" t="s">
        <v>1468</v>
      </c>
      <c r="AN512" s="88" t="s">
        <v>1466</v>
      </c>
      <c r="AO512" s="66">
        <v>32.89</v>
      </c>
      <c r="AP512" s="75"/>
      <c r="AQ512" s="88"/>
      <c r="AR512" s="66"/>
      <c r="AS512" s="75"/>
      <c r="AT512" s="76"/>
      <c r="AU512" s="66"/>
      <c r="AV512" s="169"/>
      <c r="AW512" s="76"/>
      <c r="AX512" s="66"/>
    </row>
    <row r="513" spans="1:50" ht="75" customHeight="1" x14ac:dyDescent="0.25">
      <c r="A513" s="45">
        <v>782</v>
      </c>
      <c r="B513" s="253" t="s">
        <v>1435</v>
      </c>
      <c r="C513" s="45" t="s">
        <v>1469</v>
      </c>
      <c r="D513" s="46" t="s">
        <v>1470</v>
      </c>
      <c r="E513" s="47" t="s">
        <v>1471</v>
      </c>
      <c r="F513" s="45">
        <v>15646</v>
      </c>
      <c r="G513" s="47" t="s">
        <v>1472</v>
      </c>
      <c r="H513" s="45">
        <v>2003</v>
      </c>
      <c r="I513" s="48" t="s">
        <v>1473</v>
      </c>
      <c r="J513" s="104">
        <v>110185.23038724755</v>
      </c>
      <c r="K513" s="105" t="s">
        <v>848</v>
      </c>
      <c r="L513" s="58" t="s">
        <v>1474</v>
      </c>
      <c r="M513" s="58" t="s">
        <v>8976</v>
      </c>
      <c r="N513" s="58" t="s">
        <v>1475</v>
      </c>
      <c r="O513" s="58" t="s">
        <v>8977</v>
      </c>
      <c r="P513" s="64">
        <v>15032</v>
      </c>
      <c r="Q513" s="301">
        <f t="shared" si="14"/>
        <v>45</v>
      </c>
      <c r="R513" s="318">
        <v>0</v>
      </c>
      <c r="S513" s="82">
        <v>0</v>
      </c>
      <c r="T513" s="82">
        <v>45</v>
      </c>
      <c r="U513" s="49">
        <f t="shared" si="13"/>
        <v>45</v>
      </c>
      <c r="V513" s="82">
        <v>85</v>
      </c>
      <c r="W513" s="82">
        <v>100</v>
      </c>
      <c r="X513" s="51" t="s">
        <v>1476</v>
      </c>
      <c r="Y513" s="76">
        <v>4</v>
      </c>
      <c r="Z513" s="76">
        <v>4</v>
      </c>
      <c r="AA513" s="76">
        <v>6</v>
      </c>
      <c r="AB513" s="76">
        <v>46</v>
      </c>
      <c r="AC513" s="95">
        <v>156</v>
      </c>
      <c r="AD513" s="50">
        <v>45</v>
      </c>
      <c r="AE513" s="384">
        <v>5</v>
      </c>
      <c r="AF513" s="43">
        <f>AI513+AL513</f>
        <v>77.63</v>
      </c>
      <c r="AG513" s="75" t="s">
        <v>1470</v>
      </c>
      <c r="AH513" s="88" t="s">
        <v>1477</v>
      </c>
      <c r="AI513" s="66">
        <v>77.63</v>
      </c>
      <c r="AJ513" s="75" t="s">
        <v>1478</v>
      </c>
      <c r="AK513" s="88" t="s">
        <v>1479</v>
      </c>
      <c r="AL513" s="66">
        <v>0</v>
      </c>
      <c r="AM513" s="75"/>
      <c r="AN513" s="88"/>
      <c r="AO513" s="66"/>
      <c r="AP513" s="75"/>
      <c r="AQ513" s="88"/>
      <c r="AR513" s="66"/>
      <c r="AS513" s="75"/>
      <c r="AT513" s="76"/>
      <c r="AU513" s="66"/>
      <c r="AV513" s="169"/>
      <c r="AW513" s="76"/>
      <c r="AX513" s="66"/>
    </row>
    <row r="514" spans="1:50" ht="75" customHeight="1" x14ac:dyDescent="0.25">
      <c r="A514" s="45">
        <v>782</v>
      </c>
      <c r="B514" s="253" t="s">
        <v>1435</v>
      </c>
      <c r="C514" s="45" t="s">
        <v>1456</v>
      </c>
      <c r="D514" s="46" t="s">
        <v>1457</v>
      </c>
      <c r="E514" s="47" t="s">
        <v>1663</v>
      </c>
      <c r="F514" s="45">
        <v>14556</v>
      </c>
      <c r="G514" s="47" t="s">
        <v>1480</v>
      </c>
      <c r="H514" s="45">
        <v>2003</v>
      </c>
      <c r="I514" s="48" t="s">
        <v>1481</v>
      </c>
      <c r="J514" s="104">
        <v>63890.902353530299</v>
      </c>
      <c r="K514" s="105" t="s">
        <v>848</v>
      </c>
      <c r="L514" s="58" t="s">
        <v>1461</v>
      </c>
      <c r="M514" s="58" t="s">
        <v>1462</v>
      </c>
      <c r="N514" s="58" t="s">
        <v>1482</v>
      </c>
      <c r="O514" s="58" t="s">
        <v>1483</v>
      </c>
      <c r="P514" s="64">
        <v>4700</v>
      </c>
      <c r="Q514" s="301">
        <f t="shared" si="14"/>
        <v>45</v>
      </c>
      <c r="R514" s="318">
        <v>0</v>
      </c>
      <c r="S514" s="82">
        <v>0</v>
      </c>
      <c r="T514" s="82">
        <v>45</v>
      </c>
      <c r="U514" s="49">
        <f t="shared" si="13"/>
        <v>45</v>
      </c>
      <c r="V514" s="82">
        <v>85</v>
      </c>
      <c r="W514" s="82">
        <v>100</v>
      </c>
      <c r="X514" s="51" t="s">
        <v>1484</v>
      </c>
      <c r="Y514" s="76">
        <v>3</v>
      </c>
      <c r="Z514" s="76">
        <v>1</v>
      </c>
      <c r="AA514" s="76">
        <v>2</v>
      </c>
      <c r="AB514" s="76">
        <v>4</v>
      </c>
      <c r="AC514" s="95">
        <v>61</v>
      </c>
      <c r="AD514" s="50">
        <v>45</v>
      </c>
      <c r="AE514" s="384">
        <v>5</v>
      </c>
      <c r="AF514" s="43">
        <f>AI514+AL514+AO514+AR514+AU514</f>
        <v>93.42</v>
      </c>
      <c r="AG514" s="75" t="s">
        <v>1457</v>
      </c>
      <c r="AH514" s="88" t="s">
        <v>1466</v>
      </c>
      <c r="AI514" s="66">
        <v>28.29</v>
      </c>
      <c r="AJ514" s="75" t="s">
        <v>1467</v>
      </c>
      <c r="AK514" s="88" t="s">
        <v>1466</v>
      </c>
      <c r="AL514" s="66">
        <v>28.29</v>
      </c>
      <c r="AM514" s="75" t="s">
        <v>1468</v>
      </c>
      <c r="AN514" s="88" t="s">
        <v>1466</v>
      </c>
      <c r="AO514" s="66">
        <v>36.840000000000003</v>
      </c>
      <c r="AP514" s="75"/>
      <c r="AQ514" s="88"/>
      <c r="AR514" s="66"/>
      <c r="AS514" s="75"/>
      <c r="AT514" s="76"/>
      <c r="AU514" s="66"/>
      <c r="AV514" s="169"/>
      <c r="AW514" s="76"/>
      <c r="AX514" s="66"/>
    </row>
    <row r="515" spans="1:50" ht="75" customHeight="1" x14ac:dyDescent="0.25">
      <c r="A515" s="45">
        <v>782</v>
      </c>
      <c r="B515" s="253" t="s">
        <v>1435</v>
      </c>
      <c r="C515" s="45" t="s">
        <v>1485</v>
      </c>
      <c r="D515" s="46" t="s">
        <v>1486</v>
      </c>
      <c r="E515" s="47" t="s">
        <v>1487</v>
      </c>
      <c r="F515" s="45">
        <v>22701</v>
      </c>
      <c r="G515" s="47" t="s">
        <v>1488</v>
      </c>
      <c r="H515" s="45" t="s">
        <v>1489</v>
      </c>
      <c r="I515" s="48" t="s">
        <v>1490</v>
      </c>
      <c r="J515" s="104">
        <v>81067.726506426319</v>
      </c>
      <c r="K515" s="105" t="s">
        <v>848</v>
      </c>
      <c r="L515" s="58" t="s">
        <v>1491</v>
      </c>
      <c r="M515" s="58" t="s">
        <v>8978</v>
      </c>
      <c r="N515" s="58" t="s">
        <v>1492</v>
      </c>
      <c r="O515" s="58" t="s">
        <v>1493</v>
      </c>
      <c r="P515" s="64">
        <v>4704</v>
      </c>
      <c r="Q515" s="301">
        <f t="shared" si="14"/>
        <v>45</v>
      </c>
      <c r="R515" s="318">
        <v>0</v>
      </c>
      <c r="S515" s="82">
        <v>0</v>
      </c>
      <c r="T515" s="82">
        <v>45</v>
      </c>
      <c r="U515" s="49">
        <f t="shared" si="13"/>
        <v>45</v>
      </c>
      <c r="V515" s="82">
        <v>85</v>
      </c>
      <c r="W515" s="82">
        <v>100</v>
      </c>
      <c r="X515" s="51" t="s">
        <v>1494</v>
      </c>
      <c r="Y515" s="76">
        <v>3</v>
      </c>
      <c r="Z515" s="76">
        <v>4</v>
      </c>
      <c r="AA515" s="76">
        <v>3</v>
      </c>
      <c r="AB515" s="76">
        <v>44</v>
      </c>
      <c r="AC515" s="95">
        <v>142</v>
      </c>
      <c r="AD515" s="50">
        <v>45</v>
      </c>
      <c r="AE515" s="384"/>
      <c r="AF515" s="43">
        <f>AI515+AL515+AO515+AR515</f>
        <v>9.8699999999999992</v>
      </c>
      <c r="AG515" s="75" t="s">
        <v>1486</v>
      </c>
      <c r="AH515" s="88" t="s">
        <v>1495</v>
      </c>
      <c r="AI515" s="66">
        <v>9.8699999999999992</v>
      </c>
      <c r="AJ515" s="75" t="s">
        <v>1496</v>
      </c>
      <c r="AK515" s="88" t="s">
        <v>1495</v>
      </c>
      <c r="AL515" s="66">
        <v>0</v>
      </c>
      <c r="AM515" s="75"/>
      <c r="AN515" s="88"/>
      <c r="AO515" s="66"/>
      <c r="AP515" s="75"/>
      <c r="AQ515" s="88"/>
      <c r="AR515" s="66"/>
      <c r="AS515" s="75"/>
      <c r="AT515" s="76"/>
      <c r="AU515" s="66"/>
      <c r="AV515" s="169"/>
      <c r="AW515" s="76"/>
      <c r="AX515" s="66"/>
    </row>
    <row r="516" spans="1:50" ht="75" customHeight="1" x14ac:dyDescent="0.25">
      <c r="A516" s="45">
        <v>782</v>
      </c>
      <c r="B516" s="253" t="s">
        <v>1435</v>
      </c>
      <c r="C516" s="45" t="s">
        <v>1497</v>
      </c>
      <c r="D516" s="46" t="s">
        <v>1498</v>
      </c>
      <c r="E516" s="47" t="s">
        <v>1499</v>
      </c>
      <c r="F516" s="45">
        <v>26559</v>
      </c>
      <c r="G516" s="47" t="s">
        <v>1500</v>
      </c>
      <c r="H516" s="45">
        <v>2002</v>
      </c>
      <c r="I516" s="48" t="s">
        <v>1501</v>
      </c>
      <c r="J516" s="104">
        <v>34393.82</v>
      </c>
      <c r="K516" s="105" t="s">
        <v>848</v>
      </c>
      <c r="L516" s="58" t="s">
        <v>1502</v>
      </c>
      <c r="M516" s="58" t="s">
        <v>1503</v>
      </c>
      <c r="N516" s="58" t="s">
        <v>1504</v>
      </c>
      <c r="O516" s="58" t="s">
        <v>1505</v>
      </c>
      <c r="P516" s="64">
        <v>1520479</v>
      </c>
      <c r="Q516" s="301">
        <f t="shared" si="14"/>
        <v>45</v>
      </c>
      <c r="R516" s="318">
        <v>0</v>
      </c>
      <c r="S516" s="82">
        <v>0</v>
      </c>
      <c r="T516" s="82">
        <v>45</v>
      </c>
      <c r="U516" s="49">
        <f t="shared" si="13"/>
        <v>45</v>
      </c>
      <c r="V516" s="82">
        <v>85</v>
      </c>
      <c r="W516" s="82">
        <v>100</v>
      </c>
      <c r="X516" s="51" t="s">
        <v>1506</v>
      </c>
      <c r="Y516" s="76">
        <v>3</v>
      </c>
      <c r="Z516" s="76">
        <v>12</v>
      </c>
      <c r="AA516" s="76">
        <v>4</v>
      </c>
      <c r="AB516" s="76">
        <v>46</v>
      </c>
      <c r="AC516" s="95">
        <v>71</v>
      </c>
      <c r="AD516" s="50">
        <v>45</v>
      </c>
      <c r="AE516" s="384">
        <v>5</v>
      </c>
      <c r="AF516" s="43">
        <f>AI516+AL516+AO516+AR516</f>
        <v>0</v>
      </c>
      <c r="AG516" s="75" t="s">
        <v>1507</v>
      </c>
      <c r="AH516" s="88" t="s">
        <v>1508</v>
      </c>
      <c r="AI516" s="66">
        <v>0</v>
      </c>
      <c r="AJ516" s="75" t="s">
        <v>1455</v>
      </c>
      <c r="AK516" s="88" t="s">
        <v>1508</v>
      </c>
      <c r="AL516" s="66">
        <v>0</v>
      </c>
      <c r="AM516" s="75" t="s">
        <v>1496</v>
      </c>
      <c r="AN516" s="88" t="s">
        <v>1508</v>
      </c>
      <c r="AO516" s="66">
        <v>0</v>
      </c>
      <c r="AP516" s="75" t="s">
        <v>8856</v>
      </c>
      <c r="AQ516" s="88" t="s">
        <v>1508</v>
      </c>
      <c r="AR516" s="66">
        <v>0</v>
      </c>
      <c r="AS516" s="75"/>
      <c r="AT516" s="76"/>
      <c r="AU516" s="66"/>
      <c r="AV516" s="169"/>
      <c r="AW516" s="76"/>
      <c r="AX516" s="66"/>
    </row>
    <row r="517" spans="1:50" ht="75" customHeight="1" x14ac:dyDescent="0.25">
      <c r="A517" s="45">
        <v>782</v>
      </c>
      <c r="B517" s="253" t="s">
        <v>1435</v>
      </c>
      <c r="C517" s="45" t="s">
        <v>1509</v>
      </c>
      <c r="D517" s="46" t="s">
        <v>1510</v>
      </c>
      <c r="E517" s="47" t="s">
        <v>1511</v>
      </c>
      <c r="F517" s="45">
        <v>4101</v>
      </c>
      <c r="G517" s="47" t="s">
        <v>1512</v>
      </c>
      <c r="H517" s="45">
        <v>2004</v>
      </c>
      <c r="I517" s="48" t="s">
        <v>1513</v>
      </c>
      <c r="J517" s="104">
        <v>39118.39</v>
      </c>
      <c r="K517" s="105" t="s">
        <v>848</v>
      </c>
      <c r="L517" s="58" t="s">
        <v>1514</v>
      </c>
      <c r="M517" s="58" t="s">
        <v>1515</v>
      </c>
      <c r="N517" s="58" t="s">
        <v>1516</v>
      </c>
      <c r="O517" s="58" t="s">
        <v>1517</v>
      </c>
      <c r="P517" s="64">
        <v>12251</v>
      </c>
      <c r="Q517" s="301">
        <f t="shared" si="14"/>
        <v>45</v>
      </c>
      <c r="R517" s="318">
        <v>0</v>
      </c>
      <c r="S517" s="82">
        <v>0</v>
      </c>
      <c r="T517" s="82">
        <v>45</v>
      </c>
      <c r="U517" s="49">
        <f t="shared" si="13"/>
        <v>45</v>
      </c>
      <c r="V517" s="82">
        <v>85</v>
      </c>
      <c r="W517" s="82">
        <v>100</v>
      </c>
      <c r="X517" s="51" t="s">
        <v>1518</v>
      </c>
      <c r="Y517" s="76">
        <v>4</v>
      </c>
      <c r="Z517" s="76">
        <v>3</v>
      </c>
      <c r="AA517" s="76">
        <v>4</v>
      </c>
      <c r="AB517" s="76">
        <v>4</v>
      </c>
      <c r="AC517" s="95">
        <v>60</v>
      </c>
      <c r="AD517" s="50">
        <v>45</v>
      </c>
      <c r="AE517" s="384">
        <v>5</v>
      </c>
      <c r="AF517" s="43">
        <f>AI517+AL517</f>
        <v>100</v>
      </c>
      <c r="AG517" s="75" t="s">
        <v>1510</v>
      </c>
      <c r="AH517" s="88" t="s">
        <v>1519</v>
      </c>
      <c r="AI517" s="66">
        <v>92.11</v>
      </c>
      <c r="AJ517" s="75" t="s">
        <v>1496</v>
      </c>
      <c r="AK517" s="88" t="s">
        <v>1519</v>
      </c>
      <c r="AL517" s="66">
        <v>7.89</v>
      </c>
      <c r="AM517" s="75"/>
      <c r="AN517" s="88"/>
      <c r="AO517" s="66"/>
      <c r="AP517" s="75"/>
      <c r="AQ517" s="88"/>
      <c r="AR517" s="66"/>
      <c r="AS517" s="75"/>
      <c r="AT517" s="76"/>
      <c r="AU517" s="66"/>
      <c r="AV517" s="169"/>
      <c r="AW517" s="76"/>
      <c r="AX517" s="66"/>
    </row>
    <row r="518" spans="1:50" ht="75" customHeight="1" x14ac:dyDescent="0.25">
      <c r="A518" s="45">
        <v>782</v>
      </c>
      <c r="B518" s="253" t="s">
        <v>1435</v>
      </c>
      <c r="C518" s="45" t="s">
        <v>1520</v>
      </c>
      <c r="D518" s="46" t="s">
        <v>1470</v>
      </c>
      <c r="E518" s="47" t="s">
        <v>1751</v>
      </c>
      <c r="F518" s="45">
        <v>13026</v>
      </c>
      <c r="G518" s="47" t="s">
        <v>1521</v>
      </c>
      <c r="H518" s="45">
        <v>2006</v>
      </c>
      <c r="I518" s="48" t="s">
        <v>1522</v>
      </c>
      <c r="J518" s="104">
        <v>151481.75913870806</v>
      </c>
      <c r="K518" s="105" t="s">
        <v>664</v>
      </c>
      <c r="L518" s="58" t="s">
        <v>1523</v>
      </c>
      <c r="M518" s="58" t="s">
        <v>1524</v>
      </c>
      <c r="N518" s="58" t="s">
        <v>1525</v>
      </c>
      <c r="O518" s="58" t="s">
        <v>8979</v>
      </c>
      <c r="P518" s="64">
        <v>13735</v>
      </c>
      <c r="Q518" s="301">
        <f t="shared" si="14"/>
        <v>45</v>
      </c>
      <c r="R518" s="318">
        <v>0</v>
      </c>
      <c r="S518" s="82">
        <v>0</v>
      </c>
      <c r="T518" s="82">
        <v>45</v>
      </c>
      <c r="U518" s="49">
        <f t="shared" si="13"/>
        <v>45</v>
      </c>
      <c r="V518" s="82">
        <v>85</v>
      </c>
      <c r="W518" s="82">
        <v>100</v>
      </c>
      <c r="X518" s="51" t="s">
        <v>1526</v>
      </c>
      <c r="Y518" s="76">
        <v>3</v>
      </c>
      <c r="Z518" s="76">
        <v>7</v>
      </c>
      <c r="AA518" s="76">
        <v>1</v>
      </c>
      <c r="AB518" s="76">
        <v>46</v>
      </c>
      <c r="AC518" s="95">
        <v>223</v>
      </c>
      <c r="AD518" s="50">
        <v>45</v>
      </c>
      <c r="AE518" s="384">
        <v>5</v>
      </c>
      <c r="AF518" s="43">
        <f>AI518</f>
        <v>92.759999999999991</v>
      </c>
      <c r="AG518" s="75" t="s">
        <v>1470</v>
      </c>
      <c r="AH518" s="88" t="s">
        <v>1477</v>
      </c>
      <c r="AI518" s="66">
        <v>92.759999999999991</v>
      </c>
      <c r="AJ518" s="75"/>
      <c r="AK518" s="88"/>
      <c r="AL518" s="66">
        <v>0</v>
      </c>
      <c r="AM518" s="75"/>
      <c r="AN518" s="88"/>
      <c r="AO518" s="66"/>
      <c r="AP518" s="75"/>
      <c r="AQ518" s="88"/>
      <c r="AR518" s="66"/>
      <c r="AS518" s="75"/>
      <c r="AT518" s="76"/>
      <c r="AU518" s="66"/>
      <c r="AV518" s="169"/>
      <c r="AW518" s="76"/>
      <c r="AX518" s="66"/>
    </row>
    <row r="519" spans="1:50" ht="75" customHeight="1" x14ac:dyDescent="0.25">
      <c r="A519" s="45">
        <v>782</v>
      </c>
      <c r="B519" s="253" t="s">
        <v>1435</v>
      </c>
      <c r="C519" s="45" t="s">
        <v>1485</v>
      </c>
      <c r="D519" s="46" t="s">
        <v>1486</v>
      </c>
      <c r="E519" s="47" t="s">
        <v>1487</v>
      </c>
      <c r="F519" s="45">
        <v>22701</v>
      </c>
      <c r="G519" s="47" t="s">
        <v>1527</v>
      </c>
      <c r="H519" s="45">
        <v>2005</v>
      </c>
      <c r="I519" s="48" t="s">
        <v>1528</v>
      </c>
      <c r="J519" s="104">
        <v>156073.82252545486</v>
      </c>
      <c r="K519" s="105" t="s">
        <v>664</v>
      </c>
      <c r="L519" s="58" t="s">
        <v>1529</v>
      </c>
      <c r="M519" s="58" t="s">
        <v>8980</v>
      </c>
      <c r="N519" s="58" t="s">
        <v>1530</v>
      </c>
      <c r="O519" s="58" t="s">
        <v>1531</v>
      </c>
      <c r="P519" s="64">
        <v>1520971</v>
      </c>
      <c r="Q519" s="301">
        <f t="shared" si="14"/>
        <v>45</v>
      </c>
      <c r="R519" s="318">
        <v>0</v>
      </c>
      <c r="S519" s="82">
        <v>0</v>
      </c>
      <c r="T519" s="82">
        <v>45</v>
      </c>
      <c r="U519" s="49">
        <f t="shared" si="13"/>
        <v>45</v>
      </c>
      <c r="V519" s="82">
        <v>85</v>
      </c>
      <c r="W519" s="82">
        <v>100</v>
      </c>
      <c r="X519" s="51" t="s">
        <v>1532</v>
      </c>
      <c r="Y519" s="76">
        <v>1</v>
      </c>
      <c r="Z519" s="76" t="s">
        <v>1533</v>
      </c>
      <c r="AA519" s="76" t="s">
        <v>1534</v>
      </c>
      <c r="AB519" s="76">
        <v>44</v>
      </c>
      <c r="AC519" s="95">
        <v>247</v>
      </c>
      <c r="AD519" s="50">
        <v>45</v>
      </c>
      <c r="AE519" s="384">
        <v>5</v>
      </c>
      <c r="AF519" s="43">
        <f>AI519+AL519+AO519</f>
        <v>11.84</v>
      </c>
      <c r="AG519" s="75" t="s">
        <v>1486</v>
      </c>
      <c r="AH519" s="88" t="s">
        <v>1495</v>
      </c>
      <c r="AI519" s="66">
        <v>11.84</v>
      </c>
      <c r="AJ519" s="75" t="s">
        <v>1496</v>
      </c>
      <c r="AK519" s="88" t="s">
        <v>1495</v>
      </c>
      <c r="AL519" s="66">
        <v>0</v>
      </c>
      <c r="AM519" s="75"/>
      <c r="AN519" s="88"/>
      <c r="AO519" s="66"/>
      <c r="AP519" s="75"/>
      <c r="AQ519" s="88"/>
      <c r="AR519" s="66"/>
      <c r="AS519" s="75"/>
      <c r="AT519" s="76"/>
      <c r="AU519" s="66"/>
      <c r="AV519" s="169"/>
      <c r="AW519" s="76"/>
      <c r="AX519" s="66"/>
    </row>
    <row r="520" spans="1:50" ht="75" customHeight="1" x14ac:dyDescent="0.25">
      <c r="A520" s="45">
        <v>782</v>
      </c>
      <c r="B520" s="253" t="s">
        <v>1435</v>
      </c>
      <c r="C520" s="45" t="s">
        <v>1535</v>
      </c>
      <c r="D520" s="46" t="s">
        <v>1536</v>
      </c>
      <c r="E520" s="47" t="s">
        <v>8861</v>
      </c>
      <c r="F520" s="45">
        <v>13469</v>
      </c>
      <c r="G520" s="47" t="s">
        <v>1537</v>
      </c>
      <c r="H520" s="45">
        <v>2005</v>
      </c>
      <c r="I520" s="48" t="s">
        <v>1538</v>
      </c>
      <c r="J520" s="104">
        <v>147774.40978133871</v>
      </c>
      <c r="K520" s="105" t="s">
        <v>664</v>
      </c>
      <c r="L520" s="58" t="s">
        <v>1539</v>
      </c>
      <c r="M520" s="58" t="s">
        <v>8981</v>
      </c>
      <c r="N520" s="58" t="s">
        <v>1540</v>
      </c>
      <c r="O520" s="58" t="s">
        <v>8982</v>
      </c>
      <c r="P520" s="64">
        <v>1520913</v>
      </c>
      <c r="Q520" s="301">
        <f t="shared" si="14"/>
        <v>45</v>
      </c>
      <c r="R520" s="318">
        <v>0</v>
      </c>
      <c r="S520" s="82">
        <v>0</v>
      </c>
      <c r="T520" s="82">
        <v>45</v>
      </c>
      <c r="U520" s="49">
        <f t="shared" si="13"/>
        <v>45</v>
      </c>
      <c r="V520" s="82">
        <v>85</v>
      </c>
      <c r="W520" s="82">
        <v>100</v>
      </c>
      <c r="X520" s="51" t="s">
        <v>1541</v>
      </c>
      <c r="Y520" s="76">
        <v>3</v>
      </c>
      <c r="Z520" s="76">
        <v>10</v>
      </c>
      <c r="AA520" s="76">
        <v>4</v>
      </c>
      <c r="AB520" s="76">
        <v>46</v>
      </c>
      <c r="AC520" s="95">
        <v>238</v>
      </c>
      <c r="AD520" s="50">
        <v>45</v>
      </c>
      <c r="AE520" s="384">
        <v>5</v>
      </c>
      <c r="AF520" s="43">
        <v>1</v>
      </c>
      <c r="AG520" s="75" t="s">
        <v>1536</v>
      </c>
      <c r="AH520" s="88" t="s">
        <v>1542</v>
      </c>
      <c r="AI520" s="66">
        <v>100</v>
      </c>
      <c r="AJ520" s="75"/>
      <c r="AK520" s="88"/>
      <c r="AL520" s="66">
        <v>0</v>
      </c>
      <c r="AM520" s="75"/>
      <c r="AN520" s="88"/>
      <c r="AO520" s="66"/>
      <c r="AP520" s="75"/>
      <c r="AQ520" s="88"/>
      <c r="AR520" s="66"/>
      <c r="AS520" s="75"/>
      <c r="AT520" s="76"/>
      <c r="AU520" s="66"/>
      <c r="AV520" s="169"/>
      <c r="AW520" s="76"/>
      <c r="AX520" s="66"/>
    </row>
    <row r="521" spans="1:50" ht="75" customHeight="1" x14ac:dyDescent="0.25">
      <c r="A521" s="45">
        <v>782</v>
      </c>
      <c r="B521" s="253" t="s">
        <v>1435</v>
      </c>
      <c r="C521" s="45" t="s">
        <v>1456</v>
      </c>
      <c r="D521" s="46" t="s">
        <v>1457</v>
      </c>
      <c r="E521" s="47" t="s">
        <v>1663</v>
      </c>
      <c r="F521" s="45">
        <v>14556</v>
      </c>
      <c r="G521" s="47" t="s">
        <v>1543</v>
      </c>
      <c r="H521" s="45">
        <v>2005</v>
      </c>
      <c r="I521" s="48" t="s">
        <v>1544</v>
      </c>
      <c r="J521" s="104">
        <v>148442.4572692372</v>
      </c>
      <c r="K521" s="105" t="s">
        <v>664</v>
      </c>
      <c r="L521" s="58" t="s">
        <v>1461</v>
      </c>
      <c r="M521" s="58" t="s">
        <v>1462</v>
      </c>
      <c r="N521" s="58" t="s">
        <v>1545</v>
      </c>
      <c r="O521" s="58" t="s">
        <v>1546</v>
      </c>
      <c r="P521" s="64">
        <v>1520778</v>
      </c>
      <c r="Q521" s="301">
        <f t="shared" si="14"/>
        <v>45</v>
      </c>
      <c r="R521" s="318">
        <v>0</v>
      </c>
      <c r="S521" s="82">
        <v>0</v>
      </c>
      <c r="T521" s="82">
        <v>45</v>
      </c>
      <c r="U521" s="49">
        <f t="shared" si="13"/>
        <v>45</v>
      </c>
      <c r="V521" s="82">
        <v>85</v>
      </c>
      <c r="W521" s="82">
        <v>100</v>
      </c>
      <c r="X521" s="51" t="s">
        <v>1547</v>
      </c>
      <c r="Y521" s="76">
        <v>3</v>
      </c>
      <c r="Z521" s="76">
        <v>6</v>
      </c>
      <c r="AA521" s="76">
        <v>1</v>
      </c>
      <c r="AB521" s="76">
        <v>47</v>
      </c>
      <c r="AC521" s="95">
        <v>232</v>
      </c>
      <c r="AD521" s="50">
        <v>45</v>
      </c>
      <c r="AE521" s="384">
        <v>5</v>
      </c>
      <c r="AF521" s="43">
        <f>AI521+AL521+AO521+AR521+AU521</f>
        <v>93.429999999999993</v>
      </c>
      <c r="AG521" s="75" t="s">
        <v>1457</v>
      </c>
      <c r="AH521" s="88" t="s">
        <v>1466</v>
      </c>
      <c r="AI521" s="66">
        <v>29.609999999999996</v>
      </c>
      <c r="AJ521" s="75" t="s">
        <v>1467</v>
      </c>
      <c r="AK521" s="88" t="s">
        <v>1466</v>
      </c>
      <c r="AL521" s="66">
        <v>32.24</v>
      </c>
      <c r="AM521" s="75" t="s">
        <v>1468</v>
      </c>
      <c r="AN521" s="88" t="s">
        <v>1466</v>
      </c>
      <c r="AO521" s="66">
        <v>31.580000000000002</v>
      </c>
      <c r="AP521" s="75"/>
      <c r="AQ521" s="88"/>
      <c r="AR521" s="66"/>
      <c r="AS521" s="75"/>
      <c r="AT521" s="76"/>
      <c r="AU521" s="66"/>
      <c r="AV521" s="169"/>
      <c r="AW521" s="76"/>
      <c r="AX521" s="66"/>
    </row>
    <row r="522" spans="1:50" ht="75" customHeight="1" x14ac:dyDescent="0.25">
      <c r="A522" s="45">
        <v>782</v>
      </c>
      <c r="B522" s="253" t="s">
        <v>1435</v>
      </c>
      <c r="C522" s="45" t="s">
        <v>1548</v>
      </c>
      <c r="D522" s="46" t="s">
        <v>1549</v>
      </c>
      <c r="E522" s="47" t="s">
        <v>8857</v>
      </c>
      <c r="F522" s="45">
        <v>24560</v>
      </c>
      <c r="G522" s="47" t="s">
        <v>1550</v>
      </c>
      <c r="H522" s="45">
        <v>2005</v>
      </c>
      <c r="I522" s="48" t="s">
        <v>1551</v>
      </c>
      <c r="J522" s="104">
        <v>82276.446753463533</v>
      </c>
      <c r="K522" s="105" t="s">
        <v>664</v>
      </c>
      <c r="L522" s="58" t="s">
        <v>1552</v>
      </c>
      <c r="M522" s="58" t="s">
        <v>8983</v>
      </c>
      <c r="N522" s="58" t="s">
        <v>1553</v>
      </c>
      <c r="O522" s="58" t="s">
        <v>8984</v>
      </c>
      <c r="P522" s="64">
        <v>4640</v>
      </c>
      <c r="Q522" s="301">
        <f t="shared" si="14"/>
        <v>45</v>
      </c>
      <c r="R522" s="318">
        <v>0</v>
      </c>
      <c r="S522" s="82">
        <v>0</v>
      </c>
      <c r="T522" s="82">
        <v>45</v>
      </c>
      <c r="U522" s="49">
        <f t="shared" si="13"/>
        <v>45</v>
      </c>
      <c r="V522" s="82">
        <v>85</v>
      </c>
      <c r="W522" s="82">
        <v>100</v>
      </c>
      <c r="X522" s="51" t="s">
        <v>1554</v>
      </c>
      <c r="Y522" s="76">
        <v>3</v>
      </c>
      <c r="Z522" s="76">
        <v>12</v>
      </c>
      <c r="AA522" s="76">
        <v>3</v>
      </c>
      <c r="AB522" s="76">
        <v>4</v>
      </c>
      <c r="AC522" s="95">
        <v>241</v>
      </c>
      <c r="AD522" s="50">
        <v>45</v>
      </c>
      <c r="AE522" s="384">
        <v>5</v>
      </c>
      <c r="AF522" s="43">
        <f>AI522</f>
        <v>59.209999999999994</v>
      </c>
      <c r="AG522" s="75" t="s">
        <v>1549</v>
      </c>
      <c r="AH522" s="88" t="s">
        <v>1555</v>
      </c>
      <c r="AI522" s="66">
        <v>59.209999999999994</v>
      </c>
      <c r="AJ522" s="75"/>
      <c r="AK522" s="88"/>
      <c r="AL522" s="66">
        <v>0</v>
      </c>
      <c r="AM522" s="75"/>
      <c r="AN522" s="88"/>
      <c r="AO522" s="66"/>
      <c r="AP522" s="75"/>
      <c r="AQ522" s="88"/>
      <c r="AR522" s="66"/>
      <c r="AS522" s="75"/>
      <c r="AT522" s="76"/>
      <c r="AU522" s="66"/>
      <c r="AV522" s="169"/>
      <c r="AW522" s="76"/>
      <c r="AX522" s="66"/>
    </row>
    <row r="523" spans="1:50" ht="75" customHeight="1" x14ac:dyDescent="0.25">
      <c r="A523" s="45">
        <v>782</v>
      </c>
      <c r="B523" s="253" t="s">
        <v>1435</v>
      </c>
      <c r="C523" s="45" t="s">
        <v>1469</v>
      </c>
      <c r="D523" s="46" t="s">
        <v>1470</v>
      </c>
      <c r="E523" s="47" t="s">
        <v>1471</v>
      </c>
      <c r="F523" s="45">
        <v>15646</v>
      </c>
      <c r="G523" s="47" t="s">
        <v>1556</v>
      </c>
      <c r="H523" s="45">
        <v>2005</v>
      </c>
      <c r="I523" s="48" t="s">
        <v>1473</v>
      </c>
      <c r="J523" s="104">
        <v>106826.91</v>
      </c>
      <c r="K523" s="105" t="s">
        <v>664</v>
      </c>
      <c r="L523" s="58" t="s">
        <v>1557</v>
      </c>
      <c r="M523" s="58" t="s">
        <v>1558</v>
      </c>
      <c r="N523" s="58" t="s">
        <v>1559</v>
      </c>
      <c r="O523" s="58" t="s">
        <v>8977</v>
      </c>
      <c r="P523" s="64">
        <v>15032</v>
      </c>
      <c r="Q523" s="301">
        <f t="shared" si="14"/>
        <v>45</v>
      </c>
      <c r="R523" s="318">
        <v>0</v>
      </c>
      <c r="S523" s="82">
        <v>0</v>
      </c>
      <c r="T523" s="82">
        <v>45</v>
      </c>
      <c r="U523" s="49">
        <f t="shared" si="13"/>
        <v>45</v>
      </c>
      <c r="V523" s="82">
        <v>85</v>
      </c>
      <c r="W523" s="82">
        <v>100</v>
      </c>
      <c r="X523" s="51" t="s">
        <v>1560</v>
      </c>
      <c r="Y523" s="76">
        <v>4</v>
      </c>
      <c r="Z523" s="76">
        <v>4</v>
      </c>
      <c r="AA523" s="76">
        <v>6</v>
      </c>
      <c r="AB523" s="76">
        <v>46</v>
      </c>
      <c r="AC523" s="95">
        <v>240</v>
      </c>
      <c r="AD523" s="50">
        <v>45</v>
      </c>
      <c r="AE523" s="384">
        <v>5</v>
      </c>
      <c r="AF523" s="43">
        <f>AI523+AL523</f>
        <v>73.680000000000007</v>
      </c>
      <c r="AG523" s="75" t="s">
        <v>1470</v>
      </c>
      <c r="AH523" s="88" t="s">
        <v>1477</v>
      </c>
      <c r="AI523" s="66">
        <v>73.680000000000007</v>
      </c>
      <c r="AJ523" s="75" t="s">
        <v>1561</v>
      </c>
      <c r="AK523" s="88" t="s">
        <v>1479</v>
      </c>
      <c r="AL523" s="66">
        <v>0</v>
      </c>
      <c r="AM523" s="75"/>
      <c r="AN523" s="88"/>
      <c r="AO523" s="66"/>
      <c r="AP523" s="75"/>
      <c r="AQ523" s="88"/>
      <c r="AR523" s="66"/>
      <c r="AS523" s="75"/>
      <c r="AT523" s="76"/>
      <c r="AU523" s="66"/>
      <c r="AV523" s="169"/>
      <c r="AW523" s="76"/>
      <c r="AX523" s="66"/>
    </row>
    <row r="524" spans="1:50" ht="75" customHeight="1" x14ac:dyDescent="0.25">
      <c r="A524" s="45">
        <v>782</v>
      </c>
      <c r="B524" s="253" t="s">
        <v>1435</v>
      </c>
      <c r="C524" s="45" t="s">
        <v>1436</v>
      </c>
      <c r="D524" s="46" t="s">
        <v>1437</v>
      </c>
      <c r="E524" s="47" t="s">
        <v>1690</v>
      </c>
      <c r="F524" s="45">
        <v>8782</v>
      </c>
      <c r="G524" s="47" t="s">
        <v>1562</v>
      </c>
      <c r="H524" s="45" t="s">
        <v>1563</v>
      </c>
      <c r="I524" s="48" t="s">
        <v>1564</v>
      </c>
      <c r="J524" s="104">
        <v>67031.097020530797</v>
      </c>
      <c r="K524" s="105" t="s">
        <v>664</v>
      </c>
      <c r="L524" s="58" t="s">
        <v>1565</v>
      </c>
      <c r="M524" s="58" t="s">
        <v>8985</v>
      </c>
      <c r="N524" s="58" t="s">
        <v>1566</v>
      </c>
      <c r="O524" s="58" t="s">
        <v>8986</v>
      </c>
      <c r="P524" s="64">
        <v>1167401</v>
      </c>
      <c r="Q524" s="301">
        <f t="shared" si="14"/>
        <v>45</v>
      </c>
      <c r="R524" s="318">
        <v>0</v>
      </c>
      <c r="S524" s="82">
        <v>0</v>
      </c>
      <c r="T524" s="82">
        <v>45</v>
      </c>
      <c r="U524" s="49">
        <f t="shared" si="13"/>
        <v>45</v>
      </c>
      <c r="V524" s="82">
        <v>85</v>
      </c>
      <c r="W524" s="82">
        <v>100</v>
      </c>
      <c r="X524" s="51" t="s">
        <v>1567</v>
      </c>
      <c r="Y524" s="76">
        <v>3</v>
      </c>
      <c r="Z524" s="76">
        <v>10</v>
      </c>
      <c r="AA524" s="76">
        <v>6</v>
      </c>
      <c r="AB524" s="76">
        <v>25</v>
      </c>
      <c r="AC524" s="95">
        <v>235</v>
      </c>
      <c r="AD524" s="50">
        <v>45</v>
      </c>
      <c r="AE524" s="384">
        <v>5</v>
      </c>
      <c r="AF524" s="43">
        <f>AI524</f>
        <v>0</v>
      </c>
      <c r="AG524" s="75" t="s">
        <v>1437</v>
      </c>
      <c r="AH524" s="88" t="s">
        <v>1445</v>
      </c>
      <c r="AI524" s="66">
        <v>0</v>
      </c>
      <c r="AJ524" s="75"/>
      <c r="AK524" s="88"/>
      <c r="AL524" s="66">
        <v>0</v>
      </c>
      <c r="AM524" s="75"/>
      <c r="AN524" s="88"/>
      <c r="AO524" s="66"/>
      <c r="AP524" s="75"/>
      <c r="AQ524" s="88"/>
      <c r="AR524" s="66"/>
      <c r="AS524" s="75"/>
      <c r="AT524" s="76"/>
      <c r="AU524" s="66"/>
      <c r="AV524" s="169"/>
      <c r="AW524" s="76"/>
      <c r="AX524" s="66"/>
    </row>
    <row r="525" spans="1:50" ht="75" customHeight="1" x14ac:dyDescent="0.25">
      <c r="A525" s="45">
        <v>782</v>
      </c>
      <c r="B525" s="253" t="s">
        <v>1435</v>
      </c>
      <c r="C525" s="45" t="s">
        <v>1568</v>
      </c>
      <c r="D525" s="46" t="s">
        <v>1447</v>
      </c>
      <c r="E525" s="47" t="s">
        <v>1569</v>
      </c>
      <c r="F525" s="45" t="s">
        <v>1570</v>
      </c>
      <c r="G525" s="47" t="s">
        <v>1571</v>
      </c>
      <c r="H525" s="45">
        <v>2006</v>
      </c>
      <c r="I525" s="48" t="s">
        <v>1572</v>
      </c>
      <c r="J525" s="104">
        <v>57452.178267401105</v>
      </c>
      <c r="K525" s="105" t="s">
        <v>664</v>
      </c>
      <c r="L525" s="58" t="s">
        <v>1573</v>
      </c>
      <c r="M525" s="58" t="s">
        <v>1574</v>
      </c>
      <c r="N525" s="58" t="s">
        <v>1575</v>
      </c>
      <c r="O525" s="58" t="s">
        <v>1576</v>
      </c>
      <c r="P525" s="64">
        <v>7119</v>
      </c>
      <c r="Q525" s="301">
        <f t="shared" si="14"/>
        <v>45</v>
      </c>
      <c r="R525" s="318">
        <v>0</v>
      </c>
      <c r="S525" s="82">
        <v>0</v>
      </c>
      <c r="T525" s="82">
        <v>45</v>
      </c>
      <c r="U525" s="49">
        <f t="shared" si="13"/>
        <v>45</v>
      </c>
      <c r="V525" s="82">
        <v>85</v>
      </c>
      <c r="W525" s="82">
        <v>100</v>
      </c>
      <c r="X525" s="51" t="s">
        <v>1577</v>
      </c>
      <c r="Y525" s="76">
        <v>3</v>
      </c>
      <c r="Z525" s="76">
        <v>3</v>
      </c>
      <c r="AA525" s="76">
        <v>3</v>
      </c>
      <c r="AB525" s="76">
        <v>31</v>
      </c>
      <c r="AC525" s="95">
        <v>230</v>
      </c>
      <c r="AD525" s="50">
        <v>45</v>
      </c>
      <c r="AE525" s="384">
        <v>5</v>
      </c>
      <c r="AF525" s="43">
        <f>AI525+AL525</f>
        <v>52.27</v>
      </c>
      <c r="AG525" s="75" t="s">
        <v>1447</v>
      </c>
      <c r="AH525" s="88" t="s">
        <v>1454</v>
      </c>
      <c r="AI525" s="66">
        <v>39.200000000000003</v>
      </c>
      <c r="AJ525" s="75" t="s">
        <v>1496</v>
      </c>
      <c r="AK525" s="88" t="s">
        <v>1578</v>
      </c>
      <c r="AL525" s="66">
        <v>13.07</v>
      </c>
      <c r="AM525" s="75"/>
      <c r="AN525" s="88"/>
      <c r="AO525" s="66"/>
      <c r="AP525" s="75"/>
      <c r="AQ525" s="88"/>
      <c r="AR525" s="66"/>
      <c r="AS525" s="75"/>
      <c r="AT525" s="76"/>
      <c r="AU525" s="66"/>
      <c r="AV525" s="169"/>
      <c r="AW525" s="76"/>
      <c r="AX525" s="66"/>
    </row>
    <row r="526" spans="1:50" ht="75" customHeight="1" x14ac:dyDescent="0.25">
      <c r="A526" s="45">
        <v>782</v>
      </c>
      <c r="B526" s="253" t="s">
        <v>1435</v>
      </c>
      <c r="C526" s="45" t="s">
        <v>1509</v>
      </c>
      <c r="D526" s="46" t="s">
        <v>1510</v>
      </c>
      <c r="E526" s="47" t="s">
        <v>1579</v>
      </c>
      <c r="F526" s="45">
        <v>4101</v>
      </c>
      <c r="G526" s="47" t="s">
        <v>1580</v>
      </c>
      <c r="H526" s="45">
        <v>2004</v>
      </c>
      <c r="I526" s="48" t="s">
        <v>1581</v>
      </c>
      <c r="J526" s="104">
        <v>25188.78</v>
      </c>
      <c r="K526" s="105" t="s">
        <v>664</v>
      </c>
      <c r="L526" s="58" t="s">
        <v>1582</v>
      </c>
      <c r="M526" s="58" t="s">
        <v>1583</v>
      </c>
      <c r="N526" s="58" t="s">
        <v>1584</v>
      </c>
      <c r="O526" s="58" t="s">
        <v>1585</v>
      </c>
      <c r="P526" s="64">
        <v>12253</v>
      </c>
      <c r="Q526" s="301">
        <f>U526</f>
        <v>45</v>
      </c>
      <c r="R526" s="318">
        <v>0</v>
      </c>
      <c r="S526" s="82">
        <v>0</v>
      </c>
      <c r="T526" s="82">
        <v>45</v>
      </c>
      <c r="U526" s="49">
        <f t="shared" si="13"/>
        <v>45</v>
      </c>
      <c r="V526" s="82">
        <v>85</v>
      </c>
      <c r="W526" s="82">
        <v>100</v>
      </c>
      <c r="X526" s="51" t="s">
        <v>1586</v>
      </c>
      <c r="Y526" s="76">
        <v>4</v>
      </c>
      <c r="Z526" s="76">
        <v>5</v>
      </c>
      <c r="AA526" s="76">
        <v>3</v>
      </c>
      <c r="AB526" s="76">
        <v>4</v>
      </c>
      <c r="AC526" s="95">
        <v>245</v>
      </c>
      <c r="AD526" s="50">
        <v>45</v>
      </c>
      <c r="AE526" s="384">
        <v>5</v>
      </c>
      <c r="AF526" s="43">
        <f>AI526</f>
        <v>100</v>
      </c>
      <c r="AG526" s="75" t="s">
        <v>1510</v>
      </c>
      <c r="AH526" s="88" t="s">
        <v>1519</v>
      </c>
      <c r="AI526" s="66">
        <v>100</v>
      </c>
      <c r="AJ526" s="75"/>
      <c r="AK526" s="88"/>
      <c r="AL526" s="66">
        <v>0</v>
      </c>
      <c r="AM526" s="75"/>
      <c r="AN526" s="88"/>
      <c r="AO526" s="66"/>
      <c r="AP526" s="75"/>
      <c r="AQ526" s="88"/>
      <c r="AR526" s="66"/>
      <c r="AS526" s="75"/>
      <c r="AT526" s="76"/>
      <c r="AU526" s="66"/>
      <c r="AV526" s="169"/>
      <c r="AW526" s="76"/>
      <c r="AX526" s="66"/>
    </row>
    <row r="527" spans="1:50" ht="75" customHeight="1" x14ac:dyDescent="0.25">
      <c r="A527" s="45">
        <v>782</v>
      </c>
      <c r="B527" s="253" t="s">
        <v>1435</v>
      </c>
      <c r="C527" s="45" t="s">
        <v>1485</v>
      </c>
      <c r="D527" s="46" t="s">
        <v>1486</v>
      </c>
      <c r="E527" s="47" t="s">
        <v>1487</v>
      </c>
      <c r="F527" s="45">
        <v>22701</v>
      </c>
      <c r="G527" s="47" t="s">
        <v>1587</v>
      </c>
      <c r="H527" s="45" t="s">
        <v>1588</v>
      </c>
      <c r="I527" s="48" t="s">
        <v>1589</v>
      </c>
      <c r="J527" s="104">
        <v>158686.79999999999</v>
      </c>
      <c r="K527" s="105" t="s">
        <v>655</v>
      </c>
      <c r="L527" s="58" t="s">
        <v>1491</v>
      </c>
      <c r="M527" s="58" t="s">
        <v>8978</v>
      </c>
      <c r="N527" s="58" t="s">
        <v>1590</v>
      </c>
      <c r="O527" s="58" t="s">
        <v>1591</v>
      </c>
      <c r="P527" s="64">
        <v>8000418</v>
      </c>
      <c r="Q527" s="301">
        <f t="shared" si="14"/>
        <v>45</v>
      </c>
      <c r="R527" s="318">
        <v>0</v>
      </c>
      <c r="S527" s="82">
        <v>0</v>
      </c>
      <c r="T527" s="82">
        <v>45</v>
      </c>
      <c r="U527" s="49">
        <f t="shared" si="13"/>
        <v>45</v>
      </c>
      <c r="V527" s="82">
        <v>85</v>
      </c>
      <c r="W527" s="82">
        <v>100</v>
      </c>
      <c r="X527" s="51" t="s">
        <v>1592</v>
      </c>
      <c r="Y527" s="76">
        <v>3</v>
      </c>
      <c r="Z527" s="76">
        <v>10</v>
      </c>
      <c r="AA527" s="76">
        <v>2</v>
      </c>
      <c r="AB527" s="76">
        <v>44</v>
      </c>
      <c r="AC527" s="95">
        <v>175</v>
      </c>
      <c r="AD527" s="50">
        <v>45</v>
      </c>
      <c r="AE527" s="384">
        <v>5</v>
      </c>
      <c r="AF527" s="43">
        <f>AI527+AL527+AO527+AR527</f>
        <v>294.74</v>
      </c>
      <c r="AG527" s="75" t="s">
        <v>1486</v>
      </c>
      <c r="AH527" s="88" t="s">
        <v>1495</v>
      </c>
      <c r="AI527" s="66">
        <v>294.74</v>
      </c>
      <c r="AJ527" s="75" t="s">
        <v>1496</v>
      </c>
      <c r="AK527" s="88" t="s">
        <v>1495</v>
      </c>
      <c r="AL527" s="66">
        <v>0</v>
      </c>
      <c r="AM527" s="75"/>
      <c r="AN527" s="88"/>
      <c r="AO527" s="66"/>
      <c r="AP527" s="75"/>
      <c r="AQ527" s="88"/>
      <c r="AR527" s="66"/>
      <c r="AS527" s="75"/>
      <c r="AT527" s="76"/>
      <c r="AU527" s="66"/>
      <c r="AV527" s="169"/>
      <c r="AW527" s="76"/>
      <c r="AX527" s="66"/>
    </row>
    <row r="528" spans="1:50" ht="75" customHeight="1" x14ac:dyDescent="0.25">
      <c r="A528" s="45">
        <v>782</v>
      </c>
      <c r="B528" s="253" t="s">
        <v>1435</v>
      </c>
      <c r="C528" s="45" t="s">
        <v>1593</v>
      </c>
      <c r="D528" s="46" t="s">
        <v>1594</v>
      </c>
      <c r="E528" s="47" t="s">
        <v>1595</v>
      </c>
      <c r="F528" s="45">
        <v>20857</v>
      </c>
      <c r="G528" s="47" t="s">
        <v>1596</v>
      </c>
      <c r="H528" s="45" t="s">
        <v>1588</v>
      </c>
      <c r="I528" s="48" t="s">
        <v>1597</v>
      </c>
      <c r="J528" s="104">
        <v>102007.59</v>
      </c>
      <c r="K528" s="105" t="s">
        <v>655</v>
      </c>
      <c r="L528" s="58" t="s">
        <v>1598</v>
      </c>
      <c r="M528" s="58" t="s">
        <v>1599</v>
      </c>
      <c r="N528" s="58" t="s">
        <v>1600</v>
      </c>
      <c r="O528" s="58" t="s">
        <v>1601</v>
      </c>
      <c r="P528" s="64">
        <v>7000330</v>
      </c>
      <c r="Q528" s="301">
        <f t="shared" si="14"/>
        <v>45</v>
      </c>
      <c r="R528" s="318">
        <v>0</v>
      </c>
      <c r="S528" s="82">
        <v>0</v>
      </c>
      <c r="T528" s="82">
        <v>45</v>
      </c>
      <c r="U528" s="49">
        <f t="shared" si="13"/>
        <v>45</v>
      </c>
      <c r="V528" s="82">
        <v>85</v>
      </c>
      <c r="W528" s="82">
        <v>100</v>
      </c>
      <c r="X528" s="51" t="s">
        <v>1602</v>
      </c>
      <c r="Y528" s="76">
        <v>4</v>
      </c>
      <c r="Z528" s="76">
        <v>8</v>
      </c>
      <c r="AA528" s="76">
        <v>3</v>
      </c>
      <c r="AB528" s="76">
        <v>1</v>
      </c>
      <c r="AC528" s="95">
        <v>170</v>
      </c>
      <c r="AD528" s="50">
        <v>45</v>
      </c>
      <c r="AE528" s="384">
        <v>5</v>
      </c>
      <c r="AF528" s="43">
        <f>AI528+AL528+AO528+AR528</f>
        <v>28.57</v>
      </c>
      <c r="AG528" s="75" t="s">
        <v>1594</v>
      </c>
      <c r="AH528" s="88" t="s">
        <v>1603</v>
      </c>
      <c r="AI528" s="66">
        <v>0</v>
      </c>
      <c r="AJ528" s="75" t="s">
        <v>1604</v>
      </c>
      <c r="AK528" s="88" t="s">
        <v>1605</v>
      </c>
      <c r="AL528" s="66">
        <v>0</v>
      </c>
      <c r="AM528" s="75" t="s">
        <v>1496</v>
      </c>
      <c r="AN528" s="88" t="s">
        <v>1605</v>
      </c>
      <c r="AO528" s="66">
        <v>9.5200000000000014</v>
      </c>
      <c r="AP528" s="75" t="s">
        <v>1606</v>
      </c>
      <c r="AQ528" s="88" t="s">
        <v>1605</v>
      </c>
      <c r="AR528" s="66">
        <v>19.05</v>
      </c>
      <c r="AS528" s="75"/>
      <c r="AT528" s="76"/>
      <c r="AU528" s="66"/>
      <c r="AV528" s="169"/>
      <c r="AW528" s="76"/>
      <c r="AX528" s="66"/>
    </row>
    <row r="529" spans="1:50" ht="75" customHeight="1" x14ac:dyDescent="0.25">
      <c r="A529" s="45">
        <v>782</v>
      </c>
      <c r="B529" s="253" t="s">
        <v>1435</v>
      </c>
      <c r="C529" s="45" t="s">
        <v>1456</v>
      </c>
      <c r="D529" s="46" t="s">
        <v>1457</v>
      </c>
      <c r="E529" s="47" t="s">
        <v>1663</v>
      </c>
      <c r="F529" s="45">
        <v>14556</v>
      </c>
      <c r="G529" s="47" t="s">
        <v>1607</v>
      </c>
      <c r="H529" s="45">
        <v>2009</v>
      </c>
      <c r="I529" s="48" t="s">
        <v>1608</v>
      </c>
      <c r="J529" s="104">
        <v>200307.56</v>
      </c>
      <c r="K529" s="105" t="s">
        <v>677</v>
      </c>
      <c r="L529" s="58" t="s">
        <v>1461</v>
      </c>
      <c r="M529" s="58" t="s">
        <v>1462</v>
      </c>
      <c r="N529" s="58" t="s">
        <v>1609</v>
      </c>
      <c r="O529" s="58" t="s">
        <v>1610</v>
      </c>
      <c r="P529" s="64">
        <v>9000478</v>
      </c>
      <c r="Q529" s="301">
        <f t="shared" si="14"/>
        <v>45</v>
      </c>
      <c r="R529" s="318">
        <v>0</v>
      </c>
      <c r="S529" s="82">
        <v>0</v>
      </c>
      <c r="T529" s="82">
        <v>45</v>
      </c>
      <c r="U529" s="49">
        <f t="shared" si="13"/>
        <v>45</v>
      </c>
      <c r="V529" s="82">
        <v>85</v>
      </c>
      <c r="W529" s="82">
        <v>100</v>
      </c>
      <c r="X529" s="51" t="s">
        <v>1611</v>
      </c>
      <c r="Y529" s="76">
        <v>3</v>
      </c>
      <c r="Z529" s="76">
        <v>10</v>
      </c>
      <c r="AA529" s="76">
        <v>5</v>
      </c>
      <c r="AB529" s="76">
        <v>44</v>
      </c>
      <c r="AC529" s="95">
        <v>77</v>
      </c>
      <c r="AD529" s="50">
        <v>45</v>
      </c>
      <c r="AE529" s="384">
        <v>5</v>
      </c>
      <c r="AF529" s="43">
        <f>AI529+AL529+AO529+AR529</f>
        <v>92.759999999999991</v>
      </c>
      <c r="AG529" s="75" t="s">
        <v>1457</v>
      </c>
      <c r="AH529" s="88" t="s">
        <v>1466</v>
      </c>
      <c r="AI529" s="66">
        <v>30.919999999999998</v>
      </c>
      <c r="AJ529" s="75" t="s">
        <v>1467</v>
      </c>
      <c r="AK529" s="88" t="s">
        <v>1466</v>
      </c>
      <c r="AL529" s="66">
        <v>28.95</v>
      </c>
      <c r="AM529" s="75" t="s">
        <v>1468</v>
      </c>
      <c r="AN529" s="88" t="s">
        <v>1466</v>
      </c>
      <c r="AO529" s="66">
        <v>32.89</v>
      </c>
      <c r="AP529" s="75"/>
      <c r="AQ529" s="88"/>
      <c r="AR529" s="66"/>
      <c r="AS529" s="75"/>
      <c r="AT529" s="76"/>
      <c r="AU529" s="66"/>
      <c r="AV529" s="169"/>
      <c r="AW529" s="76"/>
      <c r="AX529" s="66"/>
    </row>
    <row r="530" spans="1:50" ht="75" customHeight="1" x14ac:dyDescent="0.25">
      <c r="A530" s="45">
        <v>782</v>
      </c>
      <c r="B530" s="253" t="s">
        <v>1435</v>
      </c>
      <c r="C530" s="45" t="s">
        <v>1456</v>
      </c>
      <c r="D530" s="46" t="s">
        <v>1457</v>
      </c>
      <c r="E530" s="47" t="s">
        <v>1663</v>
      </c>
      <c r="F530" s="45">
        <v>14556</v>
      </c>
      <c r="G530" s="47" t="s">
        <v>1612</v>
      </c>
      <c r="H530" s="45">
        <v>2009</v>
      </c>
      <c r="I530" s="48" t="s">
        <v>1613</v>
      </c>
      <c r="J530" s="104">
        <v>60193.75</v>
      </c>
      <c r="K530" s="105" t="s">
        <v>677</v>
      </c>
      <c r="L530" s="58" t="s">
        <v>1461</v>
      </c>
      <c r="M530" s="58" t="s">
        <v>1462</v>
      </c>
      <c r="N530" s="58" t="s">
        <v>1614</v>
      </c>
      <c r="O530" s="58" t="s">
        <v>1615</v>
      </c>
      <c r="P530" s="64">
        <v>9000486</v>
      </c>
      <c r="Q530" s="301">
        <f t="shared" si="14"/>
        <v>45</v>
      </c>
      <c r="R530" s="318">
        <v>0</v>
      </c>
      <c r="S530" s="82">
        <v>0</v>
      </c>
      <c r="T530" s="82">
        <v>45</v>
      </c>
      <c r="U530" s="49">
        <f t="shared" si="13"/>
        <v>45</v>
      </c>
      <c r="V530" s="82">
        <v>85</v>
      </c>
      <c r="W530" s="82">
        <v>100</v>
      </c>
      <c r="X530" s="51" t="s">
        <v>1616</v>
      </c>
      <c r="Y530" s="76">
        <v>3</v>
      </c>
      <c r="Z530" s="76">
        <v>10</v>
      </c>
      <c r="AA530" s="76">
        <v>5</v>
      </c>
      <c r="AB530" s="76">
        <v>44</v>
      </c>
      <c r="AC530" s="95">
        <v>77</v>
      </c>
      <c r="AD530" s="50">
        <v>45</v>
      </c>
      <c r="AE530" s="384">
        <v>5</v>
      </c>
      <c r="AF530" s="43">
        <f>AI530+AL530+AO530+AR530+AU530</f>
        <v>95.4</v>
      </c>
      <c r="AG530" s="75" t="s">
        <v>1457</v>
      </c>
      <c r="AH530" s="88" t="s">
        <v>1466</v>
      </c>
      <c r="AI530" s="66">
        <v>29.609999999999996</v>
      </c>
      <c r="AJ530" s="75" t="s">
        <v>1467</v>
      </c>
      <c r="AK530" s="88" t="s">
        <v>1466</v>
      </c>
      <c r="AL530" s="66">
        <v>30.919999999999998</v>
      </c>
      <c r="AM530" s="75" t="s">
        <v>1468</v>
      </c>
      <c r="AN530" s="88" t="s">
        <v>1466</v>
      </c>
      <c r="AO530" s="66">
        <v>34.870000000000005</v>
      </c>
      <c r="AP530" s="75"/>
      <c r="AQ530" s="88"/>
      <c r="AR530" s="66"/>
      <c r="AS530" s="75"/>
      <c r="AT530" s="76"/>
      <c r="AU530" s="66"/>
      <c r="AV530" s="169"/>
      <c r="AW530" s="76"/>
      <c r="AX530" s="66"/>
    </row>
    <row r="531" spans="1:50" ht="75" customHeight="1" x14ac:dyDescent="0.25">
      <c r="A531" s="45">
        <v>782</v>
      </c>
      <c r="B531" s="253" t="s">
        <v>1435</v>
      </c>
      <c r="C531" s="45" t="s">
        <v>1485</v>
      </c>
      <c r="D531" s="46" t="s">
        <v>1486</v>
      </c>
      <c r="E531" s="47" t="s">
        <v>1487</v>
      </c>
      <c r="F531" s="45">
        <v>22701</v>
      </c>
      <c r="G531" s="47" t="s">
        <v>1617</v>
      </c>
      <c r="H531" s="45">
        <v>2011</v>
      </c>
      <c r="I531" s="48" t="s">
        <v>1618</v>
      </c>
      <c r="J531" s="104">
        <v>134986.51999999999</v>
      </c>
      <c r="K531" s="105" t="s">
        <v>677</v>
      </c>
      <c r="L531" s="58" t="s">
        <v>1529</v>
      </c>
      <c r="M531" s="58" t="s">
        <v>8980</v>
      </c>
      <c r="N531" s="58" t="s">
        <v>1619</v>
      </c>
      <c r="O531" s="58" t="s">
        <v>1620</v>
      </c>
      <c r="P531" s="64">
        <v>11000563</v>
      </c>
      <c r="Q531" s="301">
        <f t="shared" si="14"/>
        <v>45</v>
      </c>
      <c r="R531" s="318">
        <v>0</v>
      </c>
      <c r="S531" s="82">
        <v>0</v>
      </c>
      <c r="T531" s="82">
        <v>45</v>
      </c>
      <c r="U531" s="49">
        <f t="shared" si="13"/>
        <v>45</v>
      </c>
      <c r="V531" s="82">
        <v>85</v>
      </c>
      <c r="W531" s="82">
        <v>100</v>
      </c>
      <c r="X531" s="51" t="s">
        <v>1621</v>
      </c>
      <c r="Y531" s="76">
        <v>3</v>
      </c>
      <c r="Z531" s="76">
        <v>10</v>
      </c>
      <c r="AA531" s="76" t="s">
        <v>1622</v>
      </c>
      <c r="AB531" s="76">
        <v>44</v>
      </c>
      <c r="AC531" s="95">
        <v>76</v>
      </c>
      <c r="AD531" s="50">
        <v>45</v>
      </c>
      <c r="AE531" s="384">
        <v>5</v>
      </c>
      <c r="AF531" s="43">
        <f>AI531+AL531+AO531</f>
        <v>77.63</v>
      </c>
      <c r="AG531" s="75" t="s">
        <v>1486</v>
      </c>
      <c r="AH531" s="88" t="s">
        <v>1495</v>
      </c>
      <c r="AI531" s="66">
        <v>77.63</v>
      </c>
      <c r="AJ531" s="75" t="s">
        <v>1496</v>
      </c>
      <c r="AK531" s="88" t="s">
        <v>1495</v>
      </c>
      <c r="AL531" s="66">
        <v>0</v>
      </c>
      <c r="AM531" s="75"/>
      <c r="AN531" s="88"/>
      <c r="AO531" s="66"/>
      <c r="AP531" s="75"/>
      <c r="AQ531" s="88"/>
      <c r="AR531" s="66"/>
      <c r="AS531" s="75"/>
      <c r="AT531" s="76"/>
      <c r="AU531" s="66"/>
      <c r="AV531" s="169"/>
      <c r="AW531" s="76"/>
      <c r="AX531" s="66"/>
    </row>
    <row r="532" spans="1:50" ht="75" customHeight="1" x14ac:dyDescent="0.25">
      <c r="A532" s="45">
        <v>782</v>
      </c>
      <c r="B532" s="253" t="s">
        <v>1435</v>
      </c>
      <c r="C532" s="45" t="s">
        <v>1623</v>
      </c>
      <c r="D532" s="46" t="s">
        <v>1470</v>
      </c>
      <c r="E532" s="47" t="s">
        <v>1624</v>
      </c>
      <c r="F532" s="45">
        <v>21238</v>
      </c>
      <c r="G532" s="47" t="s">
        <v>1625</v>
      </c>
      <c r="H532" s="45">
        <v>2010</v>
      </c>
      <c r="I532" s="48" t="s">
        <v>1626</v>
      </c>
      <c r="J532" s="104">
        <v>151583.87</v>
      </c>
      <c r="K532" s="105" t="s">
        <v>677</v>
      </c>
      <c r="L532" s="58" t="s">
        <v>1627</v>
      </c>
      <c r="M532" s="58" t="s">
        <v>1628</v>
      </c>
      <c r="N532" s="58" t="s">
        <v>1629</v>
      </c>
      <c r="O532" s="58" t="s">
        <v>1630</v>
      </c>
      <c r="P532" s="64">
        <v>9000598</v>
      </c>
      <c r="Q532" s="301">
        <f t="shared" si="14"/>
        <v>45</v>
      </c>
      <c r="R532" s="318">
        <v>0</v>
      </c>
      <c r="S532" s="82">
        <v>0</v>
      </c>
      <c r="T532" s="82">
        <v>45</v>
      </c>
      <c r="U532" s="49">
        <f t="shared" si="13"/>
        <v>45</v>
      </c>
      <c r="V532" s="82">
        <v>85</v>
      </c>
      <c r="W532" s="82">
        <v>100</v>
      </c>
      <c r="X532" s="51" t="s">
        <v>1631</v>
      </c>
      <c r="Y532" s="76">
        <v>4</v>
      </c>
      <c r="Z532" s="76">
        <v>4</v>
      </c>
      <c r="AA532" s="76">
        <v>6</v>
      </c>
      <c r="AB532" s="76">
        <v>46</v>
      </c>
      <c r="AC532" s="95">
        <v>82</v>
      </c>
      <c r="AD532" s="50">
        <v>45</v>
      </c>
      <c r="AE532" s="384">
        <v>5</v>
      </c>
      <c r="AF532" s="43">
        <f>AI532+AL532</f>
        <v>94.74</v>
      </c>
      <c r="AG532" s="75" t="s">
        <v>1632</v>
      </c>
      <c r="AH532" s="88" t="s">
        <v>1633</v>
      </c>
      <c r="AI532" s="66">
        <v>52.629999999999995</v>
      </c>
      <c r="AJ532" s="75" t="s">
        <v>1496</v>
      </c>
      <c r="AK532" s="88" t="s">
        <v>1634</v>
      </c>
      <c r="AL532" s="66">
        <v>42.11</v>
      </c>
      <c r="AM532" s="75"/>
      <c r="AN532" s="88"/>
      <c r="AO532" s="66"/>
      <c r="AP532" s="75"/>
      <c r="AQ532" s="88"/>
      <c r="AR532" s="66"/>
      <c r="AS532" s="75"/>
      <c r="AT532" s="76"/>
      <c r="AU532" s="66"/>
      <c r="AV532" s="169"/>
      <c r="AW532" s="76"/>
      <c r="AX532" s="66"/>
    </row>
    <row r="533" spans="1:50" ht="75" customHeight="1" x14ac:dyDescent="0.25">
      <c r="A533" s="45">
        <v>782</v>
      </c>
      <c r="B533" s="253" t="s">
        <v>1435</v>
      </c>
      <c r="C533" s="45" t="s">
        <v>1497</v>
      </c>
      <c r="D533" s="46" t="s">
        <v>1498</v>
      </c>
      <c r="E533" s="47" t="s">
        <v>1499</v>
      </c>
      <c r="F533" s="45">
        <v>26559</v>
      </c>
      <c r="G533" s="47" t="s">
        <v>1635</v>
      </c>
      <c r="H533" s="45">
        <v>2011</v>
      </c>
      <c r="I533" s="48" t="s">
        <v>1636</v>
      </c>
      <c r="J533" s="104">
        <f>107640+3887.24+3364.58+441.47</f>
        <v>115333.29000000001</v>
      </c>
      <c r="K533" s="105" t="s">
        <v>1637</v>
      </c>
      <c r="L533" s="58" t="s">
        <v>1638</v>
      </c>
      <c r="M533" s="58" t="s">
        <v>1639</v>
      </c>
      <c r="N533" s="58" t="s">
        <v>1640</v>
      </c>
      <c r="O533" s="58" t="s">
        <v>1641</v>
      </c>
      <c r="P533" s="64">
        <v>11000062</v>
      </c>
      <c r="Q533" s="301">
        <f>U533</f>
        <v>45</v>
      </c>
      <c r="R533" s="318">
        <v>0</v>
      </c>
      <c r="S533" s="82">
        <v>0</v>
      </c>
      <c r="T533" s="82">
        <v>45</v>
      </c>
      <c r="U533" s="49">
        <f>SUM(R533:T533)</f>
        <v>45</v>
      </c>
      <c r="V533" s="82">
        <v>85</v>
      </c>
      <c r="W533" s="82">
        <v>100</v>
      </c>
      <c r="X533" s="51" t="s">
        <v>1642</v>
      </c>
      <c r="Y533" s="76">
        <v>6</v>
      </c>
      <c r="Z533" s="76">
        <v>3</v>
      </c>
      <c r="AA533" s="76">
        <v>1</v>
      </c>
      <c r="AB533" s="76">
        <v>47</v>
      </c>
      <c r="AC533" s="95"/>
      <c r="AD533" s="50">
        <v>45</v>
      </c>
      <c r="AE533" s="384">
        <v>5</v>
      </c>
      <c r="AF533" s="43">
        <f>AI533+AL533+AO533+AR533</f>
        <v>5.92</v>
      </c>
      <c r="AG533" s="75" t="s">
        <v>1507</v>
      </c>
      <c r="AH533" s="88" t="s">
        <v>1508</v>
      </c>
      <c r="AI533" s="66">
        <v>0</v>
      </c>
      <c r="AJ533" s="75" t="s">
        <v>1643</v>
      </c>
      <c r="AK533" s="88" t="s">
        <v>1508</v>
      </c>
      <c r="AL533" s="66">
        <v>5.92</v>
      </c>
      <c r="AM533" s="75" t="s">
        <v>1496</v>
      </c>
      <c r="AN533" s="88" t="s">
        <v>1508</v>
      </c>
      <c r="AO533" s="66">
        <v>0</v>
      </c>
      <c r="AP533" s="75" t="s">
        <v>1455</v>
      </c>
      <c r="AQ533" s="88" t="s">
        <v>1508</v>
      </c>
      <c r="AR533" s="66">
        <v>0</v>
      </c>
      <c r="AS533" s="75"/>
      <c r="AT533" s="76"/>
      <c r="AU533" s="66"/>
      <c r="AV533" s="169"/>
      <c r="AW533" s="76"/>
      <c r="AX533" s="66"/>
    </row>
    <row r="534" spans="1:50" ht="75" customHeight="1" x14ac:dyDescent="0.25">
      <c r="A534" s="45">
        <v>782</v>
      </c>
      <c r="B534" s="253" t="s">
        <v>1435</v>
      </c>
      <c r="C534" s="45" t="s">
        <v>1644</v>
      </c>
      <c r="D534" s="46" t="s">
        <v>1645</v>
      </c>
      <c r="E534" s="47" t="s">
        <v>1646</v>
      </c>
      <c r="F534" s="45">
        <v>23947</v>
      </c>
      <c r="G534" s="47" t="s">
        <v>1647</v>
      </c>
      <c r="H534" s="45" t="s">
        <v>1648</v>
      </c>
      <c r="I534" s="48" t="s">
        <v>1649</v>
      </c>
      <c r="J534" s="104">
        <f>516000+169334.78</f>
        <v>685334.78</v>
      </c>
      <c r="K534" s="105" t="s">
        <v>8858</v>
      </c>
      <c r="L534" s="58" t="s">
        <v>1650</v>
      </c>
      <c r="M534" s="58" t="s">
        <v>1651</v>
      </c>
      <c r="N534" s="58" t="s">
        <v>1652</v>
      </c>
      <c r="O534" s="58" t="s">
        <v>1653</v>
      </c>
      <c r="P534" s="64">
        <v>10000450</v>
      </c>
      <c r="Q534" s="301">
        <v>45</v>
      </c>
      <c r="R534" s="318">
        <v>0</v>
      </c>
      <c r="S534" s="82">
        <v>0</v>
      </c>
      <c r="T534" s="82">
        <v>45</v>
      </c>
      <c r="U534" s="49">
        <f>SUM(R534:T534)</f>
        <v>45</v>
      </c>
      <c r="V534" s="82">
        <v>85</v>
      </c>
      <c r="W534" s="82">
        <v>100</v>
      </c>
      <c r="X534" s="51" t="s">
        <v>1654</v>
      </c>
      <c r="Y534" s="76">
        <v>6</v>
      </c>
      <c r="Z534" s="76">
        <v>1</v>
      </c>
      <c r="AA534" s="76">
        <v>3</v>
      </c>
      <c r="AB534" s="76">
        <v>14</v>
      </c>
      <c r="AC534" s="95"/>
      <c r="AD534" s="50">
        <v>45</v>
      </c>
      <c r="AE534" s="384">
        <v>2</v>
      </c>
      <c r="AF534" s="43">
        <f>AI534</f>
        <v>38.4</v>
      </c>
      <c r="AG534" s="75" t="s">
        <v>1655</v>
      </c>
      <c r="AH534" s="88" t="s">
        <v>1656</v>
      </c>
      <c r="AI534" s="66">
        <v>38.4</v>
      </c>
      <c r="AJ534" s="75"/>
      <c r="AK534" s="88"/>
      <c r="AL534" s="66">
        <v>0</v>
      </c>
      <c r="AM534" s="75"/>
      <c r="AN534" s="88"/>
      <c r="AO534" s="66"/>
      <c r="AP534" s="75"/>
      <c r="AQ534" s="88"/>
      <c r="AR534" s="66"/>
      <c r="AS534" s="75"/>
      <c r="AT534" s="76"/>
      <c r="AU534" s="66"/>
      <c r="AV534" s="169"/>
      <c r="AW534" s="76"/>
      <c r="AX534" s="66"/>
    </row>
    <row r="535" spans="1:50" ht="75" customHeight="1" x14ac:dyDescent="0.25">
      <c r="A535" s="45">
        <v>782</v>
      </c>
      <c r="B535" s="253" t="s">
        <v>1435</v>
      </c>
      <c r="C535" s="45" t="s">
        <v>1644</v>
      </c>
      <c r="D535" s="46" t="s">
        <v>1645</v>
      </c>
      <c r="E535" s="47" t="s">
        <v>1646</v>
      </c>
      <c r="F535" s="45">
        <v>23948</v>
      </c>
      <c r="G535" s="47" t="s">
        <v>1657</v>
      </c>
      <c r="H535" s="45">
        <v>2011</v>
      </c>
      <c r="I535" s="48" t="s">
        <v>1658</v>
      </c>
      <c r="J535" s="104">
        <f>94085.72+71165</f>
        <v>165250.72</v>
      </c>
      <c r="K535" s="105" t="s">
        <v>8859</v>
      </c>
      <c r="L535" s="58" t="s">
        <v>1659</v>
      </c>
      <c r="M535" s="58" t="s">
        <v>1660</v>
      </c>
      <c r="N535" s="58" t="s">
        <v>1652</v>
      </c>
      <c r="O535" s="58" t="s">
        <v>1661</v>
      </c>
      <c r="P535" s="64">
        <v>11000595</v>
      </c>
      <c r="Q535" s="301" t="s">
        <v>1662</v>
      </c>
      <c r="R535" s="318">
        <v>0</v>
      </c>
      <c r="S535" s="82">
        <v>0</v>
      </c>
      <c r="T535" s="82" t="s">
        <v>1662</v>
      </c>
      <c r="U535" s="49" t="s">
        <v>1662</v>
      </c>
      <c r="V535" s="82">
        <v>85</v>
      </c>
      <c r="W535" s="82">
        <v>100</v>
      </c>
      <c r="X535" s="51" t="s">
        <v>1654</v>
      </c>
      <c r="Y535" s="76">
        <v>6</v>
      </c>
      <c r="Z535" s="76">
        <v>1</v>
      </c>
      <c r="AA535" s="76">
        <v>3</v>
      </c>
      <c r="AB535" s="76">
        <v>63</v>
      </c>
      <c r="AC535" s="95"/>
      <c r="AD535" s="50">
        <v>45</v>
      </c>
      <c r="AE535" s="384">
        <v>5</v>
      </c>
      <c r="AF535" s="43">
        <f>AF534</f>
        <v>38.4</v>
      </c>
      <c r="AG535" s="75" t="s">
        <v>1655</v>
      </c>
      <c r="AH535" s="88" t="s">
        <v>1656</v>
      </c>
      <c r="AI535" s="66">
        <v>38.4</v>
      </c>
      <c r="AJ535" s="75"/>
      <c r="AK535" s="88"/>
      <c r="AL535" s="66">
        <v>0</v>
      </c>
      <c r="AM535" s="75"/>
      <c r="AN535" s="88"/>
      <c r="AO535" s="66"/>
      <c r="AP535" s="75"/>
      <c r="AQ535" s="88"/>
      <c r="AR535" s="66"/>
      <c r="AS535" s="75"/>
      <c r="AT535" s="76"/>
      <c r="AU535" s="66"/>
      <c r="AV535" s="169"/>
      <c r="AW535" s="76"/>
      <c r="AX535" s="66"/>
    </row>
    <row r="536" spans="1:50" ht="75" customHeight="1" x14ac:dyDescent="0.25">
      <c r="A536" s="45">
        <v>782</v>
      </c>
      <c r="B536" s="253" t="s">
        <v>1435</v>
      </c>
      <c r="C536" s="45" t="s">
        <v>1456</v>
      </c>
      <c r="D536" s="46" t="s">
        <v>1457</v>
      </c>
      <c r="E536" s="47" t="s">
        <v>1663</v>
      </c>
      <c r="F536" s="45">
        <v>14556</v>
      </c>
      <c r="G536" s="47" t="s">
        <v>1664</v>
      </c>
      <c r="H536" s="45">
        <v>2012</v>
      </c>
      <c r="I536" s="48" t="s">
        <v>1665</v>
      </c>
      <c r="J536" s="104">
        <v>112860</v>
      </c>
      <c r="K536" s="105" t="s">
        <v>1637</v>
      </c>
      <c r="L536" s="58" t="s">
        <v>1666</v>
      </c>
      <c r="M536" s="58" t="s">
        <v>1667</v>
      </c>
      <c r="N536" s="58" t="s">
        <v>1668</v>
      </c>
      <c r="O536" s="58" t="s">
        <v>1669</v>
      </c>
      <c r="P536" s="64">
        <v>12000372</v>
      </c>
      <c r="Q536" s="301">
        <v>45</v>
      </c>
      <c r="R536" s="318">
        <v>0</v>
      </c>
      <c r="S536" s="82">
        <v>0</v>
      </c>
      <c r="T536" s="82">
        <v>45</v>
      </c>
      <c r="U536" s="49">
        <f>SUM(R536:T536)</f>
        <v>45</v>
      </c>
      <c r="V536" s="82">
        <v>85</v>
      </c>
      <c r="W536" s="82">
        <v>100</v>
      </c>
      <c r="X536" s="51" t="s">
        <v>1670</v>
      </c>
      <c r="Y536" s="76">
        <v>4</v>
      </c>
      <c r="Z536" s="76">
        <v>5</v>
      </c>
      <c r="AA536" s="76">
        <v>5</v>
      </c>
      <c r="AB536" s="76">
        <v>4</v>
      </c>
      <c r="AC536" s="95"/>
      <c r="AD536" s="50">
        <v>45</v>
      </c>
      <c r="AE536" s="384">
        <v>5</v>
      </c>
      <c r="AF536" s="43">
        <f>AI536+AL536+AO536+AR536+AU536</f>
        <v>94.73</v>
      </c>
      <c r="AG536" s="75" t="s">
        <v>1457</v>
      </c>
      <c r="AH536" s="88" t="s">
        <v>1466</v>
      </c>
      <c r="AI536" s="66">
        <v>31.580000000000002</v>
      </c>
      <c r="AJ536" s="75" t="s">
        <v>1467</v>
      </c>
      <c r="AK536" s="88" t="s">
        <v>1466</v>
      </c>
      <c r="AL536" s="66">
        <v>30.259999999999998</v>
      </c>
      <c r="AM536" s="75" t="s">
        <v>1468</v>
      </c>
      <c r="AN536" s="88" t="s">
        <v>1466</v>
      </c>
      <c r="AO536" s="66">
        <v>32.89</v>
      </c>
      <c r="AP536" s="75"/>
      <c r="AQ536" s="88"/>
      <c r="AR536" s="66"/>
      <c r="AS536" s="75"/>
      <c r="AT536" s="76"/>
      <c r="AU536" s="66"/>
      <c r="AV536" s="169"/>
      <c r="AW536" s="76"/>
      <c r="AX536" s="66"/>
    </row>
    <row r="537" spans="1:50" ht="75" customHeight="1" x14ac:dyDescent="0.25">
      <c r="A537" s="45">
        <v>782</v>
      </c>
      <c r="B537" s="253" t="s">
        <v>1435</v>
      </c>
      <c r="C537" s="45" t="s">
        <v>1671</v>
      </c>
      <c r="D537" s="46" t="s">
        <v>1549</v>
      </c>
      <c r="E537" s="47" t="s">
        <v>1672</v>
      </c>
      <c r="F537" s="45">
        <v>2034</v>
      </c>
      <c r="G537" s="47" t="s">
        <v>1673</v>
      </c>
      <c r="H537" s="45">
        <v>2014</v>
      </c>
      <c r="I537" s="48" t="s">
        <v>1674</v>
      </c>
      <c r="J537" s="104">
        <v>20962.04</v>
      </c>
      <c r="K537" s="105" t="s">
        <v>1637</v>
      </c>
      <c r="L537" s="58" t="s">
        <v>1675</v>
      </c>
      <c r="M537" s="58" t="s">
        <v>1676</v>
      </c>
      <c r="N537" s="58" t="s">
        <v>1677</v>
      </c>
      <c r="O537" s="58" t="s">
        <v>1678</v>
      </c>
      <c r="P537" s="64">
        <v>14000303</v>
      </c>
      <c r="Q537" s="301">
        <f>U537</f>
        <v>45</v>
      </c>
      <c r="R537" s="318">
        <v>0</v>
      </c>
      <c r="S537" s="82">
        <v>0</v>
      </c>
      <c r="T537" s="82">
        <v>45</v>
      </c>
      <c r="U537" s="49">
        <f>R537+S537+T537</f>
        <v>45</v>
      </c>
      <c r="V537" s="82">
        <v>85</v>
      </c>
      <c r="W537" s="82">
        <v>80</v>
      </c>
      <c r="X537" s="51" t="s">
        <v>1679</v>
      </c>
      <c r="Y537" s="76">
        <v>3</v>
      </c>
      <c r="Z537" s="76">
        <v>10</v>
      </c>
      <c r="AA537" s="76">
        <v>6</v>
      </c>
      <c r="AB537" s="76">
        <v>46</v>
      </c>
      <c r="AC537" s="95"/>
      <c r="AD537" s="50">
        <v>45</v>
      </c>
      <c r="AE537" s="384">
        <v>5</v>
      </c>
      <c r="AF537" s="43">
        <f>AI537+AL537</f>
        <v>14.469999999999999</v>
      </c>
      <c r="AG537" s="75" t="s">
        <v>1549</v>
      </c>
      <c r="AH537" s="88" t="s">
        <v>1555</v>
      </c>
      <c r="AI537" s="66">
        <v>14.469999999999999</v>
      </c>
      <c r="AJ537" s="75" t="s">
        <v>1680</v>
      </c>
      <c r="AK537" s="88" t="s">
        <v>1555</v>
      </c>
      <c r="AL537" s="66">
        <v>0</v>
      </c>
      <c r="AM537" s="75"/>
      <c r="AN537" s="88"/>
      <c r="AO537" s="66"/>
      <c r="AP537" s="75"/>
      <c r="AQ537" s="88"/>
      <c r="AR537" s="66"/>
      <c r="AS537" s="75"/>
      <c r="AT537" s="76"/>
      <c r="AU537" s="66"/>
      <c r="AV537" s="169"/>
      <c r="AW537" s="76"/>
      <c r="AX537" s="66"/>
    </row>
    <row r="538" spans="1:50" ht="75" customHeight="1" x14ac:dyDescent="0.25">
      <c r="A538" s="45">
        <v>782</v>
      </c>
      <c r="B538" s="253" t="s">
        <v>1435</v>
      </c>
      <c r="C538" s="45" t="s">
        <v>1681</v>
      </c>
      <c r="D538" s="46" t="s">
        <v>1470</v>
      </c>
      <c r="E538" s="47" t="s">
        <v>1682</v>
      </c>
      <c r="F538" s="45">
        <v>17059</v>
      </c>
      <c r="G538" s="47" t="s">
        <v>1683</v>
      </c>
      <c r="H538" s="45">
        <v>2016</v>
      </c>
      <c r="I538" s="48" t="s">
        <v>1684</v>
      </c>
      <c r="J538" s="104">
        <v>62379.67</v>
      </c>
      <c r="K538" s="105" t="s">
        <v>694</v>
      </c>
      <c r="L538" s="58" t="s">
        <v>1685</v>
      </c>
      <c r="M538" s="58" t="s">
        <v>1686</v>
      </c>
      <c r="N538" s="58" t="s">
        <v>1687</v>
      </c>
      <c r="O538" s="58" t="s">
        <v>1688</v>
      </c>
      <c r="P538" s="64">
        <v>16000313</v>
      </c>
      <c r="Q538" s="301">
        <v>45</v>
      </c>
      <c r="R538" s="318">
        <v>0</v>
      </c>
      <c r="S538" s="82">
        <v>0</v>
      </c>
      <c r="T538" s="82">
        <v>45</v>
      </c>
      <c r="U538" s="49">
        <f>R538+S538+T538</f>
        <v>45</v>
      </c>
      <c r="V538" s="82">
        <v>85</v>
      </c>
      <c r="W538" s="82">
        <v>50</v>
      </c>
      <c r="X538" s="51" t="s">
        <v>1689</v>
      </c>
      <c r="Y538" s="76">
        <v>1</v>
      </c>
      <c r="Z538" s="76">
        <v>6</v>
      </c>
      <c r="AA538" s="76">
        <v>1</v>
      </c>
      <c r="AB538" s="76">
        <v>161</v>
      </c>
      <c r="AC538" s="95">
        <v>133</v>
      </c>
      <c r="AD538" s="50">
        <v>45</v>
      </c>
      <c r="AE538" s="384">
        <v>5</v>
      </c>
      <c r="AF538" s="43">
        <f>AI538</f>
        <v>73.680000000000007</v>
      </c>
      <c r="AG538" s="75" t="s">
        <v>1470</v>
      </c>
      <c r="AH538" s="88" t="s">
        <v>1477</v>
      </c>
      <c r="AI538" s="66">
        <v>73.680000000000007</v>
      </c>
      <c r="AJ538" s="75"/>
      <c r="AK538" s="88"/>
      <c r="AL538" s="66">
        <v>0</v>
      </c>
      <c r="AM538" s="75"/>
      <c r="AN538" s="88"/>
      <c r="AO538" s="66"/>
      <c r="AP538" s="75"/>
      <c r="AQ538" s="88"/>
      <c r="AR538" s="66"/>
      <c r="AS538" s="75"/>
      <c r="AT538" s="76"/>
      <c r="AU538" s="66"/>
      <c r="AV538" s="169"/>
      <c r="AW538" s="76"/>
      <c r="AX538" s="66"/>
    </row>
    <row r="539" spans="1:50" ht="75" customHeight="1" x14ac:dyDescent="0.25">
      <c r="A539" s="45">
        <v>782</v>
      </c>
      <c r="B539" s="253" t="s">
        <v>1435</v>
      </c>
      <c r="C539" s="45" t="s">
        <v>1436</v>
      </c>
      <c r="D539" s="46" t="s">
        <v>1437</v>
      </c>
      <c r="E539" s="47" t="s">
        <v>1690</v>
      </c>
      <c r="F539" s="45">
        <v>8782</v>
      </c>
      <c r="G539" s="47" t="s">
        <v>1691</v>
      </c>
      <c r="H539" s="45">
        <v>2015</v>
      </c>
      <c r="I539" s="48" t="s">
        <v>1692</v>
      </c>
      <c r="J539" s="104">
        <v>14575.84</v>
      </c>
      <c r="K539" s="105" t="s">
        <v>1693</v>
      </c>
      <c r="L539" s="58" t="s">
        <v>1565</v>
      </c>
      <c r="M539" s="58" t="s">
        <v>1694</v>
      </c>
      <c r="N539" s="58" t="s">
        <v>1695</v>
      </c>
      <c r="O539" s="58" t="s">
        <v>1696</v>
      </c>
      <c r="P539" s="64">
        <v>15000204</v>
      </c>
      <c r="Q539" s="301">
        <v>45</v>
      </c>
      <c r="R539" s="318">
        <v>0</v>
      </c>
      <c r="S539" s="82">
        <v>0</v>
      </c>
      <c r="T539" s="82">
        <v>45</v>
      </c>
      <c r="U539" s="49">
        <v>45</v>
      </c>
      <c r="V539" s="82">
        <v>85</v>
      </c>
      <c r="W539" s="82">
        <v>65</v>
      </c>
      <c r="X539" s="51" t="s">
        <v>1697</v>
      </c>
      <c r="Y539" s="76">
        <v>4</v>
      </c>
      <c r="Z539" s="76">
        <v>4</v>
      </c>
      <c r="AA539" s="76">
        <v>5</v>
      </c>
      <c r="AB539" s="76">
        <v>46</v>
      </c>
      <c r="AC539" s="95">
        <v>98</v>
      </c>
      <c r="AD539" s="50">
        <v>45</v>
      </c>
      <c r="AE539" s="384">
        <v>5</v>
      </c>
      <c r="AF539" s="43">
        <f>AI539</f>
        <v>100</v>
      </c>
      <c r="AG539" s="75" t="s">
        <v>1437</v>
      </c>
      <c r="AH539" s="88" t="s">
        <v>1445</v>
      </c>
      <c r="AI539" s="66">
        <v>100</v>
      </c>
      <c r="AJ539" s="75"/>
      <c r="AK539" s="88"/>
      <c r="AL539" s="66">
        <v>0</v>
      </c>
      <c r="AM539" s="75"/>
      <c r="AN539" s="88"/>
      <c r="AO539" s="66"/>
      <c r="AP539" s="75"/>
      <c r="AQ539" s="88"/>
      <c r="AR539" s="66"/>
      <c r="AS539" s="75"/>
      <c r="AT539" s="76"/>
      <c r="AU539" s="66"/>
      <c r="AV539" s="169"/>
      <c r="AW539" s="76"/>
      <c r="AX539" s="66"/>
    </row>
    <row r="540" spans="1:50" ht="75" customHeight="1" x14ac:dyDescent="0.25">
      <c r="A540" s="45">
        <v>782</v>
      </c>
      <c r="B540" s="253" t="s">
        <v>1435</v>
      </c>
      <c r="C540" s="45" t="s">
        <v>1698</v>
      </c>
      <c r="D540" s="46" t="s">
        <v>1594</v>
      </c>
      <c r="E540" s="47" t="s">
        <v>1699</v>
      </c>
      <c r="F540" s="45">
        <v>23468</v>
      </c>
      <c r="G540" s="47" t="s">
        <v>1700</v>
      </c>
      <c r="H540" s="45">
        <v>2015</v>
      </c>
      <c r="I540" s="48" t="s">
        <v>1701</v>
      </c>
      <c r="J540" s="104">
        <v>21619.47</v>
      </c>
      <c r="K540" s="105" t="s">
        <v>8860</v>
      </c>
      <c r="L540" s="58" t="s">
        <v>1702</v>
      </c>
      <c r="M540" s="58" t="s">
        <v>1703</v>
      </c>
      <c r="N540" s="58" t="s">
        <v>1704</v>
      </c>
      <c r="O540" s="58" t="s">
        <v>1705</v>
      </c>
      <c r="P540" s="64">
        <v>15000158</v>
      </c>
      <c r="Q540" s="301">
        <v>45</v>
      </c>
      <c r="R540" s="318">
        <v>0</v>
      </c>
      <c r="S540" s="82">
        <v>0</v>
      </c>
      <c r="T540" s="82">
        <v>45</v>
      </c>
      <c r="U540" s="49">
        <v>45</v>
      </c>
      <c r="V540" s="82">
        <v>85</v>
      </c>
      <c r="W540" s="82">
        <v>67</v>
      </c>
      <c r="X540" s="51" t="s">
        <v>1706</v>
      </c>
      <c r="Y540" s="76">
        <v>4</v>
      </c>
      <c r="Z540" s="76">
        <v>9</v>
      </c>
      <c r="AA540" s="76">
        <v>3</v>
      </c>
      <c r="AB540" s="76">
        <v>32</v>
      </c>
      <c r="AC540" s="95"/>
      <c r="AD540" s="50">
        <v>45</v>
      </c>
      <c r="AE540" s="384">
        <v>5</v>
      </c>
      <c r="AF540" s="43">
        <f>AI540+AL540+AO540</f>
        <v>77.38</v>
      </c>
      <c r="AG540" s="75" t="s">
        <v>1594</v>
      </c>
      <c r="AH540" s="88" t="s">
        <v>1603</v>
      </c>
      <c r="AI540" s="66">
        <v>0</v>
      </c>
      <c r="AJ540" s="75" t="s">
        <v>1680</v>
      </c>
      <c r="AK540" s="88" t="s">
        <v>1603</v>
      </c>
      <c r="AL540" s="66">
        <v>32.74</v>
      </c>
      <c r="AM540" s="75" t="s">
        <v>1736</v>
      </c>
      <c r="AN540" s="88" t="s">
        <v>1603</v>
      </c>
      <c r="AO540" s="66">
        <v>44.64</v>
      </c>
      <c r="AP540" s="75"/>
      <c r="AQ540" s="88"/>
      <c r="AR540" s="66"/>
      <c r="AS540" s="75"/>
      <c r="AT540" s="76"/>
      <c r="AU540" s="66"/>
      <c r="AV540" s="169"/>
      <c r="AW540" s="76"/>
      <c r="AX540" s="66"/>
    </row>
    <row r="541" spans="1:50" ht="75" customHeight="1" x14ac:dyDescent="0.25">
      <c r="A541" s="45">
        <v>782</v>
      </c>
      <c r="B541" s="253" t="s">
        <v>1435</v>
      </c>
      <c r="C541" s="45" t="s">
        <v>1497</v>
      </c>
      <c r="D541" s="46" t="s">
        <v>1498</v>
      </c>
      <c r="E541" s="47" t="s">
        <v>1499</v>
      </c>
      <c r="F541" s="45">
        <v>26559</v>
      </c>
      <c r="G541" s="47" t="s">
        <v>1707</v>
      </c>
      <c r="H541" s="45">
        <v>2015</v>
      </c>
      <c r="I541" s="48" t="s">
        <v>1708</v>
      </c>
      <c r="J541" s="104">
        <v>42294.38</v>
      </c>
      <c r="K541" s="105" t="s">
        <v>8860</v>
      </c>
      <c r="L541" s="58" t="s">
        <v>1709</v>
      </c>
      <c r="M541" s="58" t="s">
        <v>1710</v>
      </c>
      <c r="N541" s="58" t="s">
        <v>1711</v>
      </c>
      <c r="O541" s="58" t="s">
        <v>1712</v>
      </c>
      <c r="P541" s="64">
        <v>15000301</v>
      </c>
      <c r="Q541" s="301">
        <v>45</v>
      </c>
      <c r="R541" s="318">
        <v>0</v>
      </c>
      <c r="S541" s="82">
        <v>0</v>
      </c>
      <c r="T541" s="82">
        <v>45</v>
      </c>
      <c r="U541" s="49">
        <v>45</v>
      </c>
      <c r="V541" s="82">
        <v>85</v>
      </c>
      <c r="W541" s="82">
        <v>60</v>
      </c>
      <c r="X541" s="51" t="s">
        <v>1713</v>
      </c>
      <c r="Y541" s="76">
        <v>6</v>
      </c>
      <c r="Z541" s="76">
        <v>3</v>
      </c>
      <c r="AA541" s="76">
        <v>1</v>
      </c>
      <c r="AB541" s="76"/>
      <c r="AC541" s="95"/>
      <c r="AD541" s="50">
        <v>45</v>
      </c>
      <c r="AE541" s="384">
        <v>5</v>
      </c>
      <c r="AF541" s="43">
        <f>AI541+AL541+AO541</f>
        <v>13.819999999999999</v>
      </c>
      <c r="AG541" s="75" t="s">
        <v>1498</v>
      </c>
      <c r="AH541" s="88" t="s">
        <v>1508</v>
      </c>
      <c r="AI541" s="66">
        <v>0</v>
      </c>
      <c r="AJ541" s="75" t="s">
        <v>1455</v>
      </c>
      <c r="AK541" s="88" t="s">
        <v>1508</v>
      </c>
      <c r="AL541" s="66">
        <v>13.819999999999999</v>
      </c>
      <c r="AM541" s="75" t="s">
        <v>1680</v>
      </c>
      <c r="AN541" s="88" t="s">
        <v>1508</v>
      </c>
      <c r="AO541" s="66">
        <v>0</v>
      </c>
      <c r="AP541" s="75"/>
      <c r="AQ541" s="88"/>
      <c r="AR541" s="66"/>
      <c r="AS541" s="75"/>
      <c r="AT541" s="76"/>
      <c r="AU541" s="66"/>
      <c r="AV541" s="169"/>
      <c r="AW541" s="76"/>
      <c r="AX541" s="66"/>
    </row>
    <row r="542" spans="1:50" ht="75" customHeight="1" x14ac:dyDescent="0.25">
      <c r="A542" s="45">
        <v>782</v>
      </c>
      <c r="B542" s="253" t="s">
        <v>1435</v>
      </c>
      <c r="C542" s="45" t="s">
        <v>1446</v>
      </c>
      <c r="D542" s="46" t="s">
        <v>1447</v>
      </c>
      <c r="E542" s="47" t="s">
        <v>1714</v>
      </c>
      <c r="F542" s="45">
        <v>5566</v>
      </c>
      <c r="G542" s="47" t="s">
        <v>1715</v>
      </c>
      <c r="H542" s="45">
        <v>2016</v>
      </c>
      <c r="I542" s="48" t="s">
        <v>1716</v>
      </c>
      <c r="J542" s="104">
        <v>65766.48</v>
      </c>
      <c r="K542" s="105" t="s">
        <v>694</v>
      </c>
      <c r="L542" s="58" t="s">
        <v>1717</v>
      </c>
      <c r="M542" s="58" t="s">
        <v>1718</v>
      </c>
      <c r="N542" s="58" t="s">
        <v>1719</v>
      </c>
      <c r="O542" s="58" t="s">
        <v>1720</v>
      </c>
      <c r="P542" s="64">
        <v>1600040</v>
      </c>
      <c r="Q542" s="301">
        <v>45</v>
      </c>
      <c r="R542" s="318">
        <v>0</v>
      </c>
      <c r="S542" s="82">
        <v>0</v>
      </c>
      <c r="T542" s="82">
        <v>45</v>
      </c>
      <c r="U542" s="49">
        <v>45</v>
      </c>
      <c r="V542" s="82">
        <v>85</v>
      </c>
      <c r="W542" s="82">
        <v>56</v>
      </c>
      <c r="X542" s="51" t="s">
        <v>1721</v>
      </c>
      <c r="Y542" s="76">
        <v>4</v>
      </c>
      <c r="Z542" s="76">
        <v>3</v>
      </c>
      <c r="AA542" s="76">
        <v>1</v>
      </c>
      <c r="AB542" s="76">
        <v>4</v>
      </c>
      <c r="AC542" s="95">
        <v>132</v>
      </c>
      <c r="AD542" s="50">
        <v>45</v>
      </c>
      <c r="AE542" s="384">
        <v>5</v>
      </c>
      <c r="AF542" s="43">
        <f>AI542+AL542</f>
        <v>100</v>
      </c>
      <c r="AG542" s="75" t="s">
        <v>1447</v>
      </c>
      <c r="AH542" s="88" t="s">
        <v>1454</v>
      </c>
      <c r="AI542" s="66">
        <v>100</v>
      </c>
      <c r="AJ542" s="75" t="s">
        <v>1455</v>
      </c>
      <c r="AK542" s="88" t="s">
        <v>1454</v>
      </c>
      <c r="AL542" s="66">
        <v>0</v>
      </c>
      <c r="AM542" s="75"/>
      <c r="AN542" s="88"/>
      <c r="AO542" s="66"/>
      <c r="AP542" s="75"/>
      <c r="AQ542" s="88"/>
      <c r="AR542" s="66"/>
      <c r="AS542" s="75"/>
      <c r="AT542" s="76"/>
      <c r="AU542" s="66"/>
      <c r="AV542" s="169"/>
      <c r="AW542" s="76"/>
      <c r="AX542" s="66"/>
    </row>
    <row r="543" spans="1:50" ht="75" customHeight="1" x14ac:dyDescent="0.25">
      <c r="A543" s="45">
        <v>782</v>
      </c>
      <c r="B543" s="253" t="s">
        <v>1435</v>
      </c>
      <c r="C543" s="45" t="s">
        <v>1456</v>
      </c>
      <c r="D543" s="46" t="s">
        <v>1457</v>
      </c>
      <c r="E543" s="47" t="s">
        <v>1458</v>
      </c>
      <c r="F543" s="45">
        <v>14556</v>
      </c>
      <c r="G543" s="47" t="s">
        <v>1722</v>
      </c>
      <c r="H543" s="45">
        <v>2016</v>
      </c>
      <c r="I543" s="48" t="s">
        <v>1723</v>
      </c>
      <c r="J543" s="104">
        <v>195200</v>
      </c>
      <c r="K543" s="105" t="s">
        <v>694</v>
      </c>
      <c r="L543" s="58" t="s">
        <v>1724</v>
      </c>
      <c r="M543" s="58" t="s">
        <v>1725</v>
      </c>
      <c r="N543" s="58" t="s">
        <v>1726</v>
      </c>
      <c r="O543" s="58" t="s">
        <v>1727</v>
      </c>
      <c r="P543" s="64">
        <v>16000114</v>
      </c>
      <c r="Q543" s="301">
        <v>45</v>
      </c>
      <c r="R543" s="318">
        <v>0</v>
      </c>
      <c r="S543" s="82">
        <v>0</v>
      </c>
      <c r="T543" s="82">
        <v>45</v>
      </c>
      <c r="U543" s="49">
        <v>45</v>
      </c>
      <c r="V543" s="82">
        <v>85</v>
      </c>
      <c r="W543" s="82">
        <v>53</v>
      </c>
      <c r="X543" s="51" t="s">
        <v>1728</v>
      </c>
      <c r="Y543" s="76">
        <v>3</v>
      </c>
      <c r="Z543" s="76">
        <v>5</v>
      </c>
      <c r="AA543" s="76">
        <v>1</v>
      </c>
      <c r="AB543" s="76">
        <v>4</v>
      </c>
      <c r="AC543" s="95">
        <v>3</v>
      </c>
      <c r="AD543" s="50">
        <v>45</v>
      </c>
      <c r="AE543" s="384">
        <v>5</v>
      </c>
      <c r="AF543" s="43">
        <f>AI543+AL543+AO543+AR543+AU543</f>
        <v>92.109999999999985</v>
      </c>
      <c r="AG543" s="75" t="s">
        <v>1457</v>
      </c>
      <c r="AH543" s="88" t="s">
        <v>1466</v>
      </c>
      <c r="AI543" s="66">
        <v>30.259999999999998</v>
      </c>
      <c r="AJ543" s="75" t="s">
        <v>1467</v>
      </c>
      <c r="AK543" s="88" t="s">
        <v>1466</v>
      </c>
      <c r="AL543" s="66">
        <v>29.609999999999996</v>
      </c>
      <c r="AM543" s="75" t="s">
        <v>1468</v>
      </c>
      <c r="AN543" s="88" t="s">
        <v>1466</v>
      </c>
      <c r="AO543" s="66">
        <v>32.24</v>
      </c>
      <c r="AP543" s="75"/>
      <c r="AQ543" s="88"/>
      <c r="AR543" s="66"/>
      <c r="AS543" s="75"/>
      <c r="AT543" s="76"/>
      <c r="AU543" s="66"/>
      <c r="AV543" s="169"/>
      <c r="AW543" s="76"/>
      <c r="AX543" s="66"/>
    </row>
    <row r="544" spans="1:50" ht="75" customHeight="1" x14ac:dyDescent="0.25">
      <c r="A544" s="45">
        <v>782</v>
      </c>
      <c r="B544" s="253" t="s">
        <v>1435</v>
      </c>
      <c r="C544" s="45" t="s">
        <v>1456</v>
      </c>
      <c r="D544" s="46" t="s">
        <v>1498</v>
      </c>
      <c r="E544" s="47" t="s">
        <v>1499</v>
      </c>
      <c r="F544" s="45">
        <v>26559</v>
      </c>
      <c r="G544" s="47" t="s">
        <v>1729</v>
      </c>
      <c r="H544" s="45">
        <v>2016</v>
      </c>
      <c r="I544" s="48" t="s">
        <v>1730</v>
      </c>
      <c r="J544" s="104">
        <v>86010</v>
      </c>
      <c r="K544" s="105" t="s">
        <v>694</v>
      </c>
      <c r="L544" s="58" t="s">
        <v>1731</v>
      </c>
      <c r="M544" s="58" t="s">
        <v>1732</v>
      </c>
      <c r="N544" s="58" t="s">
        <v>1733</v>
      </c>
      <c r="O544" s="58" t="s">
        <v>1734</v>
      </c>
      <c r="P544" s="64">
        <v>16000117</v>
      </c>
      <c r="Q544" s="301">
        <v>45</v>
      </c>
      <c r="R544" s="318">
        <v>0</v>
      </c>
      <c r="S544" s="82">
        <v>0</v>
      </c>
      <c r="T544" s="82">
        <v>45</v>
      </c>
      <c r="U544" s="49">
        <v>45</v>
      </c>
      <c r="V544" s="82">
        <v>85</v>
      </c>
      <c r="W544" s="82">
        <v>55</v>
      </c>
      <c r="X544" s="51" t="s">
        <v>1735</v>
      </c>
      <c r="Y544" s="76">
        <v>3</v>
      </c>
      <c r="Z544" s="76">
        <v>4</v>
      </c>
      <c r="AA544" s="76">
        <v>1</v>
      </c>
      <c r="AB544" s="76">
        <v>46</v>
      </c>
      <c r="AC544" s="95">
        <v>88</v>
      </c>
      <c r="AD544" s="50">
        <v>45</v>
      </c>
      <c r="AE544" s="384">
        <v>5</v>
      </c>
      <c r="AF544" s="43">
        <f>AI544+AL544+AO544</f>
        <v>24.34</v>
      </c>
      <c r="AG544" s="75" t="s">
        <v>1643</v>
      </c>
      <c r="AH544" s="88" t="s">
        <v>1508</v>
      </c>
      <c r="AI544" s="66">
        <v>0</v>
      </c>
      <c r="AJ544" s="75" t="s">
        <v>1496</v>
      </c>
      <c r="AK544" s="88" t="s">
        <v>1508</v>
      </c>
      <c r="AL544" s="66">
        <v>24.34</v>
      </c>
      <c r="AM544" s="75" t="s">
        <v>1736</v>
      </c>
      <c r="AN544" s="88" t="s">
        <v>1508</v>
      </c>
      <c r="AO544" s="66">
        <v>0</v>
      </c>
      <c r="AP544" s="75"/>
      <c r="AQ544" s="88"/>
      <c r="AR544" s="66"/>
      <c r="AS544" s="75"/>
      <c r="AT544" s="76"/>
      <c r="AU544" s="66"/>
      <c r="AV544" s="169"/>
      <c r="AW544" s="76"/>
      <c r="AX544" s="66"/>
    </row>
    <row r="545" spans="1:50" ht="75" customHeight="1" x14ac:dyDescent="0.25">
      <c r="A545" s="45">
        <v>782</v>
      </c>
      <c r="B545" s="253" t="s">
        <v>1435</v>
      </c>
      <c r="C545" s="45" t="s">
        <v>1456</v>
      </c>
      <c r="D545" s="46" t="s">
        <v>1632</v>
      </c>
      <c r="E545" s="47" t="s">
        <v>1624</v>
      </c>
      <c r="F545" s="45">
        <v>21238</v>
      </c>
      <c r="G545" s="47" t="s">
        <v>1737</v>
      </c>
      <c r="H545" s="45">
        <v>2016</v>
      </c>
      <c r="I545" s="48" t="s">
        <v>1738</v>
      </c>
      <c r="J545" s="104">
        <v>129761.86</v>
      </c>
      <c r="K545" s="105" t="s">
        <v>694</v>
      </c>
      <c r="L545" s="58" t="s">
        <v>1739</v>
      </c>
      <c r="M545" s="58" t="s">
        <v>1740</v>
      </c>
      <c r="N545" s="58" t="s">
        <v>1741</v>
      </c>
      <c r="O545" s="58" t="s">
        <v>1742</v>
      </c>
      <c r="P545" s="64">
        <v>15000352</v>
      </c>
      <c r="Q545" s="301">
        <v>45</v>
      </c>
      <c r="R545" s="318">
        <v>0</v>
      </c>
      <c r="S545" s="82">
        <v>0</v>
      </c>
      <c r="T545" s="82">
        <v>45</v>
      </c>
      <c r="U545" s="49">
        <v>45</v>
      </c>
      <c r="V545" s="82">
        <v>85</v>
      </c>
      <c r="W545" s="82">
        <v>45</v>
      </c>
      <c r="X545" s="51" t="s">
        <v>1743</v>
      </c>
      <c r="Y545" s="76">
        <v>4</v>
      </c>
      <c r="Z545" s="76">
        <v>3</v>
      </c>
      <c r="AA545" s="76">
        <v>1</v>
      </c>
      <c r="AB545" s="76">
        <v>60</v>
      </c>
      <c r="AC545" s="95">
        <v>44</v>
      </c>
      <c r="AD545" s="50">
        <v>45</v>
      </c>
      <c r="AE545" s="384">
        <v>5</v>
      </c>
      <c r="AF545" s="43">
        <f>AI545+AL545</f>
        <v>94.740000000000009</v>
      </c>
      <c r="AG545" s="75" t="s">
        <v>1632</v>
      </c>
      <c r="AH545" s="88" t="s">
        <v>1633</v>
      </c>
      <c r="AI545" s="66">
        <v>26.32</v>
      </c>
      <c r="AJ545" s="75" t="s">
        <v>1496</v>
      </c>
      <c r="AK545" s="88" t="s">
        <v>1744</v>
      </c>
      <c r="AL545" s="66">
        <v>68.42</v>
      </c>
      <c r="AM545" s="75"/>
      <c r="AN545" s="88"/>
      <c r="AO545" s="66"/>
      <c r="AP545" s="75"/>
      <c r="AQ545" s="88"/>
      <c r="AR545" s="66"/>
      <c r="AS545" s="75"/>
      <c r="AT545" s="76"/>
      <c r="AU545" s="66"/>
      <c r="AV545" s="169"/>
      <c r="AW545" s="76"/>
      <c r="AX545" s="66"/>
    </row>
    <row r="546" spans="1:50" ht="75" customHeight="1" x14ac:dyDescent="0.25">
      <c r="A546" s="45">
        <v>782</v>
      </c>
      <c r="B546" s="253" t="s">
        <v>1435</v>
      </c>
      <c r="C546" s="45" t="s">
        <v>1623</v>
      </c>
      <c r="D546" s="46" t="s">
        <v>1632</v>
      </c>
      <c r="E546" s="47" t="s">
        <v>1624</v>
      </c>
      <c r="F546" s="45">
        <v>21238</v>
      </c>
      <c r="G546" s="47" t="s">
        <v>1745</v>
      </c>
      <c r="H546" s="45">
        <v>2016</v>
      </c>
      <c r="I546" s="48" t="s">
        <v>1746</v>
      </c>
      <c r="J546" s="104">
        <v>55144</v>
      </c>
      <c r="K546" s="105" t="s">
        <v>694</v>
      </c>
      <c r="L546" s="58" t="s">
        <v>1747</v>
      </c>
      <c r="M546" s="58" t="s">
        <v>1748</v>
      </c>
      <c r="N546" s="58" t="s">
        <v>1749</v>
      </c>
      <c r="O546" s="58" t="s">
        <v>8987</v>
      </c>
      <c r="P546" s="64">
        <v>16000483</v>
      </c>
      <c r="Q546" s="301">
        <f t="shared" ref="Q546:Q551" si="15">U546</f>
        <v>45</v>
      </c>
      <c r="R546" s="318">
        <v>0</v>
      </c>
      <c r="S546" s="82">
        <v>0</v>
      </c>
      <c r="T546" s="82">
        <v>45</v>
      </c>
      <c r="U546" s="49">
        <f t="shared" ref="U546:U551" si="16">R546+S546+T546</f>
        <v>45</v>
      </c>
      <c r="V546" s="82">
        <v>85</v>
      </c>
      <c r="W546" s="82">
        <v>40</v>
      </c>
      <c r="X546" s="51" t="s">
        <v>1750</v>
      </c>
      <c r="Y546" s="76">
        <v>4</v>
      </c>
      <c r="Z546" s="76">
        <v>4</v>
      </c>
      <c r="AA546" s="76">
        <v>5</v>
      </c>
      <c r="AB546" s="76">
        <v>46</v>
      </c>
      <c r="AC546" s="95">
        <v>73</v>
      </c>
      <c r="AD546" s="50">
        <v>45</v>
      </c>
      <c r="AE546" s="384">
        <v>5</v>
      </c>
      <c r="AF546" s="43">
        <f>AI546+AL546</f>
        <v>94.74</v>
      </c>
      <c r="AG546" s="75" t="s">
        <v>1632</v>
      </c>
      <c r="AH546" s="88" t="s">
        <v>1633</v>
      </c>
      <c r="AI546" s="66">
        <v>52.629999999999995</v>
      </c>
      <c r="AJ546" s="75" t="s">
        <v>1496</v>
      </c>
      <c r="AK546" s="88" t="s">
        <v>1633</v>
      </c>
      <c r="AL546" s="66">
        <v>42.11</v>
      </c>
      <c r="AM546" s="75"/>
      <c r="AN546" s="88"/>
      <c r="AO546" s="66"/>
      <c r="AP546" s="75"/>
      <c r="AQ546" s="88"/>
      <c r="AR546" s="66"/>
      <c r="AS546" s="75"/>
      <c r="AT546" s="76"/>
      <c r="AU546" s="66"/>
      <c r="AV546" s="169"/>
      <c r="AW546" s="76"/>
      <c r="AX546" s="66"/>
    </row>
    <row r="547" spans="1:50" ht="75" customHeight="1" x14ac:dyDescent="0.25">
      <c r="A547" s="45">
        <v>782</v>
      </c>
      <c r="B547" s="253" t="s">
        <v>1435</v>
      </c>
      <c r="C547" s="45" t="s">
        <v>1520</v>
      </c>
      <c r="D547" s="46" t="s">
        <v>1470</v>
      </c>
      <c r="E547" s="47" t="s">
        <v>1751</v>
      </c>
      <c r="F547" s="45">
        <v>13026</v>
      </c>
      <c r="G547" s="47" t="s">
        <v>1752</v>
      </c>
      <c r="H547" s="45">
        <v>2016</v>
      </c>
      <c r="I547" s="48" t="s">
        <v>1753</v>
      </c>
      <c r="J547" s="104">
        <v>131167.07999999999</v>
      </c>
      <c r="K547" s="105" t="s">
        <v>694</v>
      </c>
      <c r="L547" s="58" t="s">
        <v>1754</v>
      </c>
      <c r="M547" s="58" t="s">
        <v>1755</v>
      </c>
      <c r="N547" s="58" t="s">
        <v>1756</v>
      </c>
      <c r="O547" s="58" t="s">
        <v>1757</v>
      </c>
      <c r="P547" s="64">
        <v>16000422</v>
      </c>
      <c r="Q547" s="301">
        <f t="shared" si="15"/>
        <v>45</v>
      </c>
      <c r="R547" s="318">
        <v>0</v>
      </c>
      <c r="S547" s="82">
        <v>0</v>
      </c>
      <c r="T547" s="82">
        <v>45</v>
      </c>
      <c r="U547" s="49">
        <f t="shared" si="16"/>
        <v>45</v>
      </c>
      <c r="V547" s="82">
        <v>85</v>
      </c>
      <c r="W547" s="82">
        <v>40</v>
      </c>
      <c r="X547" s="51" t="s">
        <v>1758</v>
      </c>
      <c r="Y547" s="76">
        <v>3</v>
      </c>
      <c r="Z547" s="76">
        <v>8</v>
      </c>
      <c r="AA547" s="76">
        <v>1</v>
      </c>
      <c r="AB547" s="76">
        <v>42</v>
      </c>
      <c r="AC547" s="95">
        <v>78</v>
      </c>
      <c r="AD547" s="50">
        <v>45</v>
      </c>
      <c r="AE547" s="384">
        <v>5</v>
      </c>
      <c r="AF547" s="43">
        <f>AI547+AL547</f>
        <v>93.42</v>
      </c>
      <c r="AG547" s="75" t="s">
        <v>1470</v>
      </c>
      <c r="AH547" s="88" t="s">
        <v>1477</v>
      </c>
      <c r="AI547" s="66">
        <v>93.42</v>
      </c>
      <c r="AJ547" s="75" t="s">
        <v>1496</v>
      </c>
      <c r="AK547" s="88" t="s">
        <v>1477</v>
      </c>
      <c r="AL547" s="66">
        <v>0</v>
      </c>
      <c r="AM547" s="75"/>
      <c r="AN547" s="88"/>
      <c r="AO547" s="66"/>
      <c r="AP547" s="75"/>
      <c r="AQ547" s="88"/>
      <c r="AR547" s="66"/>
      <c r="AS547" s="75"/>
      <c r="AT547" s="76"/>
      <c r="AU547" s="66"/>
      <c r="AV547" s="169"/>
      <c r="AW547" s="76"/>
      <c r="AX547" s="66"/>
    </row>
    <row r="548" spans="1:50" ht="75" customHeight="1" x14ac:dyDescent="0.25">
      <c r="A548" s="45">
        <v>782</v>
      </c>
      <c r="B548" s="253" t="s">
        <v>1435</v>
      </c>
      <c r="C548" s="45" t="s">
        <v>1436</v>
      </c>
      <c r="D548" s="46" t="s">
        <v>1437</v>
      </c>
      <c r="E548" s="47" t="s">
        <v>8988</v>
      </c>
      <c r="F548" s="45">
        <v>20270</v>
      </c>
      <c r="G548" s="47" t="s">
        <v>1759</v>
      </c>
      <c r="H548" s="45">
        <v>2018</v>
      </c>
      <c r="I548" s="48" t="s">
        <v>1760</v>
      </c>
      <c r="J548" s="104">
        <v>90016.48</v>
      </c>
      <c r="K548" s="105" t="s">
        <v>793</v>
      </c>
      <c r="L548" s="58" t="s">
        <v>1761</v>
      </c>
      <c r="M548" s="58" t="s">
        <v>1762</v>
      </c>
      <c r="N548" s="58" t="s">
        <v>1763</v>
      </c>
      <c r="O548" s="58" t="s">
        <v>1764</v>
      </c>
      <c r="P548" s="64">
        <v>18000161</v>
      </c>
      <c r="Q548" s="301">
        <f t="shared" si="15"/>
        <v>45</v>
      </c>
      <c r="R548" s="318">
        <v>0</v>
      </c>
      <c r="S548" s="82">
        <v>0</v>
      </c>
      <c r="T548" s="82">
        <v>45</v>
      </c>
      <c r="U548" s="49">
        <f t="shared" si="16"/>
        <v>45</v>
      </c>
      <c r="V548" s="82">
        <v>0</v>
      </c>
      <c r="W548" s="82">
        <v>100</v>
      </c>
      <c r="X548" s="51" t="s">
        <v>1765</v>
      </c>
      <c r="Y548" s="76">
        <v>3</v>
      </c>
      <c r="Z548" s="76">
        <v>4</v>
      </c>
      <c r="AA548" s="76">
        <v>4</v>
      </c>
      <c r="AB548" s="76">
        <v>46</v>
      </c>
      <c r="AC548" s="95">
        <v>116</v>
      </c>
      <c r="AD548" s="50">
        <v>45</v>
      </c>
      <c r="AE548" s="384">
        <v>5</v>
      </c>
      <c r="AF548" s="43">
        <f>AI548+AL548+AO548+AR548</f>
        <v>50.000000000000007</v>
      </c>
      <c r="AG548" s="75" t="s">
        <v>1766</v>
      </c>
      <c r="AH548" s="88" t="s">
        <v>1767</v>
      </c>
      <c r="AI548" s="66">
        <v>47.370000000000005</v>
      </c>
      <c r="AJ548" s="75" t="s">
        <v>1496</v>
      </c>
      <c r="AK548" s="88" t="s">
        <v>1768</v>
      </c>
      <c r="AL548" s="66">
        <v>2.63</v>
      </c>
      <c r="AM548" s="75"/>
      <c r="AN548" s="88"/>
      <c r="AO548" s="66"/>
      <c r="AP548" s="75"/>
      <c r="AQ548" s="88"/>
      <c r="AR548" s="66"/>
      <c r="AS548" s="75"/>
      <c r="AT548" s="76"/>
      <c r="AU548" s="66"/>
      <c r="AV548" s="169"/>
      <c r="AW548" s="76"/>
      <c r="AX548" s="66"/>
    </row>
    <row r="549" spans="1:50" ht="75" customHeight="1" x14ac:dyDescent="0.25">
      <c r="A549" s="45">
        <v>782</v>
      </c>
      <c r="B549" s="253" t="s">
        <v>1435</v>
      </c>
      <c r="C549" s="45" t="s">
        <v>1436</v>
      </c>
      <c r="D549" s="46" t="s">
        <v>1536</v>
      </c>
      <c r="E549" s="47" t="s">
        <v>8861</v>
      </c>
      <c r="F549" s="45">
        <v>13469</v>
      </c>
      <c r="G549" s="47" t="s">
        <v>8989</v>
      </c>
      <c r="H549" s="45" t="s">
        <v>1769</v>
      </c>
      <c r="I549" s="48" t="s">
        <v>1770</v>
      </c>
      <c r="J549" s="104">
        <v>236767.5</v>
      </c>
      <c r="K549" s="105" t="s">
        <v>793</v>
      </c>
      <c r="L549" s="58" t="s">
        <v>1771</v>
      </c>
      <c r="M549" s="58" t="s">
        <v>1772</v>
      </c>
      <c r="N549" s="58" t="s">
        <v>1773</v>
      </c>
      <c r="O549" s="58" t="s">
        <v>1774</v>
      </c>
      <c r="P549" s="64">
        <v>16000357</v>
      </c>
      <c r="Q549" s="301">
        <f t="shared" si="15"/>
        <v>45</v>
      </c>
      <c r="R549" s="318">
        <v>0</v>
      </c>
      <c r="S549" s="82">
        <v>0</v>
      </c>
      <c r="T549" s="82">
        <v>45</v>
      </c>
      <c r="U549" s="49">
        <f t="shared" si="16"/>
        <v>45</v>
      </c>
      <c r="V549" s="82">
        <v>0</v>
      </c>
      <c r="W549" s="82">
        <v>0</v>
      </c>
      <c r="X549" s="51" t="s">
        <v>1775</v>
      </c>
      <c r="Y549" s="76">
        <v>3</v>
      </c>
      <c r="Z549" s="76">
        <v>10</v>
      </c>
      <c r="AA549" s="76">
        <v>3</v>
      </c>
      <c r="AB549" s="76">
        <v>46</v>
      </c>
      <c r="AC549" s="95">
        <v>10</v>
      </c>
      <c r="AD549" s="50">
        <v>45</v>
      </c>
      <c r="AE549" s="384">
        <v>5</v>
      </c>
      <c r="AF549" s="43">
        <f>AI549+AL549</f>
        <v>100</v>
      </c>
      <c r="AG549" s="75" t="s">
        <v>1536</v>
      </c>
      <c r="AH549" s="88" t="s">
        <v>1542</v>
      </c>
      <c r="AI549" s="66">
        <v>73.680000000000007</v>
      </c>
      <c r="AJ549" s="75" t="s">
        <v>1496</v>
      </c>
      <c r="AK549" s="88" t="s">
        <v>1776</v>
      </c>
      <c r="AL549" s="66">
        <v>26.32</v>
      </c>
      <c r="AM549" s="75"/>
      <c r="AN549" s="88"/>
      <c r="AO549" s="66"/>
      <c r="AP549" s="75"/>
      <c r="AQ549" s="88"/>
      <c r="AR549" s="66"/>
      <c r="AS549" s="75" t="s">
        <v>1777</v>
      </c>
      <c r="AT549" s="76"/>
      <c r="AU549" s="66"/>
      <c r="AV549" s="169"/>
      <c r="AW549" s="76"/>
      <c r="AX549" s="66"/>
    </row>
    <row r="550" spans="1:50" ht="75" customHeight="1" x14ac:dyDescent="0.25">
      <c r="A550" s="45">
        <v>782</v>
      </c>
      <c r="B550" s="253" t="s">
        <v>1435</v>
      </c>
      <c r="C550" s="45" t="s">
        <v>1436</v>
      </c>
      <c r="D550" s="46" t="s">
        <v>1457</v>
      </c>
      <c r="E550" s="47" t="s">
        <v>1663</v>
      </c>
      <c r="F550" s="45">
        <v>14556</v>
      </c>
      <c r="G550" s="47" t="s">
        <v>1778</v>
      </c>
      <c r="H550" s="45">
        <v>2018</v>
      </c>
      <c r="I550" s="48" t="s">
        <v>1779</v>
      </c>
      <c r="J550" s="104">
        <f>114700+25234</f>
        <v>139934</v>
      </c>
      <c r="K550" s="105" t="s">
        <v>793</v>
      </c>
      <c r="L550" s="58" t="s">
        <v>1724</v>
      </c>
      <c r="M550" s="58" t="s">
        <v>1725</v>
      </c>
      <c r="N550" s="58" t="s">
        <v>1780</v>
      </c>
      <c r="O550" s="58" t="s">
        <v>1781</v>
      </c>
      <c r="P550" s="64">
        <v>18000404</v>
      </c>
      <c r="Q550" s="301">
        <f t="shared" si="15"/>
        <v>45</v>
      </c>
      <c r="R550" s="318">
        <v>0</v>
      </c>
      <c r="S550" s="82">
        <v>0</v>
      </c>
      <c r="T550" s="82">
        <v>45</v>
      </c>
      <c r="U550" s="49">
        <f t="shared" si="16"/>
        <v>45</v>
      </c>
      <c r="V550" s="82">
        <v>0</v>
      </c>
      <c r="W550" s="82">
        <v>0</v>
      </c>
      <c r="X550" s="51" t="s">
        <v>1782</v>
      </c>
      <c r="Y550" s="76">
        <v>3</v>
      </c>
      <c r="Z550" s="76">
        <v>6</v>
      </c>
      <c r="AA550" s="76">
        <v>1</v>
      </c>
      <c r="AB550" s="76">
        <v>4</v>
      </c>
      <c r="AC550" s="95">
        <v>11</v>
      </c>
      <c r="AD550" s="50">
        <v>45</v>
      </c>
      <c r="AE550" s="384">
        <v>5</v>
      </c>
      <c r="AF550" s="43">
        <f>AI550+AL550+AO550+AR550+AU550</f>
        <v>94.740000000000009</v>
      </c>
      <c r="AG550" s="75" t="s">
        <v>1457</v>
      </c>
      <c r="AH550" s="88" t="s">
        <v>1466</v>
      </c>
      <c r="AI550" s="66">
        <v>30.919999999999998</v>
      </c>
      <c r="AJ550" s="75" t="s">
        <v>1467</v>
      </c>
      <c r="AK550" s="88" t="s">
        <v>1466</v>
      </c>
      <c r="AL550" s="66">
        <v>31.580000000000002</v>
      </c>
      <c r="AM550" s="75" t="s">
        <v>1468</v>
      </c>
      <c r="AN550" s="88" t="s">
        <v>1466</v>
      </c>
      <c r="AO550" s="66">
        <v>32.24</v>
      </c>
      <c r="AP550" s="75"/>
      <c r="AQ550" s="88"/>
      <c r="AR550" s="66"/>
      <c r="AS550" s="75"/>
      <c r="AT550" s="76"/>
      <c r="AU550" s="66"/>
      <c r="AV550" s="169"/>
      <c r="AW550" s="76"/>
      <c r="AX550" s="66"/>
    </row>
    <row r="551" spans="1:50" ht="75" customHeight="1" x14ac:dyDescent="0.25">
      <c r="A551" s="45">
        <v>782</v>
      </c>
      <c r="B551" s="253" t="s">
        <v>1435</v>
      </c>
      <c r="C551" s="45" t="s">
        <v>1436</v>
      </c>
      <c r="D551" s="46" t="s">
        <v>1447</v>
      </c>
      <c r="E551" s="47" t="s">
        <v>8862</v>
      </c>
      <c r="F551" s="45">
        <v>18580</v>
      </c>
      <c r="G551" s="47" t="s">
        <v>1783</v>
      </c>
      <c r="H551" s="45">
        <v>2018</v>
      </c>
      <c r="I551" s="48" t="s">
        <v>1784</v>
      </c>
      <c r="J551" s="104">
        <v>43555.22</v>
      </c>
      <c r="K551" s="105" t="s">
        <v>793</v>
      </c>
      <c r="L551" s="58" t="s">
        <v>1785</v>
      </c>
      <c r="M551" s="58" t="s">
        <v>1786</v>
      </c>
      <c r="N551" s="58" t="s">
        <v>1787</v>
      </c>
      <c r="O551" s="58" t="s">
        <v>1788</v>
      </c>
      <c r="P551" s="64">
        <v>18000444</v>
      </c>
      <c r="Q551" s="301">
        <f t="shared" si="15"/>
        <v>45</v>
      </c>
      <c r="R551" s="318">
        <v>0</v>
      </c>
      <c r="S551" s="82">
        <v>0</v>
      </c>
      <c r="T551" s="82">
        <v>45</v>
      </c>
      <c r="U551" s="49">
        <f t="shared" si="16"/>
        <v>45</v>
      </c>
      <c r="V551" s="82">
        <v>0</v>
      </c>
      <c r="W551" s="82">
        <v>0</v>
      </c>
      <c r="X551" s="51" t="s">
        <v>1789</v>
      </c>
      <c r="Y551" s="76">
        <v>6</v>
      </c>
      <c r="Z551" s="76">
        <v>4</v>
      </c>
      <c r="AA551" s="76">
        <v>1</v>
      </c>
      <c r="AB551" s="76">
        <v>46</v>
      </c>
      <c r="AC551" s="95">
        <v>128</v>
      </c>
      <c r="AD551" s="50">
        <v>45</v>
      </c>
      <c r="AE551" s="384">
        <v>5</v>
      </c>
      <c r="AF551" s="43">
        <f>AI551+AL551</f>
        <v>80.92</v>
      </c>
      <c r="AG551" s="75" t="s">
        <v>1447</v>
      </c>
      <c r="AH551" s="88" t="s">
        <v>1454</v>
      </c>
      <c r="AI551" s="66">
        <v>68.42</v>
      </c>
      <c r="AJ551" s="75" t="s">
        <v>1680</v>
      </c>
      <c r="AK551" s="88" t="s">
        <v>1790</v>
      </c>
      <c r="AL551" s="66">
        <v>12.5</v>
      </c>
      <c r="AM551" s="75"/>
      <c r="AN551" s="88"/>
      <c r="AO551" s="66"/>
      <c r="AP551" s="75"/>
      <c r="AQ551" s="88"/>
      <c r="AR551" s="66"/>
      <c r="AS551" s="75"/>
      <c r="AT551" s="76"/>
      <c r="AU551" s="66"/>
      <c r="AV551" s="169"/>
      <c r="AW551" s="76"/>
      <c r="AX551" s="66"/>
    </row>
    <row r="552" spans="1:50" ht="75" customHeight="1" x14ac:dyDescent="0.25">
      <c r="A552" s="45">
        <v>787</v>
      </c>
      <c r="B552" s="253" t="s">
        <v>3363</v>
      </c>
      <c r="C552" s="45" t="s">
        <v>1435</v>
      </c>
      <c r="D552" s="46" t="s">
        <v>3194</v>
      </c>
      <c r="E552" s="47" t="s">
        <v>3195</v>
      </c>
      <c r="F552" s="45" t="s">
        <v>3196</v>
      </c>
      <c r="G552" s="47" t="s">
        <v>3197</v>
      </c>
      <c r="H552" s="45">
        <v>2010</v>
      </c>
      <c r="I552" s="48" t="s">
        <v>3198</v>
      </c>
      <c r="J552" s="104">
        <v>376685</v>
      </c>
      <c r="K552" s="105" t="s">
        <v>677</v>
      </c>
      <c r="L552" s="58" t="s">
        <v>3199</v>
      </c>
      <c r="M552" s="58" t="s">
        <v>3200</v>
      </c>
      <c r="N552" s="58" t="s">
        <v>3201</v>
      </c>
      <c r="O552" s="58" t="s">
        <v>3202</v>
      </c>
      <c r="P552" s="64">
        <v>12280</v>
      </c>
      <c r="Q552" s="301">
        <v>43.442622950819676</v>
      </c>
      <c r="R552" s="318">
        <v>44.315882352941173</v>
      </c>
      <c r="S552" s="82">
        <v>11</v>
      </c>
      <c r="T552" s="82">
        <v>23</v>
      </c>
      <c r="U552" s="49">
        <f>SUM(R552:T552)</f>
        <v>78.315882352941173</v>
      </c>
      <c r="V552" s="95">
        <v>100</v>
      </c>
      <c r="W552" s="95">
        <v>100</v>
      </c>
      <c r="X552" s="51" t="s">
        <v>3203</v>
      </c>
      <c r="Y552" s="76">
        <v>3</v>
      </c>
      <c r="Z552" s="76">
        <v>2</v>
      </c>
      <c r="AA552" s="76">
        <v>3</v>
      </c>
      <c r="AB552" s="76">
        <v>4</v>
      </c>
      <c r="AC552" s="95">
        <v>149</v>
      </c>
      <c r="AD552" s="50">
        <v>23</v>
      </c>
      <c r="AE552" s="384">
        <v>5</v>
      </c>
      <c r="AF552" s="43">
        <v>100</v>
      </c>
      <c r="AG552" s="75" t="s">
        <v>3194</v>
      </c>
      <c r="AH552" s="88"/>
      <c r="AI552" s="66">
        <v>50</v>
      </c>
      <c r="AJ552" s="75" t="s">
        <v>3204</v>
      </c>
      <c r="AK552" s="88"/>
      <c r="AL552" s="66">
        <v>10</v>
      </c>
      <c r="AM552" s="75"/>
      <c r="AN552" s="88"/>
      <c r="AO552" s="66"/>
      <c r="AP552" s="75"/>
      <c r="AQ552" s="88"/>
      <c r="AR552" s="66"/>
      <c r="AS552" s="75" t="s">
        <v>2040</v>
      </c>
      <c r="AT552" s="76"/>
      <c r="AU552" s="66">
        <v>30</v>
      </c>
      <c r="AV552" s="169"/>
      <c r="AW552" s="76"/>
      <c r="AX552" s="66"/>
    </row>
    <row r="553" spans="1:50" ht="52.2" customHeight="1" x14ac:dyDescent="0.25">
      <c r="A553" s="45">
        <v>787</v>
      </c>
      <c r="B553" s="253" t="s">
        <v>3363</v>
      </c>
      <c r="C553" s="45" t="s">
        <v>3205</v>
      </c>
      <c r="D553" s="46"/>
      <c r="E553" s="47" t="s">
        <v>3206</v>
      </c>
      <c r="F553" s="45" t="s">
        <v>3207</v>
      </c>
      <c r="G553" s="47" t="s">
        <v>3208</v>
      </c>
      <c r="H553" s="45">
        <v>2002</v>
      </c>
      <c r="I553" s="48" t="s">
        <v>3209</v>
      </c>
      <c r="J553" s="104">
        <v>80653</v>
      </c>
      <c r="K553" s="105" t="s">
        <v>848</v>
      </c>
      <c r="L553" s="58" t="s">
        <v>3199</v>
      </c>
      <c r="M553" s="58" t="s">
        <v>3200</v>
      </c>
      <c r="N553" s="58" t="s">
        <v>3208</v>
      </c>
      <c r="O553" s="58" t="s">
        <v>3210</v>
      </c>
      <c r="P553" s="298" t="s">
        <v>3211</v>
      </c>
      <c r="Q553" s="301">
        <v>44.672131147540988</v>
      </c>
      <c r="R553" s="318">
        <v>9.4885882352941184</v>
      </c>
      <c r="S553" s="82">
        <v>8</v>
      </c>
      <c r="T553" s="82">
        <v>31</v>
      </c>
      <c r="U553" s="49">
        <f>SUM(R553:T553)</f>
        <v>48.488588235294117</v>
      </c>
      <c r="V553" s="130">
        <v>140</v>
      </c>
      <c r="W553" s="95">
        <v>100</v>
      </c>
      <c r="X553" s="51" t="s">
        <v>3203</v>
      </c>
      <c r="Y553" s="76">
        <v>4</v>
      </c>
      <c r="Z553" s="76">
        <v>6</v>
      </c>
      <c r="AA553" s="76">
        <v>2</v>
      </c>
      <c r="AB553" s="76">
        <v>35</v>
      </c>
      <c r="AC553" s="95">
        <v>145</v>
      </c>
      <c r="AD553" s="50">
        <v>31</v>
      </c>
      <c r="AE553" s="384">
        <v>5</v>
      </c>
      <c r="AF553" s="43">
        <v>15</v>
      </c>
      <c r="AG553" s="75"/>
      <c r="AH553" s="88"/>
      <c r="AI553" s="66"/>
      <c r="AJ553" s="75"/>
      <c r="AK553" s="88"/>
      <c r="AL553" s="66"/>
      <c r="AM553" s="75"/>
      <c r="AN553" s="88"/>
      <c r="AO553" s="66"/>
      <c r="AP553" s="75"/>
      <c r="AQ553" s="88"/>
      <c r="AR553" s="66"/>
      <c r="AS553" s="75" t="s">
        <v>3212</v>
      </c>
      <c r="AT553" s="76" t="s">
        <v>3213</v>
      </c>
      <c r="AU553" s="66">
        <v>15</v>
      </c>
      <c r="AV553" s="169"/>
      <c r="AW553" s="76"/>
      <c r="AX553" s="66"/>
    </row>
    <row r="554" spans="1:50" ht="52.2" customHeight="1" x14ac:dyDescent="0.25">
      <c r="A554" s="45">
        <v>787</v>
      </c>
      <c r="B554" s="253" t="s">
        <v>3363</v>
      </c>
      <c r="C554" s="45" t="s">
        <v>3205</v>
      </c>
      <c r="D554" s="46"/>
      <c r="E554" s="47" t="s">
        <v>3214</v>
      </c>
      <c r="F554" s="45">
        <v>4648</v>
      </c>
      <c r="G554" s="47" t="s">
        <v>3215</v>
      </c>
      <c r="H554" s="45">
        <v>2006</v>
      </c>
      <c r="I554" s="48" t="s">
        <v>3216</v>
      </c>
      <c r="J554" s="104">
        <v>122252</v>
      </c>
      <c r="K554" s="105" t="s">
        <v>664</v>
      </c>
      <c r="L554" s="58" t="s">
        <v>3199</v>
      </c>
      <c r="M554" s="58" t="s">
        <v>3200</v>
      </c>
      <c r="N554" s="58" t="s">
        <v>3217</v>
      </c>
      <c r="O554" s="58" t="s">
        <v>3218</v>
      </c>
      <c r="P554" s="298" t="s">
        <v>3219</v>
      </c>
      <c r="Q554" s="301">
        <v>57.377049180327873</v>
      </c>
      <c r="R554" s="318">
        <v>14.382588235294117</v>
      </c>
      <c r="S554" s="82">
        <v>11</v>
      </c>
      <c r="T554" s="82">
        <v>36</v>
      </c>
      <c r="U554" s="49">
        <f t="shared" ref="U554:U570" si="17">SUM(R554:T554)</f>
        <v>61.382588235294115</v>
      </c>
      <c r="V554" s="95">
        <v>95</v>
      </c>
      <c r="W554" s="95">
        <v>100</v>
      </c>
      <c r="X554" s="51" t="s">
        <v>3203</v>
      </c>
      <c r="Y554" s="76">
        <v>3</v>
      </c>
      <c r="Z554" s="76">
        <v>4</v>
      </c>
      <c r="AA554" s="76">
        <v>7</v>
      </c>
      <c r="AB554" s="76">
        <v>11</v>
      </c>
      <c r="AC554" s="95">
        <v>321</v>
      </c>
      <c r="AD554" s="50">
        <v>36</v>
      </c>
      <c r="AE554" s="384">
        <v>5</v>
      </c>
      <c r="AF554" s="43">
        <v>95</v>
      </c>
      <c r="AG554" s="75" t="s">
        <v>3194</v>
      </c>
      <c r="AH554" s="88"/>
      <c r="AI554" s="66">
        <v>35</v>
      </c>
      <c r="AJ554" s="75"/>
      <c r="AK554" s="88"/>
      <c r="AL554" s="66"/>
      <c r="AM554" s="75" t="s">
        <v>3220</v>
      </c>
      <c r="AN554" s="88"/>
      <c r="AO554" s="66">
        <v>25</v>
      </c>
      <c r="AP554" s="75" t="s">
        <v>3221</v>
      </c>
      <c r="AQ554" s="88"/>
      <c r="AR554" s="66">
        <v>15</v>
      </c>
      <c r="AS554" s="75" t="s">
        <v>3222</v>
      </c>
      <c r="AT554" s="76"/>
      <c r="AU554" s="66">
        <v>25</v>
      </c>
      <c r="AV554" s="169"/>
      <c r="AW554" s="76"/>
      <c r="AX554" s="66"/>
    </row>
    <row r="555" spans="1:50" ht="52.2" customHeight="1" x14ac:dyDescent="0.25">
      <c r="A555" s="45">
        <v>787</v>
      </c>
      <c r="B555" s="253" t="s">
        <v>3363</v>
      </c>
      <c r="C555" s="45" t="s">
        <v>3205</v>
      </c>
      <c r="D555" s="46"/>
      <c r="E555" s="47" t="s">
        <v>3206</v>
      </c>
      <c r="F555" s="45">
        <v>12189</v>
      </c>
      <c r="G555" s="47" t="s">
        <v>3223</v>
      </c>
      <c r="H555" s="45">
        <v>2007</v>
      </c>
      <c r="I555" s="48" t="s">
        <v>3224</v>
      </c>
      <c r="J555" s="104">
        <v>103320</v>
      </c>
      <c r="K555" s="105" t="s">
        <v>655</v>
      </c>
      <c r="L555" s="58" t="s">
        <v>3199</v>
      </c>
      <c r="M555" s="58" t="s">
        <v>3200</v>
      </c>
      <c r="N555" s="58" t="s">
        <v>3225</v>
      </c>
      <c r="O555" s="58" t="s">
        <v>3226</v>
      </c>
      <c r="P555" s="298" t="s">
        <v>3227</v>
      </c>
      <c r="Q555" s="301">
        <v>47.540983606557376</v>
      </c>
      <c r="R555" s="318">
        <v>12.15529411764706</v>
      </c>
      <c r="S555" s="82">
        <v>10</v>
      </c>
      <c r="T555" s="82">
        <v>31</v>
      </c>
      <c r="U555" s="49">
        <f t="shared" si="17"/>
        <v>53.15529411764706</v>
      </c>
      <c r="V555" s="95">
        <v>80</v>
      </c>
      <c r="W555" s="95">
        <v>100</v>
      </c>
      <c r="X555" s="427" t="s">
        <v>3203</v>
      </c>
      <c r="Y555" s="76">
        <v>4</v>
      </c>
      <c r="Z555" s="76">
        <v>6</v>
      </c>
      <c r="AA555" s="76">
        <v>5</v>
      </c>
      <c r="AB555" s="76">
        <v>35</v>
      </c>
      <c r="AC555" s="95">
        <v>149</v>
      </c>
      <c r="AD555" s="50">
        <v>31</v>
      </c>
      <c r="AE555" s="384">
        <v>5</v>
      </c>
      <c r="AF555" s="43">
        <v>60</v>
      </c>
      <c r="AG555" s="75" t="s">
        <v>3221</v>
      </c>
      <c r="AH555" s="88" t="s">
        <v>3228</v>
      </c>
      <c r="AI555" s="66">
        <v>25</v>
      </c>
      <c r="AJ555" s="75" t="s">
        <v>3194</v>
      </c>
      <c r="AK555" s="88" t="s">
        <v>3229</v>
      </c>
      <c r="AL555" s="66">
        <v>20</v>
      </c>
      <c r="AM555" s="75"/>
      <c r="AN555" s="88"/>
      <c r="AO555" s="66"/>
      <c r="AP555" s="53"/>
      <c r="AQ555" s="48"/>
      <c r="AR555" s="66"/>
      <c r="AS555" s="75" t="s">
        <v>3230</v>
      </c>
      <c r="AT555" s="76"/>
      <c r="AU555" s="66">
        <v>15</v>
      </c>
      <c r="AV555" s="169"/>
      <c r="AW555" s="76"/>
      <c r="AX555" s="66"/>
    </row>
    <row r="556" spans="1:50" ht="52.2" customHeight="1" x14ac:dyDescent="0.25">
      <c r="A556" s="45">
        <v>787</v>
      </c>
      <c r="B556" s="253" t="s">
        <v>3363</v>
      </c>
      <c r="C556" s="45" t="s">
        <v>3205</v>
      </c>
      <c r="D556" s="46"/>
      <c r="E556" s="47" t="s">
        <v>3214</v>
      </c>
      <c r="F556" s="45">
        <v>4648</v>
      </c>
      <c r="G556" s="47" t="s">
        <v>3231</v>
      </c>
      <c r="H556" s="45">
        <v>2007</v>
      </c>
      <c r="I556" s="48" t="s">
        <v>3232</v>
      </c>
      <c r="J556" s="104">
        <v>142560</v>
      </c>
      <c r="K556" s="105" t="s">
        <v>655</v>
      </c>
      <c r="L556" s="58" t="s">
        <v>3199</v>
      </c>
      <c r="M556" s="58" t="s">
        <v>3200</v>
      </c>
      <c r="N556" s="58" t="s">
        <v>3233</v>
      </c>
      <c r="O556" s="58" t="s">
        <v>3234</v>
      </c>
      <c r="P556" s="298" t="s">
        <v>3235</v>
      </c>
      <c r="Q556" s="301">
        <v>58.196721311475414</v>
      </c>
      <c r="R556" s="318">
        <v>16.771764705882354</v>
      </c>
      <c r="S556" s="82">
        <v>12</v>
      </c>
      <c r="T556" s="82">
        <v>36</v>
      </c>
      <c r="U556" s="49">
        <f t="shared" si="17"/>
        <v>64.771764705882362</v>
      </c>
      <c r="V556" s="95">
        <v>90</v>
      </c>
      <c r="W556" s="95">
        <v>100</v>
      </c>
      <c r="X556" s="45" t="s">
        <v>3203</v>
      </c>
      <c r="Y556" s="76">
        <v>2</v>
      </c>
      <c r="Z556" s="76">
        <v>5</v>
      </c>
      <c r="AA556" s="76">
        <v>4</v>
      </c>
      <c r="AB556" s="76">
        <v>11</v>
      </c>
      <c r="AC556" s="95">
        <v>148</v>
      </c>
      <c r="AD556" s="50">
        <v>36</v>
      </c>
      <c r="AE556" s="384">
        <v>5</v>
      </c>
      <c r="AF556" s="43">
        <v>90</v>
      </c>
      <c r="AG556" s="75" t="s">
        <v>3194</v>
      </c>
      <c r="AH556" s="88"/>
      <c r="AI556" s="66">
        <v>45</v>
      </c>
      <c r="AJ556" s="75" t="s">
        <v>3236</v>
      </c>
      <c r="AK556" s="88"/>
      <c r="AL556" s="66">
        <v>15</v>
      </c>
      <c r="AM556" s="75" t="s">
        <v>3221</v>
      </c>
      <c r="AN556" s="88"/>
      <c r="AO556" s="66">
        <v>10</v>
      </c>
      <c r="AP556" s="75"/>
      <c r="AQ556" s="88"/>
      <c r="AR556" s="66"/>
      <c r="AS556" s="75" t="s">
        <v>3222</v>
      </c>
      <c r="AT556" s="76"/>
      <c r="AU556" s="66">
        <v>30</v>
      </c>
      <c r="AV556" s="169"/>
      <c r="AW556" s="76"/>
      <c r="AX556" s="66"/>
    </row>
    <row r="557" spans="1:50" ht="52.2" customHeight="1" x14ac:dyDescent="0.25">
      <c r="A557" s="45">
        <v>787</v>
      </c>
      <c r="B557" s="253" t="s">
        <v>3363</v>
      </c>
      <c r="C557" s="45" t="s">
        <v>3193</v>
      </c>
      <c r="D557" s="46"/>
      <c r="E557" s="47" t="s">
        <v>3237</v>
      </c>
      <c r="F557" s="45">
        <v>11124</v>
      </c>
      <c r="G557" s="47" t="s">
        <v>3238</v>
      </c>
      <c r="H557" s="45">
        <v>2007</v>
      </c>
      <c r="I557" s="48" t="s">
        <v>3239</v>
      </c>
      <c r="J557" s="104">
        <v>100836</v>
      </c>
      <c r="K557" s="105" t="s">
        <v>655</v>
      </c>
      <c r="L557" s="58" t="s">
        <v>3199</v>
      </c>
      <c r="M557" s="58" t="s">
        <v>3200</v>
      </c>
      <c r="N557" s="58" t="s">
        <v>3240</v>
      </c>
      <c r="O557" s="58" t="s">
        <v>3241</v>
      </c>
      <c r="P557" s="298" t="s">
        <v>3242</v>
      </c>
      <c r="Q557" s="301">
        <v>45.901639344262293</v>
      </c>
      <c r="R557" s="318">
        <v>11.863058823529412</v>
      </c>
      <c r="S557" s="82">
        <v>10</v>
      </c>
      <c r="T557" s="82">
        <v>30</v>
      </c>
      <c r="U557" s="49">
        <f t="shared" si="17"/>
        <v>51.863058823529414</v>
      </c>
      <c r="V557" s="95">
        <v>90</v>
      </c>
      <c r="W557" s="95">
        <v>100</v>
      </c>
      <c r="X557" s="51" t="s">
        <v>3203</v>
      </c>
      <c r="Y557" s="76">
        <v>3</v>
      </c>
      <c r="Z557" s="76">
        <v>2</v>
      </c>
      <c r="AA557" s="76">
        <v>1</v>
      </c>
      <c r="AB557" s="76">
        <v>4</v>
      </c>
      <c r="AC557" s="95">
        <v>138</v>
      </c>
      <c r="AD557" s="50">
        <v>30</v>
      </c>
      <c r="AE557" s="384">
        <v>5</v>
      </c>
      <c r="AF557" s="43">
        <v>90</v>
      </c>
      <c r="AG557" s="75" t="s">
        <v>3204</v>
      </c>
      <c r="AH557" s="88"/>
      <c r="AI557" s="66">
        <v>65</v>
      </c>
      <c r="AJ557" s="75"/>
      <c r="AK557" s="88"/>
      <c r="AL557" s="66"/>
      <c r="AM557" s="75"/>
      <c r="AN557" s="88"/>
      <c r="AO557" s="66"/>
      <c r="AP557" s="75"/>
      <c r="AQ557" s="88"/>
      <c r="AR557" s="66"/>
      <c r="AS557" s="75" t="s">
        <v>2487</v>
      </c>
      <c r="AT557" s="76"/>
      <c r="AU557" s="66">
        <v>15</v>
      </c>
      <c r="AV557" s="169"/>
      <c r="AW557" s="76"/>
      <c r="AX557" s="66"/>
    </row>
    <row r="558" spans="1:50" ht="325.05" customHeight="1" x14ac:dyDescent="0.25">
      <c r="A558" s="45">
        <v>787</v>
      </c>
      <c r="B558" s="253" t="s">
        <v>3363</v>
      </c>
      <c r="C558" s="45" t="s">
        <v>3205</v>
      </c>
      <c r="D558" s="46" t="s">
        <v>1645</v>
      </c>
      <c r="E558" s="47" t="s">
        <v>3243</v>
      </c>
      <c r="F558" s="45" t="s">
        <v>3244</v>
      </c>
      <c r="G558" s="47" t="s">
        <v>3245</v>
      </c>
      <c r="H558" s="45">
        <v>2012</v>
      </c>
      <c r="I558" s="48" t="s">
        <v>3245</v>
      </c>
      <c r="J558" s="104">
        <v>218160</v>
      </c>
      <c r="K558" s="105" t="s">
        <v>2717</v>
      </c>
      <c r="L558" s="58" t="s">
        <v>3199</v>
      </c>
      <c r="M558" s="58" t="s">
        <v>3200</v>
      </c>
      <c r="N558" s="88" t="s">
        <v>3246</v>
      </c>
      <c r="O558" s="88" t="s">
        <v>3247</v>
      </c>
      <c r="P558" s="76">
        <v>13054</v>
      </c>
      <c r="Q558" s="301">
        <v>50.819672131147541</v>
      </c>
      <c r="R558" s="318">
        <v>25.665882352941175</v>
      </c>
      <c r="S558" s="50">
        <v>11</v>
      </c>
      <c r="T558" s="50">
        <v>27</v>
      </c>
      <c r="U558" s="49">
        <f t="shared" si="17"/>
        <v>63.665882352941175</v>
      </c>
      <c r="V558" s="95">
        <v>100</v>
      </c>
      <c r="W558" s="69">
        <v>72</v>
      </c>
      <c r="X558" s="45" t="s">
        <v>3203</v>
      </c>
      <c r="Y558" s="76">
        <v>3</v>
      </c>
      <c r="Z558" s="76">
        <v>1</v>
      </c>
      <c r="AA558" s="76">
        <v>3</v>
      </c>
      <c r="AB558" s="76">
        <v>4</v>
      </c>
      <c r="AC558" s="69">
        <v>159</v>
      </c>
      <c r="AD558" s="50">
        <v>27</v>
      </c>
      <c r="AE558" s="384">
        <v>5</v>
      </c>
      <c r="AF558" s="62">
        <v>100</v>
      </c>
      <c r="AG558" s="74" t="s">
        <v>3248</v>
      </c>
      <c r="AH558" s="58" t="s">
        <v>3249</v>
      </c>
      <c r="AI558" s="366">
        <v>50</v>
      </c>
      <c r="AJ558" s="74" t="s">
        <v>3250</v>
      </c>
      <c r="AK558" s="58" t="s">
        <v>3251</v>
      </c>
      <c r="AL558" s="366">
        <v>20</v>
      </c>
      <c r="AM558" s="74" t="s">
        <v>3252</v>
      </c>
      <c r="AN558" s="58" t="s">
        <v>3253</v>
      </c>
      <c r="AO558" s="366">
        <v>10</v>
      </c>
      <c r="AP558" s="75" t="s">
        <v>3254</v>
      </c>
      <c r="AQ558" s="88" t="s">
        <v>3255</v>
      </c>
      <c r="AR558" s="366">
        <v>10</v>
      </c>
      <c r="AS558" s="75" t="s">
        <v>3256</v>
      </c>
      <c r="AT558" s="76"/>
      <c r="AU558" s="366">
        <v>10</v>
      </c>
      <c r="AV558" s="169"/>
      <c r="AW558" s="76"/>
      <c r="AX558" s="66"/>
    </row>
    <row r="559" spans="1:50" ht="156" customHeight="1" x14ac:dyDescent="0.25">
      <c r="A559" s="45">
        <v>787</v>
      </c>
      <c r="B559" s="253" t="s">
        <v>3363</v>
      </c>
      <c r="C559" s="45" t="s">
        <v>3193</v>
      </c>
      <c r="D559" s="46"/>
      <c r="E559" s="47" t="s">
        <v>3257</v>
      </c>
      <c r="F559" s="45">
        <v>15490</v>
      </c>
      <c r="G559" s="47" t="s">
        <v>3258</v>
      </c>
      <c r="H559" s="45">
        <v>2008</v>
      </c>
      <c r="I559" s="48" t="s">
        <v>3259</v>
      </c>
      <c r="J559" s="104">
        <v>111306.1</v>
      </c>
      <c r="K559" s="105" t="s">
        <v>8486</v>
      </c>
      <c r="L559" s="58"/>
      <c r="M559" s="58"/>
      <c r="N559" s="88" t="s">
        <v>3260</v>
      </c>
      <c r="O559" s="88" t="s">
        <v>3261</v>
      </c>
      <c r="P559" s="76">
        <v>11771</v>
      </c>
      <c r="Q559" s="301">
        <v>43.032786885245905</v>
      </c>
      <c r="R559" s="318">
        <v>13.094835294117647</v>
      </c>
      <c r="S559" s="50">
        <v>9</v>
      </c>
      <c r="T559" s="50">
        <v>22</v>
      </c>
      <c r="U559" s="49">
        <f t="shared" si="17"/>
        <v>44.094835294117644</v>
      </c>
      <c r="V559" s="95">
        <v>75</v>
      </c>
      <c r="W559" s="45">
        <v>100</v>
      </c>
      <c r="X559" s="51" t="s">
        <v>3203</v>
      </c>
      <c r="Y559" s="76">
        <v>3</v>
      </c>
      <c r="Z559" s="76">
        <v>12</v>
      </c>
      <c r="AA559" s="76">
        <v>2</v>
      </c>
      <c r="AB559" s="76">
        <v>4</v>
      </c>
      <c r="AC559" s="69"/>
      <c r="AD559" s="50">
        <v>22</v>
      </c>
      <c r="AE559" s="384">
        <v>5</v>
      </c>
      <c r="AF559" s="43">
        <v>80</v>
      </c>
      <c r="AG559" s="75" t="s">
        <v>3204</v>
      </c>
      <c r="AH559" s="88" t="s">
        <v>3262</v>
      </c>
      <c r="AI559" s="66">
        <v>40</v>
      </c>
      <c r="AJ559" s="75" t="s">
        <v>3263</v>
      </c>
      <c r="AK559" s="88" t="s">
        <v>3264</v>
      </c>
      <c r="AL559" s="66">
        <v>20</v>
      </c>
      <c r="AM559" s="74" t="s">
        <v>3265</v>
      </c>
      <c r="AN559" s="58" t="s">
        <v>3266</v>
      </c>
      <c r="AO559" s="66">
        <v>10</v>
      </c>
      <c r="AP559" s="75"/>
      <c r="AQ559" s="88"/>
      <c r="AR559" s="66"/>
      <c r="AS559" s="75" t="s">
        <v>3256</v>
      </c>
      <c r="AT559" s="76"/>
      <c r="AU559" s="366">
        <v>20</v>
      </c>
      <c r="AV559" s="169"/>
      <c r="AW559" s="76"/>
      <c r="AX559" s="66"/>
    </row>
    <row r="560" spans="1:50" ht="259.95" customHeight="1" x14ac:dyDescent="0.25">
      <c r="A560" s="45">
        <v>787</v>
      </c>
      <c r="B560" s="253" t="s">
        <v>3363</v>
      </c>
      <c r="C560" s="45" t="s">
        <v>3205</v>
      </c>
      <c r="D560" s="46"/>
      <c r="E560" s="47" t="s">
        <v>3267</v>
      </c>
      <c r="F560" s="45">
        <v>23598</v>
      </c>
      <c r="G560" s="47" t="s">
        <v>3268</v>
      </c>
      <c r="H560" s="45">
        <v>2008</v>
      </c>
      <c r="I560" s="48" t="s">
        <v>3269</v>
      </c>
      <c r="J560" s="104">
        <v>82427</v>
      </c>
      <c r="K560" s="105" t="s">
        <v>8486</v>
      </c>
      <c r="L560" s="469"/>
      <c r="M560" s="469"/>
      <c r="N560" s="88" t="s">
        <v>3270</v>
      </c>
      <c r="O560" s="88" t="s">
        <v>3271</v>
      </c>
      <c r="P560" s="76">
        <v>11796</v>
      </c>
      <c r="Q560" s="301">
        <v>38.934426229508198</v>
      </c>
      <c r="R560" s="318">
        <v>9.6972941176470595</v>
      </c>
      <c r="S560" s="50">
        <v>9</v>
      </c>
      <c r="T560" s="50">
        <v>21</v>
      </c>
      <c r="U560" s="49">
        <f t="shared" si="17"/>
        <v>39.697294117647061</v>
      </c>
      <c r="V560" s="45">
        <v>35</v>
      </c>
      <c r="W560" s="45">
        <v>100</v>
      </c>
      <c r="X560" s="51" t="s">
        <v>3203</v>
      </c>
      <c r="Y560" s="76">
        <v>3</v>
      </c>
      <c r="Z560" s="76">
        <v>11</v>
      </c>
      <c r="AA560" s="76">
        <v>5</v>
      </c>
      <c r="AB560" s="76">
        <v>35</v>
      </c>
      <c r="AC560" s="69"/>
      <c r="AD560" s="50">
        <v>21</v>
      </c>
      <c r="AE560" s="384">
        <v>5</v>
      </c>
      <c r="AF560" s="62">
        <v>35</v>
      </c>
      <c r="AG560" s="75" t="s">
        <v>3272</v>
      </c>
      <c r="AH560" s="88" t="s">
        <v>3273</v>
      </c>
      <c r="AI560" s="66">
        <v>20</v>
      </c>
      <c r="AJ560" s="75"/>
      <c r="AK560" s="88"/>
      <c r="AL560" s="66"/>
      <c r="AM560" s="75"/>
      <c r="AN560" s="88"/>
      <c r="AO560" s="66"/>
      <c r="AP560" s="75"/>
      <c r="AQ560" s="88"/>
      <c r="AR560" s="66"/>
      <c r="AS560" s="74" t="s">
        <v>3274</v>
      </c>
      <c r="AT560" s="76" t="s">
        <v>3275</v>
      </c>
      <c r="AU560" s="66">
        <v>15</v>
      </c>
      <c r="AV560" s="169"/>
      <c r="AW560" s="76"/>
      <c r="AX560" s="66"/>
    </row>
    <row r="561" spans="1:55" ht="208.05" customHeight="1" x14ac:dyDescent="0.25">
      <c r="A561" s="45">
        <v>787</v>
      </c>
      <c r="B561" s="253" t="s">
        <v>3363</v>
      </c>
      <c r="C561" s="45" t="s">
        <v>3193</v>
      </c>
      <c r="D561" s="46"/>
      <c r="E561" s="47" t="s">
        <v>3276</v>
      </c>
      <c r="F561" s="45">
        <v>24402</v>
      </c>
      <c r="G561" s="47" t="s">
        <v>3277</v>
      </c>
      <c r="H561" s="45">
        <v>2011</v>
      </c>
      <c r="I561" s="48" t="s">
        <v>3278</v>
      </c>
      <c r="J561" s="104">
        <v>96037</v>
      </c>
      <c r="K561" s="105" t="s">
        <v>8486</v>
      </c>
      <c r="L561" s="469"/>
      <c r="M561" s="469"/>
      <c r="N561" s="88" t="s">
        <v>3279</v>
      </c>
      <c r="O561" s="88" t="s">
        <v>3280</v>
      </c>
      <c r="P561" s="76">
        <v>12553</v>
      </c>
      <c r="Q561" s="301">
        <v>40.16393442622951</v>
      </c>
      <c r="R561" s="318">
        <v>11.298470588235293</v>
      </c>
      <c r="S561" s="50">
        <v>9</v>
      </c>
      <c r="T561" s="50">
        <v>21</v>
      </c>
      <c r="U561" s="49">
        <f t="shared" si="17"/>
        <v>41.29847058823529</v>
      </c>
      <c r="V561" s="426">
        <v>70</v>
      </c>
      <c r="W561" s="45">
        <v>100</v>
      </c>
      <c r="X561" s="45" t="s">
        <v>3203</v>
      </c>
      <c r="Y561" s="76">
        <v>2</v>
      </c>
      <c r="Z561" s="76">
        <v>2</v>
      </c>
      <c r="AA561" s="76">
        <v>1</v>
      </c>
      <c r="AB561" s="76">
        <v>60</v>
      </c>
      <c r="AC561" s="69"/>
      <c r="AD561" s="50">
        <v>21</v>
      </c>
      <c r="AE561" s="384">
        <v>5</v>
      </c>
      <c r="AF561" s="43">
        <v>55</v>
      </c>
      <c r="AG561" s="75" t="s">
        <v>3204</v>
      </c>
      <c r="AH561" s="88" t="s">
        <v>3281</v>
      </c>
      <c r="AI561" s="66">
        <v>30</v>
      </c>
      <c r="AJ561" s="53" t="s">
        <v>3265</v>
      </c>
      <c r="AK561" s="88" t="s">
        <v>3281</v>
      </c>
      <c r="AL561" s="66">
        <v>5</v>
      </c>
      <c r="AM561" s="53" t="s">
        <v>3194</v>
      </c>
      <c r="AN561" s="88" t="s">
        <v>3281</v>
      </c>
      <c r="AO561" s="66">
        <v>10</v>
      </c>
      <c r="AP561" s="53" t="s">
        <v>3263</v>
      </c>
      <c r="AQ561" s="88" t="s">
        <v>3281</v>
      </c>
      <c r="AR561" s="66">
        <v>10</v>
      </c>
      <c r="AS561" s="74"/>
      <c r="AT561" s="45"/>
      <c r="AU561" s="66"/>
      <c r="AV561" s="107"/>
      <c r="AW561" s="45"/>
      <c r="AX561" s="66"/>
    </row>
    <row r="562" spans="1:55" ht="169.2" customHeight="1" x14ac:dyDescent="0.25">
      <c r="A562" s="45">
        <v>787</v>
      </c>
      <c r="B562" s="253" t="s">
        <v>3363</v>
      </c>
      <c r="C562" s="45" t="s">
        <v>3205</v>
      </c>
      <c r="D562" s="46"/>
      <c r="E562" s="47" t="s">
        <v>3282</v>
      </c>
      <c r="F562" s="45" t="s">
        <v>3283</v>
      </c>
      <c r="G562" s="47" t="s">
        <v>3284</v>
      </c>
      <c r="H562" s="45">
        <v>2010</v>
      </c>
      <c r="I562" s="48" t="s">
        <v>3285</v>
      </c>
      <c r="J562" s="104">
        <v>124979.19</v>
      </c>
      <c r="K562" s="105" t="s">
        <v>8495</v>
      </c>
      <c r="L562" s="469"/>
      <c r="M562" s="469"/>
      <c r="N562" s="88" t="s">
        <v>3286</v>
      </c>
      <c r="O562" s="88" t="s">
        <v>3287</v>
      </c>
      <c r="P562" s="76">
        <v>12554</v>
      </c>
      <c r="Q562" s="301">
        <v>40.16393442622951</v>
      </c>
      <c r="R562" s="318">
        <v>14.70343411764706</v>
      </c>
      <c r="S562" s="50">
        <v>9</v>
      </c>
      <c r="T562" s="50">
        <v>18</v>
      </c>
      <c r="U562" s="49">
        <f t="shared" si="17"/>
        <v>41.703434117647063</v>
      </c>
      <c r="V562" s="426">
        <v>70</v>
      </c>
      <c r="W562" s="45">
        <v>100</v>
      </c>
      <c r="X562" s="45" t="s">
        <v>3203</v>
      </c>
      <c r="Y562" s="76">
        <v>3</v>
      </c>
      <c r="Z562" s="76">
        <v>1</v>
      </c>
      <c r="AA562" s="76">
        <v>4</v>
      </c>
      <c r="AB562" s="76">
        <v>4</v>
      </c>
      <c r="AC562" s="69"/>
      <c r="AD562" s="50">
        <v>18</v>
      </c>
      <c r="AE562" s="384">
        <v>5</v>
      </c>
      <c r="AF562" s="43">
        <v>50</v>
      </c>
      <c r="AG562" s="75" t="s">
        <v>3288</v>
      </c>
      <c r="AH562" s="88" t="s">
        <v>3289</v>
      </c>
      <c r="AI562" s="66">
        <v>20</v>
      </c>
      <c r="AJ562" s="75" t="s">
        <v>3220</v>
      </c>
      <c r="AK562" s="88" t="s">
        <v>3281</v>
      </c>
      <c r="AL562" s="66">
        <v>20</v>
      </c>
      <c r="AM562" s="53" t="s">
        <v>3290</v>
      </c>
      <c r="AN562" s="88" t="s">
        <v>3291</v>
      </c>
      <c r="AO562" s="66">
        <v>10</v>
      </c>
      <c r="AP562" s="75"/>
      <c r="AQ562" s="88"/>
      <c r="AR562" s="66"/>
      <c r="AS562" s="75"/>
      <c r="AT562" s="76"/>
      <c r="AU562" s="66"/>
      <c r="AV562" s="169"/>
      <c r="AW562" s="76"/>
      <c r="AX562" s="66"/>
    </row>
    <row r="563" spans="1:55" ht="182.1" customHeight="1" x14ac:dyDescent="0.25">
      <c r="A563" s="45">
        <v>787</v>
      </c>
      <c r="B563" s="253" t="s">
        <v>3363</v>
      </c>
      <c r="C563" s="45" t="s">
        <v>3205</v>
      </c>
      <c r="D563" s="46"/>
      <c r="E563" s="47" t="s">
        <v>3292</v>
      </c>
      <c r="F563" s="45">
        <v>25809</v>
      </c>
      <c r="G563" s="47" t="s">
        <v>3293</v>
      </c>
      <c r="H563" s="45">
        <v>2010</v>
      </c>
      <c r="I563" s="48" t="s">
        <v>3294</v>
      </c>
      <c r="J563" s="104">
        <v>95302.78</v>
      </c>
      <c r="K563" s="105" t="s">
        <v>8486</v>
      </c>
      <c r="L563" s="469"/>
      <c r="M563" s="469"/>
      <c r="N563" s="88" t="s">
        <v>3295</v>
      </c>
      <c r="O563" s="88" t="s">
        <v>3296</v>
      </c>
      <c r="P563" s="76">
        <v>12568</v>
      </c>
      <c r="Q563" s="301">
        <v>37.295081967213115</v>
      </c>
      <c r="R563" s="318">
        <v>11.212091764705882</v>
      </c>
      <c r="S563" s="50">
        <v>9</v>
      </c>
      <c r="T563" s="50">
        <v>18</v>
      </c>
      <c r="U563" s="49">
        <f t="shared" si="17"/>
        <v>38.212091764705882</v>
      </c>
      <c r="V563" s="426">
        <v>40</v>
      </c>
      <c r="W563" s="45">
        <v>100</v>
      </c>
      <c r="X563" s="51" t="s">
        <v>3203</v>
      </c>
      <c r="Y563" s="76">
        <v>4</v>
      </c>
      <c r="Z563" s="76">
        <v>6</v>
      </c>
      <c r="AA563" s="76">
        <v>3</v>
      </c>
      <c r="AB563" s="76">
        <v>4</v>
      </c>
      <c r="AC563" s="69"/>
      <c r="AD563" s="50">
        <v>18</v>
      </c>
      <c r="AE563" s="384">
        <v>5</v>
      </c>
      <c r="AF563" s="43">
        <v>50</v>
      </c>
      <c r="AG563" s="75" t="s">
        <v>3297</v>
      </c>
      <c r="AH563" s="88" t="s">
        <v>3298</v>
      </c>
      <c r="AI563" s="66">
        <v>10</v>
      </c>
      <c r="AJ563" s="75"/>
      <c r="AK563" s="88"/>
      <c r="AL563" s="66"/>
      <c r="AM563" s="75"/>
      <c r="AN563" s="88"/>
      <c r="AO563" s="66"/>
      <c r="AP563" s="75"/>
      <c r="AQ563" s="88"/>
      <c r="AR563" s="66"/>
      <c r="AS563" s="75" t="s">
        <v>3299</v>
      </c>
      <c r="AT563" s="76"/>
      <c r="AU563" s="66">
        <v>20</v>
      </c>
      <c r="AV563" s="169" t="s">
        <v>3300</v>
      </c>
      <c r="AW563" s="76"/>
      <c r="AX563" s="66">
        <v>20</v>
      </c>
    </row>
    <row r="564" spans="1:55" ht="364.05" customHeight="1" x14ac:dyDescent="0.25">
      <c r="A564" s="45">
        <v>787</v>
      </c>
      <c r="B564" s="253" t="s">
        <v>3363</v>
      </c>
      <c r="C564" s="45" t="s">
        <v>3193</v>
      </c>
      <c r="D564" s="46"/>
      <c r="E564" s="47" t="s">
        <v>3301</v>
      </c>
      <c r="F564" s="45">
        <v>15104</v>
      </c>
      <c r="G564" s="47" t="s">
        <v>3302</v>
      </c>
      <c r="H564" s="45">
        <v>2011</v>
      </c>
      <c r="I564" s="48" t="s">
        <v>3303</v>
      </c>
      <c r="J564" s="104">
        <v>92557.03</v>
      </c>
      <c r="K564" s="105" t="s">
        <v>8486</v>
      </c>
      <c r="L564" s="469"/>
      <c r="M564" s="469"/>
      <c r="N564" s="88" t="s">
        <v>3304</v>
      </c>
      <c r="O564" s="88" t="s">
        <v>3305</v>
      </c>
      <c r="P564" s="76">
        <v>12665</v>
      </c>
      <c r="Q564" s="301">
        <v>36.885245901639344</v>
      </c>
      <c r="R564" s="318">
        <v>10.889062352941176</v>
      </c>
      <c r="S564" s="50">
        <v>9</v>
      </c>
      <c r="T564" s="50">
        <v>18</v>
      </c>
      <c r="U564" s="49">
        <f t="shared" si="17"/>
        <v>37.889062352941174</v>
      </c>
      <c r="V564" s="69">
        <v>100</v>
      </c>
      <c r="W564" s="45">
        <v>97</v>
      </c>
      <c r="X564" s="45" t="s">
        <v>3203</v>
      </c>
      <c r="Y564" s="76">
        <v>3</v>
      </c>
      <c r="Z564" s="76">
        <v>10</v>
      </c>
      <c r="AA564" s="76">
        <v>2</v>
      </c>
      <c r="AB564" s="76">
        <v>60</v>
      </c>
      <c r="AC564" s="69"/>
      <c r="AD564" s="50">
        <v>18</v>
      </c>
      <c r="AE564" s="384">
        <v>5</v>
      </c>
      <c r="AF564" s="43">
        <v>40</v>
      </c>
      <c r="AG564" s="75" t="s">
        <v>3204</v>
      </c>
      <c r="AH564" s="88" t="s">
        <v>3281</v>
      </c>
      <c r="AI564" s="66">
        <v>40</v>
      </c>
      <c r="AJ564" s="75"/>
      <c r="AK564" s="88"/>
      <c r="AL564" s="66"/>
      <c r="AM564" s="75"/>
      <c r="AN564" s="88"/>
      <c r="AO564" s="66"/>
      <c r="AP564" s="75"/>
      <c r="AQ564" s="88"/>
      <c r="AR564" s="66"/>
      <c r="AS564" s="75"/>
      <c r="AT564" s="76"/>
      <c r="AU564" s="66"/>
      <c r="AV564" s="169"/>
      <c r="AW564" s="76"/>
      <c r="AX564" s="66"/>
    </row>
    <row r="565" spans="1:55" ht="117.15" customHeight="1" x14ac:dyDescent="0.25">
      <c r="A565" s="45">
        <v>787</v>
      </c>
      <c r="B565" s="253" t="s">
        <v>3363</v>
      </c>
      <c r="C565" s="45" t="s">
        <v>3205</v>
      </c>
      <c r="D565" s="46"/>
      <c r="E565" s="47" t="s">
        <v>3292</v>
      </c>
      <c r="F565" s="45" t="s">
        <v>3306</v>
      </c>
      <c r="G565" s="47" t="s">
        <v>3307</v>
      </c>
      <c r="H565" s="45">
        <v>2011</v>
      </c>
      <c r="I565" s="48" t="s">
        <v>3308</v>
      </c>
      <c r="J565" s="104">
        <v>51240.97</v>
      </c>
      <c r="K565" s="105" t="s">
        <v>8486</v>
      </c>
      <c r="L565" s="469"/>
      <c r="M565" s="469"/>
      <c r="N565" s="88" t="s">
        <v>3309</v>
      </c>
      <c r="O565" s="88" t="s">
        <v>3310</v>
      </c>
      <c r="P565" s="76">
        <v>12828</v>
      </c>
      <c r="Q565" s="301">
        <v>31.557377049180328</v>
      </c>
      <c r="R565" s="318">
        <v>6.0283494117647063</v>
      </c>
      <c r="S565" s="50">
        <v>9</v>
      </c>
      <c r="T565" s="50">
        <v>18</v>
      </c>
      <c r="U565" s="49">
        <f t="shared" si="17"/>
        <v>33.028349411764708</v>
      </c>
      <c r="V565" s="426">
        <v>80</v>
      </c>
      <c r="W565" s="45">
        <v>88</v>
      </c>
      <c r="X565" s="45" t="s">
        <v>3203</v>
      </c>
      <c r="Y565" s="76">
        <v>3</v>
      </c>
      <c r="Z565" s="76">
        <v>11</v>
      </c>
      <c r="AA565" s="76">
        <v>5</v>
      </c>
      <c r="AB565" s="76">
        <v>4</v>
      </c>
      <c r="AC565" s="69"/>
      <c r="AD565" s="50">
        <v>18</v>
      </c>
      <c r="AE565" s="384">
        <v>5</v>
      </c>
      <c r="AF565" s="43">
        <v>90</v>
      </c>
      <c r="AG565" s="75" t="s">
        <v>3311</v>
      </c>
      <c r="AH565" s="88" t="s">
        <v>3312</v>
      </c>
      <c r="AI565" s="66">
        <v>40</v>
      </c>
      <c r="AJ565" s="75"/>
      <c r="AK565" s="88"/>
      <c r="AL565" s="66"/>
      <c r="AM565" s="75"/>
      <c r="AN565" s="88"/>
      <c r="AO565" s="66"/>
      <c r="AP565" s="75"/>
      <c r="AQ565" s="88"/>
      <c r="AR565" s="66"/>
      <c r="AS565" s="75" t="s">
        <v>3300</v>
      </c>
      <c r="AT565" s="76"/>
      <c r="AU565" s="66">
        <v>50</v>
      </c>
      <c r="AV565" s="169"/>
      <c r="AW565" s="76"/>
      <c r="AX565" s="66"/>
    </row>
    <row r="566" spans="1:55" ht="238.95" customHeight="1" x14ac:dyDescent="0.25">
      <c r="A566" s="45">
        <v>787</v>
      </c>
      <c r="B566" s="253" t="s">
        <v>3363</v>
      </c>
      <c r="C566" s="45" t="s">
        <v>3193</v>
      </c>
      <c r="D566" s="46"/>
      <c r="E566" s="47" t="s">
        <v>3313</v>
      </c>
      <c r="F566" s="45">
        <v>21455</v>
      </c>
      <c r="G566" s="47" t="s">
        <v>3314</v>
      </c>
      <c r="H566" s="45">
        <v>2012</v>
      </c>
      <c r="I566" s="48" t="s">
        <v>3315</v>
      </c>
      <c r="J566" s="104">
        <v>54844.800000000003</v>
      </c>
      <c r="K566" s="105" t="s">
        <v>8494</v>
      </c>
      <c r="L566" s="469"/>
      <c r="M566" s="469"/>
      <c r="N566" s="88" t="s">
        <v>3316</v>
      </c>
      <c r="O566" s="88" t="s">
        <v>3317</v>
      </c>
      <c r="P566" s="76">
        <v>13170</v>
      </c>
      <c r="Q566" s="301">
        <v>36.885245901639344</v>
      </c>
      <c r="R566" s="318">
        <v>6.4523294117647065</v>
      </c>
      <c r="S566" s="50">
        <v>9</v>
      </c>
      <c r="T566" s="50">
        <v>23</v>
      </c>
      <c r="U566" s="49">
        <f>SUM(R566:T566)</f>
        <v>38.452329411764708</v>
      </c>
      <c r="V566" s="426">
        <v>35</v>
      </c>
      <c r="W566" s="45">
        <v>75</v>
      </c>
      <c r="X566" s="51" t="s">
        <v>3203</v>
      </c>
      <c r="Y566" s="76">
        <v>1</v>
      </c>
      <c r="Z566" s="76">
        <v>5</v>
      </c>
      <c r="AA566" s="76">
        <v>3</v>
      </c>
      <c r="AB566" s="76">
        <v>60</v>
      </c>
      <c r="AC566" s="69"/>
      <c r="AD566" s="50">
        <v>23</v>
      </c>
      <c r="AE566" s="384">
        <v>5</v>
      </c>
      <c r="AF566" s="43">
        <v>40</v>
      </c>
      <c r="AG566" s="75" t="s">
        <v>3204</v>
      </c>
      <c r="AH566" s="88" t="s">
        <v>3313</v>
      </c>
      <c r="AI566" s="66">
        <v>20</v>
      </c>
      <c r="AJ566" s="75"/>
      <c r="AK566" s="88" t="s">
        <v>3318</v>
      </c>
      <c r="AL566" s="66"/>
      <c r="AM566" s="75"/>
      <c r="AN566" s="88"/>
      <c r="AO566" s="66"/>
      <c r="AP566" s="75"/>
      <c r="AQ566" s="88"/>
      <c r="AR566" s="66"/>
      <c r="AS566" s="74" t="s">
        <v>3319</v>
      </c>
      <c r="AT566" s="64" t="s">
        <v>3320</v>
      </c>
      <c r="AU566" s="366">
        <v>40</v>
      </c>
      <c r="AV566" s="169" t="s">
        <v>3321</v>
      </c>
      <c r="AW566" s="76" t="s">
        <v>3322</v>
      </c>
      <c r="AX566" s="66">
        <v>40</v>
      </c>
    </row>
    <row r="567" spans="1:55" ht="142.94999999999999" customHeight="1" x14ac:dyDescent="0.25">
      <c r="A567" s="45">
        <v>787</v>
      </c>
      <c r="B567" s="253" t="s">
        <v>3363</v>
      </c>
      <c r="C567" s="45" t="s">
        <v>3193</v>
      </c>
      <c r="D567" s="46"/>
      <c r="E567" s="47" t="s">
        <v>3313</v>
      </c>
      <c r="F567" s="45" t="s">
        <v>3323</v>
      </c>
      <c r="G567" s="47" t="s">
        <v>8496</v>
      </c>
      <c r="H567" s="45">
        <v>2014</v>
      </c>
      <c r="I567" s="48" t="s">
        <v>3324</v>
      </c>
      <c r="J567" s="104">
        <v>76110</v>
      </c>
      <c r="K567" s="105" t="s">
        <v>8486</v>
      </c>
      <c r="L567" s="469"/>
      <c r="M567" s="469"/>
      <c r="N567" s="88" t="s">
        <v>3325</v>
      </c>
      <c r="O567" s="88" t="s">
        <v>3326</v>
      </c>
      <c r="P567" s="76">
        <v>13776</v>
      </c>
      <c r="Q567" s="50">
        <v>39.344262295081968</v>
      </c>
      <c r="R567" s="318">
        <v>8.9541176470588244</v>
      </c>
      <c r="S567" s="50">
        <v>9</v>
      </c>
      <c r="T567" s="50">
        <v>23</v>
      </c>
      <c r="U567" s="49">
        <f>SUM(R567:T567)</f>
        <v>40.954117647058823</v>
      </c>
      <c r="V567" s="76">
        <v>80</v>
      </c>
      <c r="W567" s="76">
        <v>30</v>
      </c>
      <c r="X567" s="45" t="s">
        <v>3203</v>
      </c>
      <c r="Y567" s="76">
        <v>1</v>
      </c>
      <c r="Z567" s="76">
        <v>1</v>
      </c>
      <c r="AA567" s="76">
        <v>3</v>
      </c>
      <c r="AB567" s="76">
        <v>60</v>
      </c>
      <c r="AC567" s="69"/>
      <c r="AD567" s="50">
        <v>23</v>
      </c>
      <c r="AE567" s="416">
        <v>5</v>
      </c>
      <c r="AF567" s="43">
        <v>40</v>
      </c>
      <c r="AG567" s="75" t="s">
        <v>3204</v>
      </c>
      <c r="AH567" s="88" t="s">
        <v>3313</v>
      </c>
      <c r="AI567" s="66">
        <v>10</v>
      </c>
      <c r="AJ567" s="75"/>
      <c r="AK567" s="88"/>
      <c r="AL567" s="66"/>
      <c r="AM567" s="75"/>
      <c r="AN567" s="88"/>
      <c r="AO567" s="66"/>
      <c r="AP567" s="75"/>
      <c r="AQ567" s="88"/>
      <c r="AR567" s="66"/>
      <c r="AS567" s="75" t="s">
        <v>3327</v>
      </c>
      <c r="AT567" s="76" t="s">
        <v>3328</v>
      </c>
      <c r="AU567" s="66">
        <v>30</v>
      </c>
      <c r="AV567" s="169" t="s">
        <v>3329</v>
      </c>
      <c r="AW567" s="76" t="s">
        <v>3330</v>
      </c>
      <c r="AX567" s="66">
        <v>60</v>
      </c>
    </row>
    <row r="568" spans="1:55" ht="78" customHeight="1" x14ac:dyDescent="0.25">
      <c r="A568" s="45">
        <v>787</v>
      </c>
      <c r="B568" s="253" t="s">
        <v>3363</v>
      </c>
      <c r="C568" s="45" t="s">
        <v>3205</v>
      </c>
      <c r="D568" s="46"/>
      <c r="E568" s="47" t="s">
        <v>3331</v>
      </c>
      <c r="F568" s="45" t="s">
        <v>3332</v>
      </c>
      <c r="G568" s="47" t="s">
        <v>3333</v>
      </c>
      <c r="H568" s="45">
        <v>2015</v>
      </c>
      <c r="I568" s="48" t="s">
        <v>3334</v>
      </c>
      <c r="J568" s="104">
        <v>96016</v>
      </c>
      <c r="K568" s="105" t="s">
        <v>2085</v>
      </c>
      <c r="L568" s="88" t="s">
        <v>3199</v>
      </c>
      <c r="M568" s="88" t="s">
        <v>3335</v>
      </c>
      <c r="N568" s="88" t="s">
        <v>3336</v>
      </c>
      <c r="O568" s="88" t="s">
        <v>3337</v>
      </c>
      <c r="P568" s="76">
        <v>14291</v>
      </c>
      <c r="Q568" s="50">
        <v>34.016393442622949</v>
      </c>
      <c r="R568" s="318">
        <v>11.295999999999999</v>
      </c>
      <c r="S568" s="50">
        <v>9</v>
      </c>
      <c r="T568" s="50">
        <v>19</v>
      </c>
      <c r="U568" s="49">
        <f>SUM(R568:T568)</f>
        <v>39.295999999999999</v>
      </c>
      <c r="V568" s="76">
        <v>50</v>
      </c>
      <c r="W568" s="76">
        <v>12</v>
      </c>
      <c r="X568" s="51" t="s">
        <v>3203</v>
      </c>
      <c r="Y568" s="76">
        <v>3</v>
      </c>
      <c r="Z568" s="76">
        <v>2</v>
      </c>
      <c r="AA568" s="76">
        <v>3</v>
      </c>
      <c r="AB568" s="76">
        <v>4</v>
      </c>
      <c r="AC568" s="69"/>
      <c r="AD568" s="50">
        <v>19</v>
      </c>
      <c r="AE568" s="412">
        <v>5</v>
      </c>
      <c r="AF568" s="43">
        <v>50</v>
      </c>
      <c r="AG568" s="75" t="s">
        <v>3220</v>
      </c>
      <c r="AH568" s="88"/>
      <c r="AI568" s="66">
        <v>60</v>
      </c>
      <c r="AJ568" s="75" t="s">
        <v>3338</v>
      </c>
      <c r="AK568" s="88"/>
      <c r="AL568" s="66">
        <v>20</v>
      </c>
      <c r="AM568" s="75" t="s">
        <v>3339</v>
      </c>
      <c r="AN568" s="88"/>
      <c r="AO568" s="66">
        <v>20</v>
      </c>
      <c r="AP568" s="75"/>
      <c r="AQ568" s="88"/>
      <c r="AR568" s="66"/>
      <c r="AS568" s="75"/>
      <c r="AT568" s="76"/>
      <c r="AU568" s="66"/>
      <c r="AV568" s="169"/>
      <c r="AW568" s="76"/>
      <c r="AX568" s="66"/>
    </row>
    <row r="569" spans="1:55" ht="78" customHeight="1" x14ac:dyDescent="0.25">
      <c r="A569" s="45">
        <v>787</v>
      </c>
      <c r="B569" s="253" t="s">
        <v>3363</v>
      </c>
      <c r="C569" s="45" t="s">
        <v>3205</v>
      </c>
      <c r="D569" s="46"/>
      <c r="E569" s="47" t="s">
        <v>3340</v>
      </c>
      <c r="F569" s="45" t="s">
        <v>3341</v>
      </c>
      <c r="G569" s="47" t="s">
        <v>3342</v>
      </c>
      <c r="H569" s="45">
        <v>2015</v>
      </c>
      <c r="I569" s="48" t="s">
        <v>3343</v>
      </c>
      <c r="J569" s="104">
        <v>116441</v>
      </c>
      <c r="K569" s="105" t="s">
        <v>8495</v>
      </c>
      <c r="L569" s="88" t="s">
        <v>3199</v>
      </c>
      <c r="M569" s="88" t="s">
        <v>3335</v>
      </c>
      <c r="N569" s="88" t="s">
        <v>3344</v>
      </c>
      <c r="O569" s="88" t="s">
        <v>3345</v>
      </c>
      <c r="P569" s="76">
        <v>14294</v>
      </c>
      <c r="Q569" s="50">
        <v>35.245901639344261</v>
      </c>
      <c r="R569" s="318">
        <v>13.698941176470589</v>
      </c>
      <c r="S569" s="50">
        <v>9</v>
      </c>
      <c r="T569" s="50">
        <v>18</v>
      </c>
      <c r="U569" s="49">
        <f t="shared" si="17"/>
        <v>40.698941176470591</v>
      </c>
      <c r="V569" s="76">
        <v>45</v>
      </c>
      <c r="W569" s="76">
        <v>13</v>
      </c>
      <c r="X569" s="51" t="s">
        <v>3203</v>
      </c>
      <c r="Y569" s="76">
        <v>3</v>
      </c>
      <c r="Z569" s="76">
        <v>2</v>
      </c>
      <c r="AA569" s="76">
        <v>3</v>
      </c>
      <c r="AB569" s="76">
        <v>4</v>
      </c>
      <c r="AC569" s="69"/>
      <c r="AD569" s="50">
        <v>18</v>
      </c>
      <c r="AE569" s="412">
        <v>5</v>
      </c>
      <c r="AF569" s="43">
        <v>60</v>
      </c>
      <c r="AG569" s="75" t="s">
        <v>3220</v>
      </c>
      <c r="AH569" s="88"/>
      <c r="AI569" s="66">
        <v>30</v>
      </c>
      <c r="AJ569" s="75" t="s">
        <v>3194</v>
      </c>
      <c r="AK569" s="88"/>
      <c r="AL569" s="66">
        <v>30</v>
      </c>
      <c r="AM569" s="75"/>
      <c r="AN569" s="88"/>
      <c r="AO569" s="66"/>
      <c r="AP569" s="75"/>
      <c r="AQ569" s="88"/>
      <c r="AR569" s="66"/>
      <c r="AS569" s="75"/>
      <c r="AT569" s="76"/>
      <c r="AU569" s="66"/>
      <c r="AV569" s="169"/>
      <c r="AW569" s="76"/>
      <c r="AX569" s="66"/>
    </row>
    <row r="570" spans="1:55" ht="409.6" customHeight="1" x14ac:dyDescent="0.25">
      <c r="A570" s="45">
        <v>787</v>
      </c>
      <c r="B570" s="253" t="s">
        <v>3363</v>
      </c>
      <c r="C570" s="45" t="s">
        <v>3193</v>
      </c>
      <c r="D570" s="46"/>
      <c r="E570" s="47" t="s">
        <v>3346</v>
      </c>
      <c r="F570" s="45" t="s">
        <v>3347</v>
      </c>
      <c r="G570" s="47" t="s">
        <v>3348</v>
      </c>
      <c r="H570" s="45">
        <v>2015</v>
      </c>
      <c r="I570" s="48" t="s">
        <v>3349</v>
      </c>
      <c r="J570" s="104">
        <v>102271</v>
      </c>
      <c r="K570" s="105" t="s">
        <v>8495</v>
      </c>
      <c r="L570" s="88" t="s">
        <v>3350</v>
      </c>
      <c r="M570" s="88" t="s">
        <v>3351</v>
      </c>
      <c r="N570" s="88" t="s">
        <v>3352</v>
      </c>
      <c r="O570" s="88" t="s">
        <v>3353</v>
      </c>
      <c r="P570" s="76">
        <v>14318</v>
      </c>
      <c r="Q570" s="50">
        <v>35.245901639344261</v>
      </c>
      <c r="R570" s="318">
        <v>12.031882352941176</v>
      </c>
      <c r="S570" s="50">
        <v>9</v>
      </c>
      <c r="T570" s="50">
        <v>18</v>
      </c>
      <c r="U570" s="49">
        <f t="shared" si="17"/>
        <v>39.031882352941174</v>
      </c>
      <c r="V570" s="76">
        <v>100</v>
      </c>
      <c r="W570" s="76">
        <v>7</v>
      </c>
      <c r="X570" s="51" t="s">
        <v>3203</v>
      </c>
      <c r="Y570" s="76">
        <v>1</v>
      </c>
      <c r="Z570" s="76">
        <v>1</v>
      </c>
      <c r="AA570" s="76">
        <v>6</v>
      </c>
      <c r="AB570" s="76">
        <v>60</v>
      </c>
      <c r="AC570" s="76"/>
      <c r="AD570" s="50">
        <v>18</v>
      </c>
      <c r="AE570" s="412">
        <v>5</v>
      </c>
      <c r="AF570" s="43">
        <v>100</v>
      </c>
      <c r="AG570" s="75" t="s">
        <v>3354</v>
      </c>
      <c r="AH570" s="88" t="s">
        <v>3281</v>
      </c>
      <c r="AI570" s="66">
        <v>20</v>
      </c>
      <c r="AJ570" s="75" t="s">
        <v>3355</v>
      </c>
      <c r="AK570" s="88" t="s">
        <v>3356</v>
      </c>
      <c r="AL570" s="66">
        <v>40</v>
      </c>
      <c r="AM570" s="75" t="s">
        <v>3263</v>
      </c>
      <c r="AN570" s="88" t="s">
        <v>3357</v>
      </c>
      <c r="AO570" s="66">
        <v>30</v>
      </c>
      <c r="AP570" s="75"/>
      <c r="AQ570" s="88"/>
      <c r="AR570" s="66"/>
      <c r="AS570" s="75" t="s">
        <v>3281</v>
      </c>
      <c r="AT570" s="76"/>
      <c r="AU570" s="66">
        <v>10</v>
      </c>
      <c r="AV570" s="169"/>
      <c r="AW570" s="76"/>
      <c r="AX570" s="66"/>
    </row>
    <row r="571" spans="1:55" ht="409.6" customHeight="1" x14ac:dyDescent="0.25">
      <c r="A571" s="45">
        <v>787</v>
      </c>
      <c r="B571" s="253" t="s">
        <v>3363</v>
      </c>
      <c r="C571" s="45" t="s">
        <v>3205</v>
      </c>
      <c r="D571" s="46"/>
      <c r="E571" s="47" t="s">
        <v>3331</v>
      </c>
      <c r="F571" s="45">
        <v>24400</v>
      </c>
      <c r="G571" s="47" t="s">
        <v>3358</v>
      </c>
      <c r="H571" s="45">
        <v>2017</v>
      </c>
      <c r="I571" s="48" t="s">
        <v>3359</v>
      </c>
      <c r="J571" s="104">
        <v>419680</v>
      </c>
      <c r="K571" s="105" t="s">
        <v>3360</v>
      </c>
      <c r="L571" s="88" t="s">
        <v>3199</v>
      </c>
      <c r="M571" s="88" t="s">
        <v>3335</v>
      </c>
      <c r="N571" s="88" t="s">
        <v>3361</v>
      </c>
      <c r="O571" s="88" t="s">
        <v>3362</v>
      </c>
      <c r="P571" s="76">
        <v>14793</v>
      </c>
      <c r="Q571" s="50">
        <v>62.3</v>
      </c>
      <c r="R571" s="318">
        <v>49.46</v>
      </c>
      <c r="S571" s="50">
        <v>14</v>
      </c>
      <c r="T571" s="50">
        <v>10</v>
      </c>
      <c r="U571" s="49">
        <f>SUM(R571:T571)</f>
        <v>73.460000000000008</v>
      </c>
      <c r="V571" s="76">
        <v>0</v>
      </c>
      <c r="W571" s="76">
        <v>0</v>
      </c>
      <c r="X571" s="51" t="s">
        <v>3203</v>
      </c>
      <c r="Y571" s="76">
        <v>3</v>
      </c>
      <c r="Z571" s="76">
        <v>2</v>
      </c>
      <c r="AA571" s="76">
        <v>3</v>
      </c>
      <c r="AB571" s="76">
        <v>4</v>
      </c>
      <c r="AC571" s="69"/>
      <c r="AD571" s="50">
        <v>19</v>
      </c>
      <c r="AE571" s="412">
        <v>5</v>
      </c>
      <c r="AF571" s="43">
        <v>50</v>
      </c>
      <c r="AG571" s="75" t="s">
        <v>3220</v>
      </c>
      <c r="AH571" s="88"/>
      <c r="AI571" s="66">
        <v>60</v>
      </c>
      <c r="AJ571" s="75" t="s">
        <v>3338</v>
      </c>
      <c r="AK571" s="88"/>
      <c r="AL571" s="66">
        <v>20</v>
      </c>
      <c r="AM571" s="75" t="s">
        <v>3339</v>
      </c>
      <c r="AN571" s="88"/>
      <c r="AO571" s="66">
        <v>20</v>
      </c>
      <c r="AP571" s="75"/>
      <c r="AQ571" s="88"/>
      <c r="AR571" s="66"/>
      <c r="AS571" s="75"/>
      <c r="AT571" s="76"/>
      <c r="AU571" s="66"/>
      <c r="AV571" s="169"/>
      <c r="AW571" s="76"/>
      <c r="AX571" s="66"/>
    </row>
    <row r="572" spans="1:55" s="116" customFormat="1" ht="114.75" customHeight="1" x14ac:dyDescent="0.25">
      <c r="A572" s="319">
        <v>792</v>
      </c>
      <c r="B572" s="253" t="s">
        <v>3364</v>
      </c>
      <c r="C572" s="319"/>
      <c r="D572" s="319" t="s">
        <v>3365</v>
      </c>
      <c r="E572" s="60" t="s">
        <v>3366</v>
      </c>
      <c r="F572" s="64" t="s">
        <v>3367</v>
      </c>
      <c r="G572" s="60" t="s">
        <v>3368</v>
      </c>
      <c r="H572" s="64">
        <v>2011</v>
      </c>
      <c r="I572" s="58" t="s">
        <v>3369</v>
      </c>
      <c r="J572" s="261">
        <v>86787</v>
      </c>
      <c r="K572" s="105" t="s">
        <v>2085</v>
      </c>
      <c r="L572" s="58" t="s">
        <v>3370</v>
      </c>
      <c r="M572" s="58" t="s">
        <v>3371</v>
      </c>
      <c r="N572" s="58" t="s">
        <v>3372</v>
      </c>
      <c r="O572" s="58" t="s">
        <v>3373</v>
      </c>
      <c r="P572" s="64">
        <v>21997</v>
      </c>
      <c r="Q572" s="82">
        <v>90.550235294117655</v>
      </c>
      <c r="R572" s="82">
        <v>10.210235294117648</v>
      </c>
      <c r="S572" s="82">
        <v>23</v>
      </c>
      <c r="T572" s="82">
        <v>60</v>
      </c>
      <c r="U572" s="82">
        <f t="shared" ref="U572:U600" si="18">+T572+S572+R572</f>
        <v>93.210235294117652</v>
      </c>
      <c r="V572" s="82">
        <v>70</v>
      </c>
      <c r="W572" s="64">
        <v>99</v>
      </c>
      <c r="X572" s="320" t="s">
        <v>3374</v>
      </c>
      <c r="Y572" s="64">
        <v>3</v>
      </c>
      <c r="Z572" s="64">
        <v>10</v>
      </c>
      <c r="AA572" s="64">
        <v>2</v>
      </c>
      <c r="AB572" s="64">
        <v>16</v>
      </c>
      <c r="AC572" s="64"/>
      <c r="AD572" s="64">
        <v>35</v>
      </c>
      <c r="AE572" s="77">
        <v>5</v>
      </c>
      <c r="AF572" s="62"/>
      <c r="AG572" s="74"/>
      <c r="AH572" s="58"/>
      <c r="AI572" s="366"/>
      <c r="AJ572" s="74"/>
      <c r="AK572" s="58"/>
      <c r="AL572" s="366"/>
      <c r="AM572" s="74"/>
      <c r="AN572" s="58"/>
      <c r="AO572" s="366"/>
      <c r="AP572" s="74"/>
      <c r="AQ572" s="58"/>
      <c r="AR572" s="366">
        <v>3</v>
      </c>
      <c r="AS572" s="74">
        <v>10</v>
      </c>
      <c r="AT572" s="64">
        <v>2</v>
      </c>
      <c r="AU572" s="366"/>
      <c r="AV572" s="110"/>
      <c r="AW572" s="64">
        <v>35</v>
      </c>
      <c r="AX572" s="366">
        <v>5</v>
      </c>
      <c r="AY572" s="132"/>
      <c r="AZ572" s="132"/>
      <c r="BA572" s="132"/>
      <c r="BB572" s="132"/>
      <c r="BC572" s="132"/>
    </row>
    <row r="573" spans="1:55" s="116" customFormat="1" ht="178.5" customHeight="1" x14ac:dyDescent="0.25">
      <c r="A573" s="64">
        <v>792</v>
      </c>
      <c r="B573" s="253" t="s">
        <v>3364</v>
      </c>
      <c r="C573" s="64"/>
      <c r="D573" s="64" t="s">
        <v>3375</v>
      </c>
      <c r="E573" s="60" t="s">
        <v>3376</v>
      </c>
      <c r="F573" s="64">
        <v>10196</v>
      </c>
      <c r="G573" s="60" t="s">
        <v>3377</v>
      </c>
      <c r="H573" s="64">
        <v>2009</v>
      </c>
      <c r="I573" s="58" t="s">
        <v>3378</v>
      </c>
      <c r="J573" s="261">
        <v>25004</v>
      </c>
      <c r="K573" s="105" t="s">
        <v>2085</v>
      </c>
      <c r="L573" s="58" t="s">
        <v>3379</v>
      </c>
      <c r="M573" s="58" t="s">
        <v>3380</v>
      </c>
      <c r="N573" s="58" t="s">
        <v>3381</v>
      </c>
      <c r="O573" s="58" t="s">
        <v>3382</v>
      </c>
      <c r="P573" s="64">
        <v>21239</v>
      </c>
      <c r="Q573" s="64">
        <v>81</v>
      </c>
      <c r="R573" s="64">
        <v>2.94</v>
      </c>
      <c r="S573" s="64">
        <v>20</v>
      </c>
      <c r="T573" s="64">
        <v>60</v>
      </c>
      <c r="U573" s="64">
        <f t="shared" si="18"/>
        <v>82.94</v>
      </c>
      <c r="V573" s="64">
        <v>90</v>
      </c>
      <c r="W573" s="64">
        <v>99</v>
      </c>
      <c r="X573" s="320" t="s">
        <v>3374</v>
      </c>
      <c r="Y573" s="64">
        <v>4</v>
      </c>
      <c r="Z573" s="64">
        <v>3</v>
      </c>
      <c r="AA573" s="64">
        <v>3</v>
      </c>
      <c r="AB573" s="64">
        <v>39</v>
      </c>
      <c r="AC573" s="64"/>
      <c r="AD573" s="64">
        <v>61</v>
      </c>
      <c r="AE573" s="77">
        <v>5</v>
      </c>
      <c r="AF573" s="62">
        <v>80</v>
      </c>
      <c r="AG573" s="74" t="s">
        <v>3375</v>
      </c>
      <c r="AH573" s="58" t="s">
        <v>3383</v>
      </c>
      <c r="AI573" s="366">
        <v>30</v>
      </c>
      <c r="AJ573" s="74"/>
      <c r="AK573" s="58" t="s">
        <v>3384</v>
      </c>
      <c r="AL573" s="366"/>
      <c r="AM573" s="74"/>
      <c r="AN573" s="58"/>
      <c r="AO573" s="366"/>
      <c r="AP573" s="74"/>
      <c r="AQ573" s="58"/>
      <c r="AR573" s="366"/>
      <c r="AS573" s="74" t="s">
        <v>3385</v>
      </c>
      <c r="AT573" s="64" t="s">
        <v>3386</v>
      </c>
      <c r="AU573" s="366">
        <v>50</v>
      </c>
      <c r="AV573" s="110"/>
      <c r="AW573" s="64"/>
      <c r="AX573" s="366"/>
      <c r="AY573" s="132"/>
      <c r="AZ573" s="132"/>
      <c r="BA573" s="132"/>
      <c r="BB573" s="132"/>
      <c r="BC573" s="132"/>
    </row>
    <row r="574" spans="1:55" s="116" customFormat="1" ht="178.5" customHeight="1" x14ac:dyDescent="0.25">
      <c r="A574" s="64">
        <v>792</v>
      </c>
      <c r="B574" s="253" t="s">
        <v>3364</v>
      </c>
      <c r="C574" s="64"/>
      <c r="D574" s="64" t="s">
        <v>3375</v>
      </c>
      <c r="E574" s="60" t="s">
        <v>3376</v>
      </c>
      <c r="F574" s="64">
        <v>10196</v>
      </c>
      <c r="G574" s="60" t="s">
        <v>3377</v>
      </c>
      <c r="H574" s="64">
        <v>2009</v>
      </c>
      <c r="I574" s="58" t="s">
        <v>3378</v>
      </c>
      <c r="J574" s="261">
        <v>25004</v>
      </c>
      <c r="K574" s="105" t="s">
        <v>2085</v>
      </c>
      <c r="L574" s="58" t="s">
        <v>3379</v>
      </c>
      <c r="M574" s="58" t="s">
        <v>3380</v>
      </c>
      <c r="N574" s="58" t="s">
        <v>3381</v>
      </c>
      <c r="O574" s="58" t="s">
        <v>3387</v>
      </c>
      <c r="P574" s="64">
        <v>21240</v>
      </c>
      <c r="Q574" s="64">
        <v>81</v>
      </c>
      <c r="R574" s="64">
        <v>2.94</v>
      </c>
      <c r="S574" s="64">
        <v>20</v>
      </c>
      <c r="T574" s="64">
        <v>60</v>
      </c>
      <c r="U574" s="64">
        <f t="shared" si="18"/>
        <v>82.94</v>
      </c>
      <c r="V574" s="64">
        <v>90</v>
      </c>
      <c r="W574" s="64">
        <v>99</v>
      </c>
      <c r="X574" s="320" t="s">
        <v>3374</v>
      </c>
      <c r="Y574" s="64">
        <v>4</v>
      </c>
      <c r="Z574" s="64">
        <v>3</v>
      </c>
      <c r="AA574" s="64">
        <v>3</v>
      </c>
      <c r="AB574" s="64">
        <v>39</v>
      </c>
      <c r="AC574" s="64"/>
      <c r="AD574" s="64">
        <v>61</v>
      </c>
      <c r="AE574" s="77">
        <v>5</v>
      </c>
      <c r="AF574" s="62">
        <v>80</v>
      </c>
      <c r="AG574" s="74" t="s">
        <v>3375</v>
      </c>
      <c r="AH574" s="58" t="s">
        <v>3383</v>
      </c>
      <c r="AI574" s="366">
        <v>30</v>
      </c>
      <c r="AJ574" s="74"/>
      <c r="AK574" s="58"/>
      <c r="AL574" s="366"/>
      <c r="AM574" s="74"/>
      <c r="AN574" s="58"/>
      <c r="AO574" s="366"/>
      <c r="AP574" s="74"/>
      <c r="AQ574" s="58"/>
      <c r="AR574" s="366"/>
      <c r="AS574" s="74"/>
      <c r="AT574" s="64"/>
      <c r="AU574" s="366"/>
      <c r="AV574" s="110"/>
      <c r="AW574" s="64"/>
      <c r="AX574" s="366"/>
      <c r="AY574" s="132"/>
      <c r="AZ574" s="132"/>
      <c r="BA574" s="132"/>
      <c r="BB574" s="132"/>
      <c r="BC574" s="132"/>
    </row>
    <row r="575" spans="1:55" s="116" customFormat="1" ht="191.25" customHeight="1" x14ac:dyDescent="0.25">
      <c r="A575" s="64">
        <v>792</v>
      </c>
      <c r="B575" s="253" t="s">
        <v>3364</v>
      </c>
      <c r="C575" s="64"/>
      <c r="D575" s="64" t="s">
        <v>3388</v>
      </c>
      <c r="E575" s="60" t="s">
        <v>3389</v>
      </c>
      <c r="F575" s="64">
        <v>28349</v>
      </c>
      <c r="G575" s="60" t="s">
        <v>3390</v>
      </c>
      <c r="H575" s="64">
        <v>2008</v>
      </c>
      <c r="I575" s="58" t="s">
        <v>3391</v>
      </c>
      <c r="J575" s="261">
        <v>38969</v>
      </c>
      <c r="K575" s="105" t="s">
        <v>2085</v>
      </c>
      <c r="L575" s="58" t="s">
        <v>3370</v>
      </c>
      <c r="M575" s="58" t="s">
        <v>3371</v>
      </c>
      <c r="N575" s="58" t="s">
        <v>3392</v>
      </c>
      <c r="O575" s="58" t="s">
        <v>3393</v>
      </c>
      <c r="P575" s="64">
        <v>20564</v>
      </c>
      <c r="Q575" s="64">
        <v>83.02</v>
      </c>
      <c r="R575" s="64">
        <v>4.58</v>
      </c>
      <c r="S575" s="64">
        <v>18</v>
      </c>
      <c r="T575" s="64">
        <v>60</v>
      </c>
      <c r="U575" s="64">
        <f t="shared" si="18"/>
        <v>82.58</v>
      </c>
      <c r="V575" s="64">
        <v>50</v>
      </c>
      <c r="W575" s="64">
        <v>99</v>
      </c>
      <c r="X575" s="320" t="s">
        <v>3374</v>
      </c>
      <c r="Y575" s="64">
        <v>6</v>
      </c>
      <c r="Z575" s="64">
        <v>2</v>
      </c>
      <c r="AA575" s="64">
        <v>1</v>
      </c>
      <c r="AB575" s="64">
        <v>16</v>
      </c>
      <c r="AC575" s="64"/>
      <c r="AD575" s="64">
        <v>51</v>
      </c>
      <c r="AE575" s="77">
        <v>5</v>
      </c>
      <c r="AF575" s="62">
        <v>0</v>
      </c>
      <c r="AG575" s="74"/>
      <c r="AH575" s="58"/>
      <c r="AI575" s="366"/>
      <c r="AJ575" s="74"/>
      <c r="AK575" s="58"/>
      <c r="AL575" s="366"/>
      <c r="AM575" s="74"/>
      <c r="AN575" s="58"/>
      <c r="AO575" s="366"/>
      <c r="AP575" s="74"/>
      <c r="AQ575" s="58"/>
      <c r="AR575" s="366"/>
      <c r="AS575" s="74"/>
      <c r="AT575" s="64"/>
      <c r="AU575" s="366"/>
      <c r="AV575" s="110"/>
      <c r="AW575" s="64"/>
      <c r="AX575" s="366"/>
      <c r="AY575" s="132"/>
      <c r="AZ575" s="132"/>
      <c r="BA575" s="132"/>
      <c r="BB575" s="132"/>
      <c r="BC575" s="132"/>
    </row>
    <row r="576" spans="1:55" s="116" customFormat="1" ht="127.5" customHeight="1" x14ac:dyDescent="0.25">
      <c r="A576" s="64">
        <v>792</v>
      </c>
      <c r="B576" s="253" t="s">
        <v>3364</v>
      </c>
      <c r="C576" s="64"/>
      <c r="D576" s="64" t="s">
        <v>3388</v>
      </c>
      <c r="E576" s="60" t="s">
        <v>3389</v>
      </c>
      <c r="F576" s="64">
        <v>28349</v>
      </c>
      <c r="G576" s="60" t="s">
        <v>3394</v>
      </c>
      <c r="H576" s="64">
        <v>2006</v>
      </c>
      <c r="I576" s="58" t="s">
        <v>3395</v>
      </c>
      <c r="J576" s="261">
        <v>111096</v>
      </c>
      <c r="K576" s="105" t="s">
        <v>2085</v>
      </c>
      <c r="L576" s="58" t="s">
        <v>3370</v>
      </c>
      <c r="M576" s="58" t="s">
        <v>3371</v>
      </c>
      <c r="N576" s="58" t="s">
        <v>3396</v>
      </c>
      <c r="O576" s="58" t="s">
        <v>3397</v>
      </c>
      <c r="P576" s="64">
        <v>19200</v>
      </c>
      <c r="Q576" s="64">
        <v>91.25</v>
      </c>
      <c r="R576" s="64">
        <v>13.07</v>
      </c>
      <c r="S576" s="64">
        <v>25</v>
      </c>
      <c r="T576" s="64">
        <v>60</v>
      </c>
      <c r="U576" s="64">
        <f t="shared" si="18"/>
        <v>98.07</v>
      </c>
      <c r="V576" s="64">
        <v>65</v>
      </c>
      <c r="W576" s="64">
        <v>99</v>
      </c>
      <c r="X576" s="320" t="s">
        <v>3374</v>
      </c>
      <c r="Y576" s="64">
        <v>6</v>
      </c>
      <c r="Z576" s="64">
        <v>2</v>
      </c>
      <c r="AA576" s="64">
        <v>1</v>
      </c>
      <c r="AB576" s="64">
        <v>16</v>
      </c>
      <c r="AC576" s="64">
        <v>217</v>
      </c>
      <c r="AD576" s="64">
        <v>61</v>
      </c>
      <c r="AE576" s="77">
        <v>5</v>
      </c>
      <c r="AF576" s="62">
        <v>80</v>
      </c>
      <c r="AG576" s="74"/>
      <c r="AH576" s="58"/>
      <c r="AI576" s="366"/>
      <c r="AJ576" s="74"/>
      <c r="AK576" s="58"/>
      <c r="AL576" s="366"/>
      <c r="AM576" s="74"/>
      <c r="AN576" s="58"/>
      <c r="AO576" s="366"/>
      <c r="AP576" s="74"/>
      <c r="AQ576" s="58"/>
      <c r="AR576" s="366"/>
      <c r="AS576" s="74"/>
      <c r="AT576" s="64"/>
      <c r="AU576" s="366"/>
      <c r="AV576" s="110" t="s">
        <v>3398</v>
      </c>
      <c r="AW576" s="64" t="s">
        <v>3399</v>
      </c>
      <c r="AX576" s="366">
        <v>80</v>
      </c>
      <c r="AY576" s="132"/>
      <c r="AZ576" s="132"/>
      <c r="BA576" s="132"/>
      <c r="BB576" s="132"/>
      <c r="BC576" s="132"/>
    </row>
    <row r="577" spans="1:55" s="116" customFormat="1" ht="165.75" customHeight="1" x14ac:dyDescent="0.25">
      <c r="A577" s="64">
        <v>792</v>
      </c>
      <c r="B577" s="253" t="s">
        <v>3364</v>
      </c>
      <c r="C577" s="64"/>
      <c r="D577" s="64" t="s">
        <v>3400</v>
      </c>
      <c r="E577" s="60" t="s">
        <v>3401</v>
      </c>
      <c r="F577" s="64">
        <v>10924</v>
      </c>
      <c r="G577" s="60" t="s">
        <v>3402</v>
      </c>
      <c r="H577" s="64">
        <v>2005</v>
      </c>
      <c r="I577" s="58" t="s">
        <v>3403</v>
      </c>
      <c r="J577" s="261">
        <v>35821</v>
      </c>
      <c r="K577" s="105" t="s">
        <v>2085</v>
      </c>
      <c r="L577" s="58" t="s">
        <v>3404</v>
      </c>
      <c r="M577" s="58" t="s">
        <v>3405</v>
      </c>
      <c r="N577" s="58" t="s">
        <v>3406</v>
      </c>
      <c r="O577" s="58" t="s">
        <v>3407</v>
      </c>
      <c r="P577" s="64">
        <v>18372</v>
      </c>
      <c r="Q577" s="64">
        <v>81</v>
      </c>
      <c r="R577" s="64">
        <v>4.21</v>
      </c>
      <c r="S577" s="64">
        <v>20</v>
      </c>
      <c r="T577" s="64">
        <v>60</v>
      </c>
      <c r="U577" s="64">
        <f t="shared" si="18"/>
        <v>84.21</v>
      </c>
      <c r="V577" s="64">
        <v>5</v>
      </c>
      <c r="W577" s="64">
        <v>99</v>
      </c>
      <c r="X577" s="320" t="s">
        <v>3374</v>
      </c>
      <c r="Y577" s="64">
        <v>4</v>
      </c>
      <c r="Z577" s="64">
        <v>3</v>
      </c>
      <c r="AA577" s="64">
        <v>4</v>
      </c>
      <c r="AB577" s="64">
        <v>40</v>
      </c>
      <c r="AC577" s="64"/>
      <c r="AD577" s="64">
        <v>61</v>
      </c>
      <c r="AE577" s="77">
        <v>5</v>
      </c>
      <c r="AF577" s="62">
        <v>100</v>
      </c>
      <c r="AG577" s="74" t="s">
        <v>3400</v>
      </c>
      <c r="AH577" s="58" t="s">
        <v>3408</v>
      </c>
      <c r="AI577" s="366">
        <v>100</v>
      </c>
      <c r="AJ577" s="74"/>
      <c r="AK577" s="58"/>
      <c r="AL577" s="366"/>
      <c r="AM577" s="74"/>
      <c r="AN577" s="58"/>
      <c r="AO577" s="366"/>
      <c r="AP577" s="74"/>
      <c r="AQ577" s="58"/>
      <c r="AR577" s="366"/>
      <c r="AS577" s="74"/>
      <c r="AT577" s="64"/>
      <c r="AU577" s="366"/>
      <c r="AV577" s="110"/>
      <c r="AW577" s="64"/>
      <c r="AX577" s="366"/>
      <c r="AY577" s="132"/>
      <c r="AZ577" s="132"/>
      <c r="BA577" s="132"/>
      <c r="BB577" s="132"/>
      <c r="BC577" s="132"/>
    </row>
    <row r="578" spans="1:55" s="116" customFormat="1" ht="114.75" customHeight="1" x14ac:dyDescent="0.25">
      <c r="A578" s="64">
        <v>792</v>
      </c>
      <c r="B578" s="253" t="s">
        <v>3364</v>
      </c>
      <c r="C578" s="64"/>
      <c r="D578" s="64" t="s">
        <v>3400</v>
      </c>
      <c r="E578" s="60" t="s">
        <v>3409</v>
      </c>
      <c r="F578" s="64">
        <v>34230</v>
      </c>
      <c r="G578" s="60" t="s">
        <v>3410</v>
      </c>
      <c r="H578" s="64">
        <v>2009</v>
      </c>
      <c r="I578" s="58" t="s">
        <v>3411</v>
      </c>
      <c r="J578" s="261">
        <v>38132</v>
      </c>
      <c r="K578" s="105" t="s">
        <v>2085</v>
      </c>
      <c r="L578" s="58" t="s">
        <v>3370</v>
      </c>
      <c r="M578" s="58" t="s">
        <v>3371</v>
      </c>
      <c r="N578" s="58" t="s">
        <v>3412</v>
      </c>
      <c r="O578" s="58" t="s">
        <v>3413</v>
      </c>
      <c r="P578" s="64">
        <v>21164</v>
      </c>
      <c r="Q578" s="64">
        <v>81</v>
      </c>
      <c r="R578" s="64">
        <v>4.49</v>
      </c>
      <c r="S578" s="64">
        <v>20</v>
      </c>
      <c r="T578" s="64">
        <v>60</v>
      </c>
      <c r="U578" s="64">
        <f t="shared" si="18"/>
        <v>84.49</v>
      </c>
      <c r="V578" s="64">
        <v>10</v>
      </c>
      <c r="W578" s="64">
        <v>99</v>
      </c>
      <c r="X578" s="320" t="s">
        <v>3374</v>
      </c>
      <c r="Y578" s="64">
        <v>3</v>
      </c>
      <c r="Z578" s="64">
        <v>12</v>
      </c>
      <c r="AA578" s="64">
        <v>1</v>
      </c>
      <c r="AB578" s="64">
        <v>32</v>
      </c>
      <c r="AC578" s="64"/>
      <c r="AD578" s="64">
        <v>61</v>
      </c>
      <c r="AE578" s="77">
        <v>5</v>
      </c>
      <c r="AF578" s="62">
        <v>5</v>
      </c>
      <c r="AG578" s="74"/>
      <c r="AH578" s="58"/>
      <c r="AI578" s="366"/>
      <c r="AJ578" s="74"/>
      <c r="AK578" s="58"/>
      <c r="AL578" s="366"/>
      <c r="AM578" s="74"/>
      <c r="AN578" s="58"/>
      <c r="AO578" s="366"/>
      <c r="AP578" s="74"/>
      <c r="AQ578" s="58"/>
      <c r="AR578" s="366"/>
      <c r="AS578" s="74" t="s">
        <v>1880</v>
      </c>
      <c r="AT578" s="64" t="s">
        <v>3414</v>
      </c>
      <c r="AU578" s="366">
        <v>5</v>
      </c>
      <c r="AV578" s="110"/>
      <c r="AW578" s="64"/>
      <c r="AX578" s="366"/>
      <c r="AY578" s="132"/>
      <c r="AZ578" s="132"/>
      <c r="BA578" s="132"/>
      <c r="BB578" s="132"/>
      <c r="BC578" s="132"/>
    </row>
    <row r="579" spans="1:55" s="116" customFormat="1" ht="165.75" customHeight="1" x14ac:dyDescent="0.25">
      <c r="A579" s="64">
        <v>792</v>
      </c>
      <c r="B579" s="253" t="s">
        <v>3364</v>
      </c>
      <c r="C579" s="64"/>
      <c r="D579" s="64" t="s">
        <v>3400</v>
      </c>
      <c r="E579" s="60" t="s">
        <v>3401</v>
      </c>
      <c r="F579" s="64">
        <v>10924</v>
      </c>
      <c r="G579" s="60" t="s">
        <v>3415</v>
      </c>
      <c r="H579" s="64">
        <v>2000</v>
      </c>
      <c r="I579" s="58" t="s">
        <v>3416</v>
      </c>
      <c r="J579" s="261">
        <v>24067</v>
      </c>
      <c r="K579" s="105" t="s">
        <v>2085</v>
      </c>
      <c r="L579" s="58" t="s">
        <v>3404</v>
      </c>
      <c r="M579" s="58" t="s">
        <v>3405</v>
      </c>
      <c r="N579" s="58" t="s">
        <v>3417</v>
      </c>
      <c r="O579" s="58" t="s">
        <v>3418</v>
      </c>
      <c r="P579" s="64">
        <v>13630</v>
      </c>
      <c r="Q579" s="64">
        <v>81</v>
      </c>
      <c r="R579" s="64">
        <v>2.83</v>
      </c>
      <c r="S579" s="64">
        <v>20</v>
      </c>
      <c r="T579" s="64">
        <v>60</v>
      </c>
      <c r="U579" s="64">
        <f t="shared" si="18"/>
        <v>82.83</v>
      </c>
      <c r="V579" s="64">
        <v>5</v>
      </c>
      <c r="W579" s="64">
        <v>99</v>
      </c>
      <c r="X579" s="320" t="s">
        <v>3374</v>
      </c>
      <c r="Y579" s="64">
        <v>4</v>
      </c>
      <c r="Z579" s="64">
        <v>3</v>
      </c>
      <c r="AA579" s="64">
        <v>4</v>
      </c>
      <c r="AB579" s="64">
        <v>40</v>
      </c>
      <c r="AC579" s="64"/>
      <c r="AD579" s="64">
        <v>61</v>
      </c>
      <c r="AE579" s="77">
        <v>5</v>
      </c>
      <c r="AF579" s="62">
        <v>10</v>
      </c>
      <c r="AG579" s="74" t="s">
        <v>3400</v>
      </c>
      <c r="AH579" s="58" t="s">
        <v>3408</v>
      </c>
      <c r="AI579" s="366">
        <v>10</v>
      </c>
      <c r="AJ579" s="74"/>
      <c r="AK579" s="58"/>
      <c r="AL579" s="366"/>
      <c r="AM579" s="74"/>
      <c r="AN579" s="58"/>
      <c r="AO579" s="366"/>
      <c r="AP579" s="74"/>
      <c r="AQ579" s="58"/>
      <c r="AR579" s="366"/>
      <c r="AS579" s="74"/>
      <c r="AT579" s="64"/>
      <c r="AU579" s="366"/>
      <c r="AV579" s="110"/>
      <c r="AW579" s="64"/>
      <c r="AX579" s="366"/>
      <c r="AY579" s="132"/>
      <c r="AZ579" s="132"/>
      <c r="BA579" s="132"/>
      <c r="BB579" s="132"/>
      <c r="BC579" s="132"/>
    </row>
    <row r="580" spans="1:55" s="116" customFormat="1" ht="165.75" customHeight="1" x14ac:dyDescent="0.25">
      <c r="A580" s="64">
        <v>792</v>
      </c>
      <c r="B580" s="253" t="s">
        <v>3364</v>
      </c>
      <c r="C580" s="64"/>
      <c r="D580" s="64" t="s">
        <v>3400</v>
      </c>
      <c r="E580" s="60" t="s">
        <v>3401</v>
      </c>
      <c r="F580" s="64">
        <v>10924</v>
      </c>
      <c r="G580" s="60" t="s">
        <v>3419</v>
      </c>
      <c r="H580" s="64">
        <v>2004</v>
      </c>
      <c r="I580" s="58" t="s">
        <v>3420</v>
      </c>
      <c r="J580" s="261">
        <v>21597</v>
      </c>
      <c r="K580" s="105" t="s">
        <v>2085</v>
      </c>
      <c r="L580" s="58" t="s">
        <v>3404</v>
      </c>
      <c r="M580" s="58" t="s">
        <v>3405</v>
      </c>
      <c r="N580" s="58" t="s">
        <v>3421</v>
      </c>
      <c r="O580" s="58" t="s">
        <v>3422</v>
      </c>
      <c r="P580" s="64">
        <v>17086</v>
      </c>
      <c r="Q580" s="64">
        <v>81.03</v>
      </c>
      <c r="R580" s="64">
        <v>2.54</v>
      </c>
      <c r="S580" s="64">
        <v>20</v>
      </c>
      <c r="T580" s="64">
        <v>60</v>
      </c>
      <c r="U580" s="64">
        <f t="shared" si="18"/>
        <v>82.54</v>
      </c>
      <c r="V580" s="64">
        <v>1</v>
      </c>
      <c r="W580" s="64">
        <v>99</v>
      </c>
      <c r="X580" s="320" t="s">
        <v>3374</v>
      </c>
      <c r="Y580" s="64">
        <v>4</v>
      </c>
      <c r="Z580" s="64">
        <v>3</v>
      </c>
      <c r="AA580" s="64">
        <v>4</v>
      </c>
      <c r="AB580" s="64">
        <v>40</v>
      </c>
      <c r="AC580" s="64"/>
      <c r="AD580" s="64">
        <v>61</v>
      </c>
      <c r="AE580" s="77">
        <v>5</v>
      </c>
      <c r="AF580" s="62">
        <v>0</v>
      </c>
      <c r="AG580" s="74"/>
      <c r="AH580" s="58"/>
      <c r="AI580" s="366"/>
      <c r="AJ580" s="74"/>
      <c r="AK580" s="58"/>
      <c r="AL580" s="366"/>
      <c r="AM580" s="74"/>
      <c r="AN580" s="58"/>
      <c r="AO580" s="366"/>
      <c r="AP580" s="74"/>
      <c r="AQ580" s="58"/>
      <c r="AR580" s="366"/>
      <c r="AS580" s="74"/>
      <c r="AT580" s="64"/>
      <c r="AU580" s="366"/>
      <c r="AV580" s="110"/>
      <c r="AW580" s="64"/>
      <c r="AX580" s="366"/>
      <c r="AY580" s="132"/>
      <c r="AZ580" s="132"/>
      <c r="BA580" s="132"/>
      <c r="BB580" s="132"/>
      <c r="BC580" s="132"/>
    </row>
    <row r="581" spans="1:55" s="116" customFormat="1" ht="114.75" customHeight="1" x14ac:dyDescent="0.25">
      <c r="A581" s="64">
        <v>792</v>
      </c>
      <c r="B581" s="253" t="s">
        <v>3364</v>
      </c>
      <c r="C581" s="64"/>
      <c r="D581" s="64" t="s">
        <v>3388</v>
      </c>
      <c r="E581" s="60" t="s">
        <v>3423</v>
      </c>
      <c r="F581" s="64" t="s">
        <v>3424</v>
      </c>
      <c r="G581" s="60" t="s">
        <v>3425</v>
      </c>
      <c r="H581" s="64">
        <v>1999</v>
      </c>
      <c r="I581" s="58" t="s">
        <v>3426</v>
      </c>
      <c r="J581" s="261">
        <v>32264</v>
      </c>
      <c r="K581" s="105" t="s">
        <v>2085</v>
      </c>
      <c r="L581" s="58" t="s">
        <v>3370</v>
      </c>
      <c r="M581" s="58" t="s">
        <v>3371</v>
      </c>
      <c r="N581" s="58" t="s">
        <v>3427</v>
      </c>
      <c r="O581" s="58" t="s">
        <v>3428</v>
      </c>
      <c r="P581" s="64">
        <v>13306</v>
      </c>
      <c r="Q581" s="64">
        <v>67.28</v>
      </c>
      <c r="R581" s="64">
        <v>3.79</v>
      </c>
      <c r="S581" s="64">
        <v>5</v>
      </c>
      <c r="T581" s="64">
        <v>60</v>
      </c>
      <c r="U581" s="64">
        <f t="shared" si="18"/>
        <v>68.790000000000006</v>
      </c>
      <c r="V581" s="64">
        <v>50</v>
      </c>
      <c r="W581" s="64">
        <v>99</v>
      </c>
      <c r="X581" s="320" t="s">
        <v>3374</v>
      </c>
      <c r="Y581" s="64">
        <v>6</v>
      </c>
      <c r="Z581" s="64">
        <v>1</v>
      </c>
      <c r="AA581" s="64">
        <v>5</v>
      </c>
      <c r="AB581" s="64">
        <v>16</v>
      </c>
      <c r="AC581" s="64"/>
      <c r="AD581" s="64">
        <v>61</v>
      </c>
      <c r="AE581" s="77">
        <v>5</v>
      </c>
      <c r="AF581" s="62"/>
      <c r="AG581" s="74"/>
      <c r="AH581" s="58"/>
      <c r="AI581" s="366"/>
      <c r="AJ581" s="74"/>
      <c r="AK581" s="58"/>
      <c r="AL581" s="366"/>
      <c r="AM581" s="74"/>
      <c r="AN581" s="58"/>
      <c r="AO581" s="366"/>
      <c r="AP581" s="74"/>
      <c r="AQ581" s="58"/>
      <c r="AR581" s="366"/>
      <c r="AS581" s="74"/>
      <c r="AT581" s="64"/>
      <c r="AU581" s="366"/>
      <c r="AV581" s="110"/>
      <c r="AW581" s="64"/>
      <c r="AX581" s="366"/>
      <c r="AY581" s="132"/>
      <c r="AZ581" s="132"/>
      <c r="BA581" s="132"/>
      <c r="BB581" s="132"/>
      <c r="BC581" s="132"/>
    </row>
    <row r="582" spans="1:55" s="116" customFormat="1" ht="130.94999999999999" customHeight="1" x14ac:dyDescent="0.25">
      <c r="A582" s="64">
        <v>792</v>
      </c>
      <c r="B582" s="253" t="s">
        <v>3364</v>
      </c>
      <c r="C582" s="64"/>
      <c r="D582" s="64" t="s">
        <v>3375</v>
      </c>
      <c r="E582" s="60" t="s">
        <v>3376</v>
      </c>
      <c r="F582" s="64">
        <v>10196</v>
      </c>
      <c r="G582" s="60" t="s">
        <v>3429</v>
      </c>
      <c r="H582" s="64">
        <v>1996</v>
      </c>
      <c r="I582" s="58" t="s">
        <v>3430</v>
      </c>
      <c r="J582" s="261">
        <v>81864</v>
      </c>
      <c r="K582" s="105" t="s">
        <v>2085</v>
      </c>
      <c r="L582" s="58" t="s">
        <v>3370</v>
      </c>
      <c r="M582" s="58" t="s">
        <v>3371</v>
      </c>
      <c r="N582" s="58" t="s">
        <v>3431</v>
      </c>
      <c r="O582" s="58" t="s">
        <v>3432</v>
      </c>
      <c r="P582" s="64">
        <v>11088</v>
      </c>
      <c r="Q582" s="64">
        <v>78.13</v>
      </c>
      <c r="R582" s="82">
        <f>+J582/1700/5</f>
        <v>9.6310588235294112</v>
      </c>
      <c r="S582" s="64">
        <v>10</v>
      </c>
      <c r="T582" s="64">
        <v>60</v>
      </c>
      <c r="U582" s="82">
        <f t="shared" si="18"/>
        <v>79.631058823529415</v>
      </c>
      <c r="V582" s="64"/>
      <c r="W582" s="64">
        <v>40</v>
      </c>
      <c r="X582" s="320" t="s">
        <v>3374</v>
      </c>
      <c r="Y582" s="64"/>
      <c r="Z582" s="64"/>
      <c r="AA582" s="64"/>
      <c r="AB582" s="64"/>
      <c r="AC582" s="64"/>
      <c r="AD582" s="64">
        <v>61</v>
      </c>
      <c r="AE582" s="77">
        <v>5</v>
      </c>
      <c r="AF582" s="62"/>
      <c r="AG582" s="74"/>
      <c r="AH582" s="58"/>
      <c r="AI582" s="366"/>
      <c r="AJ582" s="74"/>
      <c r="AK582" s="58"/>
      <c r="AL582" s="366"/>
      <c r="AM582" s="74"/>
      <c r="AN582" s="58"/>
      <c r="AO582" s="366"/>
      <c r="AP582" s="74"/>
      <c r="AQ582" s="58"/>
      <c r="AR582" s="366"/>
      <c r="AS582" s="74"/>
      <c r="AT582" s="64"/>
      <c r="AU582" s="366"/>
      <c r="AV582" s="110"/>
      <c r="AW582" s="64"/>
      <c r="AX582" s="366"/>
      <c r="AY582" s="132"/>
      <c r="AZ582" s="132"/>
      <c r="BA582" s="132"/>
      <c r="BB582" s="132"/>
      <c r="BC582" s="132"/>
    </row>
    <row r="583" spans="1:55" s="116" customFormat="1" ht="178.5" customHeight="1" x14ac:dyDescent="0.25">
      <c r="A583" s="64">
        <v>792</v>
      </c>
      <c r="B583" s="253" t="s">
        <v>3364</v>
      </c>
      <c r="C583" s="64"/>
      <c r="D583" s="64" t="s">
        <v>3375</v>
      </c>
      <c r="E583" s="60" t="s">
        <v>3433</v>
      </c>
      <c r="F583" s="64">
        <v>5674</v>
      </c>
      <c r="G583" s="60" t="s">
        <v>3434</v>
      </c>
      <c r="H583" s="64">
        <v>2014</v>
      </c>
      <c r="I583" s="58" t="s">
        <v>3435</v>
      </c>
      <c r="J583" s="261">
        <v>32148</v>
      </c>
      <c r="K583" s="105" t="s">
        <v>2085</v>
      </c>
      <c r="L583" s="58" t="s">
        <v>3379</v>
      </c>
      <c r="M583" s="58" t="s">
        <v>3380</v>
      </c>
      <c r="N583" s="58" t="s">
        <v>3436</v>
      </c>
      <c r="O583" s="58" t="s">
        <v>3437</v>
      </c>
      <c r="P583" s="64">
        <v>23352</v>
      </c>
      <c r="Q583" s="64">
        <v>83.28</v>
      </c>
      <c r="R583" s="64">
        <v>3.78</v>
      </c>
      <c r="S583" s="64">
        <v>20</v>
      </c>
      <c r="T583" s="64">
        <v>61</v>
      </c>
      <c r="U583" s="64">
        <f t="shared" si="18"/>
        <v>84.78</v>
      </c>
      <c r="V583" s="64">
        <v>90</v>
      </c>
      <c r="W583" s="64">
        <v>99</v>
      </c>
      <c r="X583" s="320" t="s">
        <v>3374</v>
      </c>
      <c r="Y583" s="64">
        <v>4</v>
      </c>
      <c r="Z583" s="64">
        <v>5</v>
      </c>
      <c r="AA583" s="64">
        <v>5</v>
      </c>
      <c r="AB583" s="64">
        <v>39</v>
      </c>
      <c r="AC583" s="64"/>
      <c r="AD583" s="64">
        <v>61</v>
      </c>
      <c r="AE583" s="77">
        <v>5</v>
      </c>
      <c r="AF583" s="62">
        <v>80</v>
      </c>
      <c r="AG583" s="74" t="s">
        <v>3375</v>
      </c>
      <c r="AH583" s="58" t="s">
        <v>3438</v>
      </c>
      <c r="AI583" s="366">
        <v>20</v>
      </c>
      <c r="AJ583" s="74"/>
      <c r="AK583" s="58"/>
      <c r="AL583" s="366"/>
      <c r="AM583" s="74"/>
      <c r="AN583" s="58"/>
      <c r="AO583" s="366"/>
      <c r="AP583" s="74"/>
      <c r="AQ583" s="58"/>
      <c r="AR583" s="366"/>
      <c r="AS583" s="74" t="s">
        <v>3439</v>
      </c>
      <c r="AT583" s="64" t="s">
        <v>3438</v>
      </c>
      <c r="AU583" s="366">
        <v>50</v>
      </c>
      <c r="AV583" s="110" t="s">
        <v>3440</v>
      </c>
      <c r="AW583" s="64" t="s">
        <v>3441</v>
      </c>
      <c r="AX583" s="366">
        <v>10</v>
      </c>
      <c r="AY583" s="132"/>
      <c r="AZ583" s="132"/>
      <c r="BA583" s="132"/>
      <c r="BB583" s="132"/>
      <c r="BC583" s="132"/>
    </row>
    <row r="584" spans="1:55" s="116" customFormat="1" ht="114.75" customHeight="1" x14ac:dyDescent="0.25">
      <c r="A584" s="64">
        <v>792</v>
      </c>
      <c r="B584" s="253" t="s">
        <v>3364</v>
      </c>
      <c r="C584" s="64"/>
      <c r="D584" s="64" t="s">
        <v>3388</v>
      </c>
      <c r="E584" s="60" t="s">
        <v>3423</v>
      </c>
      <c r="F584" s="64" t="s">
        <v>3424</v>
      </c>
      <c r="G584" s="60" t="s">
        <v>3442</v>
      </c>
      <c r="H584" s="64">
        <v>1996</v>
      </c>
      <c r="I584" s="58" t="s">
        <v>3443</v>
      </c>
      <c r="J584" s="261">
        <v>36052</v>
      </c>
      <c r="K584" s="105" t="s">
        <v>2085</v>
      </c>
      <c r="L584" s="58" t="s">
        <v>3370</v>
      </c>
      <c r="M584" s="58" t="s">
        <v>3371</v>
      </c>
      <c r="N584" s="58" t="s">
        <v>3444</v>
      </c>
      <c r="O584" s="58" t="s">
        <v>3445</v>
      </c>
      <c r="P584" s="64">
        <v>11041</v>
      </c>
      <c r="Q584" s="64">
        <v>81</v>
      </c>
      <c r="R584" s="64">
        <v>4.24</v>
      </c>
      <c r="S584" s="64">
        <v>20</v>
      </c>
      <c r="T584" s="64">
        <v>61</v>
      </c>
      <c r="U584" s="64">
        <f t="shared" si="18"/>
        <v>85.24</v>
      </c>
      <c r="V584" s="64">
        <v>15</v>
      </c>
      <c r="W584" s="64">
        <v>99</v>
      </c>
      <c r="X584" s="320" t="s">
        <v>3374</v>
      </c>
      <c r="Y584" s="64">
        <v>6</v>
      </c>
      <c r="Z584" s="64">
        <v>4</v>
      </c>
      <c r="AA584" s="64">
        <v>7</v>
      </c>
      <c r="AB584" s="64">
        <v>16</v>
      </c>
      <c r="AC584" s="64"/>
      <c r="AD584" s="64">
        <v>61</v>
      </c>
      <c r="AE584" s="77">
        <v>5</v>
      </c>
      <c r="AF584" s="62"/>
      <c r="AG584" s="74"/>
      <c r="AH584" s="58"/>
      <c r="AI584" s="366"/>
      <c r="AJ584" s="74"/>
      <c r="AK584" s="58"/>
      <c r="AL584" s="366"/>
      <c r="AM584" s="74"/>
      <c r="AN584" s="58"/>
      <c r="AO584" s="366"/>
      <c r="AP584" s="74"/>
      <c r="AQ584" s="58"/>
      <c r="AR584" s="366"/>
      <c r="AS584" s="74"/>
      <c r="AT584" s="64"/>
      <c r="AU584" s="366"/>
      <c r="AV584" s="110"/>
      <c r="AW584" s="64"/>
      <c r="AX584" s="366"/>
      <c r="AY584" s="132"/>
      <c r="AZ584" s="132"/>
      <c r="BA584" s="132"/>
      <c r="BB584" s="132"/>
      <c r="BC584" s="132"/>
    </row>
    <row r="585" spans="1:55" s="116" customFormat="1" ht="165.75" customHeight="1" x14ac:dyDescent="0.25">
      <c r="A585" s="64">
        <v>792</v>
      </c>
      <c r="B585" s="253" t="s">
        <v>3364</v>
      </c>
      <c r="C585" s="64"/>
      <c r="D585" s="64" t="s">
        <v>3400</v>
      </c>
      <c r="E585" s="60" t="s">
        <v>3401</v>
      </c>
      <c r="F585" s="64">
        <v>10924</v>
      </c>
      <c r="G585" s="60" t="s">
        <v>3446</v>
      </c>
      <c r="H585" s="64">
        <v>2014</v>
      </c>
      <c r="I585" s="58" t="s">
        <v>3447</v>
      </c>
      <c r="J585" s="261">
        <v>68222</v>
      </c>
      <c r="K585" s="105" t="s">
        <v>2085</v>
      </c>
      <c r="L585" s="58" t="s">
        <v>3404</v>
      </c>
      <c r="M585" s="58" t="s">
        <v>3405</v>
      </c>
      <c r="N585" s="58" t="s">
        <v>3448</v>
      </c>
      <c r="O585" s="58" t="s">
        <v>3449</v>
      </c>
      <c r="P585" s="64">
        <v>22977</v>
      </c>
      <c r="Q585" s="64">
        <v>81</v>
      </c>
      <c r="R585" s="64">
        <v>8.0299999999999994</v>
      </c>
      <c r="S585" s="64">
        <v>20</v>
      </c>
      <c r="T585" s="64">
        <v>61</v>
      </c>
      <c r="U585" s="64">
        <f t="shared" si="18"/>
        <v>89.03</v>
      </c>
      <c r="V585" s="64">
        <v>10</v>
      </c>
      <c r="W585" s="64">
        <v>99</v>
      </c>
      <c r="X585" s="320" t="s">
        <v>3374</v>
      </c>
      <c r="Y585" s="64">
        <v>4</v>
      </c>
      <c r="Z585" s="64">
        <v>3</v>
      </c>
      <c r="AA585" s="64">
        <v>4</v>
      </c>
      <c r="AB585" s="64">
        <v>40</v>
      </c>
      <c r="AC585" s="64"/>
      <c r="AD585" s="64">
        <v>61</v>
      </c>
      <c r="AE585" s="77">
        <v>5</v>
      </c>
      <c r="AF585" s="62">
        <v>0</v>
      </c>
      <c r="AG585" s="74"/>
      <c r="AH585" s="58"/>
      <c r="AI585" s="366"/>
      <c r="AJ585" s="74"/>
      <c r="AK585" s="58"/>
      <c r="AL585" s="366"/>
      <c r="AM585" s="74"/>
      <c r="AN585" s="58"/>
      <c r="AO585" s="366"/>
      <c r="AP585" s="74"/>
      <c r="AQ585" s="58"/>
      <c r="AR585" s="366"/>
      <c r="AS585" s="74"/>
      <c r="AT585" s="64"/>
      <c r="AU585" s="366"/>
      <c r="AV585" s="110"/>
      <c r="AW585" s="64"/>
      <c r="AX585" s="366"/>
      <c r="AY585" s="132"/>
      <c r="AZ585" s="132"/>
      <c r="BA585" s="132"/>
      <c r="BB585" s="132"/>
      <c r="BC585" s="132"/>
    </row>
    <row r="586" spans="1:55" s="116" customFormat="1" ht="114.75" customHeight="1" x14ac:dyDescent="0.25">
      <c r="A586" s="64">
        <v>792</v>
      </c>
      <c r="B586" s="253" t="s">
        <v>3364</v>
      </c>
      <c r="C586" s="64"/>
      <c r="D586" s="64" t="s">
        <v>3400</v>
      </c>
      <c r="E586" s="60" t="s">
        <v>3450</v>
      </c>
      <c r="F586" s="64">
        <v>9146</v>
      </c>
      <c r="G586" s="60" t="s">
        <v>3451</v>
      </c>
      <c r="H586" s="64">
        <v>2005</v>
      </c>
      <c r="I586" s="58" t="s">
        <v>3452</v>
      </c>
      <c r="J586" s="261">
        <v>81700</v>
      </c>
      <c r="K586" s="105" t="s">
        <v>2085</v>
      </c>
      <c r="L586" s="58" t="s">
        <v>3370</v>
      </c>
      <c r="M586" s="58" t="s">
        <v>3371</v>
      </c>
      <c r="N586" s="58" t="s">
        <v>3453</v>
      </c>
      <c r="O586" s="58" t="s">
        <v>3454</v>
      </c>
      <c r="P586" s="64">
        <v>18249</v>
      </c>
      <c r="Q586" s="64">
        <v>86.17</v>
      </c>
      <c r="R586" s="64">
        <v>9.61</v>
      </c>
      <c r="S586" s="64">
        <v>20</v>
      </c>
      <c r="T586" s="64">
        <v>61</v>
      </c>
      <c r="U586" s="64">
        <f t="shared" si="18"/>
        <v>90.61</v>
      </c>
      <c r="V586" s="64">
        <v>5</v>
      </c>
      <c r="W586" s="64">
        <v>99</v>
      </c>
      <c r="X586" s="320" t="s">
        <v>3374</v>
      </c>
      <c r="Y586" s="64">
        <v>3</v>
      </c>
      <c r="Z586" s="64">
        <v>10</v>
      </c>
      <c r="AA586" s="64">
        <v>3</v>
      </c>
      <c r="AB586" s="64">
        <v>16</v>
      </c>
      <c r="AC586" s="64">
        <v>215</v>
      </c>
      <c r="AD586" s="64">
        <v>61</v>
      </c>
      <c r="AE586" s="77">
        <v>5</v>
      </c>
      <c r="AF586" s="62">
        <v>10</v>
      </c>
      <c r="AG586" s="74" t="s">
        <v>3455</v>
      </c>
      <c r="AH586" s="58" t="s">
        <v>3441</v>
      </c>
      <c r="AI586" s="366">
        <v>10</v>
      </c>
      <c r="AJ586" s="74"/>
      <c r="AK586" s="58"/>
      <c r="AL586" s="366"/>
      <c r="AM586" s="74"/>
      <c r="AN586" s="58"/>
      <c r="AO586" s="366"/>
      <c r="AP586" s="74"/>
      <c r="AQ586" s="58"/>
      <c r="AR586" s="366"/>
      <c r="AS586" s="74"/>
      <c r="AT586" s="64"/>
      <c r="AU586" s="366"/>
      <c r="AV586" s="110"/>
      <c r="AW586" s="64"/>
      <c r="AX586" s="366"/>
      <c r="AY586" s="132"/>
      <c r="AZ586" s="132"/>
      <c r="BA586" s="132"/>
      <c r="BB586" s="132"/>
      <c r="BC586" s="132"/>
    </row>
    <row r="587" spans="1:55" s="116" customFormat="1" ht="178.5" customHeight="1" x14ac:dyDescent="0.25">
      <c r="A587" s="64">
        <v>792</v>
      </c>
      <c r="B587" s="253" t="s">
        <v>3364</v>
      </c>
      <c r="C587" s="64"/>
      <c r="D587" s="64" t="s">
        <v>3375</v>
      </c>
      <c r="E587" s="60" t="s">
        <v>3456</v>
      </c>
      <c r="F587" s="64">
        <v>15392</v>
      </c>
      <c r="G587" s="60" t="s">
        <v>3457</v>
      </c>
      <c r="H587" s="64">
        <v>2013</v>
      </c>
      <c r="I587" s="58" t="s">
        <v>3458</v>
      </c>
      <c r="J587" s="261">
        <v>71129</v>
      </c>
      <c r="K587" s="105" t="s">
        <v>2085</v>
      </c>
      <c r="L587" s="58" t="s">
        <v>3379</v>
      </c>
      <c r="M587" s="58" t="s">
        <v>3380</v>
      </c>
      <c r="N587" s="58" t="s">
        <v>3459</v>
      </c>
      <c r="O587" s="58" t="s">
        <v>3460</v>
      </c>
      <c r="P587" s="64">
        <v>22877</v>
      </c>
      <c r="Q587" s="64">
        <v>83.15</v>
      </c>
      <c r="R587" s="64">
        <v>8.0399999999999991</v>
      </c>
      <c r="S587" s="64">
        <v>20</v>
      </c>
      <c r="T587" s="64">
        <v>61</v>
      </c>
      <c r="U587" s="64">
        <f t="shared" si="18"/>
        <v>89.039999999999992</v>
      </c>
      <c r="V587" s="64">
        <v>80</v>
      </c>
      <c r="W587" s="64">
        <v>43</v>
      </c>
      <c r="X587" s="320" t="s">
        <v>3374</v>
      </c>
      <c r="Y587" s="64">
        <v>4</v>
      </c>
      <c r="Z587" s="64">
        <v>5</v>
      </c>
      <c r="AA587" s="64">
        <v>5</v>
      </c>
      <c r="AB587" s="64">
        <v>39</v>
      </c>
      <c r="AC587" s="64"/>
      <c r="AD587" s="64">
        <v>61</v>
      </c>
      <c r="AE587" s="77">
        <v>5</v>
      </c>
      <c r="AF587" s="62">
        <v>75</v>
      </c>
      <c r="AG587" s="74" t="s">
        <v>3375</v>
      </c>
      <c r="AH587" s="58" t="s">
        <v>3461</v>
      </c>
      <c r="AI587" s="366">
        <v>15</v>
      </c>
      <c r="AJ587" s="74"/>
      <c r="AK587" s="58"/>
      <c r="AL587" s="366"/>
      <c r="AM587" s="74"/>
      <c r="AN587" s="58"/>
      <c r="AO587" s="366"/>
      <c r="AP587" s="74"/>
      <c r="AQ587" s="58"/>
      <c r="AR587" s="366"/>
      <c r="AS587" s="74" t="s">
        <v>3462</v>
      </c>
      <c r="AT587" s="64" t="s">
        <v>3461</v>
      </c>
      <c r="AU587" s="366">
        <v>55</v>
      </c>
      <c r="AV587" s="110" t="s">
        <v>3440</v>
      </c>
      <c r="AW587" s="64" t="s">
        <v>3441</v>
      </c>
      <c r="AX587" s="366">
        <v>5</v>
      </c>
      <c r="AY587" s="132"/>
      <c r="AZ587" s="132"/>
      <c r="BA587" s="132"/>
      <c r="BB587" s="132"/>
      <c r="BC587" s="132"/>
    </row>
    <row r="588" spans="1:55" s="116" customFormat="1" ht="114.75" customHeight="1" x14ac:dyDescent="0.25">
      <c r="A588" s="64">
        <v>792</v>
      </c>
      <c r="B588" s="253" t="s">
        <v>3364</v>
      </c>
      <c r="C588" s="64"/>
      <c r="D588" s="64" t="s">
        <v>3365</v>
      </c>
      <c r="E588" s="60" t="s">
        <v>3366</v>
      </c>
      <c r="F588" s="64" t="s">
        <v>3367</v>
      </c>
      <c r="G588" s="60" t="s">
        <v>3463</v>
      </c>
      <c r="H588" s="64">
        <v>2014</v>
      </c>
      <c r="I588" s="58" t="s">
        <v>3464</v>
      </c>
      <c r="J588" s="261">
        <v>67100</v>
      </c>
      <c r="K588" s="105" t="s">
        <v>2085</v>
      </c>
      <c r="L588" s="58" t="s">
        <v>3370</v>
      </c>
      <c r="M588" s="58" t="s">
        <v>3371</v>
      </c>
      <c r="N588" s="58" t="s">
        <v>3465</v>
      </c>
      <c r="O588" s="58" t="s">
        <v>3466</v>
      </c>
      <c r="P588" s="64">
        <v>23354</v>
      </c>
      <c r="Q588" s="82">
        <v>93</v>
      </c>
      <c r="R588" s="82">
        <v>7.8941176470588239</v>
      </c>
      <c r="S588" s="82">
        <v>32</v>
      </c>
      <c r="T588" s="82">
        <v>61</v>
      </c>
      <c r="U588" s="82">
        <f t="shared" si="18"/>
        <v>100.89411764705882</v>
      </c>
      <c r="V588" s="82">
        <v>92</v>
      </c>
      <c r="W588" s="64">
        <v>40</v>
      </c>
      <c r="X588" s="320" t="s">
        <v>3374</v>
      </c>
      <c r="Y588" s="64">
        <v>6</v>
      </c>
      <c r="Z588" s="64">
        <v>2</v>
      </c>
      <c r="AA588" s="64">
        <v>1</v>
      </c>
      <c r="AB588" s="64">
        <v>16</v>
      </c>
      <c r="AC588" s="64"/>
      <c r="AD588" s="64">
        <v>50</v>
      </c>
      <c r="AE588" s="77">
        <v>5</v>
      </c>
      <c r="AF588" s="62"/>
      <c r="AG588" s="74"/>
      <c r="AH588" s="58"/>
      <c r="AI588" s="366"/>
      <c r="AJ588" s="74"/>
      <c r="AK588" s="58"/>
      <c r="AL588" s="366"/>
      <c r="AM588" s="74"/>
      <c r="AN588" s="58"/>
      <c r="AO588" s="366"/>
      <c r="AP588" s="74"/>
      <c r="AQ588" s="58"/>
      <c r="AR588" s="366"/>
      <c r="AS588" s="74"/>
      <c r="AT588" s="64"/>
      <c r="AU588" s="366"/>
      <c r="AV588" s="110"/>
      <c r="AW588" s="64"/>
      <c r="AX588" s="366"/>
      <c r="AY588" s="132"/>
      <c r="AZ588" s="132"/>
      <c r="BA588" s="132"/>
      <c r="BB588" s="132"/>
      <c r="BC588" s="132"/>
    </row>
    <row r="589" spans="1:55" s="116" customFormat="1" ht="114.75" customHeight="1" x14ac:dyDescent="0.25">
      <c r="A589" s="64">
        <v>792</v>
      </c>
      <c r="B589" s="253" t="s">
        <v>3364</v>
      </c>
      <c r="C589" s="64"/>
      <c r="D589" s="64" t="s">
        <v>3388</v>
      </c>
      <c r="E589" s="60" t="s">
        <v>3423</v>
      </c>
      <c r="F589" s="64" t="s">
        <v>3424</v>
      </c>
      <c r="G589" s="60" t="s">
        <v>3467</v>
      </c>
      <c r="H589" s="64">
        <v>2006</v>
      </c>
      <c r="I589" s="58" t="s">
        <v>3468</v>
      </c>
      <c r="J589" s="261">
        <v>63419</v>
      </c>
      <c r="K589" s="105" t="s">
        <v>2085</v>
      </c>
      <c r="L589" s="58" t="s">
        <v>3370</v>
      </c>
      <c r="M589" s="58" t="s">
        <v>3371</v>
      </c>
      <c r="N589" s="58" t="s">
        <v>3469</v>
      </c>
      <c r="O589" s="58" t="s">
        <v>3470</v>
      </c>
      <c r="P589" s="64">
        <v>17353</v>
      </c>
      <c r="Q589" s="64">
        <v>70.83</v>
      </c>
      <c r="R589" s="64">
        <v>7.46</v>
      </c>
      <c r="S589" s="64">
        <v>5</v>
      </c>
      <c r="T589" s="64">
        <v>61</v>
      </c>
      <c r="U589" s="64">
        <f t="shared" si="18"/>
        <v>73.459999999999994</v>
      </c>
      <c r="V589" s="64">
        <v>50</v>
      </c>
      <c r="W589" s="64">
        <v>82</v>
      </c>
      <c r="X589" s="320" t="s">
        <v>3374</v>
      </c>
      <c r="Y589" s="64">
        <v>6</v>
      </c>
      <c r="Z589" s="64">
        <v>1</v>
      </c>
      <c r="AA589" s="64">
        <v>5</v>
      </c>
      <c r="AB589" s="64">
        <v>16</v>
      </c>
      <c r="AC589" s="64"/>
      <c r="AD589" s="64">
        <v>61</v>
      </c>
      <c r="AE589" s="77">
        <v>5</v>
      </c>
      <c r="AF589" s="62"/>
      <c r="AG589" s="74"/>
      <c r="AH589" s="58"/>
      <c r="AI589" s="366"/>
      <c r="AJ589" s="74"/>
      <c r="AK589" s="58"/>
      <c r="AL589" s="366"/>
      <c r="AM589" s="74"/>
      <c r="AN589" s="58"/>
      <c r="AO589" s="366"/>
      <c r="AP589" s="74"/>
      <c r="AQ589" s="58"/>
      <c r="AR589" s="366"/>
      <c r="AS589" s="74"/>
      <c r="AT589" s="64"/>
      <c r="AU589" s="366"/>
      <c r="AV589" s="110"/>
      <c r="AW589" s="64"/>
      <c r="AX589" s="366"/>
      <c r="AY589" s="132"/>
      <c r="AZ589" s="132"/>
      <c r="BA589" s="132"/>
      <c r="BB589" s="132"/>
      <c r="BC589" s="132"/>
    </row>
    <row r="590" spans="1:55" s="116" customFormat="1" ht="114.75" customHeight="1" x14ac:dyDescent="0.25">
      <c r="A590" s="64">
        <v>792</v>
      </c>
      <c r="B590" s="253" t="s">
        <v>3364</v>
      </c>
      <c r="C590" s="64"/>
      <c r="D590" s="64" t="s">
        <v>3365</v>
      </c>
      <c r="E590" s="60" t="s">
        <v>3471</v>
      </c>
      <c r="F590" s="64" t="s">
        <v>3472</v>
      </c>
      <c r="G590" s="60" t="s">
        <v>3473</v>
      </c>
      <c r="H590" s="64">
        <v>2001</v>
      </c>
      <c r="I590" s="58" t="s">
        <v>3474</v>
      </c>
      <c r="J590" s="261">
        <v>104896</v>
      </c>
      <c r="K590" s="105" t="s">
        <v>2085</v>
      </c>
      <c r="L590" s="58" t="s">
        <v>3370</v>
      </c>
      <c r="M590" s="58" t="s">
        <v>3371</v>
      </c>
      <c r="N590" s="58" t="s">
        <v>3475</v>
      </c>
      <c r="O590" s="58" t="s">
        <v>3476</v>
      </c>
      <c r="P590" s="64">
        <v>14313</v>
      </c>
      <c r="Q590" s="82">
        <v>94.84858823529413</v>
      </c>
      <c r="R590" s="82">
        <v>12.340705882352941</v>
      </c>
      <c r="S590" s="82">
        <v>28</v>
      </c>
      <c r="T590" s="82">
        <v>61</v>
      </c>
      <c r="U590" s="82">
        <f t="shared" si="18"/>
        <v>101.34070588235294</v>
      </c>
      <c r="V590" s="82">
        <v>76</v>
      </c>
      <c r="W590" s="64">
        <v>100</v>
      </c>
      <c r="X590" s="320" t="s">
        <v>3374</v>
      </c>
      <c r="Y590" s="64">
        <v>6</v>
      </c>
      <c r="Z590" s="64">
        <v>2</v>
      </c>
      <c r="AA590" s="64">
        <v>1</v>
      </c>
      <c r="AB590" s="64">
        <v>16</v>
      </c>
      <c r="AC590" s="64"/>
      <c r="AD590" s="64">
        <v>61</v>
      </c>
      <c r="AE590" s="77">
        <v>5</v>
      </c>
      <c r="AF590" s="62"/>
      <c r="AG590" s="74"/>
      <c r="AH590" s="58"/>
      <c r="AI590" s="366"/>
      <c r="AJ590" s="74"/>
      <c r="AK590" s="58"/>
      <c r="AL590" s="366"/>
      <c r="AM590" s="74"/>
      <c r="AN590" s="58"/>
      <c r="AO590" s="366"/>
      <c r="AP590" s="74"/>
      <c r="AQ590" s="58"/>
      <c r="AR590" s="366"/>
      <c r="AS590" s="74"/>
      <c r="AT590" s="64"/>
      <c r="AU590" s="366"/>
      <c r="AV590" s="110"/>
      <c r="AW590" s="64"/>
      <c r="AX590" s="366"/>
      <c r="AY590" s="132"/>
      <c r="AZ590" s="132"/>
      <c r="BA590" s="132"/>
      <c r="BB590" s="132"/>
      <c r="BC590" s="132"/>
    </row>
    <row r="591" spans="1:55" s="116" customFormat="1" ht="153.15" customHeight="1" x14ac:dyDescent="0.25">
      <c r="A591" s="64">
        <v>792</v>
      </c>
      <c r="B591" s="253" t="s">
        <v>3364</v>
      </c>
      <c r="C591" s="64"/>
      <c r="D591" s="64" t="s">
        <v>3365</v>
      </c>
      <c r="E591" s="60" t="s">
        <v>3477</v>
      </c>
      <c r="F591" s="64" t="s">
        <v>3478</v>
      </c>
      <c r="G591" s="60" t="s">
        <v>3479</v>
      </c>
      <c r="H591" s="64">
        <v>2005</v>
      </c>
      <c r="I591" s="58" t="s">
        <v>3480</v>
      </c>
      <c r="J591" s="261">
        <v>83304</v>
      </c>
      <c r="K591" s="105" t="s">
        <v>2085</v>
      </c>
      <c r="L591" s="58" t="s">
        <v>3370</v>
      </c>
      <c r="M591" s="58" t="s">
        <v>3371</v>
      </c>
      <c r="N591" s="58" t="s">
        <v>3481</v>
      </c>
      <c r="O591" s="58" t="s">
        <v>3482</v>
      </c>
      <c r="P591" s="64">
        <v>18363</v>
      </c>
      <c r="Q591" s="82">
        <v>86</v>
      </c>
      <c r="R591" s="82">
        <v>9.800470588235294</v>
      </c>
      <c r="S591" s="82">
        <v>25</v>
      </c>
      <c r="T591" s="82">
        <v>61</v>
      </c>
      <c r="U591" s="82">
        <f t="shared" si="18"/>
        <v>95.800470588235299</v>
      </c>
      <c r="V591" s="82">
        <v>83</v>
      </c>
      <c r="W591" s="64">
        <v>100</v>
      </c>
      <c r="X591" s="320" t="s">
        <v>3374</v>
      </c>
      <c r="Y591" s="64">
        <v>3</v>
      </c>
      <c r="Z591" s="64">
        <v>4</v>
      </c>
      <c r="AA591" s="64">
        <v>4</v>
      </c>
      <c r="AB591" s="64">
        <v>16</v>
      </c>
      <c r="AC591" s="64"/>
      <c r="AD591" s="64">
        <v>50</v>
      </c>
      <c r="AE591" s="77">
        <v>5</v>
      </c>
      <c r="AF591" s="62"/>
      <c r="AG591" s="74"/>
      <c r="AH591" s="58"/>
      <c r="AI591" s="366"/>
      <c r="AJ591" s="74"/>
      <c r="AK591" s="58"/>
      <c r="AL591" s="366"/>
      <c r="AM591" s="74"/>
      <c r="AN591" s="58"/>
      <c r="AO591" s="366"/>
      <c r="AP591" s="74"/>
      <c r="AQ591" s="58"/>
      <c r="AR591" s="366"/>
      <c r="AS591" s="74"/>
      <c r="AT591" s="64"/>
      <c r="AU591" s="366"/>
      <c r="AV591" s="110"/>
      <c r="AW591" s="64"/>
      <c r="AX591" s="366"/>
      <c r="AY591" s="132"/>
      <c r="AZ591" s="132"/>
      <c r="BA591" s="132"/>
      <c r="BB591" s="132"/>
      <c r="BC591" s="132"/>
    </row>
    <row r="592" spans="1:55" s="116" customFormat="1" ht="127.5" customHeight="1" x14ac:dyDescent="0.25">
      <c r="A592" s="64">
        <v>792</v>
      </c>
      <c r="B592" s="253" t="s">
        <v>3364</v>
      </c>
      <c r="C592" s="64"/>
      <c r="D592" s="64" t="s">
        <v>3400</v>
      </c>
      <c r="E592" s="60" t="s">
        <v>3483</v>
      </c>
      <c r="F592" s="64">
        <v>34230</v>
      </c>
      <c r="G592" s="60" t="s">
        <v>3484</v>
      </c>
      <c r="H592" s="64">
        <v>2015</v>
      </c>
      <c r="I592" s="321" t="s">
        <v>3485</v>
      </c>
      <c r="J592" s="261">
        <v>22521</v>
      </c>
      <c r="K592" s="105" t="s">
        <v>2085</v>
      </c>
      <c r="L592" s="58" t="s">
        <v>3486</v>
      </c>
      <c r="M592" s="58" t="s">
        <v>3487</v>
      </c>
      <c r="N592" s="58" t="s">
        <v>3488</v>
      </c>
      <c r="O592" s="58" t="s">
        <v>3489</v>
      </c>
      <c r="P592" s="64">
        <v>23761</v>
      </c>
      <c r="Q592" s="64">
        <v>62.3</v>
      </c>
      <c r="R592" s="82">
        <f>+J592/1700/5</f>
        <v>2.6495294117647061</v>
      </c>
      <c r="S592" s="64">
        <v>0.15</v>
      </c>
      <c r="T592" s="64">
        <v>61</v>
      </c>
      <c r="U592" s="82">
        <f t="shared" si="18"/>
        <v>63.799529411764702</v>
      </c>
      <c r="V592" s="64">
        <v>80</v>
      </c>
      <c r="W592" s="64">
        <v>5</v>
      </c>
      <c r="X592" s="320" t="s">
        <v>3374</v>
      </c>
      <c r="Y592" s="64">
        <v>2</v>
      </c>
      <c r="Z592" s="64">
        <v>1</v>
      </c>
      <c r="AA592" s="64">
        <v>4</v>
      </c>
      <c r="AB592" s="64">
        <v>52</v>
      </c>
      <c r="AC592" s="64"/>
      <c r="AD592" s="64">
        <v>35</v>
      </c>
      <c r="AE592" s="77">
        <v>5</v>
      </c>
      <c r="AF592" s="62">
        <v>100</v>
      </c>
      <c r="AG592" s="74"/>
      <c r="AH592" s="58"/>
      <c r="AI592" s="366"/>
      <c r="AJ592" s="74"/>
      <c r="AK592" s="58"/>
      <c r="AL592" s="366"/>
      <c r="AM592" s="74"/>
      <c r="AN592" s="58"/>
      <c r="AO592" s="366"/>
      <c r="AP592" s="74"/>
      <c r="AQ592" s="58"/>
      <c r="AR592" s="366"/>
      <c r="AS592" s="74" t="s">
        <v>3490</v>
      </c>
      <c r="AT592" s="64" t="s">
        <v>3491</v>
      </c>
      <c r="AU592" s="366">
        <v>100</v>
      </c>
      <c r="AV592" s="110"/>
      <c r="AW592" s="64"/>
      <c r="AX592" s="366"/>
      <c r="AY592" s="132"/>
      <c r="AZ592" s="132"/>
      <c r="BA592" s="132"/>
      <c r="BB592" s="132"/>
      <c r="BC592" s="132"/>
    </row>
    <row r="593" spans="1:55" s="116" customFormat="1" ht="114.75" customHeight="1" x14ac:dyDescent="0.25">
      <c r="A593" s="64">
        <v>792</v>
      </c>
      <c r="B593" s="253" t="s">
        <v>3364</v>
      </c>
      <c r="C593" s="64"/>
      <c r="D593" s="64" t="s">
        <v>3492</v>
      </c>
      <c r="E593" s="60" t="s">
        <v>3493</v>
      </c>
      <c r="F593" s="64">
        <v>19121</v>
      </c>
      <c r="G593" s="60" t="s">
        <v>3494</v>
      </c>
      <c r="H593" s="64">
        <v>2015</v>
      </c>
      <c r="I593" s="58" t="s">
        <v>3495</v>
      </c>
      <c r="J593" s="261">
        <v>23560</v>
      </c>
      <c r="K593" s="105" t="s">
        <v>2085</v>
      </c>
      <c r="L593" s="58" t="s">
        <v>3370</v>
      </c>
      <c r="M593" s="58" t="s">
        <v>3371</v>
      </c>
      <c r="N593" s="58" t="s">
        <v>3496</v>
      </c>
      <c r="O593" s="58" t="s">
        <v>3497</v>
      </c>
      <c r="P593" s="64">
        <v>23799</v>
      </c>
      <c r="Q593" s="82">
        <v>81</v>
      </c>
      <c r="R593" s="64">
        <v>2.83</v>
      </c>
      <c r="S593" s="64">
        <v>20</v>
      </c>
      <c r="T593" s="64">
        <v>61</v>
      </c>
      <c r="U593" s="64">
        <f t="shared" si="18"/>
        <v>83.83</v>
      </c>
      <c r="V593" s="64">
        <v>40</v>
      </c>
      <c r="W593" s="64">
        <v>20</v>
      </c>
      <c r="X593" s="320" t="s">
        <v>3374</v>
      </c>
      <c r="Y593" s="64">
        <v>4</v>
      </c>
      <c r="Z593" s="64">
        <v>4</v>
      </c>
      <c r="AA593" s="64">
        <v>6</v>
      </c>
      <c r="AB593" s="64">
        <v>16</v>
      </c>
      <c r="AC593" s="64"/>
      <c r="AD593" s="64">
        <v>61</v>
      </c>
      <c r="AE593" s="77">
        <v>5</v>
      </c>
      <c r="AF593" s="62">
        <v>50</v>
      </c>
      <c r="AG593" s="74" t="s">
        <v>3492</v>
      </c>
      <c r="AH593" s="58" t="s">
        <v>3498</v>
      </c>
      <c r="AI593" s="366">
        <v>10</v>
      </c>
      <c r="AJ593" s="74" t="s">
        <v>3499</v>
      </c>
      <c r="AK593" s="58" t="s">
        <v>3500</v>
      </c>
      <c r="AL593" s="366">
        <v>30</v>
      </c>
      <c r="AM593" s="74" t="s">
        <v>3501</v>
      </c>
      <c r="AN593" s="58" t="s">
        <v>3502</v>
      </c>
      <c r="AO593" s="366">
        <v>10</v>
      </c>
      <c r="AP593" s="74"/>
      <c r="AQ593" s="58"/>
      <c r="AR593" s="366"/>
      <c r="AS593" s="74"/>
      <c r="AT593" s="64"/>
      <c r="AU593" s="366"/>
      <c r="AV593" s="110"/>
      <c r="AW593" s="64"/>
      <c r="AX593" s="366"/>
      <c r="AY593" s="132"/>
      <c r="AZ593" s="132"/>
      <c r="BA593" s="132"/>
      <c r="BB593" s="132"/>
      <c r="BC593" s="132"/>
    </row>
    <row r="594" spans="1:55" s="116" customFormat="1" ht="127.5" customHeight="1" x14ac:dyDescent="0.25">
      <c r="A594" s="322">
        <v>792</v>
      </c>
      <c r="B594" s="253" t="s">
        <v>3364</v>
      </c>
      <c r="C594" s="64"/>
      <c r="D594" s="64" t="s">
        <v>3365</v>
      </c>
      <c r="E594" s="60" t="s">
        <v>3503</v>
      </c>
      <c r="F594" s="64">
        <v>11409</v>
      </c>
      <c r="G594" s="60" t="s">
        <v>3504</v>
      </c>
      <c r="H594" s="64">
        <v>2015</v>
      </c>
      <c r="I594" s="58" t="s">
        <v>3504</v>
      </c>
      <c r="J594" s="261">
        <v>21722</v>
      </c>
      <c r="K594" s="105" t="s">
        <v>2085</v>
      </c>
      <c r="L594" s="58" t="s">
        <v>3505</v>
      </c>
      <c r="M594" s="58" t="s">
        <v>3506</v>
      </c>
      <c r="N594" s="58" t="s">
        <v>3507</v>
      </c>
      <c r="O594" s="58" t="s">
        <v>3508</v>
      </c>
      <c r="P594" s="64">
        <v>23766</v>
      </c>
      <c r="Q594" s="64">
        <v>81</v>
      </c>
      <c r="R594" s="64">
        <v>2.83</v>
      </c>
      <c r="S594" s="64">
        <v>20</v>
      </c>
      <c r="T594" s="64">
        <v>70</v>
      </c>
      <c r="U594" s="64">
        <f t="shared" si="18"/>
        <v>92.83</v>
      </c>
      <c r="V594" s="64">
        <v>15</v>
      </c>
      <c r="W594" s="64">
        <v>62</v>
      </c>
      <c r="X594" s="320" t="s">
        <v>3374</v>
      </c>
      <c r="Y594" s="64"/>
      <c r="Z594" s="64"/>
      <c r="AA594" s="64"/>
      <c r="AB594" s="64">
        <v>16</v>
      </c>
      <c r="AC594" s="323"/>
      <c r="AD594" s="64">
        <v>70</v>
      </c>
      <c r="AE594" s="77">
        <v>5</v>
      </c>
      <c r="AF594" s="91"/>
      <c r="AG594" s="392"/>
      <c r="AH594" s="324"/>
      <c r="AI594" s="378"/>
      <c r="AJ594" s="392"/>
      <c r="AK594" s="324"/>
      <c r="AL594" s="378"/>
      <c r="AM594" s="392"/>
      <c r="AN594" s="324"/>
      <c r="AO594" s="378"/>
      <c r="AP594" s="392"/>
      <c r="AQ594" s="324"/>
      <c r="AR594" s="378"/>
      <c r="AS594" s="392"/>
      <c r="AT594" s="322"/>
      <c r="AU594" s="378"/>
      <c r="AV594" s="377"/>
      <c r="AW594" s="322"/>
      <c r="AX594" s="378"/>
      <c r="AY594" s="132"/>
      <c r="AZ594" s="132"/>
      <c r="BA594" s="132"/>
      <c r="BB594" s="132"/>
      <c r="BC594" s="132"/>
    </row>
    <row r="595" spans="1:55" s="116" customFormat="1" ht="114.75" customHeight="1" x14ac:dyDescent="0.25">
      <c r="A595" s="322">
        <v>792</v>
      </c>
      <c r="B595" s="253" t="s">
        <v>3364</v>
      </c>
      <c r="C595" s="64"/>
      <c r="D595" s="64" t="s">
        <v>3492</v>
      </c>
      <c r="E595" s="60" t="s">
        <v>3493</v>
      </c>
      <c r="F595" s="64">
        <v>19192</v>
      </c>
      <c r="G595" s="60" t="s">
        <v>3509</v>
      </c>
      <c r="H595" s="64">
        <v>2016</v>
      </c>
      <c r="I595" s="58" t="s">
        <v>3509</v>
      </c>
      <c r="J595" s="261">
        <v>23181</v>
      </c>
      <c r="K595" s="105" t="s">
        <v>2085</v>
      </c>
      <c r="L595" s="58" t="s">
        <v>3370</v>
      </c>
      <c r="M595" s="58" t="s">
        <v>3371</v>
      </c>
      <c r="N595" s="58" t="s">
        <v>3496</v>
      </c>
      <c r="O595" s="58" t="s">
        <v>3497</v>
      </c>
      <c r="P595" s="64">
        <v>24068</v>
      </c>
      <c r="Q595" s="64">
        <v>81</v>
      </c>
      <c r="R595" s="64">
        <v>2.83</v>
      </c>
      <c r="S595" s="64">
        <v>20</v>
      </c>
      <c r="T595" s="64">
        <v>61</v>
      </c>
      <c r="U595" s="64">
        <f t="shared" si="18"/>
        <v>83.83</v>
      </c>
      <c r="V595" s="64">
        <v>30</v>
      </c>
      <c r="W595" s="64">
        <v>42</v>
      </c>
      <c r="X595" s="320" t="s">
        <v>3374</v>
      </c>
      <c r="Y595" s="323"/>
      <c r="Z595" s="323"/>
      <c r="AA595" s="323"/>
      <c r="AB595" s="323"/>
      <c r="AC595" s="323"/>
      <c r="AD595" s="64">
        <v>60</v>
      </c>
      <c r="AE595" s="77">
        <v>5</v>
      </c>
      <c r="AF595" s="91">
        <v>10</v>
      </c>
      <c r="AG595" s="392" t="s">
        <v>3492</v>
      </c>
      <c r="AH595" s="324" t="s">
        <v>3498</v>
      </c>
      <c r="AI595" s="378">
        <v>10</v>
      </c>
      <c r="AJ595" s="392" t="s">
        <v>3499</v>
      </c>
      <c r="AK595" s="324" t="s">
        <v>3500</v>
      </c>
      <c r="AL595" s="378">
        <v>10</v>
      </c>
      <c r="AM595" s="392" t="s">
        <v>3501</v>
      </c>
      <c r="AN595" s="324" t="s">
        <v>3502</v>
      </c>
      <c r="AO595" s="378"/>
      <c r="AP595" s="392"/>
      <c r="AQ595" s="324"/>
      <c r="AR595" s="378"/>
      <c r="AS595" s="392"/>
      <c r="AT595" s="322"/>
      <c r="AU595" s="378"/>
      <c r="AV595" s="377"/>
      <c r="AW595" s="322"/>
      <c r="AX595" s="378"/>
      <c r="AY595" s="132"/>
      <c r="AZ595" s="132"/>
      <c r="BA595" s="132"/>
      <c r="BB595" s="132"/>
      <c r="BC595" s="132"/>
    </row>
    <row r="596" spans="1:55" s="116" customFormat="1" ht="114.75" customHeight="1" x14ac:dyDescent="0.25">
      <c r="A596" s="322">
        <v>792</v>
      </c>
      <c r="B596" s="253" t="s">
        <v>3364</v>
      </c>
      <c r="C596" s="64"/>
      <c r="D596" s="64" t="s">
        <v>3400</v>
      </c>
      <c r="E596" s="60" t="s">
        <v>3510</v>
      </c>
      <c r="F596" s="64">
        <v>30040</v>
      </c>
      <c r="G596" s="60" t="s">
        <v>3511</v>
      </c>
      <c r="H596" s="64" t="s">
        <v>3512</v>
      </c>
      <c r="I596" s="58" t="s">
        <v>3513</v>
      </c>
      <c r="J596" s="261">
        <v>23452</v>
      </c>
      <c r="K596" s="105" t="s">
        <v>2085</v>
      </c>
      <c r="L596" s="58" t="s">
        <v>3370</v>
      </c>
      <c r="M596" s="58" t="s">
        <v>3371</v>
      </c>
      <c r="N596" s="325" t="s">
        <v>3514</v>
      </c>
      <c r="O596" s="325" t="s">
        <v>3515</v>
      </c>
      <c r="P596" s="64">
        <v>17180</v>
      </c>
      <c r="Q596" s="64">
        <v>67.16</v>
      </c>
      <c r="R596" s="82">
        <f>+J596/1700/5</f>
        <v>2.7590588235294118</v>
      </c>
      <c r="S596" s="64">
        <v>6</v>
      </c>
      <c r="T596" s="64">
        <v>60</v>
      </c>
      <c r="U596" s="82">
        <f t="shared" si="18"/>
        <v>68.759058823529415</v>
      </c>
      <c r="V596" s="64">
        <v>15</v>
      </c>
      <c r="W596" s="64">
        <v>99</v>
      </c>
      <c r="X596" s="320" t="s">
        <v>3374</v>
      </c>
      <c r="Y596" s="323"/>
      <c r="Z596" s="323"/>
      <c r="AA596" s="323"/>
      <c r="AB596" s="323"/>
      <c r="AC596" s="323"/>
      <c r="AD596" s="64">
        <v>60</v>
      </c>
      <c r="AE596" s="77">
        <v>5</v>
      </c>
      <c r="AF596" s="62">
        <v>80</v>
      </c>
      <c r="AG596" s="74" t="s">
        <v>3516</v>
      </c>
      <c r="AH596" s="58" t="s">
        <v>3441</v>
      </c>
      <c r="AI596" s="366">
        <v>80</v>
      </c>
      <c r="AJ596" s="74"/>
      <c r="AK596" s="58"/>
      <c r="AL596" s="366"/>
      <c r="AM596" s="74"/>
      <c r="AN596" s="58"/>
      <c r="AO596" s="366"/>
      <c r="AP596" s="74"/>
      <c r="AQ596" s="58"/>
      <c r="AR596" s="366"/>
      <c r="AS596" s="74"/>
      <c r="AT596" s="64"/>
      <c r="AU596" s="366"/>
      <c r="AV596" s="110"/>
      <c r="AW596" s="64"/>
      <c r="AX596" s="366"/>
      <c r="AY596" s="132"/>
      <c r="AZ596" s="132"/>
      <c r="BA596" s="132"/>
      <c r="BB596" s="132"/>
      <c r="BC596" s="132"/>
    </row>
    <row r="597" spans="1:55" s="116" customFormat="1" ht="114.75" customHeight="1" x14ac:dyDescent="0.25">
      <c r="A597" s="322">
        <v>792</v>
      </c>
      <c r="B597" s="253" t="s">
        <v>3364</v>
      </c>
      <c r="C597" s="64"/>
      <c r="D597" s="64" t="s">
        <v>3400</v>
      </c>
      <c r="E597" s="60" t="s">
        <v>3517</v>
      </c>
      <c r="F597" s="64">
        <v>29190</v>
      </c>
      <c r="G597" s="60" t="s">
        <v>3518</v>
      </c>
      <c r="H597" s="64" t="s">
        <v>3519</v>
      </c>
      <c r="I597" s="58" t="s">
        <v>3520</v>
      </c>
      <c r="J597" s="261">
        <v>58506</v>
      </c>
      <c r="K597" s="105" t="s">
        <v>2085</v>
      </c>
      <c r="L597" s="58" t="s">
        <v>3370</v>
      </c>
      <c r="M597" s="58" t="s">
        <v>3371</v>
      </c>
      <c r="N597" s="58" t="s">
        <v>3521</v>
      </c>
      <c r="O597" s="58" t="s">
        <v>3522</v>
      </c>
      <c r="P597" s="64">
        <v>20054</v>
      </c>
      <c r="Q597" s="64">
        <v>69.8</v>
      </c>
      <c r="R597" s="82">
        <f>+J597/1700/5</f>
        <v>6.8830588235294119</v>
      </c>
      <c r="S597" s="82">
        <f>+R597/2</f>
        <v>3.4415294117647059</v>
      </c>
      <c r="T597" s="64">
        <v>60</v>
      </c>
      <c r="U597" s="82">
        <f t="shared" si="18"/>
        <v>70.324588235294115</v>
      </c>
      <c r="V597" s="64">
        <v>50</v>
      </c>
      <c r="W597" s="64">
        <v>87</v>
      </c>
      <c r="X597" s="320" t="s">
        <v>3374</v>
      </c>
      <c r="Y597" s="64">
        <v>6</v>
      </c>
      <c r="Z597" s="64">
        <v>4</v>
      </c>
      <c r="AA597" s="64">
        <v>1</v>
      </c>
      <c r="AB597" s="64">
        <v>16</v>
      </c>
      <c r="AC597" s="323"/>
      <c r="AD597" s="64">
        <v>60</v>
      </c>
      <c r="AE597" s="77">
        <v>5</v>
      </c>
      <c r="AF597" s="62">
        <v>20</v>
      </c>
      <c r="AG597" s="74"/>
      <c r="AH597" s="58" t="s">
        <v>3523</v>
      </c>
      <c r="AI597" s="366">
        <v>20</v>
      </c>
      <c r="AJ597" s="74"/>
      <c r="AK597" s="58"/>
      <c r="AL597" s="366"/>
      <c r="AM597" s="74"/>
      <c r="AN597" s="58"/>
      <c r="AO597" s="366"/>
      <c r="AP597" s="74"/>
      <c r="AQ597" s="58"/>
      <c r="AR597" s="366"/>
      <c r="AS597" s="74"/>
      <c r="AT597" s="64"/>
      <c r="AU597" s="366"/>
      <c r="AV597" s="110"/>
      <c r="AW597" s="64"/>
      <c r="AX597" s="366"/>
      <c r="AY597" s="132"/>
      <c r="AZ597" s="132"/>
      <c r="BA597" s="132"/>
      <c r="BB597" s="132"/>
      <c r="BC597" s="132"/>
    </row>
    <row r="598" spans="1:55" s="116" customFormat="1" ht="114.75" customHeight="1" x14ac:dyDescent="0.25">
      <c r="A598" s="322">
        <v>792</v>
      </c>
      <c r="B598" s="253" t="s">
        <v>3364</v>
      </c>
      <c r="C598" s="64"/>
      <c r="D598" s="64" t="s">
        <v>3492</v>
      </c>
      <c r="E598" s="60" t="s">
        <v>3524</v>
      </c>
      <c r="F598" s="64">
        <v>35925</v>
      </c>
      <c r="G598" s="60" t="s">
        <v>3525</v>
      </c>
      <c r="H598" s="64">
        <v>2018</v>
      </c>
      <c r="I598" s="58" t="s">
        <v>3526</v>
      </c>
      <c r="J598" s="261">
        <v>23857</v>
      </c>
      <c r="K598" s="105" t="s">
        <v>2085</v>
      </c>
      <c r="L598" s="58" t="s">
        <v>3370</v>
      </c>
      <c r="M598" s="58" t="s">
        <v>3371</v>
      </c>
      <c r="N598" s="58" t="s">
        <v>3527</v>
      </c>
      <c r="O598" s="58" t="s">
        <v>3528</v>
      </c>
      <c r="P598" s="64">
        <v>25271</v>
      </c>
      <c r="Q598" s="64">
        <v>60</v>
      </c>
      <c r="R598" s="82">
        <f>+J598/1700/5</f>
        <v>2.8067058823529409</v>
      </c>
      <c r="S598" s="64">
        <v>2</v>
      </c>
      <c r="T598" s="64">
        <v>60</v>
      </c>
      <c r="U598" s="82">
        <f t="shared" si="18"/>
        <v>64.806705882352944</v>
      </c>
      <c r="V598" s="64">
        <v>10</v>
      </c>
      <c r="W598" s="64">
        <v>7</v>
      </c>
      <c r="X598" s="326" t="s">
        <v>3374</v>
      </c>
      <c r="Y598" s="64">
        <v>4</v>
      </c>
      <c r="Z598" s="64">
        <v>3</v>
      </c>
      <c r="AA598" s="64">
        <v>2</v>
      </c>
      <c r="AB598" s="64">
        <v>16</v>
      </c>
      <c r="AC598" s="323">
        <v>217</v>
      </c>
      <c r="AD598" s="64">
        <v>50</v>
      </c>
      <c r="AE598" s="77">
        <v>5</v>
      </c>
      <c r="AF598" s="62">
        <v>50</v>
      </c>
      <c r="AG598" s="74" t="s">
        <v>3388</v>
      </c>
      <c r="AH598" s="58" t="s">
        <v>3529</v>
      </c>
      <c r="AI598" s="366">
        <v>50</v>
      </c>
      <c r="AJ598" s="74"/>
      <c r="AK598" s="58"/>
      <c r="AL598" s="366"/>
      <c r="AM598" s="74"/>
      <c r="AN598" s="58"/>
      <c r="AO598" s="366"/>
      <c r="AP598" s="74"/>
      <c r="AQ598" s="58"/>
      <c r="AR598" s="366"/>
      <c r="AS598" s="74"/>
      <c r="AT598" s="64"/>
      <c r="AU598" s="366"/>
      <c r="AV598" s="110"/>
      <c r="AW598" s="64"/>
      <c r="AX598" s="366"/>
      <c r="AY598" s="132"/>
      <c r="AZ598" s="132"/>
      <c r="BA598" s="132"/>
      <c r="BB598" s="132"/>
      <c r="BC598" s="132"/>
    </row>
    <row r="599" spans="1:55" s="116" customFormat="1" ht="114.75" customHeight="1" x14ac:dyDescent="0.25">
      <c r="A599" s="322">
        <v>792</v>
      </c>
      <c r="B599" s="253" t="s">
        <v>3364</v>
      </c>
      <c r="C599" s="64"/>
      <c r="D599" s="64" t="s">
        <v>3365</v>
      </c>
      <c r="E599" s="60" t="s">
        <v>3530</v>
      </c>
      <c r="F599" s="64">
        <v>37707</v>
      </c>
      <c r="G599" s="60" t="s">
        <v>3531</v>
      </c>
      <c r="H599" s="64">
        <v>2018</v>
      </c>
      <c r="I599" s="58" t="s">
        <v>3532</v>
      </c>
      <c r="J599" s="261">
        <v>126880</v>
      </c>
      <c r="K599" s="105" t="s">
        <v>2085</v>
      </c>
      <c r="L599" s="58" t="s">
        <v>3370</v>
      </c>
      <c r="M599" s="58" t="s">
        <v>3371</v>
      </c>
      <c r="N599" s="58" t="s">
        <v>3533</v>
      </c>
      <c r="O599" s="58" t="s">
        <v>3534</v>
      </c>
      <c r="P599" s="64">
        <v>26252</v>
      </c>
      <c r="Q599" s="64">
        <v>70.83</v>
      </c>
      <c r="R599" s="82">
        <f>+J599/1700/5</f>
        <v>14.927058823529412</v>
      </c>
      <c r="S599" s="64">
        <v>5</v>
      </c>
      <c r="T599" s="64">
        <v>60</v>
      </c>
      <c r="U599" s="82">
        <f t="shared" si="18"/>
        <v>79.927058823529407</v>
      </c>
      <c r="V599" s="64">
        <v>10</v>
      </c>
      <c r="W599" s="64">
        <v>2</v>
      </c>
      <c r="X599" s="326" t="s">
        <v>3374</v>
      </c>
      <c r="Y599" s="64">
        <v>6</v>
      </c>
      <c r="Z599" s="64">
        <v>1</v>
      </c>
      <c r="AA599" s="64">
        <v>5</v>
      </c>
      <c r="AB599" s="64">
        <v>16</v>
      </c>
      <c r="AC599" s="323">
        <v>217</v>
      </c>
      <c r="AD599" s="64">
        <v>60</v>
      </c>
      <c r="AE599" s="77">
        <v>5</v>
      </c>
      <c r="AF599" s="62">
        <v>80</v>
      </c>
      <c r="AG599" s="74"/>
      <c r="AH599" s="58"/>
      <c r="AI599" s="366"/>
      <c r="AJ599" s="74"/>
      <c r="AK599" s="58"/>
      <c r="AL599" s="366"/>
      <c r="AM599" s="74"/>
      <c r="AN599" s="58"/>
      <c r="AO599" s="366"/>
      <c r="AP599" s="74"/>
      <c r="AQ599" s="58"/>
      <c r="AR599" s="366"/>
      <c r="AS599" s="74"/>
      <c r="AT599" s="64"/>
      <c r="AU599" s="366"/>
      <c r="AV599" s="110" t="s">
        <v>3535</v>
      </c>
      <c r="AW599" s="64" t="s">
        <v>3536</v>
      </c>
      <c r="AX599" s="366">
        <v>80</v>
      </c>
      <c r="AY599" s="132"/>
      <c r="AZ599" s="132"/>
      <c r="BA599" s="132"/>
      <c r="BB599" s="132"/>
      <c r="BC599" s="132"/>
    </row>
    <row r="600" spans="1:55" s="116" customFormat="1" ht="114.75" customHeight="1" x14ac:dyDescent="0.25">
      <c r="A600" s="322">
        <v>792</v>
      </c>
      <c r="B600" s="253" t="s">
        <v>3364</v>
      </c>
      <c r="C600" s="64"/>
      <c r="D600" s="64" t="s">
        <v>3400</v>
      </c>
      <c r="E600" s="60" t="s">
        <v>3537</v>
      </c>
      <c r="F600" s="64" t="s">
        <v>3538</v>
      </c>
      <c r="G600" s="60" t="s">
        <v>3539</v>
      </c>
      <c r="H600" s="64" t="s">
        <v>3540</v>
      </c>
      <c r="I600" s="58" t="s">
        <v>3541</v>
      </c>
      <c r="J600" s="261">
        <v>28817</v>
      </c>
      <c r="K600" s="105" t="s">
        <v>2085</v>
      </c>
      <c r="L600" s="58" t="s">
        <v>3370</v>
      </c>
      <c r="M600" s="58" t="s">
        <v>3371</v>
      </c>
      <c r="N600" s="325" t="s">
        <v>3542</v>
      </c>
      <c r="O600" s="325" t="s">
        <v>3543</v>
      </c>
      <c r="P600" s="64">
        <v>20811</v>
      </c>
      <c r="Q600" s="64">
        <v>62.5</v>
      </c>
      <c r="R600" s="82">
        <f>+J600/1700/5</f>
        <v>3.3902352941176472</v>
      </c>
      <c r="S600" s="64">
        <v>1.1499999999999999</v>
      </c>
      <c r="T600" s="64">
        <v>60</v>
      </c>
      <c r="U600" s="82">
        <f t="shared" si="18"/>
        <v>64.54023529411765</v>
      </c>
      <c r="V600" s="64">
        <v>15</v>
      </c>
      <c r="W600" s="64">
        <v>99</v>
      </c>
      <c r="X600" s="320" t="s">
        <v>3374</v>
      </c>
      <c r="Y600" s="323"/>
      <c r="Z600" s="323"/>
      <c r="AA600" s="323"/>
      <c r="AB600" s="323"/>
      <c r="AC600" s="323"/>
      <c r="AD600" s="64">
        <v>60</v>
      </c>
      <c r="AE600" s="77">
        <v>5</v>
      </c>
      <c r="AF600" s="91"/>
      <c r="AG600" s="392"/>
      <c r="AH600" s="324"/>
      <c r="AI600" s="378"/>
      <c r="AJ600" s="392"/>
      <c r="AK600" s="324"/>
      <c r="AL600" s="378"/>
      <c r="AM600" s="392"/>
      <c r="AN600" s="324"/>
      <c r="AO600" s="378"/>
      <c r="AP600" s="392"/>
      <c r="AQ600" s="324"/>
      <c r="AR600" s="378"/>
      <c r="AS600" s="392"/>
      <c r="AT600" s="322"/>
      <c r="AU600" s="378"/>
      <c r="AV600" s="377"/>
      <c r="AW600" s="322"/>
      <c r="AX600" s="378"/>
      <c r="AY600" s="132"/>
      <c r="AZ600" s="132"/>
      <c r="BA600" s="132"/>
      <c r="BB600" s="132"/>
      <c r="BC600" s="132"/>
    </row>
    <row r="601" spans="1:55" s="116" customFormat="1" ht="114.75" customHeight="1" x14ac:dyDescent="0.25">
      <c r="A601" s="322">
        <v>794</v>
      </c>
      <c r="B601" s="253" t="s">
        <v>4458</v>
      </c>
      <c r="C601" s="64"/>
      <c r="D601" s="64"/>
      <c r="E601" s="60" t="s">
        <v>4459</v>
      </c>
      <c r="F601" s="64"/>
      <c r="G601" s="60" t="s">
        <v>4460</v>
      </c>
      <c r="H601" s="64">
        <v>2018</v>
      </c>
      <c r="I601" s="58" t="s">
        <v>4461</v>
      </c>
      <c r="J601" s="261">
        <v>45115.6</v>
      </c>
      <c r="K601" s="105" t="s">
        <v>793</v>
      </c>
      <c r="L601" s="58" t="s">
        <v>4462</v>
      </c>
      <c r="M601" s="58" t="s">
        <v>4463</v>
      </c>
      <c r="N601" s="325" t="s">
        <v>4464</v>
      </c>
      <c r="O601" s="325" t="s">
        <v>4465</v>
      </c>
      <c r="P601" s="64" t="s">
        <v>4466</v>
      </c>
      <c r="Q601" s="64">
        <v>25</v>
      </c>
      <c r="R601" s="82">
        <v>0.8</v>
      </c>
      <c r="S601" s="64">
        <v>0</v>
      </c>
      <c r="T601" s="64">
        <v>0</v>
      </c>
      <c r="U601" s="82">
        <v>25</v>
      </c>
      <c r="V601" s="64"/>
      <c r="W601" s="64">
        <v>3</v>
      </c>
      <c r="X601" s="320" t="s">
        <v>4467</v>
      </c>
      <c r="Y601" s="323"/>
      <c r="Z601" s="323"/>
      <c r="AA601" s="323"/>
      <c r="AB601" s="323"/>
      <c r="AC601" s="323">
        <v>17</v>
      </c>
      <c r="AD601" s="64">
        <v>13</v>
      </c>
      <c r="AE601" s="77">
        <v>5</v>
      </c>
      <c r="AF601" s="91"/>
      <c r="AG601" s="392"/>
      <c r="AH601" s="324"/>
      <c r="AI601" s="378"/>
      <c r="AJ601" s="392"/>
      <c r="AK601" s="324"/>
      <c r="AL601" s="378"/>
      <c r="AM601" s="392"/>
      <c r="AN601" s="324"/>
      <c r="AO601" s="378"/>
      <c r="AP601" s="392"/>
      <c r="AQ601" s="324"/>
      <c r="AR601" s="378"/>
      <c r="AS601" s="392"/>
      <c r="AT601" s="322"/>
      <c r="AU601" s="378"/>
      <c r="AV601" s="377"/>
      <c r="AW601" s="322"/>
      <c r="AX601" s="378"/>
      <c r="AY601" s="132"/>
      <c r="AZ601" s="132"/>
      <c r="BA601" s="132"/>
      <c r="BB601" s="132"/>
      <c r="BC601" s="132"/>
    </row>
    <row r="602" spans="1:55" s="116" customFormat="1" ht="114.75" customHeight="1" x14ac:dyDescent="0.25">
      <c r="A602" s="322">
        <v>794</v>
      </c>
      <c r="B602" s="253" t="s">
        <v>4458</v>
      </c>
      <c r="C602" s="64"/>
      <c r="D602" s="64"/>
      <c r="E602" s="60" t="s">
        <v>4468</v>
      </c>
      <c r="F602" s="64"/>
      <c r="G602" s="60" t="s">
        <v>4469</v>
      </c>
      <c r="H602" s="64">
        <v>2018</v>
      </c>
      <c r="I602" s="58" t="s">
        <v>4470</v>
      </c>
      <c r="J602" s="261">
        <v>3111</v>
      </c>
      <c r="K602" s="105" t="s">
        <v>793</v>
      </c>
      <c r="L602" s="58" t="s">
        <v>4471</v>
      </c>
      <c r="M602" s="58" t="s">
        <v>4472</v>
      </c>
      <c r="N602" s="325" t="s">
        <v>4473</v>
      </c>
      <c r="O602" s="325" t="s">
        <v>4474</v>
      </c>
      <c r="P602" s="64">
        <v>42497</v>
      </c>
      <c r="Q602" s="64">
        <v>20</v>
      </c>
      <c r="R602" s="82">
        <v>7.0000000000000007E-2</v>
      </c>
      <c r="S602" s="64">
        <v>0</v>
      </c>
      <c r="T602" s="64">
        <v>0</v>
      </c>
      <c r="U602" s="82">
        <v>20</v>
      </c>
      <c r="V602" s="64"/>
      <c r="W602" s="64">
        <v>3</v>
      </c>
      <c r="X602" s="320" t="s">
        <v>4467</v>
      </c>
      <c r="Y602" s="323">
        <v>4</v>
      </c>
      <c r="Z602" s="323">
        <v>9</v>
      </c>
      <c r="AA602" s="323">
        <v>2</v>
      </c>
      <c r="AB602" s="323">
        <v>4</v>
      </c>
      <c r="AC602" s="323">
        <v>17</v>
      </c>
      <c r="AD602" s="64">
        <v>32</v>
      </c>
      <c r="AE602" s="77">
        <v>3</v>
      </c>
      <c r="AF602" s="91"/>
      <c r="AG602" s="392"/>
      <c r="AH602" s="324"/>
      <c r="AI602" s="378"/>
      <c r="AJ602" s="392"/>
      <c r="AK602" s="324"/>
      <c r="AL602" s="378"/>
      <c r="AM602" s="392"/>
      <c r="AN602" s="324"/>
      <c r="AO602" s="378"/>
      <c r="AP602" s="392"/>
      <c r="AQ602" s="324"/>
      <c r="AR602" s="378"/>
      <c r="AS602" s="392"/>
      <c r="AT602" s="322"/>
      <c r="AU602" s="378"/>
      <c r="AV602" s="377"/>
      <c r="AW602" s="322"/>
      <c r="AX602" s="378"/>
      <c r="AY602" s="132"/>
      <c r="AZ602" s="132"/>
      <c r="BA602" s="132"/>
      <c r="BB602" s="132"/>
      <c r="BC602" s="132"/>
    </row>
    <row r="603" spans="1:55" s="116" customFormat="1" ht="114.75" customHeight="1" x14ac:dyDescent="0.25">
      <c r="A603" s="322">
        <v>794</v>
      </c>
      <c r="B603" s="253" t="s">
        <v>4458</v>
      </c>
      <c r="C603" s="64"/>
      <c r="D603" s="64"/>
      <c r="E603" s="60" t="s">
        <v>4459</v>
      </c>
      <c r="F603" s="64"/>
      <c r="G603" s="60" t="s">
        <v>785</v>
      </c>
      <c r="H603" s="64">
        <v>2015</v>
      </c>
      <c r="I603" s="58" t="s">
        <v>4475</v>
      </c>
      <c r="J603" s="261">
        <v>45567</v>
      </c>
      <c r="K603" s="105" t="s">
        <v>694</v>
      </c>
      <c r="L603" s="58" t="s">
        <v>4476</v>
      </c>
      <c r="M603" s="58" t="s">
        <v>4477</v>
      </c>
      <c r="N603" s="325" t="s">
        <v>4478</v>
      </c>
      <c r="O603" s="325" t="s">
        <v>4479</v>
      </c>
      <c r="P603" s="64">
        <v>42230</v>
      </c>
      <c r="Q603" s="64">
        <v>35.56</v>
      </c>
      <c r="R603" s="82">
        <v>3.13</v>
      </c>
      <c r="S603" s="64">
        <v>20</v>
      </c>
      <c r="T603" s="64">
        <v>25</v>
      </c>
      <c r="U603" s="82">
        <v>48.13</v>
      </c>
      <c r="V603" s="64">
        <v>75</v>
      </c>
      <c r="W603" s="64">
        <v>20</v>
      </c>
      <c r="X603" s="320" t="s">
        <v>4480</v>
      </c>
      <c r="Y603" s="323">
        <v>6</v>
      </c>
      <c r="Z603" s="323">
        <v>4</v>
      </c>
      <c r="AA603" s="323">
        <v>1</v>
      </c>
      <c r="AB603" s="323">
        <v>60</v>
      </c>
      <c r="AC603" s="323" t="s">
        <v>4481</v>
      </c>
      <c r="AD603" s="64"/>
      <c r="AE603" s="77">
        <v>5</v>
      </c>
      <c r="AF603" s="91"/>
      <c r="AG603" s="392"/>
      <c r="AH603" s="324"/>
      <c r="AI603" s="378"/>
      <c r="AJ603" s="392"/>
      <c r="AK603" s="324"/>
      <c r="AL603" s="378"/>
      <c r="AM603" s="392"/>
      <c r="AN603" s="324"/>
      <c r="AO603" s="378"/>
      <c r="AP603" s="392"/>
      <c r="AQ603" s="324"/>
      <c r="AR603" s="378"/>
      <c r="AS603" s="392"/>
      <c r="AT603" s="322"/>
      <c r="AU603" s="378"/>
      <c r="AV603" s="377"/>
      <c r="AW603" s="322"/>
      <c r="AX603" s="378"/>
      <c r="AY603" s="132"/>
      <c r="AZ603" s="132"/>
      <c r="BA603" s="132"/>
      <c r="BB603" s="132"/>
      <c r="BC603" s="132"/>
    </row>
    <row r="604" spans="1:55" s="116" customFormat="1" ht="114.75" customHeight="1" x14ac:dyDescent="0.25">
      <c r="A604" s="322">
        <v>794</v>
      </c>
      <c r="B604" s="253" t="s">
        <v>4458</v>
      </c>
      <c r="C604" s="64"/>
      <c r="D604" s="64"/>
      <c r="E604" s="60" t="s">
        <v>4459</v>
      </c>
      <c r="F604" s="64"/>
      <c r="G604" s="60" t="s">
        <v>4482</v>
      </c>
      <c r="H604" s="64">
        <v>2015</v>
      </c>
      <c r="I604" s="58" t="s">
        <v>4483</v>
      </c>
      <c r="J604" s="261">
        <v>51666</v>
      </c>
      <c r="K604" s="105" t="s">
        <v>694</v>
      </c>
      <c r="L604" s="58" t="s">
        <v>4476</v>
      </c>
      <c r="M604" s="58" t="s">
        <v>4477</v>
      </c>
      <c r="N604" s="325" t="s">
        <v>4484</v>
      </c>
      <c r="O604" s="325" t="s">
        <v>4485</v>
      </c>
      <c r="P604" s="64">
        <v>42231</v>
      </c>
      <c r="Q604" s="64">
        <v>46.95</v>
      </c>
      <c r="R604" s="82">
        <v>3.55</v>
      </c>
      <c r="S604" s="64">
        <v>60</v>
      </c>
      <c r="T604" s="64">
        <v>0</v>
      </c>
      <c r="U604" s="82">
        <v>63.55</v>
      </c>
      <c r="V604" s="64">
        <v>60</v>
      </c>
      <c r="W604" s="64">
        <v>20</v>
      </c>
      <c r="X604" s="320" t="s">
        <v>4480</v>
      </c>
      <c r="Y604" s="323">
        <v>2</v>
      </c>
      <c r="Z604" s="323">
        <v>5</v>
      </c>
      <c r="AA604" s="323">
        <v>6</v>
      </c>
      <c r="AB604" s="323">
        <v>60</v>
      </c>
      <c r="AC604" s="323" t="s">
        <v>4481</v>
      </c>
      <c r="AD604" s="64"/>
      <c r="AE604" s="77">
        <v>5</v>
      </c>
      <c r="AF604" s="91"/>
      <c r="AG604" s="392"/>
      <c r="AH604" s="324"/>
      <c r="AI604" s="378"/>
      <c r="AJ604" s="392"/>
      <c r="AK604" s="324"/>
      <c r="AL604" s="378"/>
      <c r="AM604" s="392"/>
      <c r="AN604" s="324"/>
      <c r="AO604" s="378"/>
      <c r="AP604" s="392"/>
      <c r="AQ604" s="324"/>
      <c r="AR604" s="378"/>
      <c r="AS604" s="392"/>
      <c r="AT604" s="322"/>
      <c r="AU604" s="378"/>
      <c r="AV604" s="377"/>
      <c r="AW604" s="322"/>
      <c r="AX604" s="378"/>
      <c r="AY604" s="132"/>
      <c r="AZ604" s="132"/>
      <c r="BA604" s="132"/>
      <c r="BB604" s="132"/>
      <c r="BC604" s="132"/>
    </row>
    <row r="605" spans="1:55" s="116" customFormat="1" ht="114.75" customHeight="1" x14ac:dyDescent="0.25">
      <c r="A605" s="322">
        <v>794</v>
      </c>
      <c r="B605" s="253" t="s">
        <v>4458</v>
      </c>
      <c r="C605" s="64"/>
      <c r="D605" s="64"/>
      <c r="E605" s="60" t="s">
        <v>4486</v>
      </c>
      <c r="F605" s="64"/>
      <c r="G605" s="60" t="s">
        <v>4487</v>
      </c>
      <c r="H605" s="64">
        <v>2016</v>
      </c>
      <c r="I605" s="58"/>
      <c r="J605" s="261">
        <v>18910</v>
      </c>
      <c r="K605" s="105" t="s">
        <v>694</v>
      </c>
      <c r="L605" s="58" t="s">
        <v>4476</v>
      </c>
      <c r="M605" s="58" t="s">
        <v>4477</v>
      </c>
      <c r="N605" s="325" t="s">
        <v>4488</v>
      </c>
      <c r="O605" s="325"/>
      <c r="P605" s="64">
        <v>42282</v>
      </c>
      <c r="Q605" s="64">
        <v>23.13</v>
      </c>
      <c r="R605" s="82">
        <v>1.3</v>
      </c>
      <c r="S605" s="64">
        <v>15</v>
      </c>
      <c r="T605" s="64">
        <v>15</v>
      </c>
      <c r="U605" s="82">
        <v>31.3</v>
      </c>
      <c r="V605" s="64">
        <v>70</v>
      </c>
      <c r="W605" s="64">
        <v>13</v>
      </c>
      <c r="X605" s="320" t="s">
        <v>4480</v>
      </c>
      <c r="Y605" s="323">
        <v>6</v>
      </c>
      <c r="Z605" s="323">
        <v>1</v>
      </c>
      <c r="AA605" s="323">
        <v>1</v>
      </c>
      <c r="AB605" s="323">
        <v>60</v>
      </c>
      <c r="AC605" s="323" t="s">
        <v>4481</v>
      </c>
      <c r="AD605" s="64"/>
      <c r="AE605" s="77">
        <v>5</v>
      </c>
      <c r="AF605" s="91"/>
      <c r="AG605" s="392"/>
      <c r="AH605" s="324"/>
      <c r="AI605" s="378"/>
      <c r="AJ605" s="392"/>
      <c r="AK605" s="324"/>
      <c r="AL605" s="378"/>
      <c r="AM605" s="392"/>
      <c r="AN605" s="324"/>
      <c r="AO605" s="378"/>
      <c r="AP605" s="392"/>
      <c r="AQ605" s="324"/>
      <c r="AR605" s="378"/>
      <c r="AS605" s="392"/>
      <c r="AT605" s="322"/>
      <c r="AU605" s="378"/>
      <c r="AV605" s="377"/>
      <c r="AW605" s="322"/>
      <c r="AX605" s="378"/>
      <c r="AY605" s="132"/>
      <c r="AZ605" s="132"/>
      <c r="BA605" s="132"/>
      <c r="BB605" s="132"/>
      <c r="BC605" s="132"/>
    </row>
    <row r="606" spans="1:55" s="116" customFormat="1" ht="114.75" customHeight="1" x14ac:dyDescent="0.25">
      <c r="A606" s="322">
        <v>794</v>
      </c>
      <c r="B606" s="253" t="s">
        <v>4458</v>
      </c>
      <c r="C606" s="64"/>
      <c r="D606" s="64"/>
      <c r="E606" s="60" t="s">
        <v>4489</v>
      </c>
      <c r="F606" s="64"/>
      <c r="G606" s="60" t="s">
        <v>4490</v>
      </c>
      <c r="H606" s="64">
        <v>2011</v>
      </c>
      <c r="I606" s="58"/>
      <c r="J606" s="261">
        <v>51408</v>
      </c>
      <c r="K606" s="105" t="s">
        <v>4491</v>
      </c>
      <c r="L606" s="58" t="s">
        <v>4492</v>
      </c>
      <c r="M606" s="58" t="s">
        <v>4477</v>
      </c>
      <c r="N606" s="325" t="s">
        <v>4493</v>
      </c>
      <c r="O606" s="325" t="s">
        <v>4494</v>
      </c>
      <c r="P606" s="64" t="s">
        <v>4495</v>
      </c>
      <c r="Q606" s="64">
        <v>62</v>
      </c>
      <c r="R606" s="82">
        <v>1</v>
      </c>
      <c r="S606" s="64">
        <v>29.37</v>
      </c>
      <c r="T606" s="64">
        <v>62</v>
      </c>
      <c r="U606" s="82">
        <v>92.37</v>
      </c>
      <c r="V606" s="64">
        <v>80</v>
      </c>
      <c r="W606" s="64">
        <v>82</v>
      </c>
      <c r="X606" s="320"/>
      <c r="Y606" s="323"/>
      <c r="Z606" s="323"/>
      <c r="AA606" s="323"/>
      <c r="AB606" s="323"/>
      <c r="AC606" s="323"/>
      <c r="AD606" s="64"/>
      <c r="AE606" s="77"/>
      <c r="AF606" s="91"/>
      <c r="AG606" s="392"/>
      <c r="AH606" s="324"/>
      <c r="AI606" s="378"/>
      <c r="AJ606" s="392"/>
      <c r="AK606" s="324"/>
      <c r="AL606" s="378"/>
      <c r="AM606" s="392"/>
      <c r="AN606" s="324"/>
      <c r="AO606" s="378"/>
      <c r="AP606" s="392"/>
      <c r="AQ606" s="324"/>
      <c r="AR606" s="378"/>
      <c r="AS606" s="392"/>
      <c r="AT606" s="322"/>
      <c r="AU606" s="378"/>
      <c r="AV606" s="377"/>
      <c r="AW606" s="322"/>
      <c r="AX606" s="378"/>
      <c r="AY606" s="132"/>
      <c r="AZ606" s="132"/>
      <c r="BA606" s="132"/>
      <c r="BB606" s="132"/>
      <c r="BC606" s="132"/>
    </row>
    <row r="607" spans="1:55" s="116" customFormat="1" ht="114.75" customHeight="1" x14ac:dyDescent="0.25">
      <c r="A607" s="322">
        <v>794</v>
      </c>
      <c r="B607" s="253" t="s">
        <v>4458</v>
      </c>
      <c r="C607" s="64"/>
      <c r="D607" s="64"/>
      <c r="E607" s="60" t="s">
        <v>4489</v>
      </c>
      <c r="F607" s="64"/>
      <c r="G607" s="60" t="s">
        <v>4496</v>
      </c>
      <c r="H607" s="64">
        <v>2009</v>
      </c>
      <c r="I607" s="58" t="s">
        <v>4497</v>
      </c>
      <c r="J607" s="261">
        <v>139500</v>
      </c>
      <c r="K607" s="105" t="s">
        <v>2798</v>
      </c>
      <c r="L607" s="58" t="s">
        <v>4498</v>
      </c>
      <c r="M607" s="58" t="s">
        <v>4477</v>
      </c>
      <c r="N607" s="325" t="s">
        <v>4499</v>
      </c>
      <c r="O607" s="325" t="s">
        <v>4500</v>
      </c>
      <c r="P607" s="64" t="s">
        <v>4501</v>
      </c>
      <c r="Q607" s="64">
        <v>75</v>
      </c>
      <c r="R607" s="82">
        <v>2</v>
      </c>
      <c r="S607" s="64">
        <v>15.38</v>
      </c>
      <c r="T607" s="64">
        <v>75</v>
      </c>
      <c r="U607" s="82">
        <v>92.38</v>
      </c>
      <c r="V607" s="64">
        <v>50</v>
      </c>
      <c r="W607" s="64"/>
      <c r="X607" s="320"/>
      <c r="Y607" s="323"/>
      <c r="Z607" s="323"/>
      <c r="AA607" s="323"/>
      <c r="AB607" s="323">
        <v>60</v>
      </c>
      <c r="AC607" s="323"/>
      <c r="AD607" s="64"/>
      <c r="AE607" s="77"/>
      <c r="AF607" s="91"/>
      <c r="AG607" s="392"/>
      <c r="AH607" s="324"/>
      <c r="AI607" s="378"/>
      <c r="AJ607" s="392"/>
      <c r="AK607" s="324"/>
      <c r="AL607" s="378"/>
      <c r="AM607" s="392"/>
      <c r="AN607" s="324"/>
      <c r="AO607" s="378"/>
      <c r="AP607" s="392"/>
      <c r="AQ607" s="324"/>
      <c r="AR607" s="378"/>
      <c r="AS607" s="392"/>
      <c r="AT607" s="322"/>
      <c r="AU607" s="378"/>
      <c r="AV607" s="377"/>
      <c r="AW607" s="322"/>
      <c r="AX607" s="378"/>
      <c r="AY607" s="132"/>
      <c r="AZ607" s="132"/>
      <c r="BA607" s="132"/>
      <c r="BB607" s="132"/>
      <c r="BC607" s="132"/>
    </row>
    <row r="608" spans="1:55" s="116" customFormat="1" ht="114.75" customHeight="1" x14ac:dyDescent="0.25">
      <c r="A608" s="322">
        <v>794</v>
      </c>
      <c r="B608" s="253" t="s">
        <v>4458</v>
      </c>
      <c r="C608" s="64"/>
      <c r="D608" s="64"/>
      <c r="E608" s="60" t="s">
        <v>4489</v>
      </c>
      <c r="F608" s="64"/>
      <c r="G608" s="60" t="s">
        <v>4502</v>
      </c>
      <c r="H608" s="64">
        <v>2006</v>
      </c>
      <c r="I608" s="58" t="s">
        <v>4503</v>
      </c>
      <c r="J608" s="261">
        <v>91819</v>
      </c>
      <c r="K608" s="105" t="s">
        <v>4504</v>
      </c>
      <c r="L608" s="58" t="s">
        <v>4505</v>
      </c>
      <c r="M608" s="58" t="s">
        <v>4477</v>
      </c>
      <c r="N608" s="325" t="s">
        <v>4506</v>
      </c>
      <c r="O608" s="325" t="s">
        <v>4507</v>
      </c>
      <c r="P608" s="64" t="s">
        <v>4508</v>
      </c>
      <c r="Q608" s="64">
        <v>62</v>
      </c>
      <c r="R608" s="82">
        <v>1.1000000000000001</v>
      </c>
      <c r="S608" s="64">
        <v>36.9</v>
      </c>
      <c r="T608" s="64">
        <v>62</v>
      </c>
      <c r="U608" s="82">
        <v>100</v>
      </c>
      <c r="V608" s="64">
        <v>50</v>
      </c>
      <c r="W608" s="64">
        <v>90</v>
      </c>
      <c r="X608" s="320"/>
      <c r="Y608" s="323"/>
      <c r="Z608" s="323"/>
      <c r="AA608" s="323"/>
      <c r="AB608" s="323">
        <v>60</v>
      </c>
      <c r="AC608" s="323"/>
      <c r="AD608" s="64"/>
      <c r="AE608" s="77"/>
      <c r="AF608" s="91"/>
      <c r="AG608" s="392"/>
      <c r="AH608" s="324"/>
      <c r="AI608" s="378"/>
      <c r="AJ608" s="392"/>
      <c r="AK608" s="324"/>
      <c r="AL608" s="378"/>
      <c r="AM608" s="392"/>
      <c r="AN608" s="324"/>
      <c r="AO608" s="378"/>
      <c r="AP608" s="392"/>
      <c r="AQ608" s="324"/>
      <c r="AR608" s="378"/>
      <c r="AS608" s="392"/>
      <c r="AT608" s="322"/>
      <c r="AU608" s="378"/>
      <c r="AV608" s="377"/>
      <c r="AW608" s="322"/>
      <c r="AX608" s="378"/>
      <c r="AY608" s="132"/>
      <c r="AZ608" s="132"/>
      <c r="BA608" s="132"/>
      <c r="BB608" s="132"/>
      <c r="BC608" s="132"/>
    </row>
    <row r="609" spans="1:55" s="41" customFormat="1" ht="52.2" customHeight="1" x14ac:dyDescent="0.25">
      <c r="A609" s="283">
        <v>795</v>
      </c>
      <c r="B609" s="253" t="s">
        <v>4509</v>
      </c>
      <c r="C609" s="283">
        <v>54</v>
      </c>
      <c r="D609" s="282" t="s">
        <v>4510</v>
      </c>
      <c r="E609" s="327" t="s">
        <v>4511</v>
      </c>
      <c r="F609" s="283">
        <v>7814</v>
      </c>
      <c r="G609" s="327" t="s">
        <v>4512</v>
      </c>
      <c r="H609" s="283">
        <v>2007</v>
      </c>
      <c r="I609" s="328" t="s">
        <v>4513</v>
      </c>
      <c r="J609" s="329">
        <v>100000</v>
      </c>
      <c r="K609" s="105" t="s">
        <v>655</v>
      </c>
      <c r="L609" s="328" t="s">
        <v>4514</v>
      </c>
      <c r="M609" s="328" t="s">
        <v>4515</v>
      </c>
      <c r="N609" s="328" t="s">
        <v>4516</v>
      </c>
      <c r="O609" s="328" t="s">
        <v>4517</v>
      </c>
      <c r="P609" s="283">
        <v>45156</v>
      </c>
      <c r="Q609" s="282">
        <v>24.9</v>
      </c>
      <c r="R609" s="282">
        <v>0</v>
      </c>
      <c r="S609" s="282">
        <v>2.48</v>
      </c>
      <c r="T609" s="282">
        <v>22.4</v>
      </c>
      <c r="U609" s="282">
        <v>24.9</v>
      </c>
      <c r="V609" s="283">
        <v>100</v>
      </c>
      <c r="W609" s="283">
        <v>100</v>
      </c>
      <c r="X609" s="330" t="s">
        <v>4518</v>
      </c>
      <c r="Y609" s="283">
        <v>3</v>
      </c>
      <c r="Z609" s="283">
        <v>7</v>
      </c>
      <c r="AA609" s="283">
        <v>2</v>
      </c>
      <c r="AB609" s="283">
        <v>4</v>
      </c>
      <c r="AC609" s="283">
        <v>13</v>
      </c>
      <c r="AD609" s="282"/>
      <c r="AE609" s="361">
        <v>5</v>
      </c>
      <c r="AF609" s="92">
        <v>100</v>
      </c>
      <c r="AG609" s="408" t="s">
        <v>4510</v>
      </c>
      <c r="AH609" s="328" t="s">
        <v>4519</v>
      </c>
      <c r="AI609" s="368">
        <v>65</v>
      </c>
      <c r="AJ609" s="393" t="s">
        <v>4520</v>
      </c>
      <c r="AK609" s="331" t="s">
        <v>4521</v>
      </c>
      <c r="AL609" s="368">
        <v>10</v>
      </c>
      <c r="AM609" s="393" t="s">
        <v>4522</v>
      </c>
      <c r="AN609" s="331" t="s">
        <v>4519</v>
      </c>
      <c r="AO609" s="368">
        <v>10</v>
      </c>
      <c r="AP609" s="393" t="s">
        <v>4523</v>
      </c>
      <c r="AQ609" s="331" t="s">
        <v>4523</v>
      </c>
      <c r="AR609" s="368">
        <v>15</v>
      </c>
      <c r="AS609" s="393"/>
      <c r="AT609" s="283"/>
      <c r="AU609" s="368"/>
      <c r="AV609" s="379"/>
      <c r="AW609" s="69"/>
      <c r="AX609" s="66"/>
      <c r="AY609" s="132"/>
      <c r="AZ609" s="132"/>
      <c r="BA609" s="132"/>
      <c r="BB609" s="132"/>
      <c r="BC609" s="132"/>
    </row>
    <row r="610" spans="1:55" s="41" customFormat="1" ht="56.25" customHeight="1" x14ac:dyDescent="0.25">
      <c r="A610" s="283">
        <v>795</v>
      </c>
      <c r="B610" s="253" t="s">
        <v>4509</v>
      </c>
      <c r="C610" s="283">
        <v>54</v>
      </c>
      <c r="D610" s="282" t="s">
        <v>4510</v>
      </c>
      <c r="E610" s="327" t="s">
        <v>4524</v>
      </c>
      <c r="F610" s="283">
        <v>7814</v>
      </c>
      <c r="G610" s="327" t="s">
        <v>4525</v>
      </c>
      <c r="H610" s="283">
        <v>2009</v>
      </c>
      <c r="I610" s="328" t="s">
        <v>4526</v>
      </c>
      <c r="J610" s="329">
        <v>138000</v>
      </c>
      <c r="K610" s="105" t="s">
        <v>677</v>
      </c>
      <c r="L610" s="328" t="s">
        <v>4527</v>
      </c>
      <c r="M610" s="328" t="s">
        <v>4515</v>
      </c>
      <c r="N610" s="328" t="s">
        <v>4528</v>
      </c>
      <c r="O610" s="328" t="s">
        <v>4529</v>
      </c>
      <c r="P610" s="283">
        <v>45915.459159999999</v>
      </c>
      <c r="Q610" s="282">
        <v>25</v>
      </c>
      <c r="R610" s="282">
        <v>0</v>
      </c>
      <c r="S610" s="282">
        <v>2.62</v>
      </c>
      <c r="T610" s="282">
        <v>22.4</v>
      </c>
      <c r="U610" s="282">
        <v>25</v>
      </c>
      <c r="V610" s="283">
        <v>100</v>
      </c>
      <c r="W610" s="283">
        <v>100</v>
      </c>
      <c r="X610" s="330" t="s">
        <v>4518</v>
      </c>
      <c r="Y610" s="283">
        <v>3</v>
      </c>
      <c r="Z610" s="283">
        <v>8</v>
      </c>
      <c r="AA610" s="283">
        <v>2</v>
      </c>
      <c r="AB610" s="283">
        <v>4</v>
      </c>
      <c r="AC610" s="283">
        <v>14</v>
      </c>
      <c r="AD610" s="282"/>
      <c r="AE610" s="361">
        <v>5</v>
      </c>
      <c r="AF610" s="92">
        <v>100</v>
      </c>
      <c r="AG610" s="408" t="s">
        <v>4510</v>
      </c>
      <c r="AH610" s="328" t="s">
        <v>4521</v>
      </c>
      <c r="AI610" s="368">
        <v>70</v>
      </c>
      <c r="AJ610" s="393" t="s">
        <v>4520</v>
      </c>
      <c r="AK610" s="331" t="s">
        <v>4521</v>
      </c>
      <c r="AL610" s="368">
        <v>5</v>
      </c>
      <c r="AM610" s="393" t="s">
        <v>4522</v>
      </c>
      <c r="AN610" s="331" t="s">
        <v>4519</v>
      </c>
      <c r="AO610" s="368">
        <v>5</v>
      </c>
      <c r="AP610" s="393" t="s">
        <v>4523</v>
      </c>
      <c r="AQ610" s="331" t="s">
        <v>4523</v>
      </c>
      <c r="AR610" s="368">
        <v>20</v>
      </c>
      <c r="AS610" s="393"/>
      <c r="AT610" s="283"/>
      <c r="AU610" s="368"/>
      <c r="AV610" s="380"/>
      <c r="AW610" s="283"/>
      <c r="AX610" s="368"/>
      <c r="AY610" s="132"/>
      <c r="AZ610" s="132"/>
      <c r="BA610" s="132"/>
      <c r="BB610" s="132"/>
      <c r="BC610" s="132"/>
    </row>
    <row r="611" spans="1:55" s="41" customFormat="1" ht="64.95" customHeight="1" x14ac:dyDescent="0.25">
      <c r="A611" s="283">
        <v>795</v>
      </c>
      <c r="B611" s="253" t="s">
        <v>4509</v>
      </c>
      <c r="C611" s="283">
        <v>54</v>
      </c>
      <c r="D611" s="282" t="s">
        <v>4510</v>
      </c>
      <c r="E611" s="327" t="s">
        <v>4511</v>
      </c>
      <c r="F611" s="283">
        <v>7814</v>
      </c>
      <c r="G611" s="333" t="s">
        <v>4530</v>
      </c>
      <c r="H611" s="334">
        <v>2010</v>
      </c>
      <c r="I611" s="328" t="s">
        <v>4531</v>
      </c>
      <c r="J611" s="335">
        <v>35287.769999999997</v>
      </c>
      <c r="K611" s="105" t="s">
        <v>4532</v>
      </c>
      <c r="L611" s="328" t="s">
        <v>4533</v>
      </c>
      <c r="M611" s="328" t="s">
        <v>4515</v>
      </c>
      <c r="N611" s="328" t="s">
        <v>4528</v>
      </c>
      <c r="O611" s="328" t="s">
        <v>4529</v>
      </c>
      <c r="P611" s="334" t="s">
        <v>4534</v>
      </c>
      <c r="Q611" s="282">
        <v>24.5</v>
      </c>
      <c r="R611" s="282">
        <v>0</v>
      </c>
      <c r="S611" s="282">
        <v>2.1</v>
      </c>
      <c r="T611" s="282">
        <v>22.4</v>
      </c>
      <c r="U611" s="282">
        <v>24.5</v>
      </c>
      <c r="V611" s="283">
        <v>100</v>
      </c>
      <c r="W611" s="283">
        <v>100</v>
      </c>
      <c r="X611" s="330" t="s">
        <v>4518</v>
      </c>
      <c r="Y611" s="283">
        <v>1</v>
      </c>
      <c r="Z611" s="283">
        <v>9</v>
      </c>
      <c r="AA611" s="283">
        <v>1</v>
      </c>
      <c r="AB611" s="283">
        <v>4</v>
      </c>
      <c r="AC611" s="283"/>
      <c r="AD611" s="282"/>
      <c r="AE611" s="361">
        <v>5</v>
      </c>
      <c r="AF611" s="92">
        <v>100</v>
      </c>
      <c r="AG611" s="408" t="s">
        <v>4510</v>
      </c>
      <c r="AH611" s="328" t="s">
        <v>4519</v>
      </c>
      <c r="AI611" s="368">
        <v>70</v>
      </c>
      <c r="AJ611" s="393" t="s">
        <v>4520</v>
      </c>
      <c r="AK611" s="331" t="s">
        <v>4521</v>
      </c>
      <c r="AL611" s="368">
        <v>10</v>
      </c>
      <c r="AM611" s="393" t="s">
        <v>4522</v>
      </c>
      <c r="AN611" s="331" t="s">
        <v>4519</v>
      </c>
      <c r="AO611" s="368">
        <v>10</v>
      </c>
      <c r="AP611" s="393" t="s">
        <v>4523</v>
      </c>
      <c r="AQ611" s="331" t="s">
        <v>4523</v>
      </c>
      <c r="AR611" s="368">
        <v>10</v>
      </c>
      <c r="AS611" s="393"/>
      <c r="AT611" s="283"/>
      <c r="AU611" s="368"/>
      <c r="AV611" s="380"/>
      <c r="AW611" s="283"/>
      <c r="AX611" s="368"/>
      <c r="AY611" s="132"/>
      <c r="AZ611" s="132"/>
      <c r="BA611" s="132"/>
      <c r="BB611" s="132"/>
      <c r="BC611" s="132"/>
    </row>
    <row r="612" spans="1:55" s="41" customFormat="1" ht="64.95" customHeight="1" x14ac:dyDescent="0.25">
      <c r="A612" s="283">
        <v>795</v>
      </c>
      <c r="B612" s="253" t="s">
        <v>4509</v>
      </c>
      <c r="C612" s="283">
        <v>54</v>
      </c>
      <c r="D612" s="282" t="s">
        <v>4510</v>
      </c>
      <c r="E612" s="327" t="s">
        <v>4524</v>
      </c>
      <c r="F612" s="283">
        <v>7814</v>
      </c>
      <c r="G612" s="333" t="s">
        <v>4535</v>
      </c>
      <c r="H612" s="334">
        <v>2014</v>
      </c>
      <c r="I612" s="328" t="s">
        <v>4536</v>
      </c>
      <c r="J612" s="335">
        <v>51644.19</v>
      </c>
      <c r="K612" s="105" t="s">
        <v>4532</v>
      </c>
      <c r="L612" s="328" t="s">
        <v>4533</v>
      </c>
      <c r="M612" s="328" t="s">
        <v>4515</v>
      </c>
      <c r="N612" s="328" t="s">
        <v>4528</v>
      </c>
      <c r="O612" s="328" t="s">
        <v>4529</v>
      </c>
      <c r="P612" s="334" t="s">
        <v>4537</v>
      </c>
      <c r="Q612" s="282">
        <v>24.6</v>
      </c>
      <c r="R612" s="282">
        <v>0</v>
      </c>
      <c r="S612" s="282">
        <v>2.2000000000000002</v>
      </c>
      <c r="T612" s="282">
        <v>22.4</v>
      </c>
      <c r="U612" s="282">
        <v>30.8</v>
      </c>
      <c r="V612" s="283">
        <v>100</v>
      </c>
      <c r="W612" s="283">
        <v>100</v>
      </c>
      <c r="X612" s="330" t="s">
        <v>4518</v>
      </c>
      <c r="Y612" s="283">
        <v>1</v>
      </c>
      <c r="Z612" s="283">
        <v>9</v>
      </c>
      <c r="AA612" s="283">
        <v>2</v>
      </c>
      <c r="AB612" s="283">
        <v>4</v>
      </c>
      <c r="AC612" s="283"/>
      <c r="AD612" s="282"/>
      <c r="AE612" s="361">
        <v>4</v>
      </c>
      <c r="AF612" s="92">
        <v>100</v>
      </c>
      <c r="AG612" s="408" t="s">
        <v>4510</v>
      </c>
      <c r="AH612" s="328" t="s">
        <v>4519</v>
      </c>
      <c r="AI612" s="368">
        <v>60</v>
      </c>
      <c r="AJ612" s="393" t="s">
        <v>4520</v>
      </c>
      <c r="AK612" s="331" t="s">
        <v>4521</v>
      </c>
      <c r="AL612" s="368">
        <v>5</v>
      </c>
      <c r="AM612" s="393" t="s">
        <v>4538</v>
      </c>
      <c r="AN612" s="331" t="s">
        <v>4539</v>
      </c>
      <c r="AO612" s="368">
        <v>15</v>
      </c>
      <c r="AP612" s="393" t="s">
        <v>4522</v>
      </c>
      <c r="AQ612" s="331" t="s">
        <v>4519</v>
      </c>
      <c r="AR612" s="368">
        <v>5</v>
      </c>
      <c r="AS612" s="393" t="s">
        <v>4523</v>
      </c>
      <c r="AT612" s="283" t="s">
        <v>4523</v>
      </c>
      <c r="AU612" s="368">
        <v>15</v>
      </c>
      <c r="AV612" s="380"/>
      <c r="AW612" s="283"/>
      <c r="AX612" s="368"/>
      <c r="AY612" s="132"/>
      <c r="AZ612" s="132"/>
      <c r="BA612" s="132"/>
      <c r="BB612" s="132"/>
      <c r="BC612" s="132"/>
    </row>
    <row r="613" spans="1:55" s="41" customFormat="1" ht="91.05" customHeight="1" x14ac:dyDescent="0.25">
      <c r="A613" s="283">
        <v>795</v>
      </c>
      <c r="B613" s="253" t="s">
        <v>4509</v>
      </c>
      <c r="C613" s="283">
        <v>54</v>
      </c>
      <c r="D613" s="282" t="s">
        <v>4510</v>
      </c>
      <c r="E613" s="327" t="s">
        <v>4540</v>
      </c>
      <c r="F613" s="283">
        <v>19753</v>
      </c>
      <c r="G613" s="333" t="s">
        <v>4541</v>
      </c>
      <c r="H613" s="334">
        <v>2016</v>
      </c>
      <c r="I613" s="328" t="s">
        <v>4542</v>
      </c>
      <c r="J613" s="335">
        <v>99430</v>
      </c>
      <c r="K613" s="105" t="s">
        <v>694</v>
      </c>
      <c r="L613" s="328" t="s">
        <v>4533</v>
      </c>
      <c r="M613" s="328" t="s">
        <v>4515</v>
      </c>
      <c r="N613" s="328" t="s">
        <v>4543</v>
      </c>
      <c r="O613" s="328" t="s">
        <v>4544</v>
      </c>
      <c r="P613" s="334">
        <v>47340</v>
      </c>
      <c r="Q613" s="282">
        <v>29.33</v>
      </c>
      <c r="R613" s="282">
        <v>9.43</v>
      </c>
      <c r="S613" s="282">
        <v>6.12</v>
      </c>
      <c r="T613" s="282">
        <v>13.79</v>
      </c>
      <c r="U613" s="282">
        <v>29.33</v>
      </c>
      <c r="V613" s="283">
        <v>100</v>
      </c>
      <c r="W613" s="283">
        <v>63</v>
      </c>
      <c r="X613" s="330" t="s">
        <v>4518</v>
      </c>
      <c r="Y613" s="283">
        <v>1</v>
      </c>
      <c r="Z613" s="283">
        <v>9</v>
      </c>
      <c r="AA613" s="283">
        <v>2</v>
      </c>
      <c r="AB613" s="283">
        <v>4</v>
      </c>
      <c r="AC613" s="283">
        <v>16</v>
      </c>
      <c r="AD613" s="282"/>
      <c r="AE613" s="361">
        <v>5</v>
      </c>
      <c r="AF613" s="92">
        <v>100</v>
      </c>
      <c r="AG613" s="408" t="s">
        <v>4510</v>
      </c>
      <c r="AH613" s="328" t="s">
        <v>4519</v>
      </c>
      <c r="AI613" s="368">
        <v>50</v>
      </c>
      <c r="AJ613" s="393" t="s">
        <v>4538</v>
      </c>
      <c r="AK613" s="331" t="s">
        <v>4539</v>
      </c>
      <c r="AL613" s="368">
        <v>20</v>
      </c>
      <c r="AM613" s="393" t="s">
        <v>4523</v>
      </c>
      <c r="AN613" s="331" t="s">
        <v>4523</v>
      </c>
      <c r="AO613" s="368">
        <v>10</v>
      </c>
      <c r="AP613" s="393" t="s">
        <v>4545</v>
      </c>
      <c r="AQ613" s="331" t="s">
        <v>4546</v>
      </c>
      <c r="AR613" s="368">
        <v>20</v>
      </c>
      <c r="AS613" s="393"/>
      <c r="AT613" s="283"/>
      <c r="AU613" s="368"/>
      <c r="AV613" s="380"/>
      <c r="AW613" s="283"/>
      <c r="AX613" s="368"/>
      <c r="AY613" s="132"/>
      <c r="AZ613" s="132"/>
      <c r="BA613" s="132"/>
      <c r="BB613" s="132"/>
      <c r="BC613" s="132"/>
    </row>
    <row r="614" spans="1:55" s="41" customFormat="1" ht="91.05" customHeight="1" x14ac:dyDescent="0.25">
      <c r="A614" s="283">
        <v>795</v>
      </c>
      <c r="B614" s="253" t="s">
        <v>4509</v>
      </c>
      <c r="C614" s="283">
        <v>45</v>
      </c>
      <c r="D614" s="282" t="s">
        <v>4547</v>
      </c>
      <c r="E614" s="327" t="s">
        <v>4548</v>
      </c>
      <c r="F614" s="283">
        <v>10470</v>
      </c>
      <c r="G614" s="327" t="s">
        <v>4549</v>
      </c>
      <c r="H614" s="283">
        <v>2006</v>
      </c>
      <c r="I614" s="328" t="s">
        <v>4550</v>
      </c>
      <c r="J614" s="329">
        <v>122712.1</v>
      </c>
      <c r="K614" s="105" t="s">
        <v>664</v>
      </c>
      <c r="L614" s="328" t="s">
        <v>4551</v>
      </c>
      <c r="M614" s="328" t="s">
        <v>4515</v>
      </c>
      <c r="N614" s="328" t="s">
        <v>4552</v>
      </c>
      <c r="O614" s="328" t="s">
        <v>4553</v>
      </c>
      <c r="P614" s="283">
        <v>44662</v>
      </c>
      <c r="Q614" s="282">
        <v>30.9</v>
      </c>
      <c r="R614" s="282">
        <v>0</v>
      </c>
      <c r="S614" s="282">
        <v>8.5</v>
      </c>
      <c r="T614" s="282">
        <v>22.4</v>
      </c>
      <c r="U614" s="282">
        <v>30.9</v>
      </c>
      <c r="V614" s="283">
        <v>100</v>
      </c>
      <c r="W614" s="283">
        <v>100</v>
      </c>
      <c r="X614" s="330" t="s">
        <v>4518</v>
      </c>
      <c r="Y614" s="283">
        <v>4</v>
      </c>
      <c r="Z614" s="283">
        <v>5</v>
      </c>
      <c r="AA614" s="283">
        <v>5</v>
      </c>
      <c r="AB614" s="283">
        <v>46</v>
      </c>
      <c r="AC614" s="283">
        <v>12</v>
      </c>
      <c r="AD614" s="282">
        <v>70</v>
      </c>
      <c r="AE614" s="361">
        <v>5</v>
      </c>
      <c r="AF614" s="92">
        <v>100</v>
      </c>
      <c r="AG614" s="408" t="s">
        <v>4554</v>
      </c>
      <c r="AH614" s="328" t="s">
        <v>4555</v>
      </c>
      <c r="AI614" s="368">
        <v>90</v>
      </c>
      <c r="AJ614" s="393" t="s">
        <v>4523</v>
      </c>
      <c r="AK614" s="331" t="s">
        <v>4523</v>
      </c>
      <c r="AL614" s="368">
        <v>10</v>
      </c>
      <c r="AM614" s="393"/>
      <c r="AN614" s="331"/>
      <c r="AO614" s="368"/>
      <c r="AP614" s="393"/>
      <c r="AQ614" s="331"/>
      <c r="AR614" s="368"/>
      <c r="AS614" s="393"/>
      <c r="AT614" s="283"/>
      <c r="AU614" s="368"/>
      <c r="AV614" s="380"/>
      <c r="AW614" s="283"/>
      <c r="AX614" s="368"/>
      <c r="AY614" s="132"/>
      <c r="AZ614" s="132"/>
      <c r="BA614" s="132"/>
      <c r="BB614" s="132"/>
      <c r="BC614" s="132"/>
    </row>
    <row r="615" spans="1:55" s="41" customFormat="1" ht="78" customHeight="1" x14ac:dyDescent="0.25">
      <c r="A615" s="283">
        <v>795</v>
      </c>
      <c r="B615" s="253" t="s">
        <v>4509</v>
      </c>
      <c r="C615" s="283">
        <v>45</v>
      </c>
      <c r="D615" s="282" t="s">
        <v>4547</v>
      </c>
      <c r="E615" s="327" t="s">
        <v>4548</v>
      </c>
      <c r="F615" s="283">
        <v>10470</v>
      </c>
      <c r="G615" s="333" t="s">
        <v>4556</v>
      </c>
      <c r="H615" s="283">
        <v>2006</v>
      </c>
      <c r="I615" s="328" t="s">
        <v>4557</v>
      </c>
      <c r="J615" s="335">
        <v>37257.24</v>
      </c>
      <c r="K615" s="105" t="s">
        <v>4532</v>
      </c>
      <c r="L615" s="328" t="s">
        <v>4551</v>
      </c>
      <c r="M615" s="328" t="s">
        <v>4515</v>
      </c>
      <c r="N615" s="328" t="s">
        <v>4552</v>
      </c>
      <c r="O615" s="328" t="s">
        <v>4553</v>
      </c>
      <c r="P615" s="334" t="s">
        <v>4558</v>
      </c>
      <c r="Q615" s="282">
        <v>34.9</v>
      </c>
      <c r="R615" s="282">
        <v>0</v>
      </c>
      <c r="S615" s="282">
        <v>12.5</v>
      </c>
      <c r="T615" s="282">
        <v>22.4</v>
      </c>
      <c r="U615" s="282">
        <v>34.9</v>
      </c>
      <c r="V615" s="283">
        <v>100</v>
      </c>
      <c r="W615" s="283">
        <v>100</v>
      </c>
      <c r="X615" s="330" t="s">
        <v>4518</v>
      </c>
      <c r="Y615" s="283">
        <v>4</v>
      </c>
      <c r="Z615" s="283">
        <v>5</v>
      </c>
      <c r="AA615" s="283">
        <v>5</v>
      </c>
      <c r="AB615" s="283">
        <v>46</v>
      </c>
      <c r="AC615" s="283">
        <v>12</v>
      </c>
      <c r="AD615" s="282">
        <v>75</v>
      </c>
      <c r="AE615" s="361">
        <v>5</v>
      </c>
      <c r="AF615" s="92">
        <v>100</v>
      </c>
      <c r="AG615" s="408" t="s">
        <v>4554</v>
      </c>
      <c r="AH615" s="328" t="s">
        <v>4555</v>
      </c>
      <c r="AI615" s="368">
        <v>90</v>
      </c>
      <c r="AJ615" s="393" t="s">
        <v>4523</v>
      </c>
      <c r="AK615" s="331" t="s">
        <v>4523</v>
      </c>
      <c r="AL615" s="368">
        <v>10</v>
      </c>
      <c r="AM615" s="393"/>
      <c r="AN615" s="331"/>
      <c r="AO615" s="368"/>
      <c r="AP615" s="393"/>
      <c r="AQ615" s="331"/>
      <c r="AR615" s="368"/>
      <c r="AS615" s="393"/>
      <c r="AT615" s="283"/>
      <c r="AU615" s="368"/>
      <c r="AV615" s="380"/>
      <c r="AW615" s="283"/>
      <c r="AX615" s="368"/>
      <c r="AY615" s="132"/>
      <c r="AZ615" s="132"/>
      <c r="BA615" s="132"/>
      <c r="BB615" s="132"/>
      <c r="BC615" s="132"/>
    </row>
    <row r="616" spans="1:55" s="41" customFormat="1" ht="78" customHeight="1" x14ac:dyDescent="0.25">
      <c r="A616" s="283">
        <v>795</v>
      </c>
      <c r="B616" s="253" t="s">
        <v>4509</v>
      </c>
      <c r="C616" s="283">
        <v>45</v>
      </c>
      <c r="D616" s="282" t="s">
        <v>4547</v>
      </c>
      <c r="E616" s="327" t="s">
        <v>4548</v>
      </c>
      <c r="F616" s="283">
        <v>10470</v>
      </c>
      <c r="G616" s="333" t="s">
        <v>4559</v>
      </c>
      <c r="H616" s="283">
        <v>2007</v>
      </c>
      <c r="I616" s="328" t="s">
        <v>4560</v>
      </c>
      <c r="J616" s="335">
        <v>47917.4</v>
      </c>
      <c r="K616" s="105" t="s">
        <v>4532</v>
      </c>
      <c r="L616" s="328" t="s">
        <v>4551</v>
      </c>
      <c r="M616" s="328" t="s">
        <v>4515</v>
      </c>
      <c r="N616" s="328" t="s">
        <v>4552</v>
      </c>
      <c r="O616" s="328" t="s">
        <v>4553</v>
      </c>
      <c r="P616" s="334" t="s">
        <v>4561</v>
      </c>
      <c r="Q616" s="282">
        <v>34.200000000000003</v>
      </c>
      <c r="R616" s="282">
        <v>0</v>
      </c>
      <c r="S616" s="282">
        <v>11.8</v>
      </c>
      <c r="T616" s="282">
        <v>22.4</v>
      </c>
      <c r="U616" s="282">
        <v>34.200000000000003</v>
      </c>
      <c r="V616" s="283">
        <v>100</v>
      </c>
      <c r="W616" s="283">
        <v>100</v>
      </c>
      <c r="X616" s="330" t="s">
        <v>4518</v>
      </c>
      <c r="Y616" s="283">
        <v>3</v>
      </c>
      <c r="Z616" s="283">
        <v>4</v>
      </c>
      <c r="AA616" s="283">
        <v>8</v>
      </c>
      <c r="AB616" s="283">
        <v>46</v>
      </c>
      <c r="AC616" s="283">
        <v>12</v>
      </c>
      <c r="AD616" s="282">
        <v>75</v>
      </c>
      <c r="AE616" s="361">
        <v>5</v>
      </c>
      <c r="AF616" s="92">
        <v>100</v>
      </c>
      <c r="AG616" s="408" t="s">
        <v>4554</v>
      </c>
      <c r="AH616" s="328" t="s">
        <v>4555</v>
      </c>
      <c r="AI616" s="368">
        <v>90</v>
      </c>
      <c r="AJ616" s="393" t="s">
        <v>4523</v>
      </c>
      <c r="AK616" s="331" t="s">
        <v>4523</v>
      </c>
      <c r="AL616" s="368">
        <v>10</v>
      </c>
      <c r="AM616" s="393"/>
      <c r="AN616" s="331"/>
      <c r="AO616" s="368"/>
      <c r="AP616" s="393"/>
      <c r="AQ616" s="331"/>
      <c r="AR616" s="368"/>
      <c r="AS616" s="393"/>
      <c r="AT616" s="283"/>
      <c r="AU616" s="368"/>
      <c r="AV616" s="380"/>
      <c r="AW616" s="283"/>
      <c r="AX616" s="368"/>
      <c r="AY616" s="132"/>
      <c r="AZ616" s="132"/>
      <c r="BA616" s="132"/>
      <c r="BB616" s="132"/>
      <c r="BC616" s="132"/>
    </row>
    <row r="617" spans="1:55" s="41" customFormat="1" ht="52.2" customHeight="1" x14ac:dyDescent="0.25">
      <c r="A617" s="283">
        <v>795</v>
      </c>
      <c r="B617" s="253" t="s">
        <v>4509</v>
      </c>
      <c r="C617" s="283">
        <v>45</v>
      </c>
      <c r="D617" s="282" t="s">
        <v>4547</v>
      </c>
      <c r="E617" s="327" t="s">
        <v>4548</v>
      </c>
      <c r="F617" s="283">
        <v>10470</v>
      </c>
      <c r="G617" s="333" t="s">
        <v>4562</v>
      </c>
      <c r="H617" s="283">
        <v>2003</v>
      </c>
      <c r="I617" s="328" t="s">
        <v>4563</v>
      </c>
      <c r="J617" s="335">
        <v>20642.759999999998</v>
      </c>
      <c r="K617" s="105" t="s">
        <v>4532</v>
      </c>
      <c r="L617" s="328" t="s">
        <v>4564</v>
      </c>
      <c r="M617" s="328" t="s">
        <v>4565</v>
      </c>
      <c r="N617" s="328" t="s">
        <v>4566</v>
      </c>
      <c r="O617" s="328" t="s">
        <v>4567</v>
      </c>
      <c r="P617" s="334">
        <v>43509</v>
      </c>
      <c r="Q617" s="282" t="s">
        <v>4568</v>
      </c>
      <c r="R617" s="282">
        <v>0</v>
      </c>
      <c r="S617" s="282">
        <v>8.5</v>
      </c>
      <c r="T617" s="282">
        <v>22.4</v>
      </c>
      <c r="U617" s="282">
        <v>30.9</v>
      </c>
      <c r="V617" s="283">
        <v>100</v>
      </c>
      <c r="W617" s="283">
        <v>100</v>
      </c>
      <c r="X617" s="330" t="s">
        <v>4518</v>
      </c>
      <c r="Y617" s="283">
        <v>3</v>
      </c>
      <c r="Z617" s="283">
        <v>4</v>
      </c>
      <c r="AA617" s="283">
        <v>8</v>
      </c>
      <c r="AB617" s="283">
        <v>46</v>
      </c>
      <c r="AC617" s="283"/>
      <c r="AD617" s="282">
        <v>45</v>
      </c>
      <c r="AE617" s="361">
        <v>5</v>
      </c>
      <c r="AF617" s="92">
        <v>100</v>
      </c>
      <c r="AG617" s="408" t="s">
        <v>4569</v>
      </c>
      <c r="AH617" s="328" t="s">
        <v>4555</v>
      </c>
      <c r="AI617" s="368">
        <v>90</v>
      </c>
      <c r="AJ617" s="393" t="s">
        <v>4523</v>
      </c>
      <c r="AK617" s="331" t="s">
        <v>4523</v>
      </c>
      <c r="AL617" s="368">
        <v>10</v>
      </c>
      <c r="AM617" s="393"/>
      <c r="AN617" s="331"/>
      <c r="AO617" s="368"/>
      <c r="AP617" s="393"/>
      <c r="AQ617" s="331"/>
      <c r="AR617" s="368"/>
      <c r="AS617" s="393"/>
      <c r="AT617" s="283"/>
      <c r="AU617" s="368"/>
      <c r="AV617" s="380"/>
      <c r="AW617" s="283"/>
      <c r="AX617" s="368"/>
      <c r="AY617" s="132"/>
      <c r="AZ617" s="132"/>
      <c r="BA617" s="132"/>
      <c r="BB617" s="132"/>
      <c r="BC617" s="132"/>
    </row>
    <row r="618" spans="1:55" s="39" customFormat="1" ht="52.2" customHeight="1" x14ac:dyDescent="0.25">
      <c r="A618" s="283">
        <v>795</v>
      </c>
      <c r="B618" s="253" t="s">
        <v>4509</v>
      </c>
      <c r="C618" s="283">
        <v>45</v>
      </c>
      <c r="D618" s="282" t="s">
        <v>4547</v>
      </c>
      <c r="E618" s="327" t="s">
        <v>4548</v>
      </c>
      <c r="F618" s="283">
        <v>10470</v>
      </c>
      <c r="G618" s="333" t="s">
        <v>4570</v>
      </c>
      <c r="H618" s="283">
        <v>2017</v>
      </c>
      <c r="I618" s="328" t="s">
        <v>4571</v>
      </c>
      <c r="J618" s="335">
        <v>60560</v>
      </c>
      <c r="K618" s="105" t="s">
        <v>4532</v>
      </c>
      <c r="L618" s="328" t="s">
        <v>4564</v>
      </c>
      <c r="M618" s="328" t="s">
        <v>4565</v>
      </c>
      <c r="N618" s="328" t="s">
        <v>4572</v>
      </c>
      <c r="O618" s="328" t="s">
        <v>4573</v>
      </c>
      <c r="P618" s="334">
        <v>47523</v>
      </c>
      <c r="Q618" s="82">
        <v>46.4</v>
      </c>
      <c r="R618" s="82">
        <v>10.5</v>
      </c>
      <c r="S618" s="82">
        <v>10.9</v>
      </c>
      <c r="T618" s="82">
        <v>25</v>
      </c>
      <c r="U618" s="82">
        <v>46.4</v>
      </c>
      <c r="V618" s="95">
        <v>100</v>
      </c>
      <c r="W618" s="95">
        <v>44</v>
      </c>
      <c r="X618" s="336" t="s">
        <v>4518</v>
      </c>
      <c r="Y618" s="95">
        <v>3</v>
      </c>
      <c r="Z618" s="95">
        <v>10</v>
      </c>
      <c r="AA618" s="95">
        <v>6</v>
      </c>
      <c r="AB618" s="95">
        <v>46</v>
      </c>
      <c r="AC618" s="95"/>
      <c r="AD618" s="95">
        <v>40</v>
      </c>
      <c r="AE618" s="360">
        <v>5</v>
      </c>
      <c r="AF618" s="62">
        <v>100</v>
      </c>
      <c r="AG618" s="394" t="s">
        <v>4554</v>
      </c>
      <c r="AH618" s="161" t="s">
        <v>4555</v>
      </c>
      <c r="AI618" s="366">
        <v>90</v>
      </c>
      <c r="AJ618" s="394" t="s">
        <v>4523</v>
      </c>
      <c r="AK618" s="161" t="s">
        <v>4523</v>
      </c>
      <c r="AL618" s="366">
        <v>10</v>
      </c>
      <c r="AM618" s="394"/>
      <c r="AN618" s="161"/>
      <c r="AO618" s="366"/>
      <c r="AP618" s="394"/>
      <c r="AQ618" s="161"/>
      <c r="AR618" s="366"/>
      <c r="AS618" s="394"/>
      <c r="AT618" s="82"/>
      <c r="AU618" s="366"/>
      <c r="AV618" s="381"/>
      <c r="AW618" s="82"/>
      <c r="AX618" s="366"/>
      <c r="AY618" s="132"/>
      <c r="AZ618" s="132"/>
      <c r="BA618" s="132"/>
      <c r="BB618" s="132"/>
      <c r="BC618" s="132"/>
    </row>
    <row r="619" spans="1:55" s="41" customFormat="1" ht="52.2" customHeight="1" x14ac:dyDescent="0.25">
      <c r="A619" s="283">
        <v>795</v>
      </c>
      <c r="B619" s="253" t="s">
        <v>4509</v>
      </c>
      <c r="C619" s="283">
        <v>49</v>
      </c>
      <c r="D619" s="282" t="s">
        <v>4574</v>
      </c>
      <c r="E619" s="327" t="s">
        <v>4575</v>
      </c>
      <c r="F619" s="283">
        <v>15682</v>
      </c>
      <c r="G619" s="333" t="s">
        <v>4576</v>
      </c>
      <c r="H619" s="283">
        <v>2002</v>
      </c>
      <c r="I619" s="328" t="s">
        <v>4577</v>
      </c>
      <c r="J619" s="335">
        <v>28975.55</v>
      </c>
      <c r="K619" s="105" t="s">
        <v>4532</v>
      </c>
      <c r="L619" s="328" t="s">
        <v>4578</v>
      </c>
      <c r="M619" s="328" t="s">
        <v>4579</v>
      </c>
      <c r="N619" s="328" t="s">
        <v>4580</v>
      </c>
      <c r="O619" s="328" t="s">
        <v>4581</v>
      </c>
      <c r="P619" s="334" t="s">
        <v>4582</v>
      </c>
      <c r="Q619" s="282">
        <v>25.4</v>
      </c>
      <c r="R619" s="282">
        <v>0</v>
      </c>
      <c r="S619" s="282">
        <v>3</v>
      </c>
      <c r="T619" s="282">
        <v>22.35</v>
      </c>
      <c r="U619" s="282">
        <v>25.4</v>
      </c>
      <c r="V619" s="283">
        <v>100</v>
      </c>
      <c r="W619" s="283">
        <v>100</v>
      </c>
      <c r="X619" s="330" t="s">
        <v>4518</v>
      </c>
      <c r="Y619" s="283">
        <v>3</v>
      </c>
      <c r="Z619" s="283">
        <v>10</v>
      </c>
      <c r="AA619" s="283">
        <v>6</v>
      </c>
      <c r="AB619" s="283">
        <v>47</v>
      </c>
      <c r="AC619" s="283"/>
      <c r="AD619" s="283">
        <v>5</v>
      </c>
      <c r="AE619" s="361">
        <v>5</v>
      </c>
      <c r="AF619" s="92">
        <v>100</v>
      </c>
      <c r="AG619" s="408" t="s">
        <v>4583</v>
      </c>
      <c r="AH619" s="328" t="s">
        <v>4584</v>
      </c>
      <c r="AI619" s="368">
        <v>85</v>
      </c>
      <c r="AJ619" s="393" t="s">
        <v>4585</v>
      </c>
      <c r="AK619" s="331">
        <v>15</v>
      </c>
      <c r="AL619" s="368"/>
      <c r="AM619" s="393"/>
      <c r="AN619" s="331"/>
      <c r="AO619" s="368"/>
      <c r="AP619" s="393"/>
      <c r="AQ619" s="331"/>
      <c r="AR619" s="368"/>
      <c r="AS619" s="68"/>
      <c r="AT619" s="283"/>
      <c r="AU619" s="368"/>
      <c r="AV619" s="380"/>
      <c r="AW619" s="283"/>
      <c r="AX619" s="368"/>
      <c r="AY619" s="132"/>
      <c r="AZ619" s="132"/>
      <c r="BA619" s="132"/>
      <c r="BB619" s="132"/>
      <c r="BC619" s="132"/>
    </row>
    <row r="620" spans="1:55" s="41" customFormat="1" ht="64.95" customHeight="1" x14ac:dyDescent="0.25">
      <c r="A620" s="283">
        <v>795</v>
      </c>
      <c r="B620" s="253" t="s">
        <v>4509</v>
      </c>
      <c r="C620" s="283">
        <v>49</v>
      </c>
      <c r="D620" s="282" t="s">
        <v>4574</v>
      </c>
      <c r="E620" s="327" t="s">
        <v>4586</v>
      </c>
      <c r="F620" s="283">
        <v>15682</v>
      </c>
      <c r="G620" s="333" t="s">
        <v>4587</v>
      </c>
      <c r="H620" s="283">
        <v>2010</v>
      </c>
      <c r="I620" s="328" t="s">
        <v>4588</v>
      </c>
      <c r="J620" s="335">
        <v>61045.97</v>
      </c>
      <c r="K620" s="105" t="s">
        <v>4532</v>
      </c>
      <c r="L620" s="328" t="s">
        <v>4578</v>
      </c>
      <c r="M620" s="328" t="s">
        <v>4579</v>
      </c>
      <c r="N620" s="328" t="s">
        <v>4589</v>
      </c>
      <c r="O620" s="328" t="s">
        <v>4590</v>
      </c>
      <c r="P620" s="334" t="s">
        <v>4591</v>
      </c>
      <c r="Q620" s="282" t="s">
        <v>4592</v>
      </c>
      <c r="R620" s="282">
        <v>0</v>
      </c>
      <c r="S620" s="282">
        <v>2</v>
      </c>
      <c r="T620" s="282">
        <v>22.4</v>
      </c>
      <c r="U620" s="282">
        <v>24.4</v>
      </c>
      <c r="V620" s="283">
        <v>100</v>
      </c>
      <c r="W620" s="283">
        <v>100</v>
      </c>
      <c r="X620" s="330" t="s">
        <v>4518</v>
      </c>
      <c r="Y620" s="283">
        <v>3</v>
      </c>
      <c r="Z620" s="283">
        <v>10</v>
      </c>
      <c r="AA620" s="283">
        <v>6</v>
      </c>
      <c r="AB620" s="283">
        <v>47</v>
      </c>
      <c r="AC620" s="283"/>
      <c r="AD620" s="283">
        <v>20</v>
      </c>
      <c r="AE620" s="361">
        <v>5</v>
      </c>
      <c r="AF620" s="92">
        <v>100</v>
      </c>
      <c r="AG620" s="408" t="s">
        <v>4583</v>
      </c>
      <c r="AH620" s="328" t="s">
        <v>4584</v>
      </c>
      <c r="AI620" s="368">
        <v>80</v>
      </c>
      <c r="AJ620" s="393" t="s">
        <v>4585</v>
      </c>
      <c r="AK620" s="331">
        <v>20</v>
      </c>
      <c r="AL620" s="368"/>
      <c r="AM620" s="393"/>
      <c r="AN620" s="331"/>
      <c r="AO620" s="368"/>
      <c r="AP620" s="393"/>
      <c r="AQ620" s="331"/>
      <c r="AR620" s="368"/>
      <c r="AS620" s="68"/>
      <c r="AT620" s="283"/>
      <c r="AU620" s="368"/>
      <c r="AV620" s="380"/>
      <c r="AW620" s="283"/>
      <c r="AX620" s="368"/>
      <c r="AY620" s="132"/>
      <c r="AZ620" s="132"/>
      <c r="BA620" s="132"/>
      <c r="BB620" s="132"/>
      <c r="BC620" s="132"/>
    </row>
    <row r="621" spans="1:55" s="41" customFormat="1" ht="103.95" customHeight="1" x14ac:dyDescent="0.25">
      <c r="A621" s="283">
        <v>795</v>
      </c>
      <c r="B621" s="253" t="s">
        <v>4509</v>
      </c>
      <c r="C621" s="283">
        <v>44</v>
      </c>
      <c r="D621" s="282" t="s">
        <v>4593</v>
      </c>
      <c r="E621" s="327" t="s">
        <v>4594</v>
      </c>
      <c r="F621" s="283">
        <v>6673</v>
      </c>
      <c r="G621" s="327" t="s">
        <v>4595</v>
      </c>
      <c r="H621" s="283">
        <v>2005</v>
      </c>
      <c r="I621" s="328" t="s">
        <v>4596</v>
      </c>
      <c r="J621" s="329">
        <v>66766.820000000007</v>
      </c>
      <c r="K621" s="105" t="s">
        <v>664</v>
      </c>
      <c r="L621" s="328" t="s">
        <v>4597</v>
      </c>
      <c r="M621" s="328" t="s">
        <v>4515</v>
      </c>
      <c r="N621" s="328" t="s">
        <v>4598</v>
      </c>
      <c r="O621" s="328" t="s">
        <v>4599</v>
      </c>
      <c r="P621" s="283" t="s">
        <v>4600</v>
      </c>
      <c r="Q621" s="282">
        <v>63</v>
      </c>
      <c r="R621" s="282">
        <v>0</v>
      </c>
      <c r="S621" s="282">
        <v>40.6</v>
      </c>
      <c r="T621" s="282">
        <v>22.35</v>
      </c>
      <c r="U621" s="282">
        <v>63</v>
      </c>
      <c r="V621" s="283">
        <v>100</v>
      </c>
      <c r="W621" s="283">
        <v>100</v>
      </c>
      <c r="X621" s="330" t="s">
        <v>4518</v>
      </c>
      <c r="Y621" s="283">
        <v>1</v>
      </c>
      <c r="Z621" s="283">
        <v>6</v>
      </c>
      <c r="AA621" s="283">
        <v>2</v>
      </c>
      <c r="AB621" s="283">
        <v>46</v>
      </c>
      <c r="AC621" s="283">
        <v>12</v>
      </c>
      <c r="AD621" s="282"/>
      <c r="AE621" s="361">
        <v>5</v>
      </c>
      <c r="AF621" s="92">
        <v>100</v>
      </c>
      <c r="AG621" s="408" t="s">
        <v>4601</v>
      </c>
      <c r="AH621" s="328" t="s">
        <v>4602</v>
      </c>
      <c r="AI621" s="368">
        <v>70</v>
      </c>
      <c r="AJ621" s="393" t="s">
        <v>4603</v>
      </c>
      <c r="AK621" s="331" t="s">
        <v>4602</v>
      </c>
      <c r="AL621" s="368">
        <v>20</v>
      </c>
      <c r="AM621" s="393" t="s">
        <v>4523</v>
      </c>
      <c r="AN621" s="331" t="s">
        <v>4523</v>
      </c>
      <c r="AO621" s="368">
        <v>10</v>
      </c>
      <c r="AP621" s="393"/>
      <c r="AQ621" s="331"/>
      <c r="AR621" s="368"/>
      <c r="AS621" s="393"/>
      <c r="AT621" s="283"/>
      <c r="AU621" s="368"/>
      <c r="AV621" s="380"/>
      <c r="AW621" s="283"/>
      <c r="AX621" s="368"/>
      <c r="AY621" s="132"/>
      <c r="AZ621" s="132"/>
      <c r="BA621" s="132"/>
      <c r="BB621" s="132"/>
      <c r="BC621" s="132"/>
    </row>
    <row r="622" spans="1:55" s="41" customFormat="1" ht="103.95" customHeight="1" x14ac:dyDescent="0.25">
      <c r="A622" s="283">
        <v>795</v>
      </c>
      <c r="B622" s="253" t="s">
        <v>4509</v>
      </c>
      <c r="C622" s="283">
        <v>44</v>
      </c>
      <c r="D622" s="282" t="s">
        <v>4593</v>
      </c>
      <c r="E622" s="327" t="s">
        <v>4594</v>
      </c>
      <c r="F622" s="283">
        <v>6673</v>
      </c>
      <c r="G622" s="333" t="s">
        <v>4604</v>
      </c>
      <c r="H622" s="283">
        <v>2008</v>
      </c>
      <c r="I622" s="328" t="s">
        <v>4605</v>
      </c>
      <c r="J622" s="335">
        <v>33618.300000000003</v>
      </c>
      <c r="K622" s="105" t="s">
        <v>655</v>
      </c>
      <c r="L622" s="328" t="s">
        <v>4606</v>
      </c>
      <c r="M622" s="328" t="s">
        <v>4515</v>
      </c>
      <c r="N622" s="328" t="s">
        <v>4598</v>
      </c>
      <c r="O622" s="328" t="s">
        <v>4599</v>
      </c>
      <c r="P622" s="283">
        <v>45248</v>
      </c>
      <c r="Q622" s="282">
        <v>72.349999999999994</v>
      </c>
      <c r="R622" s="282">
        <v>0</v>
      </c>
      <c r="S622" s="282">
        <v>50</v>
      </c>
      <c r="T622" s="282">
        <v>22.35</v>
      </c>
      <c r="U622" s="282">
        <v>72.400000000000006</v>
      </c>
      <c r="V622" s="283">
        <v>100</v>
      </c>
      <c r="W622" s="283">
        <v>100</v>
      </c>
      <c r="X622" s="330" t="s">
        <v>4518</v>
      </c>
      <c r="Y622" s="283">
        <v>4</v>
      </c>
      <c r="Z622" s="283">
        <v>4</v>
      </c>
      <c r="AA622" s="283">
        <v>1</v>
      </c>
      <c r="AB622" s="283">
        <v>4</v>
      </c>
      <c r="AC622" s="283">
        <v>13</v>
      </c>
      <c r="AD622" s="282"/>
      <c r="AE622" s="361">
        <v>5</v>
      </c>
      <c r="AF622" s="92">
        <v>100</v>
      </c>
      <c r="AG622" s="408" t="s">
        <v>4601</v>
      </c>
      <c r="AH622" s="328" t="s">
        <v>4602</v>
      </c>
      <c r="AI622" s="368">
        <v>60</v>
      </c>
      <c r="AJ622" s="393" t="s">
        <v>4603</v>
      </c>
      <c r="AK622" s="331" t="s">
        <v>4607</v>
      </c>
      <c r="AL622" s="368">
        <v>30</v>
      </c>
      <c r="AM622" s="393" t="s">
        <v>4523</v>
      </c>
      <c r="AN622" s="331" t="s">
        <v>4523</v>
      </c>
      <c r="AO622" s="368">
        <v>10</v>
      </c>
      <c r="AP622" s="393"/>
      <c r="AQ622" s="331"/>
      <c r="AR622" s="368"/>
      <c r="AS622" s="393"/>
      <c r="AT622" s="283"/>
      <c r="AU622" s="368"/>
      <c r="AV622" s="380"/>
      <c r="AW622" s="283"/>
      <c r="AX622" s="368"/>
      <c r="AY622" s="132"/>
      <c r="AZ622" s="132"/>
      <c r="BA622" s="132"/>
      <c r="BB622" s="132"/>
      <c r="BC622" s="132"/>
    </row>
    <row r="623" spans="1:55" s="41" customFormat="1" ht="103.95" customHeight="1" x14ac:dyDescent="0.25">
      <c r="A623" s="283">
        <v>795</v>
      </c>
      <c r="B623" s="253" t="s">
        <v>4509</v>
      </c>
      <c r="C623" s="283">
        <v>44</v>
      </c>
      <c r="D623" s="282" t="s">
        <v>4593</v>
      </c>
      <c r="E623" s="327" t="s">
        <v>4594</v>
      </c>
      <c r="F623" s="283">
        <v>6673</v>
      </c>
      <c r="G623" s="333" t="s">
        <v>4608</v>
      </c>
      <c r="H623" s="283">
        <v>2007</v>
      </c>
      <c r="I623" s="328" t="s">
        <v>4609</v>
      </c>
      <c r="J623" s="335">
        <v>28663.13</v>
      </c>
      <c r="K623" s="105" t="s">
        <v>655</v>
      </c>
      <c r="L623" s="328" t="s">
        <v>4606</v>
      </c>
      <c r="M623" s="328" t="s">
        <v>4515</v>
      </c>
      <c r="N623" s="328" t="s">
        <v>4598</v>
      </c>
      <c r="O623" s="328" t="s">
        <v>4599</v>
      </c>
      <c r="P623" s="283">
        <v>45174</v>
      </c>
      <c r="Q623" s="282">
        <v>37</v>
      </c>
      <c r="R623" s="282">
        <v>0</v>
      </c>
      <c r="S623" s="282">
        <v>14.65</v>
      </c>
      <c r="T623" s="282">
        <v>22.35</v>
      </c>
      <c r="U623" s="282">
        <v>37</v>
      </c>
      <c r="V623" s="283">
        <v>100</v>
      </c>
      <c r="W623" s="283">
        <v>100</v>
      </c>
      <c r="X623" s="330" t="s">
        <v>4518</v>
      </c>
      <c r="Y623" s="283">
        <v>4</v>
      </c>
      <c r="Z623" s="283">
        <v>4</v>
      </c>
      <c r="AA623" s="283">
        <v>1</v>
      </c>
      <c r="AB623" s="283">
        <v>4</v>
      </c>
      <c r="AC623" s="283">
        <v>13</v>
      </c>
      <c r="AD623" s="282"/>
      <c r="AE623" s="361">
        <v>5</v>
      </c>
      <c r="AF623" s="92">
        <v>100</v>
      </c>
      <c r="AG623" s="408" t="s">
        <v>4601</v>
      </c>
      <c r="AH623" s="328" t="s">
        <v>4602</v>
      </c>
      <c r="AI623" s="368">
        <v>50</v>
      </c>
      <c r="AJ623" s="393" t="s">
        <v>4603</v>
      </c>
      <c r="AK623" s="331" t="s">
        <v>4607</v>
      </c>
      <c r="AL623" s="368">
        <v>40</v>
      </c>
      <c r="AM623" s="393" t="s">
        <v>4523</v>
      </c>
      <c r="AN623" s="331" t="s">
        <v>4523</v>
      </c>
      <c r="AO623" s="368">
        <v>10</v>
      </c>
      <c r="AP623" s="393"/>
      <c r="AQ623" s="331"/>
      <c r="AR623" s="368"/>
      <c r="AS623" s="393"/>
      <c r="AT623" s="283"/>
      <c r="AU623" s="368"/>
      <c r="AV623" s="380"/>
      <c r="AW623" s="283"/>
      <c r="AX623" s="368"/>
      <c r="AY623" s="132"/>
      <c r="AZ623" s="132"/>
      <c r="BA623" s="132"/>
      <c r="BB623" s="132"/>
      <c r="BC623" s="132"/>
    </row>
    <row r="624" spans="1:55" s="41" customFormat="1" ht="208.05" customHeight="1" x14ac:dyDescent="0.25">
      <c r="A624" s="283">
        <v>795</v>
      </c>
      <c r="B624" s="253" t="s">
        <v>4509</v>
      </c>
      <c r="C624" s="283">
        <v>56</v>
      </c>
      <c r="D624" s="282" t="s">
        <v>4610</v>
      </c>
      <c r="E624" s="327" t="s">
        <v>4611</v>
      </c>
      <c r="F624" s="283">
        <v>11594</v>
      </c>
      <c r="G624" s="327" t="s">
        <v>4612</v>
      </c>
      <c r="H624" s="283">
        <v>2007</v>
      </c>
      <c r="I624" s="328" t="s">
        <v>4612</v>
      </c>
      <c r="J624" s="329">
        <v>50619.93</v>
      </c>
      <c r="K624" s="105" t="s">
        <v>655</v>
      </c>
      <c r="L624" s="328" t="s">
        <v>4613</v>
      </c>
      <c r="M624" s="328" t="s">
        <v>4515</v>
      </c>
      <c r="N624" s="328" t="s">
        <v>4614</v>
      </c>
      <c r="O624" s="328" t="s">
        <v>4517</v>
      </c>
      <c r="P624" s="283">
        <v>44833.448340000003</v>
      </c>
      <c r="Q624" s="318">
        <v>23.37</v>
      </c>
      <c r="R624" s="318">
        <v>0</v>
      </c>
      <c r="S624" s="318">
        <v>1.02</v>
      </c>
      <c r="T624" s="318">
        <v>22.35</v>
      </c>
      <c r="U624" s="282">
        <v>23.37</v>
      </c>
      <c r="V624" s="337">
        <v>100</v>
      </c>
      <c r="W624" s="283">
        <v>100</v>
      </c>
      <c r="X624" s="330" t="s">
        <v>4518</v>
      </c>
      <c r="Y624" s="283">
        <v>3</v>
      </c>
      <c r="Z624" s="283">
        <v>12</v>
      </c>
      <c r="AA624" s="283">
        <v>1</v>
      </c>
      <c r="AB624" s="283">
        <v>4</v>
      </c>
      <c r="AC624" s="283">
        <v>13</v>
      </c>
      <c r="AD624" s="282"/>
      <c r="AE624" s="361">
        <v>5</v>
      </c>
      <c r="AF624" s="92">
        <v>100</v>
      </c>
      <c r="AG624" s="408" t="s">
        <v>4615</v>
      </c>
      <c r="AH624" s="328" t="s">
        <v>4616</v>
      </c>
      <c r="AI624" s="368">
        <v>100</v>
      </c>
      <c r="AJ624" s="393"/>
      <c r="AK624" s="331"/>
      <c r="AL624" s="368"/>
      <c r="AM624" s="393"/>
      <c r="AN624" s="331"/>
      <c r="AO624" s="368"/>
      <c r="AP624" s="393"/>
      <c r="AQ624" s="331"/>
      <c r="AR624" s="368"/>
      <c r="AS624" s="393"/>
      <c r="AT624" s="283"/>
      <c r="AU624" s="368"/>
      <c r="AV624" s="380"/>
      <c r="AW624" s="283"/>
      <c r="AX624" s="368"/>
      <c r="AY624" s="132"/>
      <c r="AZ624" s="132"/>
      <c r="BA624" s="132"/>
      <c r="BB624" s="132"/>
      <c r="BC624" s="132"/>
    </row>
    <row r="625" spans="1:55" s="41" customFormat="1" ht="234" customHeight="1" x14ac:dyDescent="0.25">
      <c r="A625" s="283">
        <v>795</v>
      </c>
      <c r="B625" s="253" t="s">
        <v>4509</v>
      </c>
      <c r="C625" s="283">
        <v>64</v>
      </c>
      <c r="D625" s="282" t="s">
        <v>4610</v>
      </c>
      <c r="E625" s="327" t="s">
        <v>4617</v>
      </c>
      <c r="F625" s="283">
        <v>8779</v>
      </c>
      <c r="G625" s="333" t="s">
        <v>4618</v>
      </c>
      <c r="H625" s="283">
        <v>2013</v>
      </c>
      <c r="I625" s="338" t="s">
        <v>4619</v>
      </c>
      <c r="J625" s="335">
        <v>120441.69</v>
      </c>
      <c r="K625" s="105" t="s">
        <v>906</v>
      </c>
      <c r="L625" s="339" t="s">
        <v>4620</v>
      </c>
      <c r="M625" s="339" t="s">
        <v>4621</v>
      </c>
      <c r="N625" s="338" t="s">
        <v>4622</v>
      </c>
      <c r="O625" s="338" t="s">
        <v>4623</v>
      </c>
      <c r="P625" s="334" t="s">
        <v>4624</v>
      </c>
      <c r="Q625" s="282">
        <v>3.41</v>
      </c>
      <c r="R625" s="282">
        <v>0</v>
      </c>
      <c r="S625" s="282">
        <v>2</v>
      </c>
      <c r="T625" s="282">
        <v>1.41</v>
      </c>
      <c r="U625" s="282">
        <v>3.41</v>
      </c>
      <c r="V625" s="283">
        <v>100</v>
      </c>
      <c r="W625" s="283">
        <v>100</v>
      </c>
      <c r="X625" s="330" t="s">
        <v>4518</v>
      </c>
      <c r="Y625" s="283"/>
      <c r="Z625" s="283">
        <v>1</v>
      </c>
      <c r="AA625" s="283">
        <v>1</v>
      </c>
      <c r="AB625" s="283">
        <v>26</v>
      </c>
      <c r="AC625" s="283"/>
      <c r="AD625" s="282"/>
      <c r="AE625" s="361">
        <v>2</v>
      </c>
      <c r="AF625" s="92">
        <v>100</v>
      </c>
      <c r="AG625" s="409" t="s">
        <v>4625</v>
      </c>
      <c r="AH625" s="338" t="s">
        <v>4626</v>
      </c>
      <c r="AI625" s="66">
        <v>10</v>
      </c>
      <c r="AJ625" s="68" t="s">
        <v>4610</v>
      </c>
      <c r="AK625" s="332" t="s">
        <v>4626</v>
      </c>
      <c r="AL625" s="66">
        <v>40</v>
      </c>
      <c r="AM625" s="68" t="s">
        <v>4627</v>
      </c>
      <c r="AN625" s="332" t="s">
        <v>4628</v>
      </c>
      <c r="AO625" s="66">
        <v>30</v>
      </c>
      <c r="AP625" s="393" t="s">
        <v>4523</v>
      </c>
      <c r="AQ625" s="331" t="s">
        <v>4523</v>
      </c>
      <c r="AR625" s="368">
        <v>10</v>
      </c>
      <c r="AS625" s="393" t="s">
        <v>4629</v>
      </c>
      <c r="AT625" s="283" t="s">
        <v>4630</v>
      </c>
      <c r="AU625" s="368">
        <v>10</v>
      </c>
      <c r="AV625" s="380"/>
      <c r="AW625" s="283"/>
      <c r="AX625" s="368"/>
      <c r="AY625" s="132"/>
      <c r="AZ625" s="132"/>
      <c r="BA625" s="132"/>
      <c r="BB625" s="132"/>
      <c r="BC625" s="132"/>
    </row>
    <row r="626" spans="1:55" s="41" customFormat="1" ht="52.2" customHeight="1" x14ac:dyDescent="0.25">
      <c r="A626" s="283">
        <v>795</v>
      </c>
      <c r="B626" s="253" t="s">
        <v>4509</v>
      </c>
      <c r="C626" s="283">
        <v>54</v>
      </c>
      <c r="D626" s="282" t="s">
        <v>4510</v>
      </c>
      <c r="E626" s="327" t="s">
        <v>4631</v>
      </c>
      <c r="F626" s="283">
        <v>15322</v>
      </c>
      <c r="G626" s="333" t="s">
        <v>4632</v>
      </c>
      <c r="H626" s="334">
        <v>2006</v>
      </c>
      <c r="I626" s="328" t="s">
        <v>4633</v>
      </c>
      <c r="J626" s="335">
        <v>36791.53</v>
      </c>
      <c r="K626" s="105" t="s">
        <v>4532</v>
      </c>
      <c r="L626" s="328" t="s">
        <v>4613</v>
      </c>
      <c r="M626" s="328" t="s">
        <v>4634</v>
      </c>
      <c r="N626" s="328" t="s">
        <v>4635</v>
      </c>
      <c r="O626" s="328" t="s">
        <v>4636</v>
      </c>
      <c r="P626" s="334" t="s">
        <v>4637</v>
      </c>
      <c r="Q626" s="282">
        <v>24.3</v>
      </c>
      <c r="R626" s="282">
        <v>0</v>
      </c>
      <c r="S626" s="282">
        <v>1.9</v>
      </c>
      <c r="T626" s="282">
        <v>22.4</v>
      </c>
      <c r="U626" s="282">
        <v>24.3</v>
      </c>
      <c r="V626" s="283">
        <v>100</v>
      </c>
      <c r="W626" s="283">
        <v>100</v>
      </c>
      <c r="X626" s="330" t="s">
        <v>4518</v>
      </c>
      <c r="Y626" s="283">
        <v>3</v>
      </c>
      <c r="Z626" s="283">
        <v>2</v>
      </c>
      <c r="AA626" s="283">
        <v>1</v>
      </c>
      <c r="AB626" s="283">
        <v>4</v>
      </c>
      <c r="AC626" s="283"/>
      <c r="AD626" s="282"/>
      <c r="AE626" s="361">
        <v>5</v>
      </c>
      <c r="AF626" s="92">
        <v>100</v>
      </c>
      <c r="AG626" s="408" t="s">
        <v>4510</v>
      </c>
      <c r="AH626" s="328" t="s">
        <v>4638</v>
      </c>
      <c r="AI626" s="368">
        <v>30</v>
      </c>
      <c r="AJ626" s="393" t="s">
        <v>4639</v>
      </c>
      <c r="AK626" s="331" t="s">
        <v>4638</v>
      </c>
      <c r="AL626" s="368">
        <v>50</v>
      </c>
      <c r="AM626" s="393" t="s">
        <v>4640</v>
      </c>
      <c r="AN626" s="331" t="s">
        <v>4638</v>
      </c>
      <c r="AO626" s="368">
        <v>5</v>
      </c>
      <c r="AP626" s="393" t="s">
        <v>4641</v>
      </c>
      <c r="AQ626" s="331" t="s">
        <v>4638</v>
      </c>
      <c r="AR626" s="368">
        <v>15</v>
      </c>
      <c r="AS626" s="393"/>
      <c r="AT626" s="283"/>
      <c r="AU626" s="368"/>
      <c r="AV626" s="380"/>
      <c r="AW626" s="283"/>
      <c r="AX626" s="368"/>
      <c r="AY626" s="132"/>
      <c r="AZ626" s="132"/>
      <c r="BA626" s="132"/>
      <c r="BB626" s="132"/>
      <c r="BC626" s="132"/>
    </row>
    <row r="627" spans="1:55" s="41" customFormat="1" ht="64.95" customHeight="1" x14ac:dyDescent="0.25">
      <c r="A627" s="283">
        <v>795</v>
      </c>
      <c r="B627" s="253" t="s">
        <v>4509</v>
      </c>
      <c r="C627" s="283">
        <v>54</v>
      </c>
      <c r="D627" s="282" t="s">
        <v>4510</v>
      </c>
      <c r="E627" s="327" t="s">
        <v>4631</v>
      </c>
      <c r="F627" s="283">
        <v>15322</v>
      </c>
      <c r="G627" s="333" t="s">
        <v>4642</v>
      </c>
      <c r="H627" s="334">
        <v>2006</v>
      </c>
      <c r="I627" s="328" t="s">
        <v>4643</v>
      </c>
      <c r="J627" s="335">
        <v>49021.64</v>
      </c>
      <c r="K627" s="105" t="s">
        <v>4532</v>
      </c>
      <c r="L627" s="328" t="s">
        <v>4613</v>
      </c>
      <c r="M627" s="328" t="s">
        <v>4634</v>
      </c>
      <c r="N627" s="328" t="s">
        <v>4635</v>
      </c>
      <c r="O627" s="328" t="s">
        <v>4636</v>
      </c>
      <c r="P627" s="334" t="s">
        <v>4644</v>
      </c>
      <c r="Q627" s="282">
        <v>24.8</v>
      </c>
      <c r="R627" s="282">
        <v>0</v>
      </c>
      <c r="S627" s="282">
        <v>2.4</v>
      </c>
      <c r="T627" s="282">
        <v>22.4</v>
      </c>
      <c r="U627" s="282">
        <v>24.8</v>
      </c>
      <c r="V627" s="283">
        <v>100</v>
      </c>
      <c r="W627" s="283">
        <v>100</v>
      </c>
      <c r="X627" s="330" t="s">
        <v>4518</v>
      </c>
      <c r="Y627" s="283">
        <v>3</v>
      </c>
      <c r="Z627" s="283">
        <v>11</v>
      </c>
      <c r="AA627" s="283">
        <v>7</v>
      </c>
      <c r="AB627" s="283">
        <v>4</v>
      </c>
      <c r="AC627" s="283"/>
      <c r="AD627" s="282"/>
      <c r="AE627" s="361">
        <v>5</v>
      </c>
      <c r="AF627" s="92">
        <v>100</v>
      </c>
      <c r="AG627" s="408" t="s">
        <v>4510</v>
      </c>
      <c r="AH627" s="328" t="s">
        <v>4638</v>
      </c>
      <c r="AI627" s="368">
        <v>25</v>
      </c>
      <c r="AJ627" s="393" t="s">
        <v>4639</v>
      </c>
      <c r="AK627" s="331" t="s">
        <v>4638</v>
      </c>
      <c r="AL627" s="368">
        <v>50</v>
      </c>
      <c r="AM627" s="393" t="s">
        <v>4640</v>
      </c>
      <c r="AN627" s="331" t="s">
        <v>4638</v>
      </c>
      <c r="AO627" s="368">
        <v>10</v>
      </c>
      <c r="AP627" s="393" t="s">
        <v>4641</v>
      </c>
      <c r="AQ627" s="331" t="s">
        <v>4638</v>
      </c>
      <c r="AR627" s="368">
        <v>15</v>
      </c>
      <c r="AS627" s="393"/>
      <c r="AT627" s="283"/>
      <c r="AU627" s="368"/>
      <c r="AV627" s="380"/>
      <c r="AW627" s="283"/>
      <c r="AX627" s="368"/>
      <c r="AY627" s="132"/>
      <c r="AZ627" s="132"/>
      <c r="BA627" s="132"/>
      <c r="BB627" s="132"/>
      <c r="BC627" s="132"/>
    </row>
    <row r="628" spans="1:55" s="42" customFormat="1" ht="64.95" customHeight="1" x14ac:dyDescent="0.25">
      <c r="A628" s="283">
        <v>795</v>
      </c>
      <c r="B628" s="253" t="s">
        <v>4509</v>
      </c>
      <c r="C628" s="283">
        <v>54</v>
      </c>
      <c r="D628" s="282" t="s">
        <v>4510</v>
      </c>
      <c r="E628" s="327" t="s">
        <v>4631</v>
      </c>
      <c r="F628" s="283">
        <v>15322</v>
      </c>
      <c r="G628" s="333" t="s">
        <v>4645</v>
      </c>
      <c r="H628" s="334">
        <v>2009</v>
      </c>
      <c r="I628" s="328" t="s">
        <v>4646</v>
      </c>
      <c r="J628" s="335">
        <v>41817.449999999997</v>
      </c>
      <c r="K628" s="105" t="s">
        <v>4532</v>
      </c>
      <c r="L628" s="328" t="s">
        <v>4613</v>
      </c>
      <c r="M628" s="328" t="s">
        <v>4634</v>
      </c>
      <c r="N628" s="328" t="s">
        <v>4635</v>
      </c>
      <c r="O628" s="328" t="s">
        <v>4647</v>
      </c>
      <c r="P628" s="334" t="s">
        <v>4648</v>
      </c>
      <c r="Q628" s="282">
        <v>24.6</v>
      </c>
      <c r="R628" s="282">
        <v>0</v>
      </c>
      <c r="S628" s="282">
        <v>2.2000000000000002</v>
      </c>
      <c r="T628" s="282">
        <v>22.4</v>
      </c>
      <c r="U628" s="282">
        <v>24.6</v>
      </c>
      <c r="V628" s="283">
        <v>100</v>
      </c>
      <c r="W628" s="283">
        <v>100</v>
      </c>
      <c r="X628" s="330" t="s">
        <v>4518</v>
      </c>
      <c r="Y628" s="283">
        <v>3</v>
      </c>
      <c r="Z628" s="283">
        <v>11</v>
      </c>
      <c r="AA628" s="283">
        <v>5</v>
      </c>
      <c r="AB628" s="283">
        <v>4</v>
      </c>
      <c r="AC628" s="283"/>
      <c r="AD628" s="282"/>
      <c r="AE628" s="361">
        <v>5</v>
      </c>
      <c r="AF628" s="92">
        <v>100</v>
      </c>
      <c r="AG628" s="408" t="s">
        <v>4510</v>
      </c>
      <c r="AH628" s="328" t="s">
        <v>4638</v>
      </c>
      <c r="AI628" s="368">
        <v>30</v>
      </c>
      <c r="AJ628" s="393" t="s">
        <v>4639</v>
      </c>
      <c r="AK628" s="331" t="s">
        <v>4638</v>
      </c>
      <c r="AL628" s="368">
        <v>60</v>
      </c>
      <c r="AM628" s="393" t="s">
        <v>4640</v>
      </c>
      <c r="AN628" s="331" t="s">
        <v>4638</v>
      </c>
      <c r="AO628" s="368">
        <v>5</v>
      </c>
      <c r="AP628" s="393" t="s">
        <v>4641</v>
      </c>
      <c r="AQ628" s="331" t="s">
        <v>4638</v>
      </c>
      <c r="AR628" s="368">
        <v>5</v>
      </c>
      <c r="AS628" s="393"/>
      <c r="AT628" s="283"/>
      <c r="AU628" s="368"/>
      <c r="AV628" s="380"/>
      <c r="AW628" s="283"/>
      <c r="AX628" s="368"/>
      <c r="AY628" s="132"/>
      <c r="AZ628" s="132"/>
      <c r="BA628" s="132"/>
      <c r="BB628" s="132"/>
      <c r="BC628" s="132"/>
    </row>
    <row r="629" spans="1:55" s="41" customFormat="1" ht="91.05" customHeight="1" x14ac:dyDescent="0.25">
      <c r="A629" s="283">
        <v>795</v>
      </c>
      <c r="B629" s="253" t="s">
        <v>4509</v>
      </c>
      <c r="C629" s="283">
        <v>54</v>
      </c>
      <c r="D629" s="282" t="s">
        <v>4510</v>
      </c>
      <c r="E629" s="327" t="s">
        <v>4631</v>
      </c>
      <c r="F629" s="283">
        <v>15322</v>
      </c>
      <c r="G629" s="333" t="s">
        <v>4649</v>
      </c>
      <c r="H629" s="334">
        <v>2011</v>
      </c>
      <c r="I629" s="328" t="s">
        <v>4650</v>
      </c>
      <c r="J629" s="335">
        <v>46926</v>
      </c>
      <c r="K629" s="105" t="s">
        <v>4532</v>
      </c>
      <c r="L629" s="328" t="s">
        <v>4613</v>
      </c>
      <c r="M629" s="328" t="s">
        <v>4634</v>
      </c>
      <c r="N629" s="328" t="s">
        <v>4635</v>
      </c>
      <c r="O629" s="328" t="s">
        <v>4647</v>
      </c>
      <c r="P629" s="334" t="s">
        <v>4651</v>
      </c>
      <c r="Q629" s="282">
        <v>24.9</v>
      </c>
      <c r="R629" s="282">
        <v>0</v>
      </c>
      <c r="S629" s="282">
        <v>2.5</v>
      </c>
      <c r="T629" s="282">
        <v>22.4</v>
      </c>
      <c r="U629" s="282">
        <v>24.9</v>
      </c>
      <c r="V629" s="283">
        <v>100</v>
      </c>
      <c r="W629" s="283">
        <v>100</v>
      </c>
      <c r="X629" s="330" t="s">
        <v>4518</v>
      </c>
      <c r="Y629" s="283">
        <v>3</v>
      </c>
      <c r="Z629" s="283">
        <v>11</v>
      </c>
      <c r="AA629" s="283">
        <v>3</v>
      </c>
      <c r="AB629" s="283">
        <v>4</v>
      </c>
      <c r="AC629" s="283"/>
      <c r="AD629" s="282"/>
      <c r="AE629" s="361">
        <v>5</v>
      </c>
      <c r="AF629" s="92">
        <v>100</v>
      </c>
      <c r="AG629" s="408" t="s">
        <v>4510</v>
      </c>
      <c r="AH629" s="328" t="s">
        <v>4638</v>
      </c>
      <c r="AI629" s="368">
        <v>30</v>
      </c>
      <c r="AJ629" s="393" t="s">
        <v>4639</v>
      </c>
      <c r="AK629" s="331" t="s">
        <v>4638</v>
      </c>
      <c r="AL629" s="368">
        <v>55</v>
      </c>
      <c r="AM629" s="393" t="s">
        <v>4640</v>
      </c>
      <c r="AN629" s="331" t="s">
        <v>4638</v>
      </c>
      <c r="AO629" s="368">
        <v>5</v>
      </c>
      <c r="AP629" s="393" t="s">
        <v>4641</v>
      </c>
      <c r="AQ629" s="331" t="s">
        <v>4638</v>
      </c>
      <c r="AR629" s="368">
        <v>10</v>
      </c>
      <c r="AS629" s="393"/>
      <c r="AT629" s="283"/>
      <c r="AU629" s="368"/>
      <c r="AV629" s="380"/>
      <c r="AW629" s="283"/>
      <c r="AX629" s="368"/>
      <c r="AY629" s="132"/>
      <c r="AZ629" s="132"/>
      <c r="BA629" s="132"/>
      <c r="BB629" s="132"/>
      <c r="BC629" s="132"/>
    </row>
    <row r="630" spans="1:55" s="41" customFormat="1" ht="64.95" customHeight="1" x14ac:dyDescent="0.25">
      <c r="A630" s="283">
        <v>795</v>
      </c>
      <c r="B630" s="253" t="s">
        <v>4509</v>
      </c>
      <c r="C630" s="283">
        <v>54</v>
      </c>
      <c r="D630" s="282" t="s">
        <v>4510</v>
      </c>
      <c r="E630" s="327" t="s">
        <v>4631</v>
      </c>
      <c r="F630" s="283">
        <v>15322</v>
      </c>
      <c r="G630" s="333" t="s">
        <v>4652</v>
      </c>
      <c r="H630" s="334">
        <v>2014</v>
      </c>
      <c r="I630" s="328" t="s">
        <v>4653</v>
      </c>
      <c r="J630" s="335">
        <v>44777.11</v>
      </c>
      <c r="K630" s="105" t="s">
        <v>4532</v>
      </c>
      <c r="L630" s="328" t="s">
        <v>4613</v>
      </c>
      <c r="M630" s="328" t="s">
        <v>4634</v>
      </c>
      <c r="N630" s="328" t="s">
        <v>4635</v>
      </c>
      <c r="O630" s="328" t="s">
        <v>4647</v>
      </c>
      <c r="P630" s="334" t="s">
        <v>4654</v>
      </c>
      <c r="Q630" s="282">
        <v>29</v>
      </c>
      <c r="R630" s="282">
        <v>4.28</v>
      </c>
      <c r="S630" s="282">
        <v>2.2999999999999998</v>
      </c>
      <c r="T630" s="282">
        <v>22.4</v>
      </c>
      <c r="U630" s="282">
        <v>29</v>
      </c>
      <c r="V630" s="283">
        <v>100</v>
      </c>
      <c r="W630" s="283">
        <v>100</v>
      </c>
      <c r="X630" s="330" t="s">
        <v>4518</v>
      </c>
      <c r="Y630" s="283">
        <v>3</v>
      </c>
      <c r="Z630" s="283">
        <v>11</v>
      </c>
      <c r="AA630" s="283">
        <v>4</v>
      </c>
      <c r="AB630" s="283">
        <v>4</v>
      </c>
      <c r="AC630" s="283"/>
      <c r="AD630" s="282"/>
      <c r="AE630" s="361">
        <v>5</v>
      </c>
      <c r="AF630" s="92">
        <v>100</v>
      </c>
      <c r="AG630" s="408" t="s">
        <v>4655</v>
      </c>
      <c r="AH630" s="328" t="s">
        <v>4656</v>
      </c>
      <c r="AI630" s="368">
        <v>80</v>
      </c>
      <c r="AJ630" s="393" t="s">
        <v>4639</v>
      </c>
      <c r="AK630" s="331" t="s">
        <v>4638</v>
      </c>
      <c r="AL630" s="368">
        <v>20</v>
      </c>
      <c r="AM630" s="393"/>
      <c r="AN630" s="331"/>
      <c r="AO630" s="368"/>
      <c r="AP630" s="393"/>
      <c r="AQ630" s="331"/>
      <c r="AR630" s="368"/>
      <c r="AS630" s="393"/>
      <c r="AT630" s="283"/>
      <c r="AU630" s="368"/>
      <c r="AV630" s="380"/>
      <c r="AW630" s="283"/>
      <c r="AX630" s="368"/>
      <c r="AY630" s="132"/>
      <c r="AZ630" s="132"/>
      <c r="BA630" s="132"/>
      <c r="BB630" s="132"/>
      <c r="BC630" s="132"/>
    </row>
    <row r="631" spans="1:55" s="41" customFormat="1" ht="78" customHeight="1" x14ac:dyDescent="0.25">
      <c r="A631" s="283">
        <v>795</v>
      </c>
      <c r="B631" s="253" t="s">
        <v>4509</v>
      </c>
      <c r="C631" s="283">
        <v>55</v>
      </c>
      <c r="D631" s="282" t="s">
        <v>4510</v>
      </c>
      <c r="E631" s="327" t="s">
        <v>4657</v>
      </c>
      <c r="F631" s="283">
        <v>1407</v>
      </c>
      <c r="G631" s="333" t="s">
        <v>4658</v>
      </c>
      <c r="H631" s="283">
        <v>2005</v>
      </c>
      <c r="I631" s="328" t="s">
        <v>4659</v>
      </c>
      <c r="J631" s="335">
        <v>187440.66</v>
      </c>
      <c r="K631" s="105" t="s">
        <v>664</v>
      </c>
      <c r="L631" s="328" t="s">
        <v>4533</v>
      </c>
      <c r="M631" s="328" t="s">
        <v>4515</v>
      </c>
      <c r="N631" s="328" t="s">
        <v>4660</v>
      </c>
      <c r="O631" s="328" t="s">
        <v>4517</v>
      </c>
      <c r="P631" s="283">
        <v>43030</v>
      </c>
      <c r="Q631" s="282">
        <v>24</v>
      </c>
      <c r="R631" s="282">
        <v>0</v>
      </c>
      <c r="S631" s="282">
        <v>1.56</v>
      </c>
      <c r="T631" s="282">
        <v>22.4</v>
      </c>
      <c r="U631" s="282">
        <v>24</v>
      </c>
      <c r="V631" s="283">
        <v>100</v>
      </c>
      <c r="W631" s="283">
        <v>100</v>
      </c>
      <c r="X631" s="330" t="s">
        <v>4518</v>
      </c>
      <c r="Y631" s="283">
        <v>3</v>
      </c>
      <c r="Z631" s="283">
        <v>1</v>
      </c>
      <c r="AA631" s="283">
        <v>1</v>
      </c>
      <c r="AB631" s="283">
        <v>4</v>
      </c>
      <c r="AC631" s="283">
        <v>12</v>
      </c>
      <c r="AD631" s="282"/>
      <c r="AE631" s="361">
        <v>5</v>
      </c>
      <c r="AF631" s="92">
        <v>100</v>
      </c>
      <c r="AG631" s="408" t="s">
        <v>4510</v>
      </c>
      <c r="AH631" s="328" t="s">
        <v>4661</v>
      </c>
      <c r="AI631" s="368">
        <v>60</v>
      </c>
      <c r="AJ631" s="393" t="s">
        <v>4523</v>
      </c>
      <c r="AK631" s="331" t="s">
        <v>4523</v>
      </c>
      <c r="AL631" s="368">
        <v>40</v>
      </c>
      <c r="AM631" s="393"/>
      <c r="AN631" s="331"/>
      <c r="AO631" s="368"/>
      <c r="AP631" s="393"/>
      <c r="AQ631" s="331"/>
      <c r="AR631" s="368"/>
      <c r="AS631" s="393"/>
      <c r="AT631" s="283"/>
      <c r="AU631" s="368"/>
      <c r="AV631" s="380"/>
      <c r="AW631" s="283"/>
      <c r="AX631" s="368"/>
      <c r="AY631" s="132"/>
      <c r="AZ631" s="132"/>
      <c r="BA631" s="132"/>
      <c r="BB631" s="132"/>
      <c r="BC631" s="132"/>
    </row>
    <row r="632" spans="1:55" s="41" customFormat="1" ht="64.95" customHeight="1" x14ac:dyDescent="0.25">
      <c r="A632" s="283">
        <v>795</v>
      </c>
      <c r="B632" s="253" t="s">
        <v>4509</v>
      </c>
      <c r="C632" s="283">
        <v>55</v>
      </c>
      <c r="D632" s="282" t="s">
        <v>4510</v>
      </c>
      <c r="E632" s="327" t="s">
        <v>4657</v>
      </c>
      <c r="F632" s="283">
        <v>1407</v>
      </c>
      <c r="G632" s="333" t="s">
        <v>4662</v>
      </c>
      <c r="H632" s="283">
        <v>2009</v>
      </c>
      <c r="I632" s="328" t="s">
        <v>4663</v>
      </c>
      <c r="J632" s="335">
        <v>38185.879999999997</v>
      </c>
      <c r="K632" s="105" t="s">
        <v>4532</v>
      </c>
      <c r="L632" s="328" t="s">
        <v>4533</v>
      </c>
      <c r="M632" s="328" t="s">
        <v>4515</v>
      </c>
      <c r="N632" s="328" t="s">
        <v>4528</v>
      </c>
      <c r="O632" s="328" t="s">
        <v>4529</v>
      </c>
      <c r="P632" s="283">
        <v>45660</v>
      </c>
      <c r="Q632" s="282">
        <v>23.8</v>
      </c>
      <c r="R632" s="282">
        <v>0</v>
      </c>
      <c r="S632" s="282">
        <v>1.4</v>
      </c>
      <c r="T632" s="282">
        <v>22.4</v>
      </c>
      <c r="U632" s="282">
        <v>23.8</v>
      </c>
      <c r="V632" s="283">
        <v>100</v>
      </c>
      <c r="W632" s="283">
        <v>100</v>
      </c>
      <c r="X632" s="330" t="s">
        <v>4518</v>
      </c>
      <c r="Y632" s="283">
        <v>3</v>
      </c>
      <c r="Z632" s="283">
        <v>11</v>
      </c>
      <c r="AA632" s="283">
        <v>3</v>
      </c>
      <c r="AB632" s="283">
        <v>4</v>
      </c>
      <c r="AC632" s="283"/>
      <c r="AD632" s="282"/>
      <c r="AE632" s="361">
        <v>5</v>
      </c>
      <c r="AF632" s="92">
        <v>100</v>
      </c>
      <c r="AG632" s="408" t="s">
        <v>4510</v>
      </c>
      <c r="AH632" s="328" t="s">
        <v>4664</v>
      </c>
      <c r="AI632" s="368">
        <v>40</v>
      </c>
      <c r="AJ632" s="393" t="s">
        <v>4665</v>
      </c>
      <c r="AK632" s="331" t="s">
        <v>4664</v>
      </c>
      <c r="AL632" s="368">
        <v>30</v>
      </c>
      <c r="AM632" s="68" t="s">
        <v>4523</v>
      </c>
      <c r="AN632" s="332" t="s">
        <v>4523</v>
      </c>
      <c r="AO632" s="368">
        <v>30</v>
      </c>
      <c r="AP632" s="393"/>
      <c r="AQ632" s="331"/>
      <c r="AR632" s="368"/>
      <c r="AS632" s="393"/>
      <c r="AT632" s="283"/>
      <c r="AU632" s="368"/>
      <c r="AV632" s="380"/>
      <c r="AW632" s="283"/>
      <c r="AX632" s="368"/>
      <c r="AY632" s="132"/>
      <c r="AZ632" s="132"/>
      <c r="BA632" s="132"/>
      <c r="BB632" s="132"/>
      <c r="BC632" s="132"/>
    </row>
    <row r="633" spans="1:55" s="41" customFormat="1" ht="78" customHeight="1" x14ac:dyDescent="0.25">
      <c r="A633" s="283">
        <v>795</v>
      </c>
      <c r="B633" s="253" t="s">
        <v>4509</v>
      </c>
      <c r="C633" s="283">
        <v>43</v>
      </c>
      <c r="D633" s="282" t="s">
        <v>4666</v>
      </c>
      <c r="E633" s="340" t="s">
        <v>4667</v>
      </c>
      <c r="F633" s="283">
        <v>11943</v>
      </c>
      <c r="G633" s="327" t="s">
        <v>4668</v>
      </c>
      <c r="H633" s="283">
        <v>2006</v>
      </c>
      <c r="I633" s="328" t="s">
        <v>4669</v>
      </c>
      <c r="J633" s="329">
        <v>136705.06</v>
      </c>
      <c r="K633" s="105" t="s">
        <v>664</v>
      </c>
      <c r="L633" s="328" t="s">
        <v>4670</v>
      </c>
      <c r="M633" s="328" t="s">
        <v>4515</v>
      </c>
      <c r="N633" s="328" t="s">
        <v>4671</v>
      </c>
      <c r="O633" s="328" t="s">
        <v>4672</v>
      </c>
      <c r="P633" s="283">
        <v>44876</v>
      </c>
      <c r="Q633" s="282">
        <v>26.9</v>
      </c>
      <c r="R633" s="282">
        <v>0</v>
      </c>
      <c r="S633" s="282">
        <v>4.49</v>
      </c>
      <c r="T633" s="282">
        <v>22.4</v>
      </c>
      <c r="U633" s="282">
        <v>26.9</v>
      </c>
      <c r="V633" s="283">
        <v>100</v>
      </c>
      <c r="W633" s="283">
        <v>100</v>
      </c>
      <c r="X633" s="330" t="s">
        <v>4518</v>
      </c>
      <c r="Y633" s="283">
        <v>4</v>
      </c>
      <c r="Z633" s="283">
        <v>5</v>
      </c>
      <c r="AA633" s="283">
        <v>5</v>
      </c>
      <c r="AB633" s="283">
        <v>46</v>
      </c>
      <c r="AC633" s="283">
        <v>12</v>
      </c>
      <c r="AD633" s="282"/>
      <c r="AE633" s="361">
        <v>5</v>
      </c>
      <c r="AF633" s="92">
        <v>100</v>
      </c>
      <c r="AG633" s="408" t="s">
        <v>4666</v>
      </c>
      <c r="AH633" s="328" t="s">
        <v>4673</v>
      </c>
      <c r="AI633" s="368">
        <v>80</v>
      </c>
      <c r="AJ633" s="393" t="s">
        <v>4523</v>
      </c>
      <c r="AK633" s="331" t="s">
        <v>4523</v>
      </c>
      <c r="AL633" s="368">
        <v>20</v>
      </c>
      <c r="AM633" s="393"/>
      <c r="AN633" s="331"/>
      <c r="AO633" s="368"/>
      <c r="AP633" s="393"/>
      <c r="AQ633" s="331"/>
      <c r="AR633" s="368"/>
      <c r="AS633" s="393"/>
      <c r="AT633" s="283"/>
      <c r="AU633" s="368"/>
      <c r="AV633" s="380"/>
      <c r="AW633" s="283"/>
      <c r="AX633" s="368"/>
      <c r="AY633" s="132"/>
      <c r="AZ633" s="132"/>
      <c r="BA633" s="132"/>
      <c r="BB633" s="132"/>
      <c r="BC633" s="132"/>
    </row>
    <row r="634" spans="1:55" s="41" customFormat="1" ht="52.2" customHeight="1" x14ac:dyDescent="0.25">
      <c r="A634" s="283">
        <v>795</v>
      </c>
      <c r="B634" s="253" t="s">
        <v>4509</v>
      </c>
      <c r="C634" s="69">
        <v>43</v>
      </c>
      <c r="D634" s="50" t="s">
        <v>4666</v>
      </c>
      <c r="E634" s="340" t="s">
        <v>4667</v>
      </c>
      <c r="F634" s="69">
        <v>11943</v>
      </c>
      <c r="G634" s="333" t="s">
        <v>4674</v>
      </c>
      <c r="H634" s="69">
        <v>2006</v>
      </c>
      <c r="I634" s="338" t="s">
        <v>4675</v>
      </c>
      <c r="J634" s="335">
        <v>69132.47</v>
      </c>
      <c r="K634" s="105" t="s">
        <v>4676</v>
      </c>
      <c r="L634" s="338" t="s">
        <v>4670</v>
      </c>
      <c r="M634" s="338" t="s">
        <v>4677</v>
      </c>
      <c r="N634" s="338" t="s">
        <v>4678</v>
      </c>
      <c r="O634" s="338" t="s">
        <v>4679</v>
      </c>
      <c r="P634" s="334" t="s">
        <v>4680</v>
      </c>
      <c r="Q634" s="50">
        <v>26.9</v>
      </c>
      <c r="R634" s="50">
        <v>0</v>
      </c>
      <c r="S634" s="50">
        <v>4.5</v>
      </c>
      <c r="T634" s="50">
        <v>22.4</v>
      </c>
      <c r="U634" s="50">
        <v>26.9</v>
      </c>
      <c r="V634" s="69">
        <v>100</v>
      </c>
      <c r="W634" s="69">
        <v>100</v>
      </c>
      <c r="X634" s="330" t="s">
        <v>4518</v>
      </c>
      <c r="Y634" s="69">
        <v>4</v>
      </c>
      <c r="Z634" s="69">
        <v>5</v>
      </c>
      <c r="AA634" s="69">
        <v>5</v>
      </c>
      <c r="AB634" s="69">
        <v>60</v>
      </c>
      <c r="AC634" s="69"/>
      <c r="AD634" s="50"/>
      <c r="AE634" s="65">
        <v>5</v>
      </c>
      <c r="AF634" s="92">
        <v>100</v>
      </c>
      <c r="AG634" s="410" t="s">
        <v>4681</v>
      </c>
      <c r="AH634" s="328" t="s">
        <v>4673</v>
      </c>
      <c r="AI634" s="66">
        <v>75</v>
      </c>
      <c r="AJ634" s="68" t="s">
        <v>4523</v>
      </c>
      <c r="AK634" s="332" t="s">
        <v>4523</v>
      </c>
      <c r="AL634" s="66">
        <v>25</v>
      </c>
      <c r="AM634" s="68"/>
      <c r="AN634" s="332"/>
      <c r="AO634" s="66"/>
      <c r="AP634" s="68"/>
      <c r="AQ634" s="332"/>
      <c r="AR634" s="66"/>
      <c r="AS634" s="68"/>
      <c r="AT634" s="69"/>
      <c r="AU634" s="66"/>
      <c r="AV634" s="379"/>
      <c r="AW634" s="69"/>
      <c r="AX634" s="66"/>
      <c r="AY634" s="132"/>
      <c r="AZ634" s="132"/>
      <c r="BA634" s="132"/>
      <c r="BB634" s="132"/>
      <c r="BC634" s="132"/>
    </row>
    <row r="635" spans="1:55" s="41" customFormat="1" ht="52.2" customHeight="1" x14ac:dyDescent="0.25">
      <c r="A635" s="283">
        <v>795</v>
      </c>
      <c r="B635" s="253" t="s">
        <v>4509</v>
      </c>
      <c r="C635" s="69">
        <v>43</v>
      </c>
      <c r="D635" s="50" t="s">
        <v>4666</v>
      </c>
      <c r="E635" s="340" t="s">
        <v>4667</v>
      </c>
      <c r="F635" s="69">
        <v>11943</v>
      </c>
      <c r="G635" s="333" t="s">
        <v>4682</v>
      </c>
      <c r="H635" s="69">
        <v>2006</v>
      </c>
      <c r="I635" s="338" t="s">
        <v>4675</v>
      </c>
      <c r="J635" s="335">
        <v>30737.33</v>
      </c>
      <c r="K635" s="105" t="s">
        <v>4676</v>
      </c>
      <c r="L635" s="338" t="s">
        <v>4670</v>
      </c>
      <c r="M635" s="338" t="s">
        <v>4677</v>
      </c>
      <c r="N635" s="338" t="s">
        <v>4678</v>
      </c>
      <c r="O635" s="338" t="s">
        <v>4679</v>
      </c>
      <c r="P635" s="334" t="s">
        <v>4683</v>
      </c>
      <c r="Q635" s="50">
        <v>26.7</v>
      </c>
      <c r="R635" s="50">
        <v>0</v>
      </c>
      <c r="S635" s="50">
        <v>4.3</v>
      </c>
      <c r="T635" s="50">
        <v>22.4</v>
      </c>
      <c r="U635" s="50">
        <v>26.7</v>
      </c>
      <c r="V635" s="69">
        <v>100</v>
      </c>
      <c r="W635" s="69">
        <v>100</v>
      </c>
      <c r="X635" s="330" t="s">
        <v>4518</v>
      </c>
      <c r="Y635" s="69">
        <v>4</v>
      </c>
      <c r="Z635" s="69">
        <v>5</v>
      </c>
      <c r="AA635" s="69">
        <v>5</v>
      </c>
      <c r="AB635" s="69">
        <v>60</v>
      </c>
      <c r="AC635" s="69"/>
      <c r="AD635" s="50"/>
      <c r="AE635" s="65">
        <v>2</v>
      </c>
      <c r="AF635" s="92">
        <v>100</v>
      </c>
      <c r="AG635" s="410" t="s">
        <v>4681</v>
      </c>
      <c r="AH635" s="328" t="s">
        <v>4673</v>
      </c>
      <c r="AI635" s="66">
        <v>80</v>
      </c>
      <c r="AJ635" s="68" t="s">
        <v>4523</v>
      </c>
      <c r="AK635" s="332" t="s">
        <v>4523</v>
      </c>
      <c r="AL635" s="66">
        <v>20</v>
      </c>
      <c r="AM635" s="68"/>
      <c r="AN635" s="332"/>
      <c r="AO635" s="66"/>
      <c r="AP635" s="68"/>
      <c r="AQ635" s="332"/>
      <c r="AR635" s="66"/>
      <c r="AS635" s="68"/>
      <c r="AT635" s="69"/>
      <c r="AU635" s="66"/>
      <c r="AV635" s="379"/>
      <c r="AW635" s="69"/>
      <c r="AX635" s="66"/>
      <c r="AY635" s="132"/>
      <c r="AZ635" s="132"/>
      <c r="BA635" s="132"/>
      <c r="BB635" s="132"/>
      <c r="BC635" s="132"/>
    </row>
    <row r="636" spans="1:55" s="41" customFormat="1" ht="52.2" customHeight="1" x14ac:dyDescent="0.25">
      <c r="A636" s="283">
        <v>795</v>
      </c>
      <c r="B636" s="253" t="s">
        <v>4509</v>
      </c>
      <c r="C636" s="69">
        <v>43</v>
      </c>
      <c r="D636" s="50" t="s">
        <v>4666</v>
      </c>
      <c r="E636" s="340" t="s">
        <v>4667</v>
      </c>
      <c r="F636" s="69">
        <v>11943</v>
      </c>
      <c r="G636" s="333" t="s">
        <v>4684</v>
      </c>
      <c r="H636" s="69">
        <v>2006</v>
      </c>
      <c r="I636" s="338" t="s">
        <v>4675</v>
      </c>
      <c r="J636" s="335">
        <v>30342.880000000001</v>
      </c>
      <c r="K636" s="105" t="s">
        <v>4676</v>
      </c>
      <c r="L636" s="338" t="s">
        <v>4670</v>
      </c>
      <c r="M636" s="338" t="s">
        <v>4677</v>
      </c>
      <c r="N636" s="338" t="s">
        <v>4678</v>
      </c>
      <c r="O636" s="338" t="s">
        <v>4679</v>
      </c>
      <c r="P636" s="334" t="s">
        <v>4685</v>
      </c>
      <c r="Q636" s="50">
        <v>26.6</v>
      </c>
      <c r="R636" s="50">
        <v>0</v>
      </c>
      <c r="S636" s="50">
        <v>4.2</v>
      </c>
      <c r="T636" s="50">
        <v>22.4</v>
      </c>
      <c r="U636" s="50">
        <v>26.6</v>
      </c>
      <c r="V636" s="69">
        <v>100</v>
      </c>
      <c r="W636" s="69">
        <v>100</v>
      </c>
      <c r="X636" s="330" t="s">
        <v>4518</v>
      </c>
      <c r="Y636" s="69">
        <v>4</v>
      </c>
      <c r="Z636" s="69">
        <v>5</v>
      </c>
      <c r="AA636" s="69">
        <v>5</v>
      </c>
      <c r="AB636" s="69">
        <v>60</v>
      </c>
      <c r="AC636" s="69"/>
      <c r="AD636" s="50"/>
      <c r="AE636" s="65">
        <v>2</v>
      </c>
      <c r="AF636" s="92">
        <v>100</v>
      </c>
      <c r="AG636" s="410" t="s">
        <v>4681</v>
      </c>
      <c r="AH636" s="328" t="s">
        <v>4673</v>
      </c>
      <c r="AI636" s="66">
        <v>70</v>
      </c>
      <c r="AJ636" s="68" t="s">
        <v>4523</v>
      </c>
      <c r="AK636" s="332" t="s">
        <v>4523</v>
      </c>
      <c r="AL636" s="66">
        <v>30</v>
      </c>
      <c r="AM636" s="68"/>
      <c r="AN636" s="332"/>
      <c r="AO636" s="66"/>
      <c r="AP636" s="68"/>
      <c r="AQ636" s="332"/>
      <c r="AR636" s="66"/>
      <c r="AS636" s="68"/>
      <c r="AT636" s="69"/>
      <c r="AU636" s="66"/>
      <c r="AV636" s="379"/>
      <c r="AW636" s="69"/>
      <c r="AX636" s="66"/>
      <c r="AY636" s="132"/>
      <c r="AZ636" s="132"/>
      <c r="BA636" s="132"/>
      <c r="BB636" s="132"/>
      <c r="BC636" s="132"/>
    </row>
    <row r="637" spans="1:55" s="41" customFormat="1" ht="78" customHeight="1" x14ac:dyDescent="0.25">
      <c r="A637" s="283">
        <v>795</v>
      </c>
      <c r="B637" s="253" t="s">
        <v>4509</v>
      </c>
      <c r="C637" s="69">
        <v>43</v>
      </c>
      <c r="D637" s="50" t="s">
        <v>4666</v>
      </c>
      <c r="E637" s="340" t="s">
        <v>4667</v>
      </c>
      <c r="F637" s="69">
        <v>11943</v>
      </c>
      <c r="G637" s="333" t="s">
        <v>4686</v>
      </c>
      <c r="H637" s="69">
        <v>2009</v>
      </c>
      <c r="I637" s="338" t="s">
        <v>4687</v>
      </c>
      <c r="J637" s="335">
        <v>138996</v>
      </c>
      <c r="K637" s="105" t="s">
        <v>4676</v>
      </c>
      <c r="L637" s="338" t="s">
        <v>4670</v>
      </c>
      <c r="M637" s="338" t="s">
        <v>4677</v>
      </c>
      <c r="N637" s="338" t="s">
        <v>4688</v>
      </c>
      <c r="O637" s="338" t="s">
        <v>4689</v>
      </c>
      <c r="P637" s="334" t="s">
        <v>4690</v>
      </c>
      <c r="Q637" s="50">
        <v>31.4</v>
      </c>
      <c r="R637" s="50">
        <v>0</v>
      </c>
      <c r="S637" s="50">
        <v>9</v>
      </c>
      <c r="T637" s="50">
        <v>22.4</v>
      </c>
      <c r="U637" s="50">
        <v>31.4</v>
      </c>
      <c r="V637" s="69">
        <v>100</v>
      </c>
      <c r="W637" s="69">
        <v>100</v>
      </c>
      <c r="X637" s="330" t="s">
        <v>4518</v>
      </c>
      <c r="Y637" s="69">
        <v>4</v>
      </c>
      <c r="Z637" s="69">
        <v>5</v>
      </c>
      <c r="AA637" s="69">
        <v>5</v>
      </c>
      <c r="AB637" s="69">
        <v>60</v>
      </c>
      <c r="AC637" s="69"/>
      <c r="AD637" s="50"/>
      <c r="AE637" s="65">
        <v>2</v>
      </c>
      <c r="AF637" s="92">
        <v>100</v>
      </c>
      <c r="AG637" s="410" t="s">
        <v>4681</v>
      </c>
      <c r="AH637" s="328" t="s">
        <v>4673</v>
      </c>
      <c r="AI637" s="66">
        <v>80</v>
      </c>
      <c r="AJ637" s="68" t="s">
        <v>4523</v>
      </c>
      <c r="AK637" s="332" t="s">
        <v>4523</v>
      </c>
      <c r="AL637" s="66">
        <v>20</v>
      </c>
      <c r="AM637" s="68"/>
      <c r="AN637" s="332"/>
      <c r="AO637" s="66"/>
      <c r="AP637" s="68"/>
      <c r="AQ637" s="332"/>
      <c r="AR637" s="66"/>
      <c r="AS637" s="68"/>
      <c r="AT637" s="69"/>
      <c r="AU637" s="66"/>
      <c r="AV637" s="379"/>
      <c r="AW637" s="69"/>
      <c r="AX637" s="66"/>
      <c r="AY637" s="132"/>
      <c r="AZ637" s="132"/>
      <c r="BA637" s="132"/>
      <c r="BB637" s="132"/>
      <c r="BC637" s="132"/>
    </row>
    <row r="638" spans="1:55" s="41" customFormat="1" ht="52.2" customHeight="1" x14ac:dyDescent="0.25">
      <c r="A638" s="283">
        <v>795</v>
      </c>
      <c r="B638" s="253" t="s">
        <v>4509</v>
      </c>
      <c r="C638" s="283">
        <v>43</v>
      </c>
      <c r="D638" s="282" t="s">
        <v>4666</v>
      </c>
      <c r="E638" s="327" t="s">
        <v>4691</v>
      </c>
      <c r="F638" s="283">
        <v>11943</v>
      </c>
      <c r="G638" s="327" t="s">
        <v>4692</v>
      </c>
      <c r="H638" s="283">
        <v>2005</v>
      </c>
      <c r="I638" s="328" t="s">
        <v>4693</v>
      </c>
      <c r="J638" s="329">
        <v>148801.51</v>
      </c>
      <c r="K638" s="105" t="s">
        <v>664</v>
      </c>
      <c r="L638" s="328" t="s">
        <v>4670</v>
      </c>
      <c r="M638" s="328" t="s">
        <v>4515</v>
      </c>
      <c r="N638" s="328" t="s">
        <v>4694</v>
      </c>
      <c r="O638" s="328" t="s">
        <v>4695</v>
      </c>
      <c r="P638" s="283">
        <v>44512</v>
      </c>
      <c r="Q638" s="282">
        <v>25.6</v>
      </c>
      <c r="R638" s="282">
        <v>0</v>
      </c>
      <c r="S638" s="282">
        <v>3.2</v>
      </c>
      <c r="T638" s="282">
        <v>22.4</v>
      </c>
      <c r="U638" s="282">
        <v>25.6</v>
      </c>
      <c r="V638" s="283">
        <v>100</v>
      </c>
      <c r="W638" s="283">
        <v>100</v>
      </c>
      <c r="X638" s="330" t="s">
        <v>4518</v>
      </c>
      <c r="Y638" s="283">
        <v>1</v>
      </c>
      <c r="Z638" s="283">
        <v>4</v>
      </c>
      <c r="AA638" s="283">
        <v>1</v>
      </c>
      <c r="AB638" s="283">
        <v>46</v>
      </c>
      <c r="AC638" s="283">
        <v>12</v>
      </c>
      <c r="AD638" s="282"/>
      <c r="AE638" s="361">
        <v>5</v>
      </c>
      <c r="AF638" s="92">
        <v>100</v>
      </c>
      <c r="AG638" s="410" t="s">
        <v>4681</v>
      </c>
      <c r="AH638" s="338" t="s">
        <v>4673</v>
      </c>
      <c r="AI638" s="368">
        <v>90</v>
      </c>
      <c r="AJ638" s="393" t="s">
        <v>4523</v>
      </c>
      <c r="AK638" s="331" t="s">
        <v>4523</v>
      </c>
      <c r="AL638" s="368">
        <v>10</v>
      </c>
      <c r="AM638" s="393"/>
      <c r="AN638" s="331"/>
      <c r="AO638" s="368"/>
      <c r="AP638" s="393"/>
      <c r="AQ638" s="331"/>
      <c r="AR638" s="368"/>
      <c r="AS638" s="393"/>
      <c r="AT638" s="283"/>
      <c r="AU638" s="368"/>
      <c r="AV638" s="380"/>
      <c r="AW638" s="283"/>
      <c r="AX638" s="368"/>
      <c r="AY638" s="132"/>
      <c r="AZ638" s="132"/>
      <c r="BA638" s="132"/>
      <c r="BB638" s="132"/>
      <c r="BC638" s="132"/>
    </row>
    <row r="639" spans="1:55" s="41" customFormat="1" ht="52.2" customHeight="1" x14ac:dyDescent="0.25">
      <c r="A639" s="283">
        <v>795</v>
      </c>
      <c r="B639" s="253" t="s">
        <v>4509</v>
      </c>
      <c r="C639" s="69">
        <v>43</v>
      </c>
      <c r="D639" s="50" t="s">
        <v>4666</v>
      </c>
      <c r="E639" s="340" t="s">
        <v>4667</v>
      </c>
      <c r="F639" s="69">
        <v>11943</v>
      </c>
      <c r="G639" s="333" t="s">
        <v>4696</v>
      </c>
      <c r="H639" s="69">
        <v>2005</v>
      </c>
      <c r="I639" s="338" t="s">
        <v>4697</v>
      </c>
      <c r="J639" s="335">
        <v>103212.13</v>
      </c>
      <c r="K639" s="105" t="s">
        <v>4532</v>
      </c>
      <c r="L639" s="338" t="s">
        <v>4670</v>
      </c>
      <c r="M639" s="338" t="s">
        <v>4515</v>
      </c>
      <c r="N639" s="338" t="s">
        <v>4698</v>
      </c>
      <c r="O639" s="338" t="s">
        <v>4699</v>
      </c>
      <c r="P639" s="334" t="s">
        <v>4700</v>
      </c>
      <c r="Q639" s="50">
        <v>26.6</v>
      </c>
      <c r="R639" s="50">
        <v>0</v>
      </c>
      <c r="S639" s="50">
        <v>4.2</v>
      </c>
      <c r="T639" s="50">
        <v>22.4</v>
      </c>
      <c r="U639" s="50">
        <v>26.6</v>
      </c>
      <c r="V639" s="69">
        <v>100</v>
      </c>
      <c r="W639" s="69">
        <v>100</v>
      </c>
      <c r="X639" s="330" t="s">
        <v>4518</v>
      </c>
      <c r="Y639" s="69">
        <v>1</v>
      </c>
      <c r="Z639" s="69">
        <v>8</v>
      </c>
      <c r="AA639" s="69">
        <v>1</v>
      </c>
      <c r="AB639" s="69">
        <v>46</v>
      </c>
      <c r="AC639" s="69"/>
      <c r="AD639" s="50"/>
      <c r="AE639" s="361">
        <v>5</v>
      </c>
      <c r="AF639" s="92">
        <v>100</v>
      </c>
      <c r="AG639" s="410" t="s">
        <v>4681</v>
      </c>
      <c r="AH639" s="338" t="s">
        <v>4673</v>
      </c>
      <c r="AI639" s="66">
        <v>90</v>
      </c>
      <c r="AJ639" s="68" t="s">
        <v>4523</v>
      </c>
      <c r="AK639" s="332" t="s">
        <v>4523</v>
      </c>
      <c r="AL639" s="66">
        <v>10</v>
      </c>
      <c r="AM639" s="68"/>
      <c r="AN639" s="332"/>
      <c r="AO639" s="66"/>
      <c r="AP639" s="68"/>
      <c r="AQ639" s="332"/>
      <c r="AR639" s="66"/>
      <c r="AS639" s="68"/>
      <c r="AT639" s="69"/>
      <c r="AU639" s="66"/>
      <c r="AV639" s="379"/>
      <c r="AW639" s="69"/>
      <c r="AX639" s="66"/>
      <c r="AY639" s="132"/>
      <c r="AZ639" s="132"/>
      <c r="BA639" s="132"/>
      <c r="BB639" s="132"/>
      <c r="BC639" s="132"/>
    </row>
    <row r="640" spans="1:55" s="41" customFormat="1" ht="130.05000000000001" customHeight="1" x14ac:dyDescent="0.25">
      <c r="A640" s="283">
        <v>795</v>
      </c>
      <c r="B640" s="253" t="s">
        <v>4509</v>
      </c>
      <c r="C640" s="69">
        <v>43</v>
      </c>
      <c r="D640" s="50" t="s">
        <v>4666</v>
      </c>
      <c r="E640" s="341" t="s">
        <v>4667</v>
      </c>
      <c r="F640" s="69">
        <v>11943</v>
      </c>
      <c r="G640" s="341" t="s">
        <v>4701</v>
      </c>
      <c r="H640" s="69">
        <v>2008</v>
      </c>
      <c r="I640" s="338" t="s">
        <v>4702</v>
      </c>
      <c r="J640" s="104">
        <v>140000</v>
      </c>
      <c r="K640" s="105" t="s">
        <v>655</v>
      </c>
      <c r="L640" s="338" t="s">
        <v>4670</v>
      </c>
      <c r="M640" s="338" t="s">
        <v>4515</v>
      </c>
      <c r="N640" s="338" t="s">
        <v>4703</v>
      </c>
      <c r="O640" s="338" t="s">
        <v>4704</v>
      </c>
      <c r="P640" s="69">
        <v>45584</v>
      </c>
      <c r="Q640" s="50">
        <f>+U640</f>
        <v>26.3</v>
      </c>
      <c r="R640" s="50">
        <v>0</v>
      </c>
      <c r="S640" s="50">
        <v>3.9</v>
      </c>
      <c r="T640" s="50">
        <v>22.4</v>
      </c>
      <c r="U640" s="50">
        <v>26.3</v>
      </c>
      <c r="V640" s="69">
        <v>100</v>
      </c>
      <c r="W640" s="69">
        <v>100</v>
      </c>
      <c r="X640" s="330" t="s">
        <v>4518</v>
      </c>
      <c r="Y640" s="69">
        <v>1</v>
      </c>
      <c r="Z640" s="69">
        <v>2</v>
      </c>
      <c r="AA640" s="69">
        <v>4</v>
      </c>
      <c r="AB640" s="69">
        <v>46</v>
      </c>
      <c r="AC640" s="69">
        <v>13</v>
      </c>
      <c r="AD640" s="50"/>
      <c r="AE640" s="65">
        <v>5</v>
      </c>
      <c r="AF640" s="92">
        <v>100</v>
      </c>
      <c r="AG640" s="410" t="s">
        <v>4681</v>
      </c>
      <c r="AH640" s="338" t="s">
        <v>4673</v>
      </c>
      <c r="AI640" s="66">
        <v>85</v>
      </c>
      <c r="AJ640" s="68" t="s">
        <v>4523</v>
      </c>
      <c r="AK640" s="332" t="s">
        <v>4523</v>
      </c>
      <c r="AL640" s="66">
        <v>15</v>
      </c>
      <c r="AM640" s="68"/>
      <c r="AN640" s="332"/>
      <c r="AO640" s="66"/>
      <c r="AP640" s="68"/>
      <c r="AQ640" s="332"/>
      <c r="AR640" s="66"/>
      <c r="AS640" s="68"/>
      <c r="AT640" s="69"/>
      <c r="AU640" s="66"/>
      <c r="AV640" s="379"/>
      <c r="AW640" s="69"/>
      <c r="AX640" s="66"/>
      <c r="AY640" s="132"/>
      <c r="AZ640" s="132"/>
      <c r="BA640" s="132"/>
      <c r="BB640" s="132"/>
      <c r="BC640" s="132"/>
    </row>
    <row r="641" spans="1:55" s="41" customFormat="1" ht="91.05" customHeight="1" x14ac:dyDescent="0.25">
      <c r="A641" s="283">
        <v>795</v>
      </c>
      <c r="B641" s="253" t="s">
        <v>4509</v>
      </c>
      <c r="C641" s="283">
        <v>57</v>
      </c>
      <c r="D641" s="282" t="s">
        <v>4705</v>
      </c>
      <c r="E641" s="327" t="s">
        <v>4706</v>
      </c>
      <c r="F641" s="283">
        <v>4628</v>
      </c>
      <c r="G641" s="333" t="s">
        <v>4707</v>
      </c>
      <c r="H641" s="283">
        <v>2008</v>
      </c>
      <c r="I641" s="328" t="s">
        <v>4708</v>
      </c>
      <c r="J641" s="335">
        <v>20463.3</v>
      </c>
      <c r="K641" s="105" t="s">
        <v>4532</v>
      </c>
      <c r="L641" s="328" t="s">
        <v>4709</v>
      </c>
      <c r="M641" s="328" t="s">
        <v>4565</v>
      </c>
      <c r="N641" s="342" t="s">
        <v>4710</v>
      </c>
      <c r="O641" s="328" t="s">
        <v>4711</v>
      </c>
      <c r="P641" s="334">
        <v>45399</v>
      </c>
      <c r="Q641" s="282">
        <v>24.3</v>
      </c>
      <c r="R641" s="282">
        <v>0</v>
      </c>
      <c r="S641" s="282">
        <v>1.9</v>
      </c>
      <c r="T641" s="282">
        <v>22.4</v>
      </c>
      <c r="U641" s="282">
        <v>24.3</v>
      </c>
      <c r="V641" s="283">
        <v>100</v>
      </c>
      <c r="W641" s="283">
        <v>100</v>
      </c>
      <c r="X641" s="330" t="s">
        <v>4518</v>
      </c>
      <c r="Y641" s="283">
        <v>3</v>
      </c>
      <c r="Z641" s="283">
        <v>3</v>
      </c>
      <c r="AA641" s="283">
        <v>3</v>
      </c>
      <c r="AB641" s="283">
        <v>4</v>
      </c>
      <c r="AC641" s="283"/>
      <c r="AD641" s="282"/>
      <c r="AE641" s="361">
        <v>5</v>
      </c>
      <c r="AF641" s="92">
        <v>100</v>
      </c>
      <c r="AG641" s="408" t="s">
        <v>4712</v>
      </c>
      <c r="AH641" s="328" t="s">
        <v>4713</v>
      </c>
      <c r="AI641" s="368">
        <v>100</v>
      </c>
      <c r="AJ641" s="393"/>
      <c r="AK641" s="331"/>
      <c r="AL641" s="368"/>
      <c r="AM641" s="393"/>
      <c r="AN641" s="331"/>
      <c r="AO641" s="368"/>
      <c r="AP641" s="393"/>
      <c r="AQ641" s="331"/>
      <c r="AR641" s="368"/>
      <c r="AS641" s="393"/>
      <c r="AT641" s="283"/>
      <c r="AU641" s="368"/>
      <c r="AV641" s="380"/>
      <c r="AW641" s="283"/>
      <c r="AX641" s="368"/>
      <c r="AY641" s="132"/>
      <c r="AZ641" s="132"/>
      <c r="BA641" s="132"/>
      <c r="BB641" s="132"/>
      <c r="BC641" s="132"/>
    </row>
    <row r="642" spans="1:55" s="41" customFormat="1" ht="52.2" customHeight="1" x14ac:dyDescent="0.25">
      <c r="A642" s="283">
        <v>795</v>
      </c>
      <c r="B642" s="253" t="s">
        <v>4509</v>
      </c>
      <c r="C642" s="283">
        <v>63</v>
      </c>
      <c r="D642" s="282" t="s">
        <v>4627</v>
      </c>
      <c r="E642" s="327" t="s">
        <v>4714</v>
      </c>
      <c r="F642" s="283">
        <v>8584</v>
      </c>
      <c r="G642" s="333" t="s">
        <v>4715</v>
      </c>
      <c r="H642" s="283">
        <v>2002</v>
      </c>
      <c r="I642" s="328" t="s">
        <v>4716</v>
      </c>
      <c r="J642" s="335">
        <v>28504.74</v>
      </c>
      <c r="K642" s="105" t="s">
        <v>4532</v>
      </c>
      <c r="L642" s="328" t="s">
        <v>4533</v>
      </c>
      <c r="M642" s="328" t="s">
        <v>4515</v>
      </c>
      <c r="N642" s="328" t="s">
        <v>4717</v>
      </c>
      <c r="O642" s="328" t="s">
        <v>4718</v>
      </c>
      <c r="P642" s="334" t="s">
        <v>4719</v>
      </c>
      <c r="Q642" s="282">
        <v>24.6</v>
      </c>
      <c r="R642" s="282">
        <v>0</v>
      </c>
      <c r="S642" s="282">
        <v>2.15</v>
      </c>
      <c r="T642" s="282">
        <v>22.35</v>
      </c>
      <c r="U642" s="282">
        <v>24.6</v>
      </c>
      <c r="V642" s="283">
        <v>100</v>
      </c>
      <c r="W642" s="283">
        <v>100</v>
      </c>
      <c r="X642" s="330" t="s">
        <v>4518</v>
      </c>
      <c r="Y642" s="283">
        <v>4</v>
      </c>
      <c r="Z642" s="283">
        <v>3</v>
      </c>
      <c r="AA642" s="283">
        <v>4</v>
      </c>
      <c r="AB642" s="283">
        <v>46</v>
      </c>
      <c r="AC642" s="283"/>
      <c r="AD642" s="282"/>
      <c r="AE642" s="361">
        <v>5</v>
      </c>
      <c r="AF642" s="92">
        <v>100</v>
      </c>
      <c r="AG642" s="408" t="s">
        <v>4720</v>
      </c>
      <c r="AH642" s="328" t="s">
        <v>4721</v>
      </c>
      <c r="AI642" s="368">
        <v>80</v>
      </c>
      <c r="AJ642" s="393" t="s">
        <v>4523</v>
      </c>
      <c r="AK642" s="331" t="s">
        <v>4523</v>
      </c>
      <c r="AL642" s="368">
        <v>10</v>
      </c>
      <c r="AM642" s="393" t="s">
        <v>4722</v>
      </c>
      <c r="AN642" s="331" t="s">
        <v>4723</v>
      </c>
      <c r="AO642" s="368">
        <v>10</v>
      </c>
      <c r="AP642" s="393"/>
      <c r="AQ642" s="331"/>
      <c r="AR642" s="368"/>
      <c r="AS642" s="393"/>
      <c r="AT642" s="283"/>
      <c r="AU642" s="368"/>
      <c r="AV642" s="380"/>
      <c r="AW642" s="283"/>
      <c r="AX642" s="368"/>
      <c r="AY642" s="132"/>
      <c r="AZ642" s="132"/>
      <c r="BA642" s="132"/>
      <c r="BB642" s="132"/>
      <c r="BC642" s="132"/>
    </row>
    <row r="643" spans="1:55" s="41" customFormat="1" ht="52.2" customHeight="1" x14ac:dyDescent="0.25">
      <c r="A643" s="283">
        <v>795</v>
      </c>
      <c r="B643" s="253" t="s">
        <v>4509</v>
      </c>
      <c r="C643" s="283">
        <v>63</v>
      </c>
      <c r="D643" s="282" t="s">
        <v>4627</v>
      </c>
      <c r="E643" s="327" t="s">
        <v>4714</v>
      </c>
      <c r="F643" s="283">
        <v>8584</v>
      </c>
      <c r="G643" s="333" t="s">
        <v>4724</v>
      </c>
      <c r="H643" s="283">
        <v>2002</v>
      </c>
      <c r="I643" s="328" t="s">
        <v>4725</v>
      </c>
      <c r="J643" s="335">
        <v>25436.19</v>
      </c>
      <c r="K643" s="105" t="s">
        <v>4532</v>
      </c>
      <c r="L643" s="328" t="s">
        <v>4533</v>
      </c>
      <c r="M643" s="328" t="s">
        <v>4515</v>
      </c>
      <c r="N643" s="328" t="s">
        <v>4717</v>
      </c>
      <c r="O643" s="328" t="s">
        <v>4718</v>
      </c>
      <c r="P643" s="334" t="s">
        <v>4726</v>
      </c>
      <c r="Q643" s="282">
        <v>24.9</v>
      </c>
      <c r="R643" s="282">
        <v>0</v>
      </c>
      <c r="S643" s="282">
        <v>2.5</v>
      </c>
      <c r="T643" s="282">
        <v>22.35</v>
      </c>
      <c r="U643" s="282">
        <v>24.9</v>
      </c>
      <c r="V643" s="283">
        <v>100</v>
      </c>
      <c r="W643" s="283">
        <v>100</v>
      </c>
      <c r="X643" s="330" t="s">
        <v>4518</v>
      </c>
      <c r="Y643" s="283">
        <v>4</v>
      </c>
      <c r="Z643" s="283">
        <v>3</v>
      </c>
      <c r="AA643" s="283">
        <v>4</v>
      </c>
      <c r="AB643" s="283">
        <v>46</v>
      </c>
      <c r="AC643" s="283"/>
      <c r="AD643" s="282"/>
      <c r="AE643" s="361">
        <v>5</v>
      </c>
      <c r="AF643" s="92">
        <v>100</v>
      </c>
      <c r="AG643" s="408" t="s">
        <v>4720</v>
      </c>
      <c r="AH643" s="328" t="s">
        <v>4721</v>
      </c>
      <c r="AI643" s="368">
        <v>75</v>
      </c>
      <c r="AJ643" s="393" t="s">
        <v>4523</v>
      </c>
      <c r="AK643" s="331" t="s">
        <v>4523</v>
      </c>
      <c r="AL643" s="368">
        <v>10</v>
      </c>
      <c r="AM643" s="393" t="s">
        <v>4722</v>
      </c>
      <c r="AN643" s="331" t="s">
        <v>4723</v>
      </c>
      <c r="AO643" s="368">
        <v>15</v>
      </c>
      <c r="AP643" s="393"/>
      <c r="AQ643" s="331"/>
      <c r="AR643" s="368"/>
      <c r="AS643" s="393"/>
      <c r="AT643" s="283"/>
      <c r="AU643" s="368"/>
      <c r="AV643" s="380"/>
      <c r="AW643" s="283"/>
      <c r="AX643" s="368"/>
      <c r="AY643" s="132"/>
      <c r="AZ643" s="132"/>
      <c r="BA643" s="132"/>
      <c r="BB643" s="132"/>
      <c r="BC643" s="132"/>
    </row>
    <row r="644" spans="1:55" s="41" customFormat="1" ht="52.2" customHeight="1" x14ac:dyDescent="0.25">
      <c r="A644" s="283">
        <v>795</v>
      </c>
      <c r="B644" s="253" t="s">
        <v>4509</v>
      </c>
      <c r="C644" s="283">
        <v>63</v>
      </c>
      <c r="D644" s="282" t="s">
        <v>4627</v>
      </c>
      <c r="E644" s="327" t="s">
        <v>4727</v>
      </c>
      <c r="F644" s="283">
        <v>25797</v>
      </c>
      <c r="G644" s="333" t="s">
        <v>4728</v>
      </c>
      <c r="H644" s="283">
        <v>2016</v>
      </c>
      <c r="I644" s="328" t="s">
        <v>4729</v>
      </c>
      <c r="J644" s="335">
        <v>45236</v>
      </c>
      <c r="K644" s="105" t="s">
        <v>694</v>
      </c>
      <c r="L644" s="328" t="s">
        <v>4533</v>
      </c>
      <c r="M644" s="328" t="s">
        <v>4515</v>
      </c>
      <c r="N644" s="328" t="s">
        <v>4730</v>
      </c>
      <c r="O644" s="328" t="s">
        <v>4731</v>
      </c>
      <c r="P644" s="334">
        <v>47261</v>
      </c>
      <c r="Q644" s="282">
        <v>31.73</v>
      </c>
      <c r="R644" s="282">
        <v>4.33</v>
      </c>
      <c r="S644" s="282">
        <v>5</v>
      </c>
      <c r="T644" s="282">
        <v>22.4</v>
      </c>
      <c r="U644" s="282">
        <v>31.7</v>
      </c>
      <c r="V644" s="283">
        <v>100</v>
      </c>
      <c r="W644" s="283">
        <v>68</v>
      </c>
      <c r="X644" s="330" t="s">
        <v>4518</v>
      </c>
      <c r="Y644" s="283">
        <v>1</v>
      </c>
      <c r="Z644" s="283">
        <v>4</v>
      </c>
      <c r="AA644" s="283">
        <v>4</v>
      </c>
      <c r="AB644" s="283">
        <v>46</v>
      </c>
      <c r="AC644" s="283">
        <v>16</v>
      </c>
      <c r="AD644" s="282"/>
      <c r="AE644" s="361">
        <v>5</v>
      </c>
      <c r="AF644" s="92">
        <v>100</v>
      </c>
      <c r="AG644" s="408" t="s">
        <v>4720</v>
      </c>
      <c r="AH644" s="328" t="s">
        <v>4721</v>
      </c>
      <c r="AI644" s="368">
        <v>85</v>
      </c>
      <c r="AJ644" s="393" t="s">
        <v>4523</v>
      </c>
      <c r="AK644" s="331" t="s">
        <v>4523</v>
      </c>
      <c r="AL644" s="368">
        <v>5</v>
      </c>
      <c r="AM644" s="393" t="s">
        <v>4722</v>
      </c>
      <c r="AN644" s="331" t="s">
        <v>4723</v>
      </c>
      <c r="AO644" s="368">
        <v>10</v>
      </c>
      <c r="AP644" s="393"/>
      <c r="AQ644" s="331"/>
      <c r="AR644" s="368"/>
      <c r="AS644" s="393"/>
      <c r="AT644" s="283"/>
      <c r="AU644" s="368"/>
      <c r="AV644" s="380"/>
      <c r="AW644" s="283"/>
      <c r="AX644" s="368"/>
      <c r="AY644" s="132"/>
      <c r="AZ644" s="132"/>
      <c r="BA644" s="132"/>
      <c r="BB644" s="132"/>
      <c r="BC644" s="132"/>
    </row>
    <row r="645" spans="1:55" s="41" customFormat="1" ht="52.2" customHeight="1" x14ac:dyDescent="0.25">
      <c r="A645" s="283">
        <v>795</v>
      </c>
      <c r="B645" s="253" t="s">
        <v>4509</v>
      </c>
      <c r="C645" s="283">
        <v>63</v>
      </c>
      <c r="D645" s="282" t="s">
        <v>4627</v>
      </c>
      <c r="E645" s="327" t="s">
        <v>4732</v>
      </c>
      <c r="F645" s="283">
        <v>29573</v>
      </c>
      <c r="G645" s="327" t="s">
        <v>4733</v>
      </c>
      <c r="H645" s="283">
        <v>2016</v>
      </c>
      <c r="I645" s="328" t="s">
        <v>4734</v>
      </c>
      <c r="J645" s="329">
        <v>41345</v>
      </c>
      <c r="K645" s="105" t="s">
        <v>694</v>
      </c>
      <c r="L645" s="328" t="s">
        <v>4533</v>
      </c>
      <c r="M645" s="328" t="s">
        <v>4515</v>
      </c>
      <c r="N645" s="328" t="s">
        <v>4735</v>
      </c>
      <c r="O645" s="328" t="s">
        <v>4736</v>
      </c>
      <c r="P645" s="283" t="s">
        <v>4737</v>
      </c>
      <c r="Q645" s="282">
        <v>28.86</v>
      </c>
      <c r="R645" s="282">
        <v>3.96</v>
      </c>
      <c r="S645" s="282">
        <v>2.5</v>
      </c>
      <c r="T645" s="282">
        <v>22.4</v>
      </c>
      <c r="U645" s="282">
        <v>28.86</v>
      </c>
      <c r="V645" s="283">
        <v>100</v>
      </c>
      <c r="W645" s="283">
        <v>68</v>
      </c>
      <c r="X645" s="330" t="s">
        <v>4518</v>
      </c>
      <c r="Y645" s="283">
        <v>3</v>
      </c>
      <c r="Z645" s="283">
        <v>1</v>
      </c>
      <c r="AA645" s="283">
        <v>2</v>
      </c>
      <c r="AB645" s="283">
        <v>46</v>
      </c>
      <c r="AC645" s="283">
        <v>16</v>
      </c>
      <c r="AD645" s="282"/>
      <c r="AE645" s="361">
        <v>5</v>
      </c>
      <c r="AF645" s="92">
        <v>100</v>
      </c>
      <c r="AG645" s="410" t="s">
        <v>4720</v>
      </c>
      <c r="AH645" s="338" t="s">
        <v>4721</v>
      </c>
      <c r="AI645" s="368">
        <v>80</v>
      </c>
      <c r="AJ645" s="393" t="s">
        <v>4523</v>
      </c>
      <c r="AK645" s="331" t="s">
        <v>4523</v>
      </c>
      <c r="AL645" s="368">
        <v>10</v>
      </c>
      <c r="AM645" s="393" t="s">
        <v>4722</v>
      </c>
      <c r="AN645" s="331" t="s">
        <v>4723</v>
      </c>
      <c r="AO645" s="368">
        <v>10</v>
      </c>
      <c r="AP645" s="393"/>
      <c r="AQ645" s="331"/>
      <c r="AR645" s="368"/>
      <c r="AS645" s="393"/>
      <c r="AT645" s="283"/>
      <c r="AU645" s="368"/>
      <c r="AV645" s="380"/>
      <c r="AW645" s="283"/>
      <c r="AX645" s="368"/>
      <c r="AY645" s="132"/>
      <c r="AZ645" s="132"/>
      <c r="BA645" s="132"/>
      <c r="BB645" s="132"/>
      <c r="BC645" s="132"/>
    </row>
    <row r="646" spans="1:55" s="41" customFormat="1" ht="78" customHeight="1" x14ac:dyDescent="0.25">
      <c r="A646" s="283">
        <v>795</v>
      </c>
      <c r="B646" s="253" t="s">
        <v>4509</v>
      </c>
      <c r="C646" s="283">
        <v>59</v>
      </c>
      <c r="D646" s="282" t="s">
        <v>4738</v>
      </c>
      <c r="E646" s="327" t="s">
        <v>4739</v>
      </c>
      <c r="F646" s="283">
        <v>10369</v>
      </c>
      <c r="G646" s="327" t="s">
        <v>4740</v>
      </c>
      <c r="H646" s="283">
        <v>2003</v>
      </c>
      <c r="I646" s="328" t="s">
        <v>4741</v>
      </c>
      <c r="J646" s="329">
        <v>23994</v>
      </c>
      <c r="K646" s="105" t="s">
        <v>848</v>
      </c>
      <c r="L646" s="328" t="s">
        <v>4670</v>
      </c>
      <c r="M646" s="328" t="s">
        <v>4515</v>
      </c>
      <c r="N646" s="328" t="s">
        <v>4742</v>
      </c>
      <c r="O646" s="328" t="s">
        <v>4743</v>
      </c>
      <c r="P646" s="283" t="s">
        <v>4744</v>
      </c>
      <c r="Q646" s="282">
        <v>26.6</v>
      </c>
      <c r="R646" s="282">
        <v>0</v>
      </c>
      <c r="S646" s="282">
        <v>4.2</v>
      </c>
      <c r="T646" s="282">
        <v>22.4</v>
      </c>
      <c r="U646" s="282">
        <v>26.6</v>
      </c>
      <c r="V646" s="283">
        <v>100</v>
      </c>
      <c r="W646" s="283">
        <v>100</v>
      </c>
      <c r="X646" s="330" t="s">
        <v>4518</v>
      </c>
      <c r="Y646" s="283">
        <v>3</v>
      </c>
      <c r="Z646" s="283">
        <v>4</v>
      </c>
      <c r="AA646" s="283">
        <v>4</v>
      </c>
      <c r="AB646" s="283">
        <v>44</v>
      </c>
      <c r="AC646" s="283">
        <v>11</v>
      </c>
      <c r="AD646" s="282"/>
      <c r="AE646" s="361">
        <v>5</v>
      </c>
      <c r="AF646" s="92">
        <v>100</v>
      </c>
      <c r="AG646" s="408" t="s">
        <v>4583</v>
      </c>
      <c r="AH646" s="328" t="s">
        <v>4745</v>
      </c>
      <c r="AI646" s="368">
        <v>60</v>
      </c>
      <c r="AJ646" s="393" t="s">
        <v>4746</v>
      </c>
      <c r="AK646" s="331" t="s">
        <v>4747</v>
      </c>
      <c r="AL646" s="368">
        <v>25</v>
      </c>
      <c r="AM646" s="393" t="s">
        <v>4523</v>
      </c>
      <c r="AN646" s="331" t="s">
        <v>4523</v>
      </c>
      <c r="AO646" s="368">
        <v>15</v>
      </c>
      <c r="AP646" s="68"/>
      <c r="AQ646" s="331"/>
      <c r="AR646" s="368"/>
      <c r="AS646" s="393"/>
      <c r="AT646" s="283"/>
      <c r="AU646" s="368"/>
      <c r="AV646" s="380"/>
      <c r="AW646" s="283"/>
      <c r="AX646" s="368"/>
      <c r="AY646" s="132"/>
      <c r="AZ646" s="132"/>
      <c r="BA646" s="132"/>
      <c r="BB646" s="132"/>
      <c r="BC646" s="132"/>
    </row>
    <row r="647" spans="1:55" s="41" customFormat="1" ht="64.95" customHeight="1" x14ac:dyDescent="0.25">
      <c r="A647" s="283">
        <v>795</v>
      </c>
      <c r="B647" s="253" t="s">
        <v>4509</v>
      </c>
      <c r="C647" s="283">
        <v>59</v>
      </c>
      <c r="D647" s="282" t="s">
        <v>4738</v>
      </c>
      <c r="E647" s="327" t="s">
        <v>4748</v>
      </c>
      <c r="F647" s="283">
        <v>12295</v>
      </c>
      <c r="G647" s="333" t="s">
        <v>4749</v>
      </c>
      <c r="H647" s="283">
        <v>2005</v>
      </c>
      <c r="I647" s="328" t="s">
        <v>4750</v>
      </c>
      <c r="J647" s="335">
        <v>296952.18</v>
      </c>
      <c r="K647" s="105" t="s">
        <v>664</v>
      </c>
      <c r="L647" s="328" t="s">
        <v>4751</v>
      </c>
      <c r="M647" s="328" t="s">
        <v>4515</v>
      </c>
      <c r="N647" s="328" t="s">
        <v>4742</v>
      </c>
      <c r="O647" s="328" t="s">
        <v>4752</v>
      </c>
      <c r="P647" s="334" t="s">
        <v>4753</v>
      </c>
      <c r="Q647" s="282">
        <v>47.4</v>
      </c>
      <c r="R647" s="282">
        <v>0</v>
      </c>
      <c r="S647" s="282">
        <v>25</v>
      </c>
      <c r="T647" s="282">
        <v>22.4</v>
      </c>
      <c r="U647" s="282">
        <v>47.4</v>
      </c>
      <c r="V647" s="283">
        <v>100</v>
      </c>
      <c r="W647" s="283">
        <v>100</v>
      </c>
      <c r="X647" s="330" t="s">
        <v>4518</v>
      </c>
      <c r="Y647" s="283">
        <v>3</v>
      </c>
      <c r="Z647" s="283">
        <v>4</v>
      </c>
      <c r="AA647" s="283">
        <v>4</v>
      </c>
      <c r="AB647" s="283">
        <v>44</v>
      </c>
      <c r="AC647" s="283">
        <v>12</v>
      </c>
      <c r="AD647" s="282"/>
      <c r="AE647" s="361">
        <v>5</v>
      </c>
      <c r="AF647" s="92">
        <v>100</v>
      </c>
      <c r="AG647" s="408" t="s">
        <v>4583</v>
      </c>
      <c r="AH647" s="328" t="s">
        <v>4754</v>
      </c>
      <c r="AI647" s="368">
        <v>70</v>
      </c>
      <c r="AJ647" s="393" t="s">
        <v>4746</v>
      </c>
      <c r="AK647" s="331" t="s">
        <v>4747</v>
      </c>
      <c r="AL647" s="368">
        <v>15</v>
      </c>
      <c r="AM647" s="68" t="s">
        <v>4523</v>
      </c>
      <c r="AN647" s="331" t="s">
        <v>4523</v>
      </c>
      <c r="AO647" s="368">
        <v>15</v>
      </c>
      <c r="AP647" s="393"/>
      <c r="AQ647" s="331"/>
      <c r="AR647" s="368"/>
      <c r="AS647" s="393"/>
      <c r="AT647" s="283"/>
      <c r="AU647" s="368"/>
      <c r="AV647" s="380"/>
      <c r="AW647" s="283"/>
      <c r="AX647" s="368"/>
      <c r="AY647" s="132"/>
      <c r="AZ647" s="132"/>
      <c r="BA647" s="132"/>
      <c r="BB647" s="132"/>
      <c r="BC647" s="132"/>
    </row>
    <row r="648" spans="1:55" s="41" customFormat="1" ht="64.95" customHeight="1" x14ac:dyDescent="0.25">
      <c r="A648" s="283">
        <v>795</v>
      </c>
      <c r="B648" s="253" t="s">
        <v>4509</v>
      </c>
      <c r="C648" s="283">
        <v>59</v>
      </c>
      <c r="D648" s="282" t="s">
        <v>4738</v>
      </c>
      <c r="E648" s="327" t="s">
        <v>4748</v>
      </c>
      <c r="F648" s="283">
        <v>12295</v>
      </c>
      <c r="G648" s="333" t="s">
        <v>4755</v>
      </c>
      <c r="H648" s="283">
        <v>2005</v>
      </c>
      <c r="I648" s="328" t="s">
        <v>4756</v>
      </c>
      <c r="J648" s="335">
        <v>296952.18</v>
      </c>
      <c r="K648" s="105" t="s">
        <v>664</v>
      </c>
      <c r="L648" s="328" t="s">
        <v>4751</v>
      </c>
      <c r="M648" s="328" t="s">
        <v>4515</v>
      </c>
      <c r="N648" s="328" t="s">
        <v>4742</v>
      </c>
      <c r="O648" s="328" t="s">
        <v>4752</v>
      </c>
      <c r="P648" s="334" t="s">
        <v>4757</v>
      </c>
      <c r="Q648" s="282">
        <v>47.4</v>
      </c>
      <c r="R648" s="282">
        <v>0</v>
      </c>
      <c r="S648" s="282">
        <v>25</v>
      </c>
      <c r="T648" s="282">
        <v>22.4</v>
      </c>
      <c r="U648" s="282">
        <v>47.4</v>
      </c>
      <c r="V648" s="283">
        <v>100</v>
      </c>
      <c r="W648" s="283">
        <v>100</v>
      </c>
      <c r="X648" s="330" t="s">
        <v>4518</v>
      </c>
      <c r="Y648" s="283">
        <v>3</v>
      </c>
      <c r="Z648" s="283">
        <v>4</v>
      </c>
      <c r="AA648" s="283">
        <v>4</v>
      </c>
      <c r="AB648" s="283">
        <v>44</v>
      </c>
      <c r="AC648" s="283">
        <v>12</v>
      </c>
      <c r="AD648" s="282"/>
      <c r="AE648" s="361">
        <v>5</v>
      </c>
      <c r="AF648" s="92">
        <v>100</v>
      </c>
      <c r="AG648" s="408" t="s">
        <v>4583</v>
      </c>
      <c r="AH648" s="328" t="s">
        <v>4754</v>
      </c>
      <c r="AI648" s="368">
        <v>80</v>
      </c>
      <c r="AJ648" s="393" t="s">
        <v>4523</v>
      </c>
      <c r="AK648" s="331" t="s">
        <v>4523</v>
      </c>
      <c r="AL648" s="368">
        <v>20</v>
      </c>
      <c r="AM648" s="68"/>
      <c r="AN648" s="331"/>
      <c r="AO648" s="368"/>
      <c r="AP648" s="393"/>
      <c r="AQ648" s="331"/>
      <c r="AR648" s="368"/>
      <c r="AS648" s="393"/>
      <c r="AT648" s="283"/>
      <c r="AU648" s="368"/>
      <c r="AV648" s="380"/>
      <c r="AW648" s="283"/>
      <c r="AX648" s="368"/>
      <c r="AY648" s="132"/>
      <c r="AZ648" s="132"/>
      <c r="BA648" s="132"/>
      <c r="BB648" s="132"/>
      <c r="BC648" s="132"/>
    </row>
    <row r="649" spans="1:55" s="42" customFormat="1" ht="78" customHeight="1" x14ac:dyDescent="0.25">
      <c r="A649" s="283">
        <v>795</v>
      </c>
      <c r="B649" s="253" t="s">
        <v>4509</v>
      </c>
      <c r="C649" s="69">
        <v>43</v>
      </c>
      <c r="D649" s="50" t="s">
        <v>4666</v>
      </c>
      <c r="E649" s="340" t="s">
        <v>4758</v>
      </c>
      <c r="F649" s="69">
        <v>4169</v>
      </c>
      <c r="G649" s="333" t="s">
        <v>4759</v>
      </c>
      <c r="H649" s="69">
        <v>2014</v>
      </c>
      <c r="I649" s="338" t="s">
        <v>4760</v>
      </c>
      <c r="J649" s="335">
        <v>62884.480000000003</v>
      </c>
      <c r="K649" s="105" t="s">
        <v>4532</v>
      </c>
      <c r="L649" s="338" t="s">
        <v>4761</v>
      </c>
      <c r="M649" s="338" t="s">
        <v>4762</v>
      </c>
      <c r="N649" s="338" t="s">
        <v>4763</v>
      </c>
      <c r="O649" s="338" t="s">
        <v>4764</v>
      </c>
      <c r="P649" s="334" t="s">
        <v>4765</v>
      </c>
      <c r="Q649" s="50">
        <v>32.9</v>
      </c>
      <c r="R649" s="50">
        <v>6</v>
      </c>
      <c r="S649" s="50">
        <v>4.5</v>
      </c>
      <c r="T649" s="50">
        <v>22.4</v>
      </c>
      <c r="U649" s="50">
        <v>32.9</v>
      </c>
      <c r="V649" s="69">
        <v>100</v>
      </c>
      <c r="W649" s="69">
        <v>100</v>
      </c>
      <c r="X649" s="330" t="s">
        <v>4518</v>
      </c>
      <c r="Y649" s="69">
        <v>1</v>
      </c>
      <c r="Z649" s="69">
        <v>8</v>
      </c>
      <c r="AA649" s="69">
        <v>2</v>
      </c>
      <c r="AB649" s="69">
        <v>46</v>
      </c>
      <c r="AC649" s="69"/>
      <c r="AD649" s="50"/>
      <c r="AE649" s="361">
        <v>5</v>
      </c>
      <c r="AF649" s="92">
        <v>100</v>
      </c>
      <c r="AG649" s="410" t="s">
        <v>4681</v>
      </c>
      <c r="AH649" s="338" t="s">
        <v>4766</v>
      </c>
      <c r="AI649" s="66">
        <v>85</v>
      </c>
      <c r="AJ649" s="68" t="s">
        <v>4523</v>
      </c>
      <c r="AK649" s="332" t="s">
        <v>4523</v>
      </c>
      <c r="AL649" s="66">
        <v>15</v>
      </c>
      <c r="AM649" s="68"/>
      <c r="AN649" s="332"/>
      <c r="AO649" s="66"/>
      <c r="AP649" s="68"/>
      <c r="AQ649" s="332"/>
      <c r="AR649" s="66"/>
      <c r="AS649" s="68"/>
      <c r="AT649" s="69"/>
      <c r="AU649" s="66"/>
      <c r="AV649" s="379"/>
      <c r="AW649" s="69"/>
      <c r="AX649" s="66"/>
      <c r="AY649" s="132"/>
      <c r="AZ649" s="132"/>
      <c r="BA649" s="132"/>
      <c r="BB649" s="132"/>
      <c r="BC649" s="132"/>
    </row>
    <row r="650" spans="1:55" s="39" customFormat="1" ht="182.1" customHeight="1" x14ac:dyDescent="0.25">
      <c r="A650" s="95">
        <v>796</v>
      </c>
      <c r="B650" s="253" t="s">
        <v>8398</v>
      </c>
      <c r="C650" s="95">
        <v>5</v>
      </c>
      <c r="D650" s="82" t="s">
        <v>8399</v>
      </c>
      <c r="E650" s="284" t="s">
        <v>8400</v>
      </c>
      <c r="F650" s="95">
        <v>2077</v>
      </c>
      <c r="G650" s="284" t="s">
        <v>8401</v>
      </c>
      <c r="H650" s="95">
        <v>2004</v>
      </c>
      <c r="I650" s="161" t="s">
        <v>8402</v>
      </c>
      <c r="J650" s="261">
        <v>43202.64</v>
      </c>
      <c r="K650" s="105" t="s">
        <v>664</v>
      </c>
      <c r="L650" s="161" t="s">
        <v>8403</v>
      </c>
      <c r="M650" s="161" t="s">
        <v>8404</v>
      </c>
      <c r="N650" s="161" t="s">
        <v>8405</v>
      </c>
      <c r="O650" s="161" t="s">
        <v>8406</v>
      </c>
      <c r="P650" s="95" t="s">
        <v>8407</v>
      </c>
      <c r="Q650" s="82">
        <v>50</v>
      </c>
      <c r="R650" s="82">
        <v>0</v>
      </c>
      <c r="S650" s="82">
        <v>10</v>
      </c>
      <c r="T650" s="82">
        <v>40</v>
      </c>
      <c r="U650" s="82">
        <v>50</v>
      </c>
      <c r="V650" s="95">
        <v>33</v>
      </c>
      <c r="W650" s="95">
        <v>100</v>
      </c>
      <c r="X650" s="82" t="s">
        <v>8408</v>
      </c>
      <c r="Y650" s="95">
        <v>4</v>
      </c>
      <c r="Z650" s="95">
        <v>2</v>
      </c>
      <c r="AA650" s="95">
        <v>2</v>
      </c>
      <c r="AB650" s="95">
        <v>30</v>
      </c>
      <c r="AC650" s="95">
        <v>12</v>
      </c>
      <c r="AD650" s="82"/>
      <c r="AE650" s="360"/>
      <c r="AF650" s="62">
        <v>33</v>
      </c>
      <c r="AG650" s="394" t="s">
        <v>8399</v>
      </c>
      <c r="AH650" s="161" t="s">
        <v>8400</v>
      </c>
      <c r="AI650" s="366">
        <v>33</v>
      </c>
      <c r="AJ650" s="386"/>
      <c r="AK650" s="285"/>
      <c r="AL650" s="366"/>
      <c r="AM650" s="386"/>
      <c r="AN650" s="285"/>
      <c r="AO650" s="366"/>
      <c r="AP650" s="386"/>
      <c r="AQ650" s="285"/>
      <c r="AR650" s="366"/>
      <c r="AS650" s="386"/>
      <c r="AT650" s="95"/>
      <c r="AU650" s="366"/>
      <c r="AV650" s="369"/>
      <c r="AW650" s="95"/>
      <c r="AX650" s="366"/>
      <c r="AY650" s="132"/>
      <c r="AZ650" s="132"/>
      <c r="BA650" s="132"/>
      <c r="BB650" s="132"/>
      <c r="BC650" s="132"/>
    </row>
    <row r="651" spans="1:55" s="39" customFormat="1" ht="91.05" customHeight="1" x14ac:dyDescent="0.25">
      <c r="A651" s="95">
        <v>796</v>
      </c>
      <c r="B651" s="253" t="s">
        <v>8398</v>
      </c>
      <c r="C651" s="95">
        <v>2</v>
      </c>
      <c r="D651" s="82" t="s">
        <v>8409</v>
      </c>
      <c r="E651" s="284" t="s">
        <v>8410</v>
      </c>
      <c r="F651" s="95">
        <v>6821</v>
      </c>
      <c r="G651" s="284" t="s">
        <v>8411</v>
      </c>
      <c r="H651" s="95">
        <v>2006</v>
      </c>
      <c r="I651" s="161" t="s">
        <v>8412</v>
      </c>
      <c r="J651" s="261">
        <v>146052.41</v>
      </c>
      <c r="K651" s="105" t="s">
        <v>664</v>
      </c>
      <c r="L651" s="161" t="s">
        <v>8413</v>
      </c>
      <c r="M651" s="161" t="s">
        <v>8414</v>
      </c>
      <c r="N651" s="161" t="s">
        <v>8415</v>
      </c>
      <c r="O651" s="161" t="s">
        <v>8416</v>
      </c>
      <c r="P651" s="95" t="s">
        <v>8417</v>
      </c>
      <c r="Q651" s="82">
        <v>17.182636470588236</v>
      </c>
      <c r="R651" s="82">
        <v>17.182636470588236</v>
      </c>
      <c r="S651" s="82">
        <v>0</v>
      </c>
      <c r="T651" s="82">
        <v>0</v>
      </c>
      <c r="U651" s="82">
        <v>17.182636470588236</v>
      </c>
      <c r="V651" s="95">
        <v>0</v>
      </c>
      <c r="W651" s="95">
        <v>100</v>
      </c>
      <c r="X651" s="82" t="s">
        <v>8408</v>
      </c>
      <c r="Y651" s="95">
        <v>6</v>
      </c>
      <c r="Z651" s="95">
        <v>1</v>
      </c>
      <c r="AA651" s="95">
        <v>3</v>
      </c>
      <c r="AB651" s="95">
        <v>19</v>
      </c>
      <c r="AC651" s="95">
        <v>12</v>
      </c>
      <c r="AD651" s="82"/>
      <c r="AE651" s="360"/>
      <c r="AF651" s="62">
        <v>0</v>
      </c>
      <c r="AG651" s="394" t="s">
        <v>8409</v>
      </c>
      <c r="AH651" s="161" t="s">
        <v>8410</v>
      </c>
      <c r="AI651" s="366">
        <v>0</v>
      </c>
      <c r="AJ651" s="386"/>
      <c r="AK651" s="285"/>
      <c r="AL651" s="366"/>
      <c r="AM651" s="386"/>
      <c r="AN651" s="285"/>
      <c r="AO651" s="366"/>
      <c r="AP651" s="386"/>
      <c r="AQ651" s="285"/>
      <c r="AR651" s="366"/>
      <c r="AS651" s="386"/>
      <c r="AT651" s="95"/>
      <c r="AU651" s="366"/>
      <c r="AV651" s="369"/>
      <c r="AW651" s="95"/>
      <c r="AX651" s="366"/>
      <c r="AY651" s="132"/>
      <c r="AZ651" s="132"/>
      <c r="BA651" s="132"/>
      <c r="BB651" s="132"/>
      <c r="BC651" s="132"/>
    </row>
    <row r="652" spans="1:55" s="39" customFormat="1" ht="78" customHeight="1" x14ac:dyDescent="0.25">
      <c r="A652" s="95">
        <v>796</v>
      </c>
      <c r="B652" s="253" t="s">
        <v>8398</v>
      </c>
      <c r="C652" s="95">
        <v>3</v>
      </c>
      <c r="D652" s="82" t="s">
        <v>8418</v>
      </c>
      <c r="E652" s="284" t="s">
        <v>8419</v>
      </c>
      <c r="F652" s="95">
        <v>3869</v>
      </c>
      <c r="G652" s="284" t="s">
        <v>8420</v>
      </c>
      <c r="H652" s="95">
        <v>2004</v>
      </c>
      <c r="I652" s="161" t="s">
        <v>8421</v>
      </c>
      <c r="J652" s="261">
        <v>146970.46</v>
      </c>
      <c r="K652" s="105" t="s">
        <v>664</v>
      </c>
      <c r="L652" s="161" t="s">
        <v>8422</v>
      </c>
      <c r="M652" s="161" t="s">
        <v>8423</v>
      </c>
      <c r="N652" s="161" t="s">
        <v>8424</v>
      </c>
      <c r="O652" s="161" t="s">
        <v>8425</v>
      </c>
      <c r="P652" s="95" t="s">
        <v>8426</v>
      </c>
      <c r="Q652" s="82">
        <v>0</v>
      </c>
      <c r="R652" s="82">
        <v>0</v>
      </c>
      <c r="S652" s="82">
        <v>0</v>
      </c>
      <c r="T652" s="82">
        <v>0</v>
      </c>
      <c r="U652" s="82">
        <v>0</v>
      </c>
      <c r="V652" s="95">
        <v>100</v>
      </c>
      <c r="W652" s="95">
        <v>100</v>
      </c>
      <c r="X652" s="82" t="s">
        <v>8408</v>
      </c>
      <c r="Y652" s="95">
        <v>1</v>
      </c>
      <c r="Z652" s="95">
        <v>8</v>
      </c>
      <c r="AA652" s="95">
        <v>2</v>
      </c>
      <c r="AB652" s="95">
        <v>60</v>
      </c>
      <c r="AC652" s="95">
        <v>12</v>
      </c>
      <c r="AD652" s="82"/>
      <c r="AE652" s="360"/>
      <c r="AF652" s="62">
        <v>100</v>
      </c>
      <c r="AG652" s="394" t="s">
        <v>8418</v>
      </c>
      <c r="AH652" s="161" t="s">
        <v>8419</v>
      </c>
      <c r="AI652" s="366">
        <v>100</v>
      </c>
      <c r="AJ652" s="386"/>
      <c r="AK652" s="285"/>
      <c r="AL652" s="366"/>
      <c r="AM652" s="386"/>
      <c r="AN652" s="285"/>
      <c r="AO652" s="366"/>
      <c r="AP652" s="386"/>
      <c r="AQ652" s="285"/>
      <c r="AR652" s="366"/>
      <c r="AS652" s="386"/>
      <c r="AT652" s="95"/>
      <c r="AU652" s="366"/>
      <c r="AV652" s="369"/>
      <c r="AW652" s="95"/>
      <c r="AX652" s="366"/>
      <c r="AY652" s="132"/>
      <c r="AZ652" s="132"/>
      <c r="BA652" s="132"/>
      <c r="BB652" s="132"/>
      <c r="BC652" s="132"/>
    </row>
    <row r="653" spans="1:55" s="39" customFormat="1" ht="91.05" customHeight="1" x14ac:dyDescent="0.25">
      <c r="A653" s="95">
        <v>796</v>
      </c>
      <c r="B653" s="253" t="s">
        <v>8398</v>
      </c>
      <c r="C653" s="95">
        <v>7</v>
      </c>
      <c r="D653" s="82" t="s">
        <v>8427</v>
      </c>
      <c r="E653" s="284" t="s">
        <v>8428</v>
      </c>
      <c r="F653" s="95">
        <v>8919</v>
      </c>
      <c r="G653" s="284" t="s">
        <v>8429</v>
      </c>
      <c r="H653" s="95">
        <v>2002</v>
      </c>
      <c r="I653" s="161" t="s">
        <v>8430</v>
      </c>
      <c r="J653" s="261">
        <v>62593.89</v>
      </c>
      <c r="K653" s="105" t="s">
        <v>848</v>
      </c>
      <c r="L653" s="161" t="s">
        <v>8431</v>
      </c>
      <c r="M653" s="161" t="s">
        <v>8432</v>
      </c>
      <c r="N653" s="161" t="s">
        <v>8433</v>
      </c>
      <c r="O653" s="161" t="s">
        <v>8434</v>
      </c>
      <c r="P653" s="95" t="s">
        <v>8435</v>
      </c>
      <c r="Q653" s="82">
        <v>35</v>
      </c>
      <c r="R653" s="82">
        <v>0</v>
      </c>
      <c r="S653" s="82">
        <v>10</v>
      </c>
      <c r="T653" s="82">
        <v>25</v>
      </c>
      <c r="U653" s="82">
        <v>35</v>
      </c>
      <c r="V653" s="95">
        <v>100</v>
      </c>
      <c r="W653" s="95">
        <v>100</v>
      </c>
      <c r="X653" s="82" t="s">
        <v>8408</v>
      </c>
      <c r="Y653" s="95">
        <v>1</v>
      </c>
      <c r="Z653" s="95">
        <v>8</v>
      </c>
      <c r="AA653" s="95">
        <v>2</v>
      </c>
      <c r="AB653" s="95">
        <v>30</v>
      </c>
      <c r="AC653" s="95">
        <v>11</v>
      </c>
      <c r="AD653" s="82"/>
      <c r="AE653" s="360"/>
      <c r="AF653" s="62">
        <v>100</v>
      </c>
      <c r="AG653" s="394" t="s">
        <v>8436</v>
      </c>
      <c r="AH653" s="161" t="s">
        <v>8428</v>
      </c>
      <c r="AI653" s="366">
        <v>100</v>
      </c>
      <c r="AJ653" s="386"/>
      <c r="AK653" s="285"/>
      <c r="AL653" s="366"/>
      <c r="AM653" s="386"/>
      <c r="AN653" s="285"/>
      <c r="AO653" s="366"/>
      <c r="AP653" s="386"/>
      <c r="AQ653" s="285"/>
      <c r="AR653" s="366"/>
      <c r="AS653" s="386"/>
      <c r="AT653" s="95"/>
      <c r="AU653" s="366"/>
      <c r="AV653" s="369"/>
      <c r="AW653" s="95"/>
      <c r="AX653" s="366"/>
      <c r="AY653" s="132"/>
      <c r="AZ653" s="132"/>
      <c r="BA653" s="132"/>
      <c r="BB653" s="132"/>
      <c r="BC653" s="132"/>
    </row>
    <row r="654" spans="1:55" s="39" customFormat="1" ht="325.05" customHeight="1" x14ac:dyDescent="0.25">
      <c r="A654" s="95">
        <v>796</v>
      </c>
      <c r="B654" s="253" t="s">
        <v>8398</v>
      </c>
      <c r="C654" s="95">
        <v>7</v>
      </c>
      <c r="D654" s="82" t="s">
        <v>8436</v>
      </c>
      <c r="E654" s="284" t="s">
        <v>8428</v>
      </c>
      <c r="F654" s="95">
        <v>8919</v>
      </c>
      <c r="G654" s="284" t="s">
        <v>8437</v>
      </c>
      <c r="H654" s="95">
        <v>2015</v>
      </c>
      <c r="I654" s="161" t="s">
        <v>8438</v>
      </c>
      <c r="J654" s="261">
        <v>45493.8</v>
      </c>
      <c r="K654" s="105" t="s">
        <v>694</v>
      </c>
      <c r="L654" s="161" t="s">
        <v>8439</v>
      </c>
      <c r="M654" s="161" t="s">
        <v>8440</v>
      </c>
      <c r="N654" s="161" t="s">
        <v>8441</v>
      </c>
      <c r="O654" s="161" t="s">
        <v>8442</v>
      </c>
      <c r="P654" s="95">
        <v>55734</v>
      </c>
      <c r="Q654" s="82">
        <v>35</v>
      </c>
      <c r="R654" s="82">
        <v>0</v>
      </c>
      <c r="S654" s="82">
        <v>10</v>
      </c>
      <c r="T654" s="82">
        <v>25</v>
      </c>
      <c r="U654" s="82">
        <v>35</v>
      </c>
      <c r="V654" s="95">
        <v>0</v>
      </c>
      <c r="W654" s="95">
        <v>0</v>
      </c>
      <c r="X654" s="82" t="s">
        <v>8408</v>
      </c>
      <c r="Y654" s="95">
        <v>4</v>
      </c>
      <c r="Z654" s="95">
        <v>2</v>
      </c>
      <c r="AA654" s="95">
        <v>4</v>
      </c>
      <c r="AB654" s="95">
        <v>60</v>
      </c>
      <c r="AC654" s="95" t="s">
        <v>8443</v>
      </c>
      <c r="AD654" s="82"/>
      <c r="AE654" s="360">
        <v>5</v>
      </c>
      <c r="AF654" s="62">
        <v>100</v>
      </c>
      <c r="AG654" s="394" t="s">
        <v>8436</v>
      </c>
      <c r="AH654" s="161" t="s">
        <v>8428</v>
      </c>
      <c r="AI654" s="366">
        <v>100</v>
      </c>
      <c r="AJ654" s="386"/>
      <c r="AK654" s="285"/>
      <c r="AL654" s="366"/>
      <c r="AM654" s="386"/>
      <c r="AN654" s="285"/>
      <c r="AO654" s="366"/>
      <c r="AP654" s="386"/>
      <c r="AQ654" s="285"/>
      <c r="AR654" s="366"/>
      <c r="AS654" s="386"/>
      <c r="AT654" s="95"/>
      <c r="AU654" s="366"/>
      <c r="AV654" s="369"/>
      <c r="AW654" s="95"/>
      <c r="AX654" s="366"/>
      <c r="AY654" s="132"/>
      <c r="AZ654" s="132"/>
      <c r="BA654" s="132"/>
      <c r="BB654" s="132"/>
      <c r="BC654" s="132"/>
    </row>
    <row r="655" spans="1:55" s="39" customFormat="1" ht="182.1" customHeight="1" x14ac:dyDescent="0.25">
      <c r="A655" s="95">
        <v>796</v>
      </c>
      <c r="B655" s="253" t="s">
        <v>8398</v>
      </c>
      <c r="C655" s="95">
        <v>3</v>
      </c>
      <c r="D655" s="82" t="s">
        <v>8444</v>
      </c>
      <c r="E655" s="284" t="s">
        <v>8445</v>
      </c>
      <c r="F655" s="95">
        <v>15006</v>
      </c>
      <c r="G655" s="284" t="s">
        <v>8446</v>
      </c>
      <c r="H655" s="95">
        <v>2016</v>
      </c>
      <c r="I655" s="161" t="s">
        <v>8447</v>
      </c>
      <c r="J655" s="261">
        <v>39906.6</v>
      </c>
      <c r="K655" s="105" t="s">
        <v>694</v>
      </c>
      <c r="L655" s="161" t="s">
        <v>8439</v>
      </c>
      <c r="M655" s="161" t="s">
        <v>8440</v>
      </c>
      <c r="N655" s="161" t="s">
        <v>8448</v>
      </c>
      <c r="O655" s="161" t="s">
        <v>8449</v>
      </c>
      <c r="P655" s="95" t="s">
        <v>8450</v>
      </c>
      <c r="Q655" s="82">
        <v>50</v>
      </c>
      <c r="R655" s="82">
        <v>5</v>
      </c>
      <c r="S655" s="82">
        <v>20</v>
      </c>
      <c r="T655" s="82">
        <v>25</v>
      </c>
      <c r="U655" s="82">
        <v>50</v>
      </c>
      <c r="V655" s="95">
        <v>0</v>
      </c>
      <c r="W655" s="95">
        <v>0</v>
      </c>
      <c r="X655" s="82" t="s">
        <v>8408</v>
      </c>
      <c r="Y655" s="95">
        <v>4</v>
      </c>
      <c r="Z655" s="95">
        <v>4</v>
      </c>
      <c r="AA655" s="95">
        <v>4</v>
      </c>
      <c r="AB655" s="95">
        <v>30</v>
      </c>
      <c r="AC655" s="95" t="s">
        <v>8451</v>
      </c>
      <c r="AD655" s="82"/>
      <c r="AE655" s="360"/>
      <c r="AF655" s="62">
        <v>100</v>
      </c>
      <c r="AG655" s="394" t="s">
        <v>8444</v>
      </c>
      <c r="AH655" s="161" t="s">
        <v>8445</v>
      </c>
      <c r="AI655" s="366">
        <v>80</v>
      </c>
      <c r="AJ655" s="386" t="s">
        <v>8418</v>
      </c>
      <c r="AK655" s="285" t="s">
        <v>8419</v>
      </c>
      <c r="AL655" s="366">
        <v>10</v>
      </c>
      <c r="AM655" s="386" t="s">
        <v>8452</v>
      </c>
      <c r="AN655" s="285" t="s">
        <v>8453</v>
      </c>
      <c r="AO655" s="366">
        <v>5</v>
      </c>
      <c r="AP655" s="386" t="s">
        <v>8454</v>
      </c>
      <c r="AQ655" s="285" t="s">
        <v>8445</v>
      </c>
      <c r="AR655" s="366">
        <v>5</v>
      </c>
      <c r="AS655" s="386"/>
      <c r="AT655" s="95"/>
      <c r="AU655" s="366"/>
      <c r="AV655" s="369"/>
      <c r="AW655" s="95"/>
      <c r="AX655" s="366"/>
      <c r="AY655" s="132"/>
      <c r="AZ655" s="132"/>
      <c r="BA655" s="132"/>
      <c r="BB655" s="132"/>
      <c r="BC655" s="132"/>
    </row>
    <row r="656" spans="1:55" s="39" customFormat="1" ht="169.2" customHeight="1" x14ac:dyDescent="0.25">
      <c r="A656" s="95">
        <v>796</v>
      </c>
      <c r="B656" s="253" t="s">
        <v>8398</v>
      </c>
      <c r="C656" s="95">
        <v>3</v>
      </c>
      <c r="D656" s="82" t="s">
        <v>8444</v>
      </c>
      <c r="E656" s="284" t="s">
        <v>8445</v>
      </c>
      <c r="F656" s="95">
        <v>15006</v>
      </c>
      <c r="G656" s="284" t="s">
        <v>8455</v>
      </c>
      <c r="H656" s="95">
        <v>2018</v>
      </c>
      <c r="I656" s="161" t="s">
        <v>8456</v>
      </c>
      <c r="J656" s="261">
        <v>87230.36</v>
      </c>
      <c r="K656" s="105" t="s">
        <v>793</v>
      </c>
      <c r="L656" s="161" t="s">
        <v>8439</v>
      </c>
      <c r="M656" s="161" t="s">
        <v>8440</v>
      </c>
      <c r="N656" s="161" t="s">
        <v>8457</v>
      </c>
      <c r="O656" s="161" t="s">
        <v>8458</v>
      </c>
      <c r="P656" s="95">
        <v>57523</v>
      </c>
      <c r="Q656" s="82"/>
      <c r="R656" s="82"/>
      <c r="S656" s="82"/>
      <c r="T656" s="82"/>
      <c r="U656" s="82"/>
      <c r="V656" s="95"/>
      <c r="W656" s="95"/>
      <c r="X656" s="82"/>
      <c r="Y656" s="95"/>
      <c r="Z656" s="95"/>
      <c r="AA656" s="95"/>
      <c r="AB656" s="95"/>
      <c r="AC656" s="95"/>
      <c r="AD656" s="82"/>
      <c r="AE656" s="360"/>
      <c r="AF656" s="62"/>
      <c r="AG656" s="394"/>
      <c r="AH656" s="161"/>
      <c r="AI656" s="366"/>
      <c r="AJ656" s="386"/>
      <c r="AK656" s="285"/>
      <c r="AL656" s="366"/>
      <c r="AM656" s="386"/>
      <c r="AN656" s="285"/>
      <c r="AO656" s="366"/>
      <c r="AP656" s="386"/>
      <c r="AQ656" s="285"/>
      <c r="AR656" s="366"/>
      <c r="AS656" s="386"/>
      <c r="AT656" s="95"/>
      <c r="AU656" s="366"/>
      <c r="AV656" s="369"/>
      <c r="AW656" s="95"/>
      <c r="AX656" s="366"/>
      <c r="AY656" s="132"/>
      <c r="AZ656" s="132"/>
      <c r="BA656" s="132"/>
      <c r="BB656" s="132"/>
      <c r="BC656" s="132"/>
    </row>
    <row r="657" spans="1:55" s="39" customFormat="1" ht="142.94999999999999" customHeight="1" x14ac:dyDescent="0.25">
      <c r="A657" s="95">
        <v>796</v>
      </c>
      <c r="B657" s="253" t="s">
        <v>8398</v>
      </c>
      <c r="C657" s="95">
        <v>9</v>
      </c>
      <c r="D657" s="82" t="s">
        <v>8459</v>
      </c>
      <c r="E657" s="284" t="s">
        <v>8460</v>
      </c>
      <c r="F657" s="95">
        <v>11064</v>
      </c>
      <c r="G657" s="284" t="s">
        <v>8461</v>
      </c>
      <c r="H657" s="95">
        <v>2002</v>
      </c>
      <c r="I657" s="161" t="s">
        <v>8462</v>
      </c>
      <c r="J657" s="261">
        <v>138753.96</v>
      </c>
      <c r="K657" s="105" t="s">
        <v>848</v>
      </c>
      <c r="L657" s="161" t="s">
        <v>8463</v>
      </c>
      <c r="M657" s="161" t="s">
        <v>8464</v>
      </c>
      <c r="N657" s="161" t="s">
        <v>8465</v>
      </c>
      <c r="O657" s="161" t="s">
        <v>8466</v>
      </c>
      <c r="P657" s="95" t="s">
        <v>8467</v>
      </c>
      <c r="Q657" s="82">
        <v>16.323995294117644</v>
      </c>
      <c r="R657" s="82">
        <v>16.323995294117644</v>
      </c>
      <c r="S657" s="82">
        <v>0</v>
      </c>
      <c r="T657" s="82">
        <v>0</v>
      </c>
      <c r="U657" s="82">
        <v>16.323995294117644</v>
      </c>
      <c r="V657" s="95">
        <v>100</v>
      </c>
      <c r="W657" s="95" t="s">
        <v>8468</v>
      </c>
      <c r="X657" s="82" t="s">
        <v>8408</v>
      </c>
      <c r="Y657" s="95">
        <v>6</v>
      </c>
      <c r="Z657" s="95">
        <v>1</v>
      </c>
      <c r="AA657" s="95">
        <v>1</v>
      </c>
      <c r="AB657" s="95">
        <v>26</v>
      </c>
      <c r="AC657" s="95">
        <v>11</v>
      </c>
      <c r="AD657" s="82"/>
      <c r="AE657" s="360"/>
      <c r="AF657" s="62">
        <v>0</v>
      </c>
      <c r="AG657" s="394" t="s">
        <v>8459</v>
      </c>
      <c r="AH657" s="161" t="s">
        <v>8460</v>
      </c>
      <c r="AI657" s="366">
        <v>0</v>
      </c>
      <c r="AJ657" s="386"/>
      <c r="AK657" s="285"/>
      <c r="AL657" s="366"/>
      <c r="AM657" s="386"/>
      <c r="AN657" s="285"/>
      <c r="AO657" s="366"/>
      <c r="AP657" s="386"/>
      <c r="AQ657" s="285"/>
      <c r="AR657" s="366"/>
      <c r="AS657" s="386"/>
      <c r="AT657" s="95"/>
      <c r="AU657" s="366"/>
      <c r="AV657" s="369"/>
      <c r="AW657" s="95"/>
      <c r="AX657" s="366"/>
      <c r="AY657" s="132"/>
      <c r="AZ657" s="132"/>
      <c r="BA657" s="132"/>
      <c r="BB657" s="132"/>
      <c r="BC657" s="132"/>
    </row>
    <row r="658" spans="1:55" s="39" customFormat="1" ht="130.05000000000001" customHeight="1" x14ac:dyDescent="0.25">
      <c r="A658" s="95">
        <v>1500</v>
      </c>
      <c r="B658" s="253" t="s">
        <v>6332</v>
      </c>
      <c r="C658" s="95" t="s">
        <v>6333</v>
      </c>
      <c r="D658" s="82"/>
      <c r="E658" s="284" t="s">
        <v>6334</v>
      </c>
      <c r="F658" s="95">
        <v>26112</v>
      </c>
      <c r="G658" s="284" t="s">
        <v>6335</v>
      </c>
      <c r="H658" s="95">
        <v>2005</v>
      </c>
      <c r="I658" s="161" t="s">
        <v>6336</v>
      </c>
      <c r="J658" s="261">
        <v>124770.49</v>
      </c>
      <c r="K658" s="105" t="s">
        <v>848</v>
      </c>
      <c r="L658" s="161" t="s">
        <v>6337</v>
      </c>
      <c r="M658" s="161" t="s">
        <v>6338</v>
      </c>
      <c r="N658" s="161" t="s">
        <v>6339</v>
      </c>
      <c r="O658" s="161" t="s">
        <v>6340</v>
      </c>
      <c r="P658" s="95">
        <v>101698</v>
      </c>
      <c r="Q658" s="82">
        <v>44.06</v>
      </c>
      <c r="R658" s="82"/>
      <c r="S658" s="82">
        <v>14.36</v>
      </c>
      <c r="T658" s="82">
        <v>29.7</v>
      </c>
      <c r="U658" s="82">
        <v>44.06</v>
      </c>
      <c r="V658" s="95">
        <v>40</v>
      </c>
      <c r="W658" s="95">
        <v>100</v>
      </c>
      <c r="X658" s="82" t="s">
        <v>6341</v>
      </c>
      <c r="Y658" s="95">
        <v>6</v>
      </c>
      <c r="Z658" s="95">
        <v>4</v>
      </c>
      <c r="AA658" s="95">
        <v>1</v>
      </c>
      <c r="AB658" s="95">
        <v>16</v>
      </c>
      <c r="AC658" s="95" t="s">
        <v>6342</v>
      </c>
      <c r="AD658" s="82">
        <v>47</v>
      </c>
      <c r="AE658" s="360">
        <v>5</v>
      </c>
      <c r="AF658" s="62">
        <v>15</v>
      </c>
      <c r="AG658" s="394" t="s">
        <v>3400</v>
      </c>
      <c r="AH658" s="161" t="s">
        <v>6343</v>
      </c>
      <c r="AI658" s="366">
        <v>5</v>
      </c>
      <c r="AJ658" s="386" t="s">
        <v>6344</v>
      </c>
      <c r="AK658" s="285" t="s">
        <v>6343</v>
      </c>
      <c r="AL658" s="366">
        <v>10</v>
      </c>
      <c r="AM658" s="386"/>
      <c r="AN658" s="285"/>
      <c r="AO658" s="366"/>
      <c r="AP658" s="386"/>
      <c r="AQ658" s="285"/>
      <c r="AR658" s="366"/>
      <c r="AS658" s="386"/>
      <c r="AT658" s="95"/>
      <c r="AU658" s="366"/>
      <c r="AV658" s="369"/>
      <c r="AW658" s="95"/>
      <c r="AX658" s="366"/>
      <c r="AY658" s="132"/>
      <c r="AZ658" s="132"/>
      <c r="BA658" s="132"/>
      <c r="BB658" s="132"/>
      <c r="BC658" s="132"/>
    </row>
    <row r="659" spans="1:55" s="39" customFormat="1" ht="130.05000000000001" customHeight="1" x14ac:dyDescent="0.25">
      <c r="A659" s="95">
        <v>1500</v>
      </c>
      <c r="B659" s="253" t="s">
        <v>6332</v>
      </c>
      <c r="C659" s="95" t="s">
        <v>6345</v>
      </c>
      <c r="D659" s="82"/>
      <c r="E659" s="284" t="s">
        <v>6346</v>
      </c>
      <c r="F659" s="95">
        <v>11013</v>
      </c>
      <c r="G659" s="284" t="s">
        <v>6347</v>
      </c>
      <c r="H659" s="95">
        <v>2015</v>
      </c>
      <c r="I659" s="161" t="s">
        <v>6348</v>
      </c>
      <c r="J659" s="261">
        <v>49769.46</v>
      </c>
      <c r="K659" s="105" t="s">
        <v>4676</v>
      </c>
      <c r="L659" s="161" t="s">
        <v>6349</v>
      </c>
      <c r="M659" s="161" t="s">
        <v>6350</v>
      </c>
      <c r="N659" s="161" t="s">
        <v>6351</v>
      </c>
      <c r="O659" s="161" t="s">
        <v>6352</v>
      </c>
      <c r="P659" s="95" t="s">
        <v>6353</v>
      </c>
      <c r="Q659" s="82">
        <v>9.64</v>
      </c>
      <c r="R659" s="82">
        <v>1.46</v>
      </c>
      <c r="S659" s="82">
        <v>8.18</v>
      </c>
      <c r="T659" s="82"/>
      <c r="U659" s="82">
        <v>9.64</v>
      </c>
      <c r="V659" s="95">
        <v>60</v>
      </c>
      <c r="W659" s="95">
        <v>5</v>
      </c>
      <c r="X659" s="82" t="s">
        <v>6341</v>
      </c>
      <c r="Y659" s="95">
        <v>6</v>
      </c>
      <c r="Z659" s="95">
        <v>4</v>
      </c>
      <c r="AA659" s="95">
        <v>1</v>
      </c>
      <c r="AB659" s="95">
        <v>16</v>
      </c>
      <c r="AC659" s="95"/>
      <c r="AD659" s="82"/>
      <c r="AE659" s="360">
        <v>20</v>
      </c>
      <c r="AF659" s="62">
        <v>70</v>
      </c>
      <c r="AG659" s="394" t="s">
        <v>3400</v>
      </c>
      <c r="AH659" s="161" t="s">
        <v>6343</v>
      </c>
      <c r="AI659" s="366">
        <v>50</v>
      </c>
      <c r="AJ659" s="386"/>
      <c r="AK659" s="285"/>
      <c r="AL659" s="366"/>
      <c r="AM659" s="386"/>
      <c r="AN659" s="285"/>
      <c r="AO659" s="366"/>
      <c r="AP659" s="386"/>
      <c r="AQ659" s="285"/>
      <c r="AR659" s="366"/>
      <c r="AS659" s="386"/>
      <c r="AT659" s="95"/>
      <c r="AU659" s="366"/>
      <c r="AV659" s="369"/>
      <c r="AW659" s="95"/>
      <c r="AX659" s="366"/>
      <c r="AY659" s="132"/>
      <c r="AZ659" s="132"/>
      <c r="BA659" s="132"/>
      <c r="BB659" s="132"/>
      <c r="BC659" s="132"/>
    </row>
    <row r="660" spans="1:55" ht="39" customHeight="1" x14ac:dyDescent="0.25">
      <c r="A660" s="45">
        <v>1502</v>
      </c>
      <c r="B660" s="253" t="s">
        <v>2081</v>
      </c>
      <c r="C660" s="45">
        <v>5</v>
      </c>
      <c r="D660" s="46"/>
      <c r="E660" s="47" t="s">
        <v>2082</v>
      </c>
      <c r="F660" s="45">
        <v>5703</v>
      </c>
      <c r="G660" s="47" t="s">
        <v>2083</v>
      </c>
      <c r="H660" s="45">
        <v>2014</v>
      </c>
      <c r="I660" s="48" t="s">
        <v>2084</v>
      </c>
      <c r="J660" s="104">
        <v>20700.47</v>
      </c>
      <c r="K660" s="105" t="s">
        <v>2085</v>
      </c>
      <c r="L660" s="48" t="s">
        <v>2086</v>
      </c>
      <c r="M660" s="48" t="s">
        <v>2087</v>
      </c>
      <c r="N660" s="48" t="s">
        <v>2088</v>
      </c>
      <c r="O660" s="48" t="s">
        <v>2089</v>
      </c>
      <c r="P660" s="45">
        <v>2902000</v>
      </c>
      <c r="Q660" s="45">
        <f>U660</f>
        <v>24.43</v>
      </c>
      <c r="R660" s="45">
        <v>2.44</v>
      </c>
      <c r="S660" s="45">
        <v>0.61</v>
      </c>
      <c r="T660" s="45">
        <v>21.38</v>
      </c>
      <c r="U660" s="45">
        <f>R660+S660+T660</f>
        <v>24.43</v>
      </c>
      <c r="V660" s="45">
        <v>40</v>
      </c>
      <c r="W660" s="45">
        <v>83</v>
      </c>
      <c r="X660" s="51" t="s">
        <v>2090</v>
      </c>
      <c r="Y660" s="45">
        <v>4</v>
      </c>
      <c r="Z660" s="45">
        <v>8</v>
      </c>
      <c r="AA660" s="45">
        <v>3</v>
      </c>
      <c r="AB660" s="45">
        <v>16</v>
      </c>
      <c r="AC660" s="45"/>
      <c r="AD660" s="45">
        <f>T660</f>
        <v>21.38</v>
      </c>
      <c r="AE660" s="52">
        <v>5</v>
      </c>
      <c r="AF660" s="43">
        <v>40</v>
      </c>
      <c r="AG660" s="53" t="s">
        <v>2091</v>
      </c>
      <c r="AH660" s="48" t="s">
        <v>2092</v>
      </c>
      <c r="AI660" s="66">
        <v>70</v>
      </c>
      <c r="AJ660" s="53" t="s">
        <v>2093</v>
      </c>
      <c r="AK660" s="48" t="s">
        <v>2094</v>
      </c>
      <c r="AL660" s="66">
        <v>20</v>
      </c>
      <c r="AM660" s="53"/>
      <c r="AN660" s="48"/>
      <c r="AO660" s="66"/>
      <c r="AP660" s="53"/>
      <c r="AQ660" s="48"/>
      <c r="AR660" s="66"/>
      <c r="AS660" s="53" t="s">
        <v>2095</v>
      </c>
      <c r="AT660" s="45" t="s">
        <v>2096</v>
      </c>
      <c r="AU660" s="66">
        <v>10</v>
      </c>
      <c r="AV660" s="107"/>
      <c r="AW660" s="45"/>
      <c r="AX660" s="66"/>
    </row>
    <row r="661" spans="1:55" ht="78" customHeight="1" x14ac:dyDescent="0.25">
      <c r="A661" s="45">
        <v>1502</v>
      </c>
      <c r="B661" s="253" t="s">
        <v>2081</v>
      </c>
      <c r="C661" s="45">
        <v>6</v>
      </c>
      <c r="D661" s="46"/>
      <c r="E661" s="47" t="s">
        <v>2097</v>
      </c>
      <c r="F661" s="45">
        <v>21593</v>
      </c>
      <c r="G661" s="47" t="s">
        <v>2098</v>
      </c>
      <c r="H661" s="45">
        <v>2008</v>
      </c>
      <c r="I661" s="48" t="s">
        <v>2099</v>
      </c>
      <c r="J661" s="104">
        <v>145923.18</v>
      </c>
      <c r="K661" s="105" t="s">
        <v>655</v>
      </c>
      <c r="L661" s="48" t="s">
        <v>2100</v>
      </c>
      <c r="M661" s="48" t="s">
        <v>2101</v>
      </c>
      <c r="N661" s="48" t="s">
        <v>2102</v>
      </c>
      <c r="O661" s="48" t="s">
        <v>2103</v>
      </c>
      <c r="P661" s="45" t="s">
        <v>2104</v>
      </c>
      <c r="Q661" s="45">
        <f t="shared" ref="Q661:Q691" si="19">U661</f>
        <v>28.529999999999998</v>
      </c>
      <c r="R661" s="45">
        <v>0</v>
      </c>
      <c r="S661" s="45">
        <v>4.29</v>
      </c>
      <c r="T661" s="45">
        <v>24.24</v>
      </c>
      <c r="U661" s="45">
        <f t="shared" ref="U661:U691" si="20">R661+S661+T661</f>
        <v>28.529999999999998</v>
      </c>
      <c r="V661" s="45">
        <v>42.92</v>
      </c>
      <c r="W661" s="45">
        <v>100</v>
      </c>
      <c r="X661" s="45" t="s">
        <v>2105</v>
      </c>
      <c r="Y661" s="45">
        <v>3</v>
      </c>
      <c r="Z661" s="45">
        <v>10</v>
      </c>
      <c r="AA661" s="45">
        <v>4</v>
      </c>
      <c r="AB661" s="45">
        <v>16</v>
      </c>
      <c r="AC661" s="45">
        <v>77</v>
      </c>
      <c r="AD661" s="45">
        <f t="shared" ref="AD661:AD691" si="21">T661</f>
        <v>24.24</v>
      </c>
      <c r="AE661" s="52">
        <v>5</v>
      </c>
      <c r="AF661" s="43" t="s">
        <v>2106</v>
      </c>
      <c r="AG661" s="53" t="s">
        <v>2107</v>
      </c>
      <c r="AH661" s="48" t="s">
        <v>2094</v>
      </c>
      <c r="AI661" s="66">
        <v>20</v>
      </c>
      <c r="AJ661" s="53"/>
      <c r="AK661" s="48"/>
      <c r="AL661" s="66"/>
      <c r="AM661" s="53"/>
      <c r="AN661" s="48"/>
      <c r="AO661" s="66"/>
      <c r="AP661" s="53"/>
      <c r="AQ661" s="48"/>
      <c r="AR661" s="66"/>
      <c r="AS661" s="53" t="s">
        <v>2095</v>
      </c>
      <c r="AT661" s="45" t="s">
        <v>2096</v>
      </c>
      <c r="AU661" s="66">
        <v>80</v>
      </c>
      <c r="AV661" s="107"/>
      <c r="AW661" s="45"/>
      <c r="AX661" s="66"/>
    </row>
    <row r="662" spans="1:55" ht="117.15" customHeight="1" x14ac:dyDescent="0.25">
      <c r="A662" s="45">
        <v>1502</v>
      </c>
      <c r="B662" s="253" t="s">
        <v>2081</v>
      </c>
      <c r="C662" s="45">
        <v>5</v>
      </c>
      <c r="D662" s="46" t="s">
        <v>2093</v>
      </c>
      <c r="E662" s="47" t="s">
        <v>2108</v>
      </c>
      <c r="F662" s="45">
        <v>13411</v>
      </c>
      <c r="G662" s="47" t="s">
        <v>2109</v>
      </c>
      <c r="H662" s="45">
        <v>2011</v>
      </c>
      <c r="I662" s="48" t="s">
        <v>2110</v>
      </c>
      <c r="J662" s="104">
        <v>323400</v>
      </c>
      <c r="K662" s="105" t="s">
        <v>677</v>
      </c>
      <c r="L662" s="48" t="s">
        <v>2111</v>
      </c>
      <c r="M662" s="48" t="s">
        <v>2112</v>
      </c>
      <c r="N662" s="48" t="s">
        <v>2113</v>
      </c>
      <c r="O662" s="48" t="s">
        <v>2114</v>
      </c>
      <c r="P662" s="45" t="s">
        <v>2115</v>
      </c>
      <c r="Q662" s="45">
        <f t="shared" si="19"/>
        <v>35.659999999999997</v>
      </c>
      <c r="R662" s="45">
        <v>0</v>
      </c>
      <c r="S662" s="45">
        <v>9.51</v>
      </c>
      <c r="T662" s="45">
        <v>26.15</v>
      </c>
      <c r="U662" s="45">
        <f t="shared" si="20"/>
        <v>35.659999999999997</v>
      </c>
      <c r="V662" s="45">
        <v>16.670000000000002</v>
      </c>
      <c r="W662" s="45">
        <v>100</v>
      </c>
      <c r="X662" s="51" t="s">
        <v>2116</v>
      </c>
      <c r="Y662" s="45">
        <v>3</v>
      </c>
      <c r="Z662" s="45">
        <v>12</v>
      </c>
      <c r="AA662" s="45">
        <v>3</v>
      </c>
      <c r="AB662" s="45">
        <v>16</v>
      </c>
      <c r="AC662" s="45">
        <v>62</v>
      </c>
      <c r="AD662" s="45">
        <f t="shared" si="21"/>
        <v>26.15</v>
      </c>
      <c r="AE662" s="52">
        <v>5</v>
      </c>
      <c r="AF662" s="43">
        <v>10</v>
      </c>
      <c r="AG662" s="53" t="s">
        <v>2107</v>
      </c>
      <c r="AH662" s="48" t="s">
        <v>2094</v>
      </c>
      <c r="AI662" s="66">
        <v>100</v>
      </c>
      <c r="AJ662" s="53"/>
      <c r="AK662" s="48"/>
      <c r="AL662" s="66"/>
      <c r="AM662" s="53"/>
      <c r="AN662" s="48"/>
      <c r="AO662" s="66"/>
      <c r="AP662" s="53"/>
      <c r="AQ662" s="48"/>
      <c r="AR662" s="66"/>
      <c r="AS662" s="53"/>
      <c r="AT662" s="45"/>
      <c r="AU662" s="66"/>
      <c r="AV662" s="107"/>
      <c r="AW662" s="45"/>
      <c r="AX662" s="66"/>
    </row>
    <row r="663" spans="1:55" ht="103.95" customHeight="1" x14ac:dyDescent="0.25">
      <c r="A663" s="45">
        <v>1502</v>
      </c>
      <c r="B663" s="253" t="s">
        <v>2081</v>
      </c>
      <c r="C663" s="45">
        <v>6</v>
      </c>
      <c r="D663" s="46"/>
      <c r="E663" s="47" t="s">
        <v>2092</v>
      </c>
      <c r="F663" s="45">
        <v>20631</v>
      </c>
      <c r="G663" s="47" t="s">
        <v>2117</v>
      </c>
      <c r="H663" s="45">
        <v>2005</v>
      </c>
      <c r="I663" s="48" t="s">
        <v>2118</v>
      </c>
      <c r="J663" s="104">
        <v>106213.49</v>
      </c>
      <c r="K663" s="105" t="s">
        <v>664</v>
      </c>
      <c r="L663" s="48" t="s">
        <v>2119</v>
      </c>
      <c r="M663" s="48" t="s">
        <v>2120</v>
      </c>
      <c r="N663" s="48" t="s">
        <v>2121</v>
      </c>
      <c r="O663" s="48" t="s">
        <v>2122</v>
      </c>
      <c r="P663" s="45" t="s">
        <v>2123</v>
      </c>
      <c r="Q663" s="45">
        <f t="shared" si="19"/>
        <v>23.67</v>
      </c>
      <c r="R663" s="45">
        <v>0</v>
      </c>
      <c r="S663" s="45">
        <v>3.12</v>
      </c>
      <c r="T663" s="45">
        <v>20.55</v>
      </c>
      <c r="U663" s="45">
        <f t="shared" si="20"/>
        <v>23.67</v>
      </c>
      <c r="V663" s="45">
        <v>0</v>
      </c>
      <c r="W663" s="45">
        <v>100</v>
      </c>
      <c r="X663" s="64" t="s">
        <v>2124</v>
      </c>
      <c r="Y663" s="45">
        <v>4</v>
      </c>
      <c r="Z663" s="45">
        <v>9</v>
      </c>
      <c r="AA663" s="45">
        <v>1</v>
      </c>
      <c r="AB663" s="45">
        <v>16</v>
      </c>
      <c r="AC663" s="45">
        <v>106</v>
      </c>
      <c r="AD663" s="45">
        <f t="shared" si="21"/>
        <v>20.55</v>
      </c>
      <c r="AE663" s="52">
        <v>5</v>
      </c>
      <c r="AF663" s="43" t="s">
        <v>2125</v>
      </c>
      <c r="AG663" s="53" t="s">
        <v>2107</v>
      </c>
      <c r="AH663" s="48" t="s">
        <v>2094</v>
      </c>
      <c r="AI663" s="66">
        <v>100</v>
      </c>
      <c r="AJ663" s="53"/>
      <c r="AK663" s="48"/>
      <c r="AL663" s="66"/>
      <c r="AM663" s="53"/>
      <c r="AN663" s="48"/>
      <c r="AO663" s="66"/>
      <c r="AP663" s="53"/>
      <c r="AQ663" s="48"/>
      <c r="AR663" s="66"/>
      <c r="AS663" s="53"/>
      <c r="AT663" s="45"/>
      <c r="AU663" s="66"/>
      <c r="AV663" s="107"/>
      <c r="AW663" s="45"/>
      <c r="AX663" s="66"/>
    </row>
    <row r="664" spans="1:55" ht="103.95" customHeight="1" x14ac:dyDescent="0.25">
      <c r="A664" s="45">
        <v>1502</v>
      </c>
      <c r="B664" s="253" t="s">
        <v>2081</v>
      </c>
      <c r="C664" s="45">
        <v>2</v>
      </c>
      <c r="D664" s="46"/>
      <c r="E664" s="47" t="s">
        <v>2092</v>
      </c>
      <c r="F664" s="45">
        <v>20631</v>
      </c>
      <c r="G664" s="47" t="s">
        <v>2126</v>
      </c>
      <c r="H664" s="45">
        <v>2003</v>
      </c>
      <c r="I664" s="48" t="s">
        <v>2127</v>
      </c>
      <c r="J664" s="104">
        <v>54248.04</v>
      </c>
      <c r="K664" s="105" t="s">
        <v>848</v>
      </c>
      <c r="L664" s="48" t="s">
        <v>2128</v>
      </c>
      <c r="M664" s="48" t="s">
        <v>2120</v>
      </c>
      <c r="N664" s="48" t="s">
        <v>2129</v>
      </c>
      <c r="O664" s="48" t="s">
        <v>2130</v>
      </c>
      <c r="P664" s="45" t="s">
        <v>2131</v>
      </c>
      <c r="Q664" s="45">
        <f t="shared" si="19"/>
        <v>22.150000000000002</v>
      </c>
      <c r="R664" s="45">
        <v>0</v>
      </c>
      <c r="S664" s="45">
        <v>1.6</v>
      </c>
      <c r="T664" s="45">
        <v>20.55</v>
      </c>
      <c r="U664" s="45">
        <f t="shared" si="20"/>
        <v>22.150000000000002</v>
      </c>
      <c r="V664" s="45">
        <v>80</v>
      </c>
      <c r="W664" s="45">
        <v>100</v>
      </c>
      <c r="X664" s="64" t="s">
        <v>2132</v>
      </c>
      <c r="Y664" s="45">
        <v>4</v>
      </c>
      <c r="Z664" s="45">
        <v>9</v>
      </c>
      <c r="AA664" s="45">
        <v>1</v>
      </c>
      <c r="AB664" s="45">
        <v>16</v>
      </c>
      <c r="AC664" s="45">
        <v>148</v>
      </c>
      <c r="AD664" s="45">
        <f t="shared" si="21"/>
        <v>20.55</v>
      </c>
      <c r="AE664" s="52">
        <v>5</v>
      </c>
      <c r="AF664" s="43">
        <v>80</v>
      </c>
      <c r="AG664" s="53" t="s">
        <v>2107</v>
      </c>
      <c r="AH664" s="48" t="s">
        <v>2094</v>
      </c>
      <c r="AI664" s="66">
        <v>100</v>
      </c>
      <c r="AJ664" s="53"/>
      <c r="AK664" s="48"/>
      <c r="AL664" s="66"/>
      <c r="AM664" s="53"/>
      <c r="AN664" s="48"/>
      <c r="AO664" s="66"/>
      <c r="AP664" s="53"/>
      <c r="AQ664" s="48"/>
      <c r="AR664" s="66"/>
      <c r="AS664" s="53"/>
      <c r="AT664" s="45"/>
      <c r="AU664" s="66"/>
      <c r="AV664" s="107"/>
      <c r="AW664" s="45"/>
      <c r="AX664" s="66"/>
    </row>
    <row r="665" spans="1:55" ht="91.05" customHeight="1" x14ac:dyDescent="0.25">
      <c r="A665" s="45">
        <v>1502</v>
      </c>
      <c r="B665" s="253" t="s">
        <v>2081</v>
      </c>
      <c r="C665" s="45">
        <v>6</v>
      </c>
      <c r="D665" s="46"/>
      <c r="E665" s="47" t="s">
        <v>2092</v>
      </c>
      <c r="F665" s="45">
        <v>20631</v>
      </c>
      <c r="G665" s="47" t="s">
        <v>2133</v>
      </c>
      <c r="H665" s="45">
        <v>2002</v>
      </c>
      <c r="I665" s="48" t="s">
        <v>2134</v>
      </c>
      <c r="J665" s="104">
        <v>86424.2</v>
      </c>
      <c r="K665" s="105" t="s">
        <v>1902</v>
      </c>
      <c r="L665" s="48" t="s">
        <v>2135</v>
      </c>
      <c r="M665" s="48" t="s">
        <v>2136</v>
      </c>
      <c r="N665" s="48" t="s">
        <v>2137</v>
      </c>
      <c r="O665" s="48" t="s">
        <v>2138</v>
      </c>
      <c r="P665" s="45" t="s">
        <v>2139</v>
      </c>
      <c r="Q665" s="45">
        <f t="shared" si="19"/>
        <v>37.369999999999997</v>
      </c>
      <c r="R665" s="45">
        <v>0</v>
      </c>
      <c r="S665" s="45">
        <v>2.54</v>
      </c>
      <c r="T665" s="45">
        <v>34.83</v>
      </c>
      <c r="U665" s="45">
        <f t="shared" si="20"/>
        <v>37.369999999999997</v>
      </c>
      <c r="V665" s="45">
        <v>0</v>
      </c>
      <c r="W665" s="45">
        <v>100</v>
      </c>
      <c r="X665" s="45" t="s">
        <v>2140</v>
      </c>
      <c r="Y665" s="45">
        <v>3</v>
      </c>
      <c r="Z665" s="45">
        <v>10</v>
      </c>
      <c r="AA665" s="45">
        <v>3</v>
      </c>
      <c r="AB665" s="45">
        <v>16</v>
      </c>
      <c r="AC665" s="45"/>
      <c r="AD665" s="45">
        <f t="shared" si="21"/>
        <v>34.83</v>
      </c>
      <c r="AE665" s="52">
        <v>5</v>
      </c>
      <c r="AF665" s="43" t="s">
        <v>2140</v>
      </c>
      <c r="AG665" s="53" t="s">
        <v>2107</v>
      </c>
      <c r="AH665" s="48" t="s">
        <v>2094</v>
      </c>
      <c r="AI665" s="66">
        <v>100</v>
      </c>
      <c r="AJ665" s="53"/>
      <c r="AK665" s="48"/>
      <c r="AL665" s="66"/>
      <c r="AM665" s="53"/>
      <c r="AN665" s="48"/>
      <c r="AO665" s="66"/>
      <c r="AP665" s="53"/>
      <c r="AQ665" s="48"/>
      <c r="AR665" s="66"/>
      <c r="AS665" s="53"/>
      <c r="AT665" s="45"/>
      <c r="AU665" s="66"/>
      <c r="AV665" s="107"/>
      <c r="AW665" s="45"/>
      <c r="AX665" s="66"/>
    </row>
    <row r="666" spans="1:55" ht="78" customHeight="1" x14ac:dyDescent="0.25">
      <c r="A666" s="45">
        <v>1502</v>
      </c>
      <c r="B666" s="253" t="s">
        <v>2081</v>
      </c>
      <c r="C666" s="45">
        <v>3</v>
      </c>
      <c r="D666" s="46" t="s">
        <v>2091</v>
      </c>
      <c r="E666" s="47" t="s">
        <v>2141</v>
      </c>
      <c r="F666" s="45">
        <v>22315</v>
      </c>
      <c r="G666" s="47" t="s">
        <v>2142</v>
      </c>
      <c r="H666" s="45">
        <v>2010</v>
      </c>
      <c r="I666" s="48" t="s">
        <v>2143</v>
      </c>
      <c r="J666" s="104">
        <v>18167</v>
      </c>
      <c r="K666" s="105" t="s">
        <v>677</v>
      </c>
      <c r="L666" s="48" t="s">
        <v>2144</v>
      </c>
      <c r="M666" s="48" t="s">
        <v>2112</v>
      </c>
      <c r="N666" s="48" t="s">
        <v>2145</v>
      </c>
      <c r="O666" s="48" t="s">
        <v>2146</v>
      </c>
      <c r="P666" s="45" t="s">
        <v>2147</v>
      </c>
      <c r="Q666" s="45">
        <f t="shared" si="19"/>
        <v>26.580000000000002</v>
      </c>
      <c r="R666" s="45">
        <v>0</v>
      </c>
      <c r="S666" s="45">
        <v>0.53</v>
      </c>
      <c r="T666" s="45">
        <v>26.05</v>
      </c>
      <c r="U666" s="45">
        <f t="shared" si="20"/>
        <v>26.580000000000002</v>
      </c>
      <c r="V666" s="45">
        <v>100</v>
      </c>
      <c r="W666" s="45">
        <v>100</v>
      </c>
      <c r="X666" s="64" t="s">
        <v>2148</v>
      </c>
      <c r="Y666" s="45">
        <v>3</v>
      </c>
      <c r="Z666" s="45">
        <v>12</v>
      </c>
      <c r="AA666" s="45"/>
      <c r="AB666" s="45">
        <v>44</v>
      </c>
      <c r="AC666" s="45">
        <v>61</v>
      </c>
      <c r="AD666" s="45">
        <f t="shared" si="21"/>
        <v>26.05</v>
      </c>
      <c r="AE666" s="52">
        <v>5</v>
      </c>
      <c r="AF666" s="43">
        <v>100</v>
      </c>
      <c r="AG666" s="53" t="s">
        <v>2107</v>
      </c>
      <c r="AH666" s="48" t="s">
        <v>2094</v>
      </c>
      <c r="AI666" s="66">
        <v>20</v>
      </c>
      <c r="AJ666" s="74" t="s">
        <v>2149</v>
      </c>
      <c r="AK666" s="48" t="s">
        <v>2094</v>
      </c>
      <c r="AL666" s="66">
        <v>20</v>
      </c>
      <c r="AM666" s="53" t="s">
        <v>2150</v>
      </c>
      <c r="AN666" s="48" t="s">
        <v>2141</v>
      </c>
      <c r="AO666" s="66">
        <v>30</v>
      </c>
      <c r="AP666" s="53" t="s">
        <v>2151</v>
      </c>
      <c r="AQ666" s="48" t="s">
        <v>2141</v>
      </c>
      <c r="AR666" s="66">
        <v>30</v>
      </c>
      <c r="AS666" s="53"/>
      <c r="AT666" s="45"/>
      <c r="AU666" s="66"/>
      <c r="AV666" s="107"/>
      <c r="AW666" s="45"/>
      <c r="AX666" s="66"/>
    </row>
    <row r="667" spans="1:55" ht="64.95" customHeight="1" x14ac:dyDescent="0.25">
      <c r="A667" s="45">
        <v>1502</v>
      </c>
      <c r="B667" s="253" t="s">
        <v>2081</v>
      </c>
      <c r="C667" s="45">
        <v>8</v>
      </c>
      <c r="D667" s="46"/>
      <c r="E667" s="47" t="s">
        <v>2152</v>
      </c>
      <c r="F667" s="45">
        <v>2669</v>
      </c>
      <c r="G667" s="47" t="s">
        <v>2153</v>
      </c>
      <c r="H667" s="45">
        <v>2012</v>
      </c>
      <c r="I667" s="48" t="s">
        <v>2154</v>
      </c>
      <c r="J667" s="104">
        <v>208746.56</v>
      </c>
      <c r="K667" s="105" t="s">
        <v>2085</v>
      </c>
      <c r="L667" s="48" t="s">
        <v>2155</v>
      </c>
      <c r="M667" s="48" t="s">
        <v>2156</v>
      </c>
      <c r="N667" s="48" t="s">
        <v>2157</v>
      </c>
      <c r="O667" s="48" t="s">
        <v>2158</v>
      </c>
      <c r="P667" s="45" t="s">
        <v>2159</v>
      </c>
      <c r="Q667" s="45">
        <f t="shared" si="19"/>
        <v>27.23</v>
      </c>
      <c r="R667" s="45">
        <v>0</v>
      </c>
      <c r="S667" s="45">
        <v>6.14</v>
      </c>
      <c r="T667" s="45">
        <v>21.09</v>
      </c>
      <c r="U667" s="45">
        <f t="shared" si="20"/>
        <v>27.23</v>
      </c>
      <c r="V667" s="45">
        <v>80</v>
      </c>
      <c r="W667" s="45">
        <v>100</v>
      </c>
      <c r="X667" s="64" t="s">
        <v>2160</v>
      </c>
      <c r="Y667" s="45">
        <v>3</v>
      </c>
      <c r="Z667" s="45">
        <v>10</v>
      </c>
      <c r="AA667" s="45">
        <v>3</v>
      </c>
      <c r="AB667" s="45">
        <v>16</v>
      </c>
      <c r="AC667" s="45"/>
      <c r="AD667" s="45">
        <f t="shared" si="21"/>
        <v>21.09</v>
      </c>
      <c r="AE667" s="52">
        <v>5</v>
      </c>
      <c r="AF667" s="43">
        <v>80</v>
      </c>
      <c r="AG667" s="53" t="s">
        <v>2091</v>
      </c>
      <c r="AH667" s="48" t="s">
        <v>2092</v>
      </c>
      <c r="AI667" s="66">
        <v>67</v>
      </c>
      <c r="AJ667" s="53"/>
      <c r="AK667" s="48"/>
      <c r="AL667" s="66"/>
      <c r="AM667" s="53"/>
      <c r="AN667" s="48"/>
      <c r="AO667" s="66"/>
      <c r="AP667" s="53"/>
      <c r="AQ667" s="48"/>
      <c r="AR667" s="66"/>
      <c r="AS667" s="53" t="s">
        <v>2095</v>
      </c>
      <c r="AT667" s="45" t="s">
        <v>2096</v>
      </c>
      <c r="AU667" s="66">
        <v>33</v>
      </c>
      <c r="AV667" s="107"/>
      <c r="AW667" s="45"/>
      <c r="AX667" s="66"/>
    </row>
    <row r="668" spans="1:55" ht="39" customHeight="1" x14ac:dyDescent="0.25">
      <c r="A668" s="45">
        <v>1502</v>
      </c>
      <c r="B668" s="253" t="s">
        <v>2081</v>
      </c>
      <c r="C668" s="45">
        <v>2</v>
      </c>
      <c r="D668" s="46"/>
      <c r="E668" s="47" t="s">
        <v>2161</v>
      </c>
      <c r="F668" s="45">
        <v>13200</v>
      </c>
      <c r="G668" s="47" t="s">
        <v>2162</v>
      </c>
      <c r="H668" s="45">
        <v>2012</v>
      </c>
      <c r="I668" s="48" t="s">
        <v>2163</v>
      </c>
      <c r="J668" s="104">
        <v>39270</v>
      </c>
      <c r="K668" s="105" t="s">
        <v>2085</v>
      </c>
      <c r="L668" s="48" t="s">
        <v>2086</v>
      </c>
      <c r="M668" s="48" t="s">
        <v>2087</v>
      </c>
      <c r="N668" s="48" t="s">
        <v>2164</v>
      </c>
      <c r="O668" s="48" t="s">
        <v>2165</v>
      </c>
      <c r="P668" s="45">
        <v>2843300</v>
      </c>
      <c r="Q668" s="45">
        <f t="shared" si="19"/>
        <v>28.04</v>
      </c>
      <c r="R668" s="45">
        <v>0</v>
      </c>
      <c r="S668" s="45">
        <v>1.1599999999999999</v>
      </c>
      <c r="T668" s="45">
        <v>26.88</v>
      </c>
      <c r="U668" s="45">
        <f t="shared" si="20"/>
        <v>28.04</v>
      </c>
      <c r="V668" s="45">
        <v>100</v>
      </c>
      <c r="W668" s="45">
        <v>100</v>
      </c>
      <c r="X668" s="64" t="s">
        <v>2166</v>
      </c>
      <c r="Y668" s="45">
        <v>4</v>
      </c>
      <c r="Z668" s="45">
        <v>8</v>
      </c>
      <c r="AA668" s="45">
        <v>2</v>
      </c>
      <c r="AB668" s="45">
        <v>16</v>
      </c>
      <c r="AC668" s="45"/>
      <c r="AD668" s="45">
        <f t="shared" si="21"/>
        <v>26.88</v>
      </c>
      <c r="AE668" s="52">
        <v>5</v>
      </c>
      <c r="AF668" s="43">
        <v>100</v>
      </c>
      <c r="AG668" s="53" t="s">
        <v>2091</v>
      </c>
      <c r="AH668" s="48" t="s">
        <v>2092</v>
      </c>
      <c r="AI668" s="66">
        <v>25</v>
      </c>
      <c r="AJ668" s="53"/>
      <c r="AK668" s="48"/>
      <c r="AL668" s="66"/>
      <c r="AM668" s="53"/>
      <c r="AN668" s="48"/>
      <c r="AO668" s="66"/>
      <c r="AP668" s="53"/>
      <c r="AQ668" s="48"/>
      <c r="AR668" s="66"/>
      <c r="AS668" s="53" t="s">
        <v>2167</v>
      </c>
      <c r="AT668" s="45" t="s">
        <v>2161</v>
      </c>
      <c r="AU668" s="66">
        <v>50</v>
      </c>
      <c r="AV668" s="107" t="s">
        <v>2168</v>
      </c>
      <c r="AW668" s="45" t="s">
        <v>2096</v>
      </c>
      <c r="AX668" s="66">
        <v>25</v>
      </c>
    </row>
    <row r="669" spans="1:55" ht="117.15" customHeight="1" x14ac:dyDescent="0.25">
      <c r="A669" s="45">
        <v>1502</v>
      </c>
      <c r="B669" s="253" t="s">
        <v>2081</v>
      </c>
      <c r="C669" s="45">
        <v>3</v>
      </c>
      <c r="D669" s="46" t="s">
        <v>2093</v>
      </c>
      <c r="E669" s="47" t="s">
        <v>2141</v>
      </c>
      <c r="F669" s="45">
        <v>22315</v>
      </c>
      <c r="G669" s="47" t="s">
        <v>2169</v>
      </c>
      <c r="H669" s="45">
        <v>2011</v>
      </c>
      <c r="I669" s="48" t="s">
        <v>2170</v>
      </c>
      <c r="J669" s="104">
        <v>224100</v>
      </c>
      <c r="K669" s="105" t="s">
        <v>677</v>
      </c>
      <c r="L669" s="48" t="s">
        <v>2171</v>
      </c>
      <c r="M669" s="48" t="s">
        <v>2112</v>
      </c>
      <c r="N669" s="48" t="s">
        <v>2172</v>
      </c>
      <c r="O669" s="48" t="s">
        <v>2173</v>
      </c>
      <c r="P669" s="45" t="s">
        <v>2174</v>
      </c>
      <c r="Q669" s="45">
        <f t="shared" si="19"/>
        <v>32.64</v>
      </c>
      <c r="R669" s="45">
        <v>0</v>
      </c>
      <c r="S669" s="45">
        <v>6.59</v>
      </c>
      <c r="T669" s="45">
        <v>26.05</v>
      </c>
      <c r="U669" s="45">
        <f t="shared" si="20"/>
        <v>32.64</v>
      </c>
      <c r="V669" s="45">
        <v>100</v>
      </c>
      <c r="W669" s="45">
        <v>100</v>
      </c>
      <c r="X669" s="45" t="s">
        <v>2175</v>
      </c>
      <c r="Y669" s="45">
        <v>6</v>
      </c>
      <c r="Z669" s="45">
        <v>4</v>
      </c>
      <c r="AA669" s="45">
        <v>3</v>
      </c>
      <c r="AB669" s="45">
        <v>44</v>
      </c>
      <c r="AC669" s="45">
        <v>61</v>
      </c>
      <c r="AD669" s="45">
        <f t="shared" si="21"/>
        <v>26.05</v>
      </c>
      <c r="AE669" s="52">
        <v>5</v>
      </c>
      <c r="AF669" s="43">
        <v>100</v>
      </c>
      <c r="AG669" s="53" t="s">
        <v>2107</v>
      </c>
      <c r="AH669" s="48" t="s">
        <v>2094</v>
      </c>
      <c r="AI669" s="66">
        <v>100</v>
      </c>
      <c r="AJ669" s="53"/>
      <c r="AK669" s="48"/>
      <c r="AL669" s="66"/>
      <c r="AM669" s="53"/>
      <c r="AN669" s="48"/>
      <c r="AO669" s="66"/>
      <c r="AP669" s="53"/>
      <c r="AQ669" s="48"/>
      <c r="AR669" s="66"/>
      <c r="AS669" s="53"/>
      <c r="AT669" s="45"/>
      <c r="AU669" s="66"/>
      <c r="AV669" s="107"/>
      <c r="AW669" s="45"/>
      <c r="AX669" s="66"/>
    </row>
    <row r="670" spans="1:55" ht="156" customHeight="1" x14ac:dyDescent="0.25">
      <c r="A670" s="45">
        <v>1502</v>
      </c>
      <c r="B670" s="253" t="s">
        <v>2081</v>
      </c>
      <c r="C670" s="45">
        <v>1</v>
      </c>
      <c r="D670" s="46" t="s">
        <v>2093</v>
      </c>
      <c r="E670" s="47" t="s">
        <v>2176</v>
      </c>
      <c r="F670" s="45">
        <v>33198</v>
      </c>
      <c r="G670" s="47" t="s">
        <v>2177</v>
      </c>
      <c r="H670" s="45">
        <v>2011</v>
      </c>
      <c r="I670" s="48" t="s">
        <v>2178</v>
      </c>
      <c r="J670" s="104">
        <v>555600</v>
      </c>
      <c r="K670" s="105" t="s">
        <v>677</v>
      </c>
      <c r="L670" s="48" t="s">
        <v>2179</v>
      </c>
      <c r="M670" s="48" t="s">
        <v>2180</v>
      </c>
      <c r="N670" s="48" t="s">
        <v>2181</v>
      </c>
      <c r="O670" s="48" t="s">
        <v>2182</v>
      </c>
      <c r="P670" s="45" t="s">
        <v>2183</v>
      </c>
      <c r="Q670" s="45">
        <f t="shared" si="19"/>
        <v>64.34</v>
      </c>
      <c r="R670" s="45">
        <v>0</v>
      </c>
      <c r="S670" s="45">
        <v>36.78</v>
      </c>
      <c r="T670" s="45">
        <v>27.56</v>
      </c>
      <c r="U670" s="45">
        <f t="shared" si="20"/>
        <v>64.34</v>
      </c>
      <c r="V670" s="45">
        <v>80</v>
      </c>
      <c r="W670" s="45">
        <v>100</v>
      </c>
      <c r="X670" s="64" t="s">
        <v>2184</v>
      </c>
      <c r="Y670" s="45">
        <v>3</v>
      </c>
      <c r="Z670" s="45">
        <v>3</v>
      </c>
      <c r="AA670" s="45">
        <v>2</v>
      </c>
      <c r="AB670" s="45">
        <v>4</v>
      </c>
      <c r="AC670" s="45">
        <v>64</v>
      </c>
      <c r="AD670" s="45">
        <f t="shared" si="21"/>
        <v>27.56</v>
      </c>
      <c r="AE670" s="52">
        <v>5</v>
      </c>
      <c r="AF670" s="43">
        <v>80</v>
      </c>
      <c r="AG670" s="53" t="s">
        <v>2107</v>
      </c>
      <c r="AH670" s="48" t="s">
        <v>2094</v>
      </c>
      <c r="AI670" s="66">
        <v>25</v>
      </c>
      <c r="AJ670" s="53" t="s">
        <v>2185</v>
      </c>
      <c r="AK670" s="48" t="s">
        <v>2186</v>
      </c>
      <c r="AL670" s="66">
        <v>40</v>
      </c>
      <c r="AM670" s="53" t="s">
        <v>2187</v>
      </c>
      <c r="AN670" s="48" t="s">
        <v>2186</v>
      </c>
      <c r="AO670" s="66">
        <v>5</v>
      </c>
      <c r="AP670" s="53" t="s">
        <v>2188</v>
      </c>
      <c r="AQ670" s="48" t="s">
        <v>2189</v>
      </c>
      <c r="AR670" s="66">
        <v>5</v>
      </c>
      <c r="AS670" s="53" t="s">
        <v>2190</v>
      </c>
      <c r="AT670" s="45" t="s">
        <v>2191</v>
      </c>
      <c r="AU670" s="66">
        <v>20</v>
      </c>
      <c r="AV670" s="107" t="s">
        <v>2095</v>
      </c>
      <c r="AW670" s="45" t="s">
        <v>2096</v>
      </c>
      <c r="AX670" s="66">
        <v>5</v>
      </c>
    </row>
    <row r="671" spans="1:55" ht="91.05" customHeight="1" x14ac:dyDescent="0.25">
      <c r="A671" s="45">
        <v>1502</v>
      </c>
      <c r="B671" s="253" t="s">
        <v>2081</v>
      </c>
      <c r="C671" s="45">
        <v>7</v>
      </c>
      <c r="D671" s="46"/>
      <c r="E671" s="47" t="s">
        <v>2097</v>
      </c>
      <c r="F671" s="45">
        <v>21593</v>
      </c>
      <c r="G671" s="47" t="s">
        <v>2192</v>
      </c>
      <c r="H671" s="45">
        <v>2009</v>
      </c>
      <c r="I671" s="48" t="s">
        <v>2193</v>
      </c>
      <c r="J671" s="104">
        <v>24514</v>
      </c>
      <c r="K671" s="105" t="s">
        <v>2085</v>
      </c>
      <c r="L671" s="48" t="s">
        <v>2100</v>
      </c>
      <c r="M671" s="48" t="s">
        <v>2101</v>
      </c>
      <c r="N671" s="48" t="s">
        <v>2194</v>
      </c>
      <c r="O671" s="48" t="s">
        <v>2195</v>
      </c>
      <c r="P671" s="45">
        <v>2767500</v>
      </c>
      <c r="Q671" s="45">
        <f t="shared" si="19"/>
        <v>26.88</v>
      </c>
      <c r="R671" s="45">
        <v>0</v>
      </c>
      <c r="S671" s="45">
        <v>0.72</v>
      </c>
      <c r="T671" s="45">
        <v>26.16</v>
      </c>
      <c r="U671" s="45">
        <f t="shared" si="20"/>
        <v>26.88</v>
      </c>
      <c r="V671" s="45">
        <v>70</v>
      </c>
      <c r="W671" s="45">
        <v>100</v>
      </c>
      <c r="X671" s="64" t="s">
        <v>2196</v>
      </c>
      <c r="Y671" s="45">
        <v>3</v>
      </c>
      <c r="Z671" s="45">
        <v>10</v>
      </c>
      <c r="AA671" s="45">
        <v>4</v>
      </c>
      <c r="AB671" s="45">
        <v>16</v>
      </c>
      <c r="AC671" s="45"/>
      <c r="AD671" s="45">
        <f t="shared" si="21"/>
        <v>26.16</v>
      </c>
      <c r="AE671" s="52">
        <v>5</v>
      </c>
      <c r="AF671" s="43">
        <v>70</v>
      </c>
      <c r="AG671" s="53" t="s">
        <v>2107</v>
      </c>
      <c r="AH671" s="48" t="s">
        <v>2094</v>
      </c>
      <c r="AI671" s="66">
        <v>25</v>
      </c>
      <c r="AJ671" s="53"/>
      <c r="AK671" s="48"/>
      <c r="AL671" s="66"/>
      <c r="AM671" s="53"/>
      <c r="AN671" s="48"/>
      <c r="AO671" s="66"/>
      <c r="AP671" s="53"/>
      <c r="AQ671" s="48"/>
      <c r="AR671" s="66"/>
      <c r="AS671" s="53" t="s">
        <v>2095</v>
      </c>
      <c r="AT671" s="45" t="s">
        <v>2096</v>
      </c>
      <c r="AU671" s="66">
        <v>50</v>
      </c>
      <c r="AV671" s="107" t="s">
        <v>2197</v>
      </c>
      <c r="AW671" s="45" t="s">
        <v>2097</v>
      </c>
      <c r="AX671" s="66">
        <v>25</v>
      </c>
    </row>
    <row r="672" spans="1:55" ht="91.05" customHeight="1" x14ac:dyDescent="0.25">
      <c r="A672" s="45">
        <v>1502</v>
      </c>
      <c r="B672" s="253" t="s">
        <v>2081</v>
      </c>
      <c r="C672" s="45">
        <v>3</v>
      </c>
      <c r="D672" s="46"/>
      <c r="E672" s="47" t="s">
        <v>2141</v>
      </c>
      <c r="F672" s="45">
        <v>22315</v>
      </c>
      <c r="G672" s="47" t="s">
        <v>2198</v>
      </c>
      <c r="H672" s="45">
        <v>2012</v>
      </c>
      <c r="I672" s="48" t="s">
        <v>2199</v>
      </c>
      <c r="J672" s="104">
        <v>53775.17</v>
      </c>
      <c r="K672" s="105" t="s">
        <v>2085</v>
      </c>
      <c r="L672" s="48" t="s">
        <v>2179</v>
      </c>
      <c r="M672" s="48" t="s">
        <v>2180</v>
      </c>
      <c r="N672" s="48" t="s">
        <v>2200</v>
      </c>
      <c r="O672" s="48" t="s">
        <v>2201</v>
      </c>
      <c r="P672" s="45">
        <v>2847800</v>
      </c>
      <c r="Q672" s="45">
        <f t="shared" si="19"/>
        <v>26.67</v>
      </c>
      <c r="R672" s="45">
        <v>0</v>
      </c>
      <c r="S672" s="45">
        <v>1.58</v>
      </c>
      <c r="T672" s="45">
        <v>25.09</v>
      </c>
      <c r="U672" s="45">
        <f t="shared" si="20"/>
        <v>26.67</v>
      </c>
      <c r="V672" s="45">
        <v>70</v>
      </c>
      <c r="W672" s="45">
        <v>100</v>
      </c>
      <c r="X672" s="64" t="s">
        <v>2202</v>
      </c>
      <c r="Y672" s="45">
        <v>3</v>
      </c>
      <c r="Z672" s="45">
        <v>11</v>
      </c>
      <c r="AA672" s="45">
        <v>4</v>
      </c>
      <c r="AB672" s="45">
        <v>44</v>
      </c>
      <c r="AC672" s="45"/>
      <c r="AD672" s="45">
        <f t="shared" si="21"/>
        <v>25.09</v>
      </c>
      <c r="AE672" s="52">
        <v>5</v>
      </c>
      <c r="AF672" s="43">
        <v>70</v>
      </c>
      <c r="AG672" s="53" t="s">
        <v>2091</v>
      </c>
      <c r="AH672" s="48" t="s">
        <v>2092</v>
      </c>
      <c r="AI672" s="66">
        <v>100</v>
      </c>
      <c r="AJ672" s="53"/>
      <c r="AK672" s="48"/>
      <c r="AL672" s="66"/>
      <c r="AM672" s="53"/>
      <c r="AN672" s="48"/>
      <c r="AO672" s="66"/>
      <c r="AP672" s="53"/>
      <c r="AQ672" s="48"/>
      <c r="AR672" s="66"/>
      <c r="AS672" s="53"/>
      <c r="AT672" s="45"/>
      <c r="AU672" s="66"/>
      <c r="AV672" s="107"/>
      <c r="AW672" s="45"/>
      <c r="AX672" s="66"/>
    </row>
    <row r="673" spans="1:50" ht="130.05000000000001" customHeight="1" x14ac:dyDescent="0.25">
      <c r="A673" s="45">
        <v>1502</v>
      </c>
      <c r="B673" s="253" t="s">
        <v>2081</v>
      </c>
      <c r="C673" s="45">
        <v>3</v>
      </c>
      <c r="D673" s="46" t="s">
        <v>2091</v>
      </c>
      <c r="E673" s="47" t="s">
        <v>2141</v>
      </c>
      <c r="F673" s="45">
        <v>22315</v>
      </c>
      <c r="G673" s="47" t="s">
        <v>2203</v>
      </c>
      <c r="H673" s="45">
        <v>2009</v>
      </c>
      <c r="I673" s="48" t="s">
        <v>2204</v>
      </c>
      <c r="J673" s="104">
        <v>39962</v>
      </c>
      <c r="K673" s="105" t="s">
        <v>677</v>
      </c>
      <c r="L673" s="48" t="s">
        <v>2171</v>
      </c>
      <c r="M673" s="48" t="s">
        <v>2205</v>
      </c>
      <c r="N673" s="48" t="s">
        <v>2206</v>
      </c>
      <c r="O673" s="48" t="s">
        <v>2207</v>
      </c>
      <c r="P673" s="45" t="s">
        <v>2208</v>
      </c>
      <c r="Q673" s="45">
        <f t="shared" si="19"/>
        <v>27.23</v>
      </c>
      <c r="R673" s="45">
        <v>0</v>
      </c>
      <c r="S673" s="45">
        <v>1.18</v>
      </c>
      <c r="T673" s="45">
        <v>26.05</v>
      </c>
      <c r="U673" s="45">
        <f t="shared" si="20"/>
        <v>27.23</v>
      </c>
      <c r="V673" s="45">
        <v>100</v>
      </c>
      <c r="W673" s="45">
        <v>100</v>
      </c>
      <c r="X673" s="64" t="s">
        <v>2209</v>
      </c>
      <c r="Y673" s="45">
        <v>3</v>
      </c>
      <c r="Z673" s="45">
        <v>10</v>
      </c>
      <c r="AA673" s="45">
        <v>5</v>
      </c>
      <c r="AB673" s="45">
        <v>44</v>
      </c>
      <c r="AC673" s="45">
        <v>61</v>
      </c>
      <c r="AD673" s="45">
        <f t="shared" si="21"/>
        <v>26.05</v>
      </c>
      <c r="AE673" s="52">
        <v>5</v>
      </c>
      <c r="AF673" s="43">
        <v>100</v>
      </c>
      <c r="AG673" s="53" t="s">
        <v>2107</v>
      </c>
      <c r="AH673" s="48" t="s">
        <v>2094</v>
      </c>
      <c r="AI673" s="66">
        <v>30</v>
      </c>
      <c r="AJ673" s="53" t="s">
        <v>2150</v>
      </c>
      <c r="AK673" s="48" t="s">
        <v>2141</v>
      </c>
      <c r="AL673" s="66">
        <v>40</v>
      </c>
      <c r="AM673" s="53" t="s">
        <v>2151</v>
      </c>
      <c r="AN673" s="48" t="s">
        <v>2141</v>
      </c>
      <c r="AO673" s="66">
        <v>30</v>
      </c>
      <c r="AP673" s="53"/>
      <c r="AQ673" s="48"/>
      <c r="AR673" s="66"/>
      <c r="AS673" s="53"/>
      <c r="AT673" s="45"/>
      <c r="AU673" s="66"/>
      <c r="AV673" s="107"/>
      <c r="AW673" s="45"/>
      <c r="AX673" s="66"/>
    </row>
    <row r="674" spans="1:50" ht="195" customHeight="1" x14ac:dyDescent="0.25">
      <c r="A674" s="45">
        <v>1502</v>
      </c>
      <c r="B674" s="253" t="s">
        <v>2081</v>
      </c>
      <c r="C674" s="45">
        <v>1</v>
      </c>
      <c r="D674" s="46"/>
      <c r="E674" s="47" t="s">
        <v>2210</v>
      </c>
      <c r="F674" s="45">
        <v>17970</v>
      </c>
      <c r="G674" s="47" t="s">
        <v>2211</v>
      </c>
      <c r="H674" s="45" t="s">
        <v>2212</v>
      </c>
      <c r="I674" s="48" t="s">
        <v>2213</v>
      </c>
      <c r="J674" s="104" t="s">
        <v>2214</v>
      </c>
      <c r="K674" s="105" t="s">
        <v>848</v>
      </c>
      <c r="L674" s="48" t="s">
        <v>2215</v>
      </c>
      <c r="M674" s="48" t="s">
        <v>2216</v>
      </c>
      <c r="N674" s="48" t="s">
        <v>2217</v>
      </c>
      <c r="O674" s="48" t="s">
        <v>2218</v>
      </c>
      <c r="P674" s="45" t="s">
        <v>2219</v>
      </c>
      <c r="Q674" s="45">
        <f t="shared" si="19"/>
        <v>31.200000000000003</v>
      </c>
      <c r="R674" s="45">
        <v>0</v>
      </c>
      <c r="S674" s="45">
        <v>5.15</v>
      </c>
      <c r="T674" s="45">
        <v>26.05</v>
      </c>
      <c r="U674" s="45">
        <f t="shared" si="20"/>
        <v>31.200000000000003</v>
      </c>
      <c r="V674" s="45">
        <v>100</v>
      </c>
      <c r="W674" s="45">
        <v>100</v>
      </c>
      <c r="X674" s="64" t="s">
        <v>2220</v>
      </c>
      <c r="Y674" s="45">
        <v>3</v>
      </c>
      <c r="Z674" s="45">
        <v>10</v>
      </c>
      <c r="AA674" s="45">
        <v>4</v>
      </c>
      <c r="AB674" s="45">
        <v>16</v>
      </c>
      <c r="AC674" s="45">
        <v>147</v>
      </c>
      <c r="AD674" s="45">
        <f t="shared" si="21"/>
        <v>26.05</v>
      </c>
      <c r="AE674" s="52">
        <v>5</v>
      </c>
      <c r="AF674" s="43">
        <v>100</v>
      </c>
      <c r="AG674" s="53" t="s">
        <v>2107</v>
      </c>
      <c r="AH674" s="48" t="s">
        <v>2094</v>
      </c>
      <c r="AI674" s="66">
        <v>50</v>
      </c>
      <c r="AJ674" s="53"/>
      <c r="AK674" s="48"/>
      <c r="AL674" s="66"/>
      <c r="AM674" s="53"/>
      <c r="AN674" s="48"/>
      <c r="AO674" s="66"/>
      <c r="AP674" s="53"/>
      <c r="AQ674" s="48"/>
      <c r="AR674" s="66"/>
      <c r="AS674" s="53" t="s">
        <v>2095</v>
      </c>
      <c r="AT674" s="45" t="s">
        <v>2096</v>
      </c>
      <c r="AU674" s="66">
        <v>50</v>
      </c>
      <c r="AV674" s="107"/>
      <c r="AW674" s="45"/>
      <c r="AX674" s="66"/>
    </row>
    <row r="675" spans="1:50" ht="182.1" customHeight="1" x14ac:dyDescent="0.25">
      <c r="A675" s="45">
        <v>1502</v>
      </c>
      <c r="B675" s="253" t="s">
        <v>2081</v>
      </c>
      <c r="C675" s="45">
        <v>1</v>
      </c>
      <c r="D675" s="46"/>
      <c r="E675" s="47" t="s">
        <v>2191</v>
      </c>
      <c r="F675" s="45">
        <v>11292</v>
      </c>
      <c r="G675" s="47" t="s">
        <v>2221</v>
      </c>
      <c r="H675" s="45">
        <v>2007</v>
      </c>
      <c r="I675" s="48" t="s">
        <v>2222</v>
      </c>
      <c r="J675" s="104">
        <v>76344</v>
      </c>
      <c r="K675" s="105" t="s">
        <v>655</v>
      </c>
      <c r="L675" s="48" t="s">
        <v>2223</v>
      </c>
      <c r="M675" s="48" t="s">
        <v>2224</v>
      </c>
      <c r="N675" s="48" t="s">
        <v>2225</v>
      </c>
      <c r="O675" s="48" t="s">
        <v>2226</v>
      </c>
      <c r="P675" s="45" t="s">
        <v>2227</v>
      </c>
      <c r="Q675" s="45">
        <f t="shared" si="19"/>
        <v>30.55</v>
      </c>
      <c r="R675" s="45">
        <v>0</v>
      </c>
      <c r="S675" s="45">
        <v>2.25</v>
      </c>
      <c r="T675" s="45">
        <v>28.3</v>
      </c>
      <c r="U675" s="45">
        <f t="shared" si="20"/>
        <v>30.55</v>
      </c>
      <c r="V675" s="45">
        <v>80</v>
      </c>
      <c r="W675" s="45">
        <v>100</v>
      </c>
      <c r="X675" s="64" t="s">
        <v>2228</v>
      </c>
      <c r="Y675" s="45">
        <v>3</v>
      </c>
      <c r="Z675" s="45">
        <v>12</v>
      </c>
      <c r="AA675" s="45">
        <v>4</v>
      </c>
      <c r="AB675" s="45">
        <v>16</v>
      </c>
      <c r="AC675" s="45">
        <v>75</v>
      </c>
      <c r="AD675" s="45">
        <f t="shared" si="21"/>
        <v>28.3</v>
      </c>
      <c r="AE675" s="52">
        <v>5</v>
      </c>
      <c r="AF675" s="43">
        <v>80</v>
      </c>
      <c r="AG675" s="53" t="s">
        <v>2229</v>
      </c>
      <c r="AH675" s="48" t="s">
        <v>2230</v>
      </c>
      <c r="AI675" s="66">
        <v>30</v>
      </c>
      <c r="AJ675" s="53" t="s">
        <v>2231</v>
      </c>
      <c r="AK675" s="48" t="s">
        <v>2230</v>
      </c>
      <c r="AL675" s="66">
        <v>30</v>
      </c>
      <c r="AM675" s="53"/>
      <c r="AN675" s="48"/>
      <c r="AO675" s="66"/>
      <c r="AP675" s="53"/>
      <c r="AQ675" s="48"/>
      <c r="AR675" s="66"/>
      <c r="AS675" s="53" t="s">
        <v>2095</v>
      </c>
      <c r="AT675" s="45" t="s">
        <v>2096</v>
      </c>
      <c r="AU675" s="66">
        <v>40</v>
      </c>
      <c r="AV675" s="107"/>
      <c r="AW675" s="45"/>
      <c r="AX675" s="66"/>
    </row>
    <row r="676" spans="1:50" ht="52.2" customHeight="1" x14ac:dyDescent="0.25">
      <c r="A676" s="45">
        <v>1502</v>
      </c>
      <c r="B676" s="253" t="s">
        <v>2081</v>
      </c>
      <c r="C676" s="45">
        <v>5</v>
      </c>
      <c r="D676" s="46"/>
      <c r="E676" s="47" t="s">
        <v>2232</v>
      </c>
      <c r="F676" s="45">
        <v>14926</v>
      </c>
      <c r="G676" s="47" t="s">
        <v>2233</v>
      </c>
      <c r="H676" s="45">
        <v>2015</v>
      </c>
      <c r="I676" s="48" t="s">
        <v>2234</v>
      </c>
      <c r="J676" s="104">
        <v>159281.29</v>
      </c>
      <c r="K676" s="105" t="s">
        <v>2085</v>
      </c>
      <c r="L676" s="48" t="s">
        <v>2235</v>
      </c>
      <c r="M676" s="48" t="s">
        <v>2236</v>
      </c>
      <c r="N676" s="48" t="s">
        <v>2237</v>
      </c>
      <c r="O676" s="48" t="s">
        <v>2238</v>
      </c>
      <c r="P676" s="45">
        <v>2959700</v>
      </c>
      <c r="Q676" s="45">
        <f t="shared" si="19"/>
        <v>46.129999999999995</v>
      </c>
      <c r="R676" s="45">
        <v>18.739999999999998</v>
      </c>
      <c r="S676" s="45">
        <v>4.68</v>
      </c>
      <c r="T676" s="45">
        <v>22.71</v>
      </c>
      <c r="U676" s="45">
        <f t="shared" si="20"/>
        <v>46.129999999999995</v>
      </c>
      <c r="V676" s="45">
        <v>29.58</v>
      </c>
      <c r="W676" s="45">
        <v>59.82</v>
      </c>
      <c r="X676" s="64" t="s">
        <v>2239</v>
      </c>
      <c r="Y676" s="45">
        <v>3</v>
      </c>
      <c r="Z676" s="45">
        <v>1</v>
      </c>
      <c r="AA676" s="45">
        <v>2</v>
      </c>
      <c r="AB676" s="45">
        <v>44</v>
      </c>
      <c r="AC676" s="45"/>
      <c r="AD676" s="45">
        <f t="shared" si="21"/>
        <v>22.71</v>
      </c>
      <c r="AE676" s="52">
        <v>5</v>
      </c>
      <c r="AF676" s="43">
        <v>0</v>
      </c>
      <c r="AG676" s="53" t="s">
        <v>2091</v>
      </c>
      <c r="AH676" s="48" t="s">
        <v>2092</v>
      </c>
      <c r="AI676" s="66">
        <v>100</v>
      </c>
      <c r="AJ676" s="53"/>
      <c r="AK676" s="48"/>
      <c r="AL676" s="66"/>
      <c r="AM676" s="53"/>
      <c r="AN676" s="48"/>
      <c r="AO676" s="66"/>
      <c r="AP676" s="53"/>
      <c r="AQ676" s="48"/>
      <c r="AR676" s="66"/>
      <c r="AS676" s="53"/>
      <c r="AT676" s="45"/>
      <c r="AU676" s="66"/>
      <c r="AV676" s="107"/>
      <c r="AW676" s="45"/>
      <c r="AX676" s="66"/>
    </row>
    <row r="677" spans="1:50" ht="142.94999999999999" customHeight="1" x14ac:dyDescent="0.25">
      <c r="A677" s="45">
        <v>1502</v>
      </c>
      <c r="B677" s="253" t="s">
        <v>2081</v>
      </c>
      <c r="C677" s="45">
        <v>5</v>
      </c>
      <c r="D677" s="46"/>
      <c r="E677" s="47" t="s">
        <v>2232</v>
      </c>
      <c r="F677" s="45">
        <v>14926</v>
      </c>
      <c r="G677" s="47" t="s">
        <v>2240</v>
      </c>
      <c r="H677" s="45" t="s">
        <v>2241</v>
      </c>
      <c r="I677" s="48" t="s">
        <v>2242</v>
      </c>
      <c r="J677" s="104">
        <v>106279.26</v>
      </c>
      <c r="K677" s="105" t="s">
        <v>2085</v>
      </c>
      <c r="L677" s="48" t="s">
        <v>2235</v>
      </c>
      <c r="M677" s="48" t="s">
        <v>2236</v>
      </c>
      <c r="N677" s="48" t="s">
        <v>2243</v>
      </c>
      <c r="O677" s="48" t="s">
        <v>2244</v>
      </c>
      <c r="P677" s="45" t="s">
        <v>2245</v>
      </c>
      <c r="Q677" s="45">
        <f t="shared" si="19"/>
        <v>37.840000000000003</v>
      </c>
      <c r="R677" s="45">
        <v>12.1</v>
      </c>
      <c r="S677" s="45">
        <v>3.03</v>
      </c>
      <c r="T677" s="45">
        <v>22.71</v>
      </c>
      <c r="U677" s="45">
        <f t="shared" si="20"/>
        <v>37.840000000000003</v>
      </c>
      <c r="V677" s="45">
        <v>58.8</v>
      </c>
      <c r="W677" s="45">
        <v>59.7</v>
      </c>
      <c r="X677" s="64" t="s">
        <v>2246</v>
      </c>
      <c r="Y677" s="45">
        <v>5</v>
      </c>
      <c r="Z677" s="45">
        <v>1</v>
      </c>
      <c r="AA677" s="45">
        <v>2</v>
      </c>
      <c r="AB677" s="45">
        <v>44</v>
      </c>
      <c r="AC677" s="45"/>
      <c r="AD677" s="45">
        <f t="shared" si="21"/>
        <v>22.71</v>
      </c>
      <c r="AE677" s="52">
        <v>5</v>
      </c>
      <c r="AF677" s="43">
        <v>30</v>
      </c>
      <c r="AG677" s="53" t="s">
        <v>2091</v>
      </c>
      <c r="AH677" s="48" t="s">
        <v>2092</v>
      </c>
      <c r="AI677" s="66">
        <v>100</v>
      </c>
      <c r="AJ677" s="53"/>
      <c r="AK677" s="48"/>
      <c r="AL677" s="66"/>
      <c r="AM677" s="53"/>
      <c r="AN677" s="48"/>
      <c r="AO677" s="66"/>
      <c r="AP677" s="53"/>
      <c r="AQ677" s="48"/>
      <c r="AR677" s="66"/>
      <c r="AS677" s="53"/>
      <c r="AT677" s="45"/>
      <c r="AU677" s="66"/>
      <c r="AV677" s="107"/>
      <c r="AW677" s="45"/>
      <c r="AX677" s="66"/>
    </row>
    <row r="678" spans="1:50" ht="91.05" customHeight="1" x14ac:dyDescent="0.25">
      <c r="A678" s="45">
        <v>1502</v>
      </c>
      <c r="B678" s="253" t="s">
        <v>2081</v>
      </c>
      <c r="C678" s="45">
        <v>5</v>
      </c>
      <c r="D678" s="46"/>
      <c r="E678" s="47" t="s">
        <v>2232</v>
      </c>
      <c r="F678" s="45">
        <v>14926</v>
      </c>
      <c r="G678" s="47" t="s">
        <v>2247</v>
      </c>
      <c r="H678" s="45">
        <v>2015</v>
      </c>
      <c r="I678" s="48" t="s">
        <v>2248</v>
      </c>
      <c r="J678" s="104">
        <v>70594.759999999995</v>
      </c>
      <c r="K678" s="105" t="s">
        <v>2085</v>
      </c>
      <c r="L678" s="48" t="s">
        <v>2235</v>
      </c>
      <c r="M678" s="48" t="s">
        <v>2236</v>
      </c>
      <c r="N678" s="48" t="s">
        <v>2249</v>
      </c>
      <c r="O678" s="48" t="s">
        <v>2250</v>
      </c>
      <c r="P678" s="45">
        <v>2959600</v>
      </c>
      <c r="Q678" s="45">
        <f t="shared" si="19"/>
        <v>33.1</v>
      </c>
      <c r="R678" s="45">
        <v>8.31</v>
      </c>
      <c r="S678" s="45">
        <v>2.08</v>
      </c>
      <c r="T678" s="45">
        <v>22.71</v>
      </c>
      <c r="U678" s="45">
        <f t="shared" si="20"/>
        <v>33.1</v>
      </c>
      <c r="V678" s="45">
        <v>8.33</v>
      </c>
      <c r="W678" s="45">
        <v>60</v>
      </c>
      <c r="X678" s="64" t="s">
        <v>2251</v>
      </c>
      <c r="Y678" s="45">
        <v>5</v>
      </c>
      <c r="Z678" s="45">
        <v>1</v>
      </c>
      <c r="AA678" s="45">
        <v>2</v>
      </c>
      <c r="AB678" s="45">
        <v>44</v>
      </c>
      <c r="AC678" s="45"/>
      <c r="AD678" s="45">
        <f t="shared" si="21"/>
        <v>22.71</v>
      </c>
      <c r="AE678" s="52">
        <v>5</v>
      </c>
      <c r="AF678" s="43">
        <v>0</v>
      </c>
      <c r="AG678" s="53" t="s">
        <v>2091</v>
      </c>
      <c r="AH678" s="48" t="s">
        <v>2092</v>
      </c>
      <c r="AI678" s="66">
        <v>100</v>
      </c>
      <c r="AJ678" s="53"/>
      <c r="AK678" s="48"/>
      <c r="AL678" s="66"/>
      <c r="AM678" s="53"/>
      <c r="AN678" s="48"/>
      <c r="AO678" s="66"/>
      <c r="AP678" s="53"/>
      <c r="AQ678" s="48"/>
      <c r="AR678" s="66"/>
      <c r="AS678" s="53"/>
      <c r="AT678" s="45"/>
      <c r="AU678" s="66"/>
      <c r="AV678" s="107"/>
      <c r="AW678" s="45"/>
      <c r="AX678" s="66"/>
    </row>
    <row r="679" spans="1:50" ht="52.2" customHeight="1" x14ac:dyDescent="0.25">
      <c r="A679" s="45">
        <v>1502</v>
      </c>
      <c r="B679" s="253" t="s">
        <v>2081</v>
      </c>
      <c r="C679" s="45">
        <v>4</v>
      </c>
      <c r="D679" s="46"/>
      <c r="E679" s="47" t="s">
        <v>2252</v>
      </c>
      <c r="F679" s="45">
        <v>32104</v>
      </c>
      <c r="G679" s="47" t="s">
        <v>2253</v>
      </c>
      <c r="H679" s="45">
        <v>2015</v>
      </c>
      <c r="I679" s="48" t="s">
        <v>2254</v>
      </c>
      <c r="J679" s="104">
        <v>41920</v>
      </c>
      <c r="K679" s="105" t="s">
        <v>2085</v>
      </c>
      <c r="L679" s="48" t="s">
        <v>2255</v>
      </c>
      <c r="M679" s="48" t="s">
        <v>2256</v>
      </c>
      <c r="N679" s="48" t="s">
        <v>2257</v>
      </c>
      <c r="O679" s="48" t="s">
        <v>2258</v>
      </c>
      <c r="P679" s="45">
        <v>2922300</v>
      </c>
      <c r="Q679" s="45">
        <f t="shared" si="19"/>
        <v>47.930000000000007</v>
      </c>
      <c r="R679" s="45">
        <v>4.93</v>
      </c>
      <c r="S679" s="45">
        <v>1.23</v>
      </c>
      <c r="T679" s="45">
        <v>41.77</v>
      </c>
      <c r="U679" s="45">
        <f t="shared" si="20"/>
        <v>47.930000000000007</v>
      </c>
      <c r="V679" s="45">
        <v>62.5</v>
      </c>
      <c r="W679" s="45">
        <v>71.510000000000005</v>
      </c>
      <c r="X679" s="64" t="s">
        <v>2259</v>
      </c>
      <c r="Y679" s="45">
        <v>3</v>
      </c>
      <c r="Z679" s="45">
        <v>12</v>
      </c>
      <c r="AA679" s="45">
        <v>1.2</v>
      </c>
      <c r="AB679" s="45">
        <v>44</v>
      </c>
      <c r="AC679" s="45"/>
      <c r="AD679" s="45">
        <f t="shared" si="21"/>
        <v>41.77</v>
      </c>
      <c r="AE679" s="52">
        <v>5</v>
      </c>
      <c r="AF679" s="43">
        <v>80</v>
      </c>
      <c r="AG679" s="53" t="s">
        <v>2091</v>
      </c>
      <c r="AH679" s="48" t="s">
        <v>2092</v>
      </c>
      <c r="AI679" s="66">
        <v>60</v>
      </c>
      <c r="AJ679" s="53" t="s">
        <v>2093</v>
      </c>
      <c r="AK679" s="48" t="s">
        <v>2094</v>
      </c>
      <c r="AL679" s="66">
        <v>10</v>
      </c>
      <c r="AM679" s="53" t="s">
        <v>2260</v>
      </c>
      <c r="AN679" s="48" t="s">
        <v>2261</v>
      </c>
      <c r="AO679" s="66">
        <v>10</v>
      </c>
      <c r="AP679" s="53" t="s">
        <v>2262</v>
      </c>
      <c r="AQ679" s="48" t="s">
        <v>2263</v>
      </c>
      <c r="AR679" s="66">
        <v>10</v>
      </c>
      <c r="AS679" s="53" t="s">
        <v>2095</v>
      </c>
      <c r="AT679" s="45" t="s">
        <v>2096</v>
      </c>
      <c r="AU679" s="66">
        <v>10</v>
      </c>
      <c r="AV679" s="107"/>
      <c r="AW679" s="45"/>
      <c r="AX679" s="66"/>
    </row>
    <row r="680" spans="1:50" ht="39" customHeight="1" x14ac:dyDescent="0.25">
      <c r="A680" s="45">
        <v>1502</v>
      </c>
      <c r="B680" s="253" t="s">
        <v>2081</v>
      </c>
      <c r="C680" s="45">
        <v>2</v>
      </c>
      <c r="D680" s="46"/>
      <c r="E680" s="47" t="s">
        <v>2264</v>
      </c>
      <c r="F680" s="45">
        <v>18494</v>
      </c>
      <c r="G680" s="47" t="s">
        <v>2265</v>
      </c>
      <c r="H680" s="45">
        <v>2015</v>
      </c>
      <c r="I680" s="48" t="s">
        <v>2266</v>
      </c>
      <c r="J680" s="104">
        <v>32563.84</v>
      </c>
      <c r="K680" s="105" t="s">
        <v>2085</v>
      </c>
      <c r="L680" s="48" t="s">
        <v>2267</v>
      </c>
      <c r="M680" s="48" t="s">
        <v>2268</v>
      </c>
      <c r="N680" s="48" t="s">
        <v>2269</v>
      </c>
      <c r="O680" s="48" t="s">
        <v>2270</v>
      </c>
      <c r="P680" s="45">
        <v>2910600</v>
      </c>
      <c r="Q680" s="45">
        <f t="shared" si="19"/>
        <v>27.71</v>
      </c>
      <c r="R680" s="45">
        <v>3.83</v>
      </c>
      <c r="S680" s="45">
        <v>0.96</v>
      </c>
      <c r="T680" s="45">
        <v>22.92</v>
      </c>
      <c r="U680" s="45">
        <f t="shared" si="20"/>
        <v>27.71</v>
      </c>
      <c r="V680" s="45">
        <v>100</v>
      </c>
      <c r="W680" s="45">
        <v>74.849999999999994</v>
      </c>
      <c r="X680" s="64" t="s">
        <v>2271</v>
      </c>
      <c r="Y680" s="45">
        <v>1</v>
      </c>
      <c r="Z680" s="45">
        <v>4</v>
      </c>
      <c r="AA680" s="45">
        <v>2</v>
      </c>
      <c r="AB680" s="45">
        <v>44</v>
      </c>
      <c r="AC680" s="45"/>
      <c r="AD680" s="45">
        <f t="shared" si="21"/>
        <v>22.92</v>
      </c>
      <c r="AE680" s="52">
        <v>5</v>
      </c>
      <c r="AF680" s="43">
        <v>100</v>
      </c>
      <c r="AG680" s="53" t="s">
        <v>2091</v>
      </c>
      <c r="AH680" s="48" t="s">
        <v>2092</v>
      </c>
      <c r="AI680" s="66">
        <v>80</v>
      </c>
      <c r="AJ680" s="53"/>
      <c r="AK680" s="48"/>
      <c r="AL680" s="66"/>
      <c r="AM680" s="53"/>
      <c r="AN680" s="48"/>
      <c r="AO680" s="66"/>
      <c r="AP680" s="53"/>
      <c r="AQ680" s="48"/>
      <c r="AR680" s="66"/>
      <c r="AS680" s="53" t="s">
        <v>2272</v>
      </c>
      <c r="AT680" s="45" t="s">
        <v>2096</v>
      </c>
      <c r="AU680" s="66">
        <v>20</v>
      </c>
      <c r="AV680" s="107"/>
      <c r="AW680" s="45"/>
      <c r="AX680" s="66"/>
    </row>
    <row r="681" spans="1:50" ht="52.2" customHeight="1" x14ac:dyDescent="0.25">
      <c r="A681" s="45">
        <v>1502</v>
      </c>
      <c r="B681" s="253" t="s">
        <v>2081</v>
      </c>
      <c r="C681" s="45">
        <v>4</v>
      </c>
      <c r="D681" s="46"/>
      <c r="E681" s="47" t="s">
        <v>2252</v>
      </c>
      <c r="F681" s="45">
        <v>32104</v>
      </c>
      <c r="G681" s="47" t="s">
        <v>2273</v>
      </c>
      <c r="H681" s="45">
        <v>2015</v>
      </c>
      <c r="I681" s="48" t="s">
        <v>2274</v>
      </c>
      <c r="J681" s="104">
        <v>55037.7</v>
      </c>
      <c r="K681" s="105" t="s">
        <v>2085</v>
      </c>
      <c r="L681" s="48" t="s">
        <v>2255</v>
      </c>
      <c r="M681" s="48" t="s">
        <v>2256</v>
      </c>
      <c r="N681" s="48" t="s">
        <v>2275</v>
      </c>
      <c r="O681" s="48" t="s">
        <v>2276</v>
      </c>
      <c r="P681" s="45" t="s">
        <v>2277</v>
      </c>
      <c r="Q681" s="45">
        <f t="shared" si="19"/>
        <v>49.870000000000005</v>
      </c>
      <c r="R681" s="45">
        <v>6.48</v>
      </c>
      <c r="S681" s="45">
        <v>1.62</v>
      </c>
      <c r="T681" s="45">
        <v>41.77</v>
      </c>
      <c r="U681" s="45">
        <f t="shared" si="20"/>
        <v>49.870000000000005</v>
      </c>
      <c r="V681" s="45">
        <v>100</v>
      </c>
      <c r="W681" s="45">
        <v>74.849999999999994</v>
      </c>
      <c r="X681" s="64" t="s">
        <v>2278</v>
      </c>
      <c r="Y681" s="45">
        <v>6</v>
      </c>
      <c r="Z681" s="45">
        <v>4</v>
      </c>
      <c r="AA681" s="45">
        <v>1</v>
      </c>
      <c r="AB681" s="45">
        <v>44</v>
      </c>
      <c r="AC681" s="45"/>
      <c r="AD681" s="45">
        <f t="shared" si="21"/>
        <v>41.77</v>
      </c>
      <c r="AE681" s="52">
        <v>5</v>
      </c>
      <c r="AF681" s="43">
        <v>100</v>
      </c>
      <c r="AG681" s="53" t="s">
        <v>2091</v>
      </c>
      <c r="AH681" s="48" t="s">
        <v>2092</v>
      </c>
      <c r="AI681" s="66">
        <v>50</v>
      </c>
      <c r="AJ681" s="53" t="s">
        <v>2093</v>
      </c>
      <c r="AK681" s="48" t="s">
        <v>2094</v>
      </c>
      <c r="AL681" s="66">
        <v>20</v>
      </c>
      <c r="AM681" s="53" t="s">
        <v>2260</v>
      </c>
      <c r="AN681" s="48" t="s">
        <v>2261</v>
      </c>
      <c r="AO681" s="66">
        <v>10</v>
      </c>
      <c r="AP681" s="53" t="s">
        <v>2262</v>
      </c>
      <c r="AQ681" s="48" t="s">
        <v>2263</v>
      </c>
      <c r="AR681" s="66">
        <v>10</v>
      </c>
      <c r="AS681" s="53" t="s">
        <v>2095</v>
      </c>
      <c r="AT681" s="45" t="s">
        <v>2096</v>
      </c>
      <c r="AU681" s="66">
        <v>10</v>
      </c>
      <c r="AV681" s="107"/>
      <c r="AW681" s="45"/>
      <c r="AX681" s="66"/>
    </row>
    <row r="682" spans="1:50" ht="182.1" customHeight="1" x14ac:dyDescent="0.25">
      <c r="A682" s="45">
        <v>1502</v>
      </c>
      <c r="B682" s="253" t="s">
        <v>2081</v>
      </c>
      <c r="C682" s="45">
        <v>1</v>
      </c>
      <c r="D682" s="46"/>
      <c r="E682" s="47" t="s">
        <v>2279</v>
      </c>
      <c r="F682" s="45">
        <v>35413</v>
      </c>
      <c r="G682" s="47" t="s">
        <v>2280</v>
      </c>
      <c r="H682" s="45">
        <v>2016</v>
      </c>
      <c r="I682" s="48" t="s">
        <v>2281</v>
      </c>
      <c r="J682" s="104">
        <v>69090.52</v>
      </c>
      <c r="K682" s="105" t="s">
        <v>2085</v>
      </c>
      <c r="L682" s="48" t="s">
        <v>2282</v>
      </c>
      <c r="M682" s="48" t="s">
        <v>2283</v>
      </c>
      <c r="N682" s="48" t="s">
        <v>2284</v>
      </c>
      <c r="O682" s="48" t="s">
        <v>2285</v>
      </c>
      <c r="P682" s="45" t="s">
        <v>2286</v>
      </c>
      <c r="Q682" s="45">
        <f t="shared" si="19"/>
        <v>38.46</v>
      </c>
      <c r="R682" s="45">
        <v>8.1300000000000008</v>
      </c>
      <c r="S682" s="45">
        <v>2.0299999999999998</v>
      </c>
      <c r="T682" s="45">
        <v>28.3</v>
      </c>
      <c r="U682" s="45">
        <f t="shared" si="20"/>
        <v>38.46</v>
      </c>
      <c r="V682" s="45">
        <v>30</v>
      </c>
      <c r="W682" s="45">
        <v>55</v>
      </c>
      <c r="X682" s="64" t="s">
        <v>2287</v>
      </c>
      <c r="Y682" s="45">
        <v>3</v>
      </c>
      <c r="Z682" s="45">
        <v>10</v>
      </c>
      <c r="AA682" s="45">
        <v>2</v>
      </c>
      <c r="AB682" s="45">
        <v>16</v>
      </c>
      <c r="AC682" s="45"/>
      <c r="AD682" s="45">
        <f t="shared" si="21"/>
        <v>28.3</v>
      </c>
      <c r="AE682" s="52">
        <v>5</v>
      </c>
      <c r="AF682" s="43">
        <v>100</v>
      </c>
      <c r="AG682" s="53" t="s">
        <v>2091</v>
      </c>
      <c r="AH682" s="48" t="s">
        <v>2092</v>
      </c>
      <c r="AI682" s="66">
        <v>70</v>
      </c>
      <c r="AJ682" s="53" t="s">
        <v>2093</v>
      </c>
      <c r="AK682" s="48" t="s">
        <v>2094</v>
      </c>
      <c r="AL682" s="66">
        <v>25</v>
      </c>
      <c r="AM682" s="53"/>
      <c r="AN682" s="48"/>
      <c r="AO682" s="66"/>
      <c r="AP682" s="53"/>
      <c r="AQ682" s="48"/>
      <c r="AR682" s="66"/>
      <c r="AS682" s="53" t="s">
        <v>2095</v>
      </c>
      <c r="AT682" s="45" t="s">
        <v>2096</v>
      </c>
      <c r="AU682" s="66">
        <v>5</v>
      </c>
      <c r="AV682" s="107"/>
      <c r="AW682" s="45"/>
      <c r="AX682" s="66"/>
    </row>
    <row r="683" spans="1:50" ht="91.5" customHeight="1" x14ac:dyDescent="0.25">
      <c r="A683" s="45">
        <v>1502</v>
      </c>
      <c r="B683" s="253" t="s">
        <v>2081</v>
      </c>
      <c r="C683" s="45">
        <v>4</v>
      </c>
      <c r="D683" s="46"/>
      <c r="E683" s="47" t="s">
        <v>2288</v>
      </c>
      <c r="F683" s="45">
        <v>51145</v>
      </c>
      <c r="G683" s="47" t="s">
        <v>2289</v>
      </c>
      <c r="H683" s="45">
        <v>2016</v>
      </c>
      <c r="I683" s="48" t="s">
        <v>2290</v>
      </c>
      <c r="J683" s="104">
        <v>36563.33</v>
      </c>
      <c r="K683" s="105" t="s">
        <v>2085</v>
      </c>
      <c r="L683" s="48" t="s">
        <v>2291</v>
      </c>
      <c r="M683" s="48" t="s">
        <v>2292</v>
      </c>
      <c r="N683" s="48" t="s">
        <v>2293</v>
      </c>
      <c r="O683" s="48" t="s">
        <v>2294</v>
      </c>
      <c r="P683" s="45">
        <v>3001300</v>
      </c>
      <c r="Q683" s="45">
        <f t="shared" si="19"/>
        <v>2.41</v>
      </c>
      <c r="R683" s="45">
        <v>1.43</v>
      </c>
      <c r="S683" s="45">
        <v>0.36</v>
      </c>
      <c r="T683" s="45">
        <v>0.62</v>
      </c>
      <c r="U683" s="45">
        <f t="shared" si="20"/>
        <v>2.41</v>
      </c>
      <c r="V683" s="45">
        <v>100</v>
      </c>
      <c r="W683" s="45">
        <v>46.67</v>
      </c>
      <c r="X683" s="64" t="s">
        <v>2295</v>
      </c>
      <c r="Y683" s="45">
        <v>1</v>
      </c>
      <c r="Z683" s="45">
        <v>4</v>
      </c>
      <c r="AA683" s="45">
        <v>4</v>
      </c>
      <c r="AB683" s="45">
        <v>44</v>
      </c>
      <c r="AC683" s="45"/>
      <c r="AD683" s="45">
        <f t="shared" si="21"/>
        <v>0.62</v>
      </c>
      <c r="AE683" s="52">
        <v>5</v>
      </c>
      <c r="AF683" s="43">
        <v>100</v>
      </c>
      <c r="AG683" s="53" t="s">
        <v>2091</v>
      </c>
      <c r="AH683" s="48" t="s">
        <v>2092</v>
      </c>
      <c r="AI683" s="66">
        <v>30</v>
      </c>
      <c r="AJ683" s="53" t="s">
        <v>2093</v>
      </c>
      <c r="AK683" s="48" t="s">
        <v>2094</v>
      </c>
      <c r="AL683" s="66">
        <v>20</v>
      </c>
      <c r="AM683" s="53" t="s">
        <v>2296</v>
      </c>
      <c r="AN683" s="48" t="s">
        <v>2263</v>
      </c>
      <c r="AO683" s="66">
        <v>25</v>
      </c>
      <c r="AP683" s="53" t="s">
        <v>2262</v>
      </c>
      <c r="AQ683" s="48" t="s">
        <v>2263</v>
      </c>
      <c r="AR683" s="66">
        <v>25</v>
      </c>
      <c r="AS683" s="53"/>
      <c r="AT683" s="45"/>
      <c r="AU683" s="66"/>
      <c r="AV683" s="107"/>
      <c r="AW683" s="45"/>
      <c r="AX683" s="66"/>
    </row>
    <row r="684" spans="1:50" ht="117.15" customHeight="1" x14ac:dyDescent="0.25">
      <c r="A684" s="45">
        <v>1502</v>
      </c>
      <c r="B684" s="253" t="s">
        <v>2081</v>
      </c>
      <c r="C684" s="45">
        <v>1</v>
      </c>
      <c r="D684" s="46"/>
      <c r="E684" s="47" t="s">
        <v>2297</v>
      </c>
      <c r="F684" s="45">
        <v>27655</v>
      </c>
      <c r="G684" s="47" t="s">
        <v>2298</v>
      </c>
      <c r="H684" s="45">
        <v>2017</v>
      </c>
      <c r="I684" s="48" t="s">
        <v>2299</v>
      </c>
      <c r="J684" s="104">
        <v>90161.44</v>
      </c>
      <c r="K684" s="105" t="s">
        <v>2085</v>
      </c>
      <c r="L684" s="48" t="s">
        <v>2282</v>
      </c>
      <c r="M684" s="48" t="s">
        <v>2283</v>
      </c>
      <c r="N684" s="48" t="s">
        <v>2300</v>
      </c>
      <c r="O684" s="48" t="s">
        <v>2301</v>
      </c>
      <c r="P684" s="45" t="s">
        <v>2302</v>
      </c>
      <c r="Q684" s="45">
        <f t="shared" si="19"/>
        <v>41.45</v>
      </c>
      <c r="R684" s="45">
        <v>10.52</v>
      </c>
      <c r="S684" s="45">
        <v>2.63</v>
      </c>
      <c r="T684" s="45">
        <v>28.3</v>
      </c>
      <c r="U684" s="45">
        <f t="shared" si="20"/>
        <v>41.45</v>
      </c>
      <c r="V684" s="45">
        <v>100</v>
      </c>
      <c r="W684" s="45">
        <v>31.57</v>
      </c>
      <c r="X684" s="64" t="s">
        <v>2303</v>
      </c>
      <c r="Y684" s="45">
        <v>3</v>
      </c>
      <c r="Z684" s="45">
        <v>12</v>
      </c>
      <c r="AA684" s="45">
        <v>3</v>
      </c>
      <c r="AB684" s="45">
        <v>16</v>
      </c>
      <c r="AC684" s="45"/>
      <c r="AD684" s="45">
        <f t="shared" si="21"/>
        <v>28.3</v>
      </c>
      <c r="AE684" s="52">
        <v>5</v>
      </c>
      <c r="AF684" s="43">
        <v>100</v>
      </c>
      <c r="AG684" s="53" t="s">
        <v>2091</v>
      </c>
      <c r="AH684" s="48" t="s">
        <v>2092</v>
      </c>
      <c r="AI684" s="66">
        <v>50</v>
      </c>
      <c r="AJ684" s="53" t="s">
        <v>2093</v>
      </c>
      <c r="AK684" s="48" t="s">
        <v>2094</v>
      </c>
      <c r="AL684" s="66">
        <v>30</v>
      </c>
      <c r="AM684" s="53" t="s">
        <v>2185</v>
      </c>
      <c r="AN684" s="48" t="s">
        <v>2186</v>
      </c>
      <c r="AO684" s="66">
        <v>10</v>
      </c>
      <c r="AP684" s="53"/>
      <c r="AQ684" s="48"/>
      <c r="AR684" s="66"/>
      <c r="AS684" s="53" t="s">
        <v>2304</v>
      </c>
      <c r="AT684" s="45" t="s">
        <v>2096</v>
      </c>
      <c r="AU684" s="66">
        <v>5</v>
      </c>
      <c r="AV684" s="107" t="s">
        <v>2095</v>
      </c>
      <c r="AW684" s="45" t="s">
        <v>2096</v>
      </c>
      <c r="AX684" s="66">
        <v>5</v>
      </c>
    </row>
    <row r="685" spans="1:50" ht="78" customHeight="1" x14ac:dyDescent="0.25">
      <c r="A685" s="45">
        <v>1502</v>
      </c>
      <c r="B685" s="253" t="s">
        <v>2081</v>
      </c>
      <c r="C685" s="45">
        <v>7</v>
      </c>
      <c r="D685" s="46"/>
      <c r="E685" s="47" t="s">
        <v>2305</v>
      </c>
      <c r="F685" s="45">
        <v>39821</v>
      </c>
      <c r="G685" s="47" t="s">
        <v>2306</v>
      </c>
      <c r="H685" s="45">
        <v>2017</v>
      </c>
      <c r="I685" s="48" t="s">
        <v>2307</v>
      </c>
      <c r="J685" s="104">
        <v>19008.509999999998</v>
      </c>
      <c r="K685" s="105" t="s">
        <v>2085</v>
      </c>
      <c r="L685" s="48" t="s">
        <v>2282</v>
      </c>
      <c r="M685" s="48" t="s">
        <v>2283</v>
      </c>
      <c r="N685" s="48" t="s">
        <v>2308</v>
      </c>
      <c r="O685" s="48" t="s">
        <v>2309</v>
      </c>
      <c r="P685" s="45">
        <v>3020100</v>
      </c>
      <c r="Q685" s="45">
        <f t="shared" si="19"/>
        <v>49.44</v>
      </c>
      <c r="R685" s="45">
        <v>2.2400000000000002</v>
      </c>
      <c r="S685" s="45">
        <v>0.56000000000000005</v>
      </c>
      <c r="T685" s="45">
        <v>46.64</v>
      </c>
      <c r="U685" s="45">
        <f t="shared" si="20"/>
        <v>49.44</v>
      </c>
      <c r="V685" s="45">
        <v>56.67</v>
      </c>
      <c r="W685" s="45">
        <v>31.57</v>
      </c>
      <c r="X685" s="45" t="s">
        <v>2310</v>
      </c>
      <c r="Y685" s="45">
        <v>3</v>
      </c>
      <c r="Z685" s="45">
        <v>12</v>
      </c>
      <c r="AA685" s="45"/>
      <c r="AB685" s="45">
        <v>16</v>
      </c>
      <c r="AC685" s="45"/>
      <c r="AD685" s="45">
        <f t="shared" si="21"/>
        <v>46.64</v>
      </c>
      <c r="AE685" s="52">
        <v>5</v>
      </c>
      <c r="AF685" s="43">
        <v>80</v>
      </c>
      <c r="AG685" s="53" t="s">
        <v>2091</v>
      </c>
      <c r="AH685" s="48" t="s">
        <v>2092</v>
      </c>
      <c r="AI685" s="66">
        <v>40</v>
      </c>
      <c r="AJ685" s="53" t="s">
        <v>2093</v>
      </c>
      <c r="AK685" s="48" t="s">
        <v>2094</v>
      </c>
      <c r="AL685" s="66">
        <v>20</v>
      </c>
      <c r="AM685" s="53" t="s">
        <v>2311</v>
      </c>
      <c r="AN685" s="48" t="s">
        <v>2097</v>
      </c>
      <c r="AO685" s="66">
        <v>15</v>
      </c>
      <c r="AP685" s="53"/>
      <c r="AQ685" s="48"/>
      <c r="AR685" s="66"/>
      <c r="AS685" s="53" t="s">
        <v>2095</v>
      </c>
      <c r="AT685" s="45" t="s">
        <v>2096</v>
      </c>
      <c r="AU685" s="66">
        <v>25</v>
      </c>
      <c r="AV685" s="107"/>
      <c r="AW685" s="45"/>
      <c r="AX685" s="66"/>
    </row>
    <row r="686" spans="1:50" ht="52.2" customHeight="1" x14ac:dyDescent="0.25">
      <c r="A686" s="45">
        <v>1502</v>
      </c>
      <c r="B686" s="253" t="s">
        <v>2081</v>
      </c>
      <c r="C686" s="45">
        <v>6</v>
      </c>
      <c r="D686" s="46"/>
      <c r="E686" s="47" t="s">
        <v>2092</v>
      </c>
      <c r="F686" s="45">
        <v>20631</v>
      </c>
      <c r="G686" s="47" t="s">
        <v>2312</v>
      </c>
      <c r="H686" s="45">
        <v>2017</v>
      </c>
      <c r="I686" s="48" t="s">
        <v>2313</v>
      </c>
      <c r="J686" s="104">
        <v>91997.64</v>
      </c>
      <c r="K686" s="105" t="s">
        <v>2085</v>
      </c>
      <c r="L686" s="343" t="s">
        <v>2282</v>
      </c>
      <c r="M686" s="343" t="s">
        <v>2283</v>
      </c>
      <c r="N686" s="343" t="s">
        <v>2314</v>
      </c>
      <c r="O686" s="343" t="s">
        <v>2315</v>
      </c>
      <c r="P686" s="45">
        <v>3016900</v>
      </c>
      <c r="Q686" s="45">
        <f t="shared" si="19"/>
        <v>55.300000000000004</v>
      </c>
      <c r="R686" s="45">
        <v>10.82</v>
      </c>
      <c r="S686" s="45">
        <v>2.71</v>
      </c>
      <c r="T686" s="45">
        <v>41.77</v>
      </c>
      <c r="U686" s="45">
        <f t="shared" si="20"/>
        <v>55.300000000000004</v>
      </c>
      <c r="V686" s="45">
        <v>33.33</v>
      </c>
      <c r="W686" s="45">
        <v>35</v>
      </c>
      <c r="X686" s="45" t="s">
        <v>2316</v>
      </c>
      <c r="Y686" s="45">
        <v>3</v>
      </c>
      <c r="Z686" s="45">
        <v>10</v>
      </c>
      <c r="AA686" s="45">
        <v>3</v>
      </c>
      <c r="AB686" s="45">
        <v>16</v>
      </c>
      <c r="AC686" s="45"/>
      <c r="AD686" s="45">
        <f t="shared" si="21"/>
        <v>41.77</v>
      </c>
      <c r="AE686" s="52">
        <v>5</v>
      </c>
      <c r="AF686" s="43">
        <v>0</v>
      </c>
      <c r="AG686" s="53" t="s">
        <v>2091</v>
      </c>
      <c r="AH686" s="48" t="s">
        <v>2092</v>
      </c>
      <c r="AI686" s="66">
        <v>40</v>
      </c>
      <c r="AJ686" s="53" t="s">
        <v>2093</v>
      </c>
      <c r="AK686" s="48" t="s">
        <v>2094</v>
      </c>
      <c r="AL686" s="66">
        <v>40</v>
      </c>
      <c r="AM686" s="53"/>
      <c r="AN686" s="48"/>
      <c r="AO686" s="66"/>
      <c r="AP686" s="53"/>
      <c r="AQ686" s="48"/>
      <c r="AR686" s="66"/>
      <c r="AS686" s="53" t="s">
        <v>2095</v>
      </c>
      <c r="AT686" s="45" t="s">
        <v>2096</v>
      </c>
      <c r="AU686" s="66">
        <v>20</v>
      </c>
      <c r="AV686" s="107"/>
      <c r="AW686" s="45"/>
      <c r="AX686" s="66"/>
    </row>
    <row r="687" spans="1:50" ht="117.15" customHeight="1" x14ac:dyDescent="0.25">
      <c r="A687" s="45">
        <v>1502</v>
      </c>
      <c r="B687" s="253" t="s">
        <v>2081</v>
      </c>
      <c r="C687" s="45">
        <v>5</v>
      </c>
      <c r="D687" s="46"/>
      <c r="E687" s="47" t="s">
        <v>2108</v>
      </c>
      <c r="F687" s="45">
        <v>13411</v>
      </c>
      <c r="G687" s="47" t="s">
        <v>2317</v>
      </c>
      <c r="H687" s="45">
        <v>2017</v>
      </c>
      <c r="I687" s="48" t="s">
        <v>2318</v>
      </c>
      <c r="J687" s="104">
        <v>53096.4</v>
      </c>
      <c r="K687" s="105" t="s">
        <v>2085</v>
      </c>
      <c r="L687" s="48" t="s">
        <v>2086</v>
      </c>
      <c r="M687" s="48" t="s">
        <v>2087</v>
      </c>
      <c r="N687" s="48" t="s">
        <v>2319</v>
      </c>
      <c r="O687" s="48" t="s">
        <v>2320</v>
      </c>
      <c r="P687" s="45">
        <v>3016500</v>
      </c>
      <c r="Q687" s="45">
        <f t="shared" si="19"/>
        <v>36.11</v>
      </c>
      <c r="R687" s="45">
        <v>6.25</v>
      </c>
      <c r="S687" s="45">
        <v>1.56</v>
      </c>
      <c r="T687" s="45">
        <v>28.3</v>
      </c>
      <c r="U687" s="45">
        <f t="shared" si="20"/>
        <v>36.11</v>
      </c>
      <c r="V687" s="45">
        <v>42.08</v>
      </c>
      <c r="W687" s="45">
        <v>33.229999999999997</v>
      </c>
      <c r="X687" s="45" t="s">
        <v>2321</v>
      </c>
      <c r="Y687" s="45">
        <v>6</v>
      </c>
      <c r="Z687" s="45">
        <v>4</v>
      </c>
      <c r="AA687" s="45">
        <v>3</v>
      </c>
      <c r="AB687" s="45">
        <v>16</v>
      </c>
      <c r="AC687" s="45"/>
      <c r="AD687" s="45">
        <f t="shared" si="21"/>
        <v>28.3</v>
      </c>
      <c r="AE687" s="52">
        <v>5</v>
      </c>
      <c r="AF687" s="43">
        <v>40</v>
      </c>
      <c r="AG687" s="53" t="s">
        <v>2091</v>
      </c>
      <c r="AH687" s="48" t="s">
        <v>2092</v>
      </c>
      <c r="AI687" s="66">
        <v>20</v>
      </c>
      <c r="AJ687" s="53" t="s">
        <v>2093</v>
      </c>
      <c r="AK687" s="48" t="s">
        <v>2094</v>
      </c>
      <c r="AL687" s="66">
        <v>20</v>
      </c>
      <c r="AM687" s="53"/>
      <c r="AN687" s="48"/>
      <c r="AO687" s="66"/>
      <c r="AP687" s="53"/>
      <c r="AQ687" s="48"/>
      <c r="AR687" s="66"/>
      <c r="AS687" s="53" t="s">
        <v>2095</v>
      </c>
      <c r="AT687" s="45" t="s">
        <v>2096</v>
      </c>
      <c r="AU687" s="66">
        <v>60</v>
      </c>
      <c r="AV687" s="107"/>
      <c r="AW687" s="45"/>
      <c r="AX687" s="66"/>
    </row>
    <row r="688" spans="1:50" ht="64.95" customHeight="1" x14ac:dyDescent="0.25">
      <c r="A688" s="45">
        <v>1502</v>
      </c>
      <c r="B688" s="253" t="s">
        <v>2081</v>
      </c>
      <c r="C688" s="45">
        <v>4</v>
      </c>
      <c r="D688" s="46"/>
      <c r="E688" s="47" t="s">
        <v>2322</v>
      </c>
      <c r="F688" s="45" t="s">
        <v>2323</v>
      </c>
      <c r="G688" s="47" t="s">
        <v>8476</v>
      </c>
      <c r="H688" s="45" t="s">
        <v>2324</v>
      </c>
      <c r="I688" s="48" t="s">
        <v>2325</v>
      </c>
      <c r="J688" s="104" t="s">
        <v>2326</v>
      </c>
      <c r="K688" s="105" t="s">
        <v>2085</v>
      </c>
      <c r="L688" s="48" t="s">
        <v>2086</v>
      </c>
      <c r="M688" s="48" t="s">
        <v>2087</v>
      </c>
      <c r="N688" s="48" t="s">
        <v>2327</v>
      </c>
      <c r="O688" s="48" t="s">
        <v>2328</v>
      </c>
      <c r="P688" s="45" t="s">
        <v>2329</v>
      </c>
      <c r="Q688" s="45">
        <f t="shared" si="19"/>
        <v>43.150000000000006</v>
      </c>
      <c r="R688" s="45">
        <v>13.68</v>
      </c>
      <c r="S688" s="45">
        <v>3.42</v>
      </c>
      <c r="T688" s="45">
        <v>26.05</v>
      </c>
      <c r="U688" s="45">
        <f t="shared" si="20"/>
        <v>43.150000000000006</v>
      </c>
      <c r="V688" s="45">
        <v>100</v>
      </c>
      <c r="W688" s="45">
        <v>63.7</v>
      </c>
      <c r="X688" s="45" t="s">
        <v>2330</v>
      </c>
      <c r="Y688" s="45">
        <v>3</v>
      </c>
      <c r="Z688" s="45">
        <v>10</v>
      </c>
      <c r="AA688" s="45">
        <v>4</v>
      </c>
      <c r="AB688" s="45">
        <v>16</v>
      </c>
      <c r="AC688" s="45"/>
      <c r="AD688" s="45">
        <f t="shared" si="21"/>
        <v>26.05</v>
      </c>
      <c r="AE688" s="52">
        <v>5</v>
      </c>
      <c r="AF688" s="43">
        <v>100</v>
      </c>
      <c r="AG688" s="53" t="s">
        <v>2107</v>
      </c>
      <c r="AH688" s="48" t="s">
        <v>2094</v>
      </c>
      <c r="AI688" s="66">
        <v>40</v>
      </c>
      <c r="AJ688" s="53" t="s">
        <v>2091</v>
      </c>
      <c r="AK688" s="48" t="s">
        <v>2092</v>
      </c>
      <c r="AL688" s="66">
        <v>30</v>
      </c>
      <c r="AM688" s="53" t="s">
        <v>2331</v>
      </c>
      <c r="AN688" s="48" t="s">
        <v>2332</v>
      </c>
      <c r="AO688" s="66">
        <v>10</v>
      </c>
      <c r="AP688" s="53"/>
      <c r="AQ688" s="48"/>
      <c r="AR688" s="66"/>
      <c r="AS688" s="53" t="s">
        <v>2095</v>
      </c>
      <c r="AT688" s="45" t="s">
        <v>2096</v>
      </c>
      <c r="AU688" s="66">
        <v>20</v>
      </c>
      <c r="AV688" s="107"/>
      <c r="AW688" s="45"/>
      <c r="AX688" s="66"/>
    </row>
    <row r="689" spans="1:55" ht="39" customHeight="1" x14ac:dyDescent="0.25">
      <c r="A689" s="45">
        <v>1502</v>
      </c>
      <c r="B689" s="253" t="s">
        <v>2081</v>
      </c>
      <c r="C689" s="45">
        <v>5</v>
      </c>
      <c r="D689" s="46"/>
      <c r="E689" s="47" t="s">
        <v>2232</v>
      </c>
      <c r="F689" s="45">
        <v>14926</v>
      </c>
      <c r="G689" s="47" t="s">
        <v>2333</v>
      </c>
      <c r="H689" s="45">
        <v>2017</v>
      </c>
      <c r="I689" s="48" t="s">
        <v>2334</v>
      </c>
      <c r="J689" s="104">
        <v>21614.75</v>
      </c>
      <c r="K689" s="105" t="s">
        <v>2085</v>
      </c>
      <c r="L689" s="48" t="s">
        <v>2086</v>
      </c>
      <c r="M689" s="48" t="s">
        <v>2087</v>
      </c>
      <c r="N689" s="48" t="s">
        <v>2335</v>
      </c>
      <c r="O689" s="48" t="s">
        <v>2336</v>
      </c>
      <c r="P689" s="45">
        <v>3010300</v>
      </c>
      <c r="Q689" s="45">
        <f t="shared" si="19"/>
        <v>44.95</v>
      </c>
      <c r="R689" s="45">
        <v>2.54</v>
      </c>
      <c r="S689" s="45">
        <v>0.64</v>
      </c>
      <c r="T689" s="45">
        <v>41.77</v>
      </c>
      <c r="U689" s="45">
        <f t="shared" si="20"/>
        <v>44.95</v>
      </c>
      <c r="V689" s="45">
        <v>30</v>
      </c>
      <c r="W689" s="45">
        <v>38.33</v>
      </c>
      <c r="X689" s="45" t="s">
        <v>2337</v>
      </c>
      <c r="Y689" s="45">
        <v>3</v>
      </c>
      <c r="Z689" s="45">
        <v>12</v>
      </c>
      <c r="AA689" s="45">
        <v>3</v>
      </c>
      <c r="AB689" s="45">
        <v>16</v>
      </c>
      <c r="AC689" s="45"/>
      <c r="AD689" s="45">
        <f t="shared" si="21"/>
        <v>41.77</v>
      </c>
      <c r="AE689" s="52">
        <v>5</v>
      </c>
      <c r="AF689" s="43">
        <v>30</v>
      </c>
      <c r="AG689" s="53" t="s">
        <v>2091</v>
      </c>
      <c r="AH689" s="48" t="s">
        <v>2092</v>
      </c>
      <c r="AI689" s="66">
        <v>30</v>
      </c>
      <c r="AJ689" s="53" t="s">
        <v>2093</v>
      </c>
      <c r="AK689" s="48" t="s">
        <v>2094</v>
      </c>
      <c r="AL689" s="66">
        <v>30</v>
      </c>
      <c r="AM689" s="53"/>
      <c r="AN689" s="48"/>
      <c r="AO689" s="66"/>
      <c r="AP689" s="53"/>
      <c r="AQ689" s="48"/>
      <c r="AR689" s="66"/>
      <c r="AS689" s="53" t="s">
        <v>2095</v>
      </c>
      <c r="AT689" s="45" t="s">
        <v>2096</v>
      </c>
      <c r="AU689" s="66">
        <v>40</v>
      </c>
      <c r="AV689" s="107"/>
      <c r="AW689" s="45"/>
      <c r="AX689" s="66"/>
    </row>
    <row r="690" spans="1:55" ht="78" customHeight="1" x14ac:dyDescent="0.25">
      <c r="A690" s="45">
        <v>1502</v>
      </c>
      <c r="B690" s="253" t="s">
        <v>2081</v>
      </c>
      <c r="C690" s="45">
        <v>4</v>
      </c>
      <c r="D690" s="46"/>
      <c r="E690" s="47" t="s">
        <v>2338</v>
      </c>
      <c r="F690" s="45">
        <v>27939</v>
      </c>
      <c r="G690" s="47" t="s">
        <v>2339</v>
      </c>
      <c r="H690" s="45">
        <v>2018</v>
      </c>
      <c r="I690" s="48" t="s">
        <v>2340</v>
      </c>
      <c r="J690" s="104">
        <v>19300.88</v>
      </c>
      <c r="K690" s="105" t="s">
        <v>2085</v>
      </c>
      <c r="L690" s="48" t="s">
        <v>2282</v>
      </c>
      <c r="M690" s="48" t="s">
        <v>2283</v>
      </c>
      <c r="N690" s="48" t="s">
        <v>2341</v>
      </c>
      <c r="O690" s="48" t="s">
        <v>2342</v>
      </c>
      <c r="P690" s="45">
        <v>30900300</v>
      </c>
      <c r="Q690" s="45">
        <f t="shared" si="19"/>
        <v>23.93</v>
      </c>
      <c r="R690" s="45">
        <v>2.27</v>
      </c>
      <c r="S690" s="45">
        <v>0.56999999999999995</v>
      </c>
      <c r="T690" s="45">
        <v>21.09</v>
      </c>
      <c r="U690" s="45">
        <f t="shared" si="20"/>
        <v>23.93</v>
      </c>
      <c r="V690" s="45">
        <v>100</v>
      </c>
      <c r="W690" s="45">
        <v>8.23</v>
      </c>
      <c r="X690" s="45" t="s">
        <v>2343</v>
      </c>
      <c r="Y690" s="45">
        <v>3</v>
      </c>
      <c r="Z690" s="45">
        <v>1</v>
      </c>
      <c r="AA690" s="45">
        <v>2</v>
      </c>
      <c r="AB690" s="45">
        <v>44</v>
      </c>
      <c r="AC690" s="45"/>
      <c r="AD690" s="45">
        <f t="shared" si="21"/>
        <v>21.09</v>
      </c>
      <c r="AE690" s="52">
        <v>5</v>
      </c>
      <c r="AF690" s="43">
        <v>100</v>
      </c>
      <c r="AG690" s="53" t="s">
        <v>2091</v>
      </c>
      <c r="AH690" s="48" t="s">
        <v>2092</v>
      </c>
      <c r="AI690" s="66">
        <v>40</v>
      </c>
      <c r="AJ690" s="53" t="s">
        <v>2093</v>
      </c>
      <c r="AK690" s="48" t="s">
        <v>2094</v>
      </c>
      <c r="AL690" s="66">
        <v>30</v>
      </c>
      <c r="AM690" s="53" t="s">
        <v>2262</v>
      </c>
      <c r="AN690" s="48" t="s">
        <v>2263</v>
      </c>
      <c r="AO690" s="66">
        <v>10</v>
      </c>
      <c r="AP690" s="53"/>
      <c r="AQ690" s="48"/>
      <c r="AR690" s="66"/>
      <c r="AS690" s="53" t="s">
        <v>2095</v>
      </c>
      <c r="AT690" s="45" t="s">
        <v>2096</v>
      </c>
      <c r="AU690" s="66">
        <v>20</v>
      </c>
      <c r="AV690" s="107"/>
      <c r="AW690" s="45"/>
      <c r="AX690" s="66"/>
    </row>
    <row r="691" spans="1:55" ht="64.95" customHeight="1" x14ac:dyDescent="0.25">
      <c r="A691" s="45">
        <v>1502</v>
      </c>
      <c r="B691" s="253" t="s">
        <v>2081</v>
      </c>
      <c r="C691" s="45"/>
      <c r="D691" s="46"/>
      <c r="E691" s="47" t="s">
        <v>2344</v>
      </c>
      <c r="F691" s="45">
        <v>31345</v>
      </c>
      <c r="G691" s="47" t="s">
        <v>2345</v>
      </c>
      <c r="H691" s="45" t="s">
        <v>2346</v>
      </c>
      <c r="I691" s="48" t="s">
        <v>2347</v>
      </c>
      <c r="J691" s="104" t="s">
        <v>2348</v>
      </c>
      <c r="K691" s="105" t="s">
        <v>2085</v>
      </c>
      <c r="L691" s="48" t="s">
        <v>2086</v>
      </c>
      <c r="M691" s="48" t="s">
        <v>2087</v>
      </c>
      <c r="N691" s="48" t="s">
        <v>2349</v>
      </c>
      <c r="O691" s="48" t="s">
        <v>2350</v>
      </c>
      <c r="P691" s="45">
        <v>1621001</v>
      </c>
      <c r="Q691" s="45">
        <f t="shared" si="19"/>
        <v>14.809999999999999</v>
      </c>
      <c r="R691" s="45">
        <v>5.05</v>
      </c>
      <c r="S691" s="45">
        <v>1.26</v>
      </c>
      <c r="T691" s="45">
        <v>8.5</v>
      </c>
      <c r="U691" s="45">
        <f t="shared" si="20"/>
        <v>14.809999999999999</v>
      </c>
      <c r="V691" s="45">
        <v>100</v>
      </c>
      <c r="W691" s="45">
        <v>78.77</v>
      </c>
      <c r="X691" s="45" t="s">
        <v>2351</v>
      </c>
      <c r="Y691" s="45">
        <v>3</v>
      </c>
      <c r="Z691" s="45">
        <v>10</v>
      </c>
      <c r="AA691" s="45">
        <v>6</v>
      </c>
      <c r="AB691" s="45">
        <v>44</v>
      </c>
      <c r="AC691" s="45"/>
      <c r="AD691" s="45">
        <f t="shared" si="21"/>
        <v>8.5</v>
      </c>
      <c r="AE691" s="52">
        <v>5</v>
      </c>
      <c r="AF691" s="43">
        <v>100</v>
      </c>
      <c r="AG691" s="53" t="s">
        <v>2091</v>
      </c>
      <c r="AH691" s="48" t="s">
        <v>2092</v>
      </c>
      <c r="AI691" s="66">
        <v>10</v>
      </c>
      <c r="AJ691" s="53" t="s">
        <v>2093</v>
      </c>
      <c r="AK691" s="48" t="s">
        <v>2094</v>
      </c>
      <c r="AL691" s="66">
        <v>10</v>
      </c>
      <c r="AM691" s="53"/>
      <c r="AN691" s="48"/>
      <c r="AO691" s="66"/>
      <c r="AP691" s="53"/>
      <c r="AQ691" s="48"/>
      <c r="AR691" s="66"/>
      <c r="AS691" s="53" t="s">
        <v>2095</v>
      </c>
      <c r="AT691" s="45" t="s">
        <v>2352</v>
      </c>
      <c r="AU691" s="66">
        <v>80</v>
      </c>
      <c r="AV691" s="107"/>
      <c r="AW691" s="45"/>
      <c r="AX691" s="66"/>
    </row>
    <row r="692" spans="1:55" s="108" customFormat="1" ht="69" x14ac:dyDescent="0.3">
      <c r="A692" s="58">
        <v>1510</v>
      </c>
      <c r="B692" s="172" t="s">
        <v>1791</v>
      </c>
      <c r="C692" s="224">
        <v>8</v>
      </c>
      <c r="D692" s="225" t="s">
        <v>1796</v>
      </c>
      <c r="E692" s="224" t="s">
        <v>1793</v>
      </c>
      <c r="F692" s="224">
        <v>10756</v>
      </c>
      <c r="G692" s="224" t="s">
        <v>1797</v>
      </c>
      <c r="H692" s="224">
        <v>2018</v>
      </c>
      <c r="I692" s="224" t="s">
        <v>1798</v>
      </c>
      <c r="J692" s="226">
        <v>66270.86</v>
      </c>
      <c r="K692" s="224" t="s">
        <v>793</v>
      </c>
      <c r="L692" s="224" t="s">
        <v>1799</v>
      </c>
      <c r="M692" s="224" t="s">
        <v>1794</v>
      </c>
      <c r="N692" s="224" t="s">
        <v>1800</v>
      </c>
      <c r="O692" s="224" t="s">
        <v>1801</v>
      </c>
      <c r="P692" s="224">
        <v>11800296</v>
      </c>
      <c r="Q692" s="224">
        <v>0</v>
      </c>
      <c r="R692" s="224">
        <v>0</v>
      </c>
      <c r="S692" s="224">
        <v>0</v>
      </c>
      <c r="T692" s="224">
        <v>13.11</v>
      </c>
      <c r="U692" s="224">
        <f>SUM(R692:T692)</f>
        <v>13.11</v>
      </c>
      <c r="V692" s="224">
        <v>100</v>
      </c>
      <c r="W692" s="224">
        <v>0</v>
      </c>
      <c r="X692" s="227" t="s">
        <v>1795</v>
      </c>
      <c r="Y692" s="224">
        <v>6</v>
      </c>
      <c r="Z692" s="224">
        <v>1</v>
      </c>
      <c r="AA692" s="224">
        <v>1</v>
      </c>
      <c r="AB692" s="224">
        <v>23</v>
      </c>
      <c r="AC692" s="224">
        <v>80</v>
      </c>
      <c r="AD692" s="224">
        <v>13.11</v>
      </c>
      <c r="AE692" s="228">
        <v>5</v>
      </c>
      <c r="AF692" s="229">
        <f>AI692+AL692+AO692+AR692+AU692</f>
        <v>100</v>
      </c>
      <c r="AG692" s="230" t="s">
        <v>1792</v>
      </c>
      <c r="AH692" s="224" t="s">
        <v>1802</v>
      </c>
      <c r="AI692" s="236">
        <v>20</v>
      </c>
      <c r="AJ692" s="230" t="s">
        <v>1803</v>
      </c>
      <c r="AK692" s="224" t="s">
        <v>1804</v>
      </c>
      <c r="AL692" s="236">
        <v>20</v>
      </c>
      <c r="AM692" s="230" t="s">
        <v>1805</v>
      </c>
      <c r="AN692" s="224" t="s">
        <v>1806</v>
      </c>
      <c r="AO692" s="236">
        <v>20</v>
      </c>
      <c r="AP692" s="230" t="s">
        <v>1796</v>
      </c>
      <c r="AQ692" s="224" t="s">
        <v>1793</v>
      </c>
      <c r="AR692" s="236">
        <v>20</v>
      </c>
      <c r="AS692" s="230" t="s">
        <v>1807</v>
      </c>
      <c r="AT692" s="224"/>
      <c r="AU692" s="236">
        <v>20</v>
      </c>
      <c r="AV692" s="230"/>
      <c r="AW692" s="224"/>
      <c r="AX692" s="236"/>
      <c r="AY692" s="132"/>
      <c r="AZ692" s="132"/>
      <c r="BA692" s="132"/>
      <c r="BB692" s="132"/>
      <c r="BC692" s="132"/>
    </row>
    <row r="693" spans="1:55" s="108" customFormat="1" ht="110.4" x14ac:dyDescent="0.3">
      <c r="A693" s="58">
        <v>1510</v>
      </c>
      <c r="B693" s="172" t="s">
        <v>1791</v>
      </c>
      <c r="C693" s="224">
        <v>7</v>
      </c>
      <c r="D693" s="225" t="s">
        <v>1796</v>
      </c>
      <c r="E693" s="224" t="s">
        <v>1808</v>
      </c>
      <c r="F693" s="224">
        <v>18697</v>
      </c>
      <c r="G693" s="224" t="s">
        <v>1809</v>
      </c>
      <c r="H693" s="224">
        <v>2002</v>
      </c>
      <c r="I693" s="224" t="s">
        <v>1810</v>
      </c>
      <c r="J693" s="226">
        <v>75112.67</v>
      </c>
      <c r="K693" s="224" t="s">
        <v>848</v>
      </c>
      <c r="L693" s="224" t="s">
        <v>1811</v>
      </c>
      <c r="M693" s="224" t="s">
        <v>1812</v>
      </c>
      <c r="N693" s="224" t="s">
        <v>1813</v>
      </c>
      <c r="O693" s="224" t="s">
        <v>1814</v>
      </c>
      <c r="P693" s="224">
        <v>1020020</v>
      </c>
      <c r="Q693" s="231">
        <v>2.3529411764705883</v>
      </c>
      <c r="R693" s="224">
        <v>0</v>
      </c>
      <c r="S693" s="224">
        <v>2.35</v>
      </c>
      <c r="T693" s="224">
        <v>18.829999999999998</v>
      </c>
      <c r="U693" s="224">
        <v>21.18</v>
      </c>
      <c r="V693" s="224">
        <v>246</v>
      </c>
      <c r="W693" s="224">
        <v>100</v>
      </c>
      <c r="X693" s="227" t="s">
        <v>1795</v>
      </c>
      <c r="Y693" s="224">
        <v>3</v>
      </c>
      <c r="Z693" s="224">
        <v>11</v>
      </c>
      <c r="AA693" s="224">
        <v>5</v>
      </c>
      <c r="AB693" s="224">
        <v>4</v>
      </c>
      <c r="AC693" s="224">
        <v>298</v>
      </c>
      <c r="AD693" s="224">
        <v>18.829999999999998</v>
      </c>
      <c r="AE693" s="228">
        <v>5</v>
      </c>
      <c r="AF693" s="229">
        <v>100</v>
      </c>
      <c r="AG693" s="230" t="s">
        <v>1796</v>
      </c>
      <c r="AH693" s="224" t="s">
        <v>1808</v>
      </c>
      <c r="AI693" s="236">
        <v>100</v>
      </c>
      <c r="AJ693" s="230"/>
      <c r="AK693" s="224"/>
      <c r="AL693" s="236"/>
      <c r="AM693" s="230"/>
      <c r="AN693" s="224"/>
      <c r="AO693" s="236"/>
      <c r="AP693" s="230"/>
      <c r="AQ693" s="224"/>
      <c r="AR693" s="236"/>
      <c r="AS693" s="230"/>
      <c r="AT693" s="224"/>
      <c r="AU693" s="236"/>
      <c r="AV693" s="230"/>
      <c r="AW693" s="224"/>
      <c r="AX693" s="236"/>
      <c r="AY693" s="132"/>
      <c r="AZ693" s="132"/>
      <c r="BA693" s="132"/>
      <c r="BB693" s="132"/>
      <c r="BC693" s="132"/>
    </row>
    <row r="694" spans="1:55" s="108" customFormat="1" ht="151.80000000000001" x14ac:dyDescent="0.3">
      <c r="A694" s="58">
        <v>1510</v>
      </c>
      <c r="B694" s="172" t="s">
        <v>1791</v>
      </c>
      <c r="C694" s="224">
        <v>3</v>
      </c>
      <c r="D694" s="225" t="s">
        <v>1803</v>
      </c>
      <c r="E694" s="224" t="s">
        <v>1815</v>
      </c>
      <c r="F694" s="224">
        <v>38248</v>
      </c>
      <c r="G694" s="224" t="s">
        <v>1816</v>
      </c>
      <c r="H694" s="224">
        <v>2006</v>
      </c>
      <c r="I694" s="224" t="s">
        <v>1817</v>
      </c>
      <c r="J694" s="226">
        <v>50492.4</v>
      </c>
      <c r="K694" s="224" t="s">
        <v>655</v>
      </c>
      <c r="L694" s="224" t="s">
        <v>1818</v>
      </c>
      <c r="M694" s="224" t="s">
        <v>1819</v>
      </c>
      <c r="N694" s="224" t="s">
        <v>1820</v>
      </c>
      <c r="O694" s="224" t="s">
        <v>1821</v>
      </c>
      <c r="P694" s="224">
        <v>1070007</v>
      </c>
      <c r="Q694" s="224">
        <v>17</v>
      </c>
      <c r="R694" s="224">
        <v>0</v>
      </c>
      <c r="S694" s="224">
        <v>17</v>
      </c>
      <c r="T694" s="224">
        <v>14.41</v>
      </c>
      <c r="U694" s="224">
        <v>31.41</v>
      </c>
      <c r="V694" s="224">
        <v>0</v>
      </c>
      <c r="W694" s="224">
        <v>100</v>
      </c>
      <c r="X694" s="227" t="s">
        <v>1795</v>
      </c>
      <c r="Y694" s="224">
        <v>4</v>
      </c>
      <c r="Z694" s="224">
        <v>3</v>
      </c>
      <c r="AA694" s="224">
        <v>3</v>
      </c>
      <c r="AB694" s="224">
        <v>17</v>
      </c>
      <c r="AC694" s="224">
        <v>72</v>
      </c>
      <c r="AD694" s="224">
        <v>14.41</v>
      </c>
      <c r="AE694" s="228">
        <v>5</v>
      </c>
      <c r="AF694" s="229">
        <v>0</v>
      </c>
      <c r="AG694" s="230"/>
      <c r="AH694" s="224"/>
      <c r="AI694" s="236"/>
      <c r="AJ694" s="230"/>
      <c r="AK694" s="224"/>
      <c r="AL694" s="236"/>
      <c r="AM694" s="230"/>
      <c r="AN694" s="224"/>
      <c r="AO694" s="236"/>
      <c r="AP694" s="230"/>
      <c r="AQ694" s="224"/>
      <c r="AR694" s="236"/>
      <c r="AS694" s="230"/>
      <c r="AT694" s="224"/>
      <c r="AU694" s="236"/>
      <c r="AV694" s="230"/>
      <c r="AW694" s="224"/>
      <c r="AX694" s="236"/>
      <c r="AY694" s="132"/>
      <c r="AZ694" s="132"/>
      <c r="BA694" s="132"/>
      <c r="BB694" s="132"/>
      <c r="BC694" s="132"/>
    </row>
    <row r="695" spans="1:55" s="108" customFormat="1" ht="138" x14ac:dyDescent="0.3">
      <c r="A695" s="58">
        <v>1510</v>
      </c>
      <c r="B695" s="172" t="s">
        <v>1791</v>
      </c>
      <c r="C695" s="224">
        <v>3</v>
      </c>
      <c r="D695" s="225" t="s">
        <v>1803</v>
      </c>
      <c r="E695" s="224" t="s">
        <v>1815</v>
      </c>
      <c r="F695" s="224">
        <v>38248</v>
      </c>
      <c r="G695" s="224" t="s">
        <v>1822</v>
      </c>
      <c r="H695" s="224">
        <v>2008</v>
      </c>
      <c r="I695" s="224" t="s">
        <v>1823</v>
      </c>
      <c r="J695" s="226">
        <v>28315</v>
      </c>
      <c r="K695" s="224" t="s">
        <v>677</v>
      </c>
      <c r="L695" s="224" t="s">
        <v>1818</v>
      </c>
      <c r="M695" s="224" t="s">
        <v>1819</v>
      </c>
      <c r="N695" s="224" t="s">
        <v>1824</v>
      </c>
      <c r="O695" s="224" t="s">
        <v>1825</v>
      </c>
      <c r="P695" s="224">
        <v>1080098</v>
      </c>
      <c r="Q695" s="224">
        <v>1.5</v>
      </c>
      <c r="R695" s="224">
        <v>0</v>
      </c>
      <c r="S695" s="224">
        <v>1.5</v>
      </c>
      <c r="T695" s="224">
        <v>20.78</v>
      </c>
      <c r="U695" s="224">
        <v>22.28</v>
      </c>
      <c r="V695" s="224">
        <v>0</v>
      </c>
      <c r="W695" s="224">
        <v>100</v>
      </c>
      <c r="X695" s="227" t="s">
        <v>1795</v>
      </c>
      <c r="Y695" s="224">
        <v>4</v>
      </c>
      <c r="Z695" s="224">
        <v>3</v>
      </c>
      <c r="AA695" s="224">
        <v>3</v>
      </c>
      <c r="AB695" s="224">
        <v>60</v>
      </c>
      <c r="AC695" s="224">
        <v>45</v>
      </c>
      <c r="AD695" s="224">
        <v>20.78</v>
      </c>
      <c r="AE695" s="228">
        <v>5</v>
      </c>
      <c r="AF695" s="229">
        <v>0</v>
      </c>
      <c r="AG695" s="405"/>
      <c r="AH695" s="224"/>
      <c r="AI695" s="406"/>
      <c r="AJ695" s="230"/>
      <c r="AK695" s="224"/>
      <c r="AL695" s="236"/>
      <c r="AM695" s="230"/>
      <c r="AN695" s="224"/>
      <c r="AO695" s="236"/>
      <c r="AP695" s="230"/>
      <c r="AQ695" s="224"/>
      <c r="AR695" s="236"/>
      <c r="AS695" s="230"/>
      <c r="AT695" s="224"/>
      <c r="AU695" s="236"/>
      <c r="AV695" s="230"/>
      <c r="AW695" s="224"/>
      <c r="AX695" s="236"/>
      <c r="AY695" s="132"/>
      <c r="AZ695" s="132"/>
      <c r="BA695" s="132"/>
      <c r="BB695" s="132"/>
      <c r="BC695" s="132"/>
    </row>
    <row r="696" spans="1:55" s="108" customFormat="1" ht="138" x14ac:dyDescent="0.3">
      <c r="A696" s="58">
        <v>1510</v>
      </c>
      <c r="B696" s="172" t="s">
        <v>1791</v>
      </c>
      <c r="C696" s="224">
        <v>3</v>
      </c>
      <c r="D696" s="225" t="s">
        <v>1803</v>
      </c>
      <c r="E696" s="224" t="s">
        <v>1815</v>
      </c>
      <c r="F696" s="224">
        <v>38248</v>
      </c>
      <c r="G696" s="224" t="s">
        <v>1826</v>
      </c>
      <c r="H696" s="224">
        <v>2008</v>
      </c>
      <c r="I696" s="224" t="s">
        <v>1827</v>
      </c>
      <c r="J696" s="226">
        <v>41563</v>
      </c>
      <c r="K696" s="224" t="s">
        <v>677</v>
      </c>
      <c r="L696" s="224" t="s">
        <v>1818</v>
      </c>
      <c r="M696" s="224" t="s">
        <v>1819</v>
      </c>
      <c r="N696" s="224" t="s">
        <v>1828</v>
      </c>
      <c r="O696" s="224" t="s">
        <v>1829</v>
      </c>
      <c r="P696" s="224">
        <v>1080099</v>
      </c>
      <c r="Q696" s="224">
        <v>0.88</v>
      </c>
      <c r="R696" s="224">
        <v>0</v>
      </c>
      <c r="S696" s="224">
        <v>0.88</v>
      </c>
      <c r="T696" s="224">
        <v>14.41</v>
      </c>
      <c r="U696" s="224">
        <v>15.290000000000001</v>
      </c>
      <c r="V696" s="224">
        <v>1</v>
      </c>
      <c r="W696" s="224">
        <v>100</v>
      </c>
      <c r="X696" s="227" t="s">
        <v>1795</v>
      </c>
      <c r="Y696" s="224">
        <v>4</v>
      </c>
      <c r="Z696" s="224">
        <v>7</v>
      </c>
      <c r="AA696" s="224">
        <v>2</v>
      </c>
      <c r="AB696" s="224">
        <v>60</v>
      </c>
      <c r="AC696" s="224">
        <v>45</v>
      </c>
      <c r="AD696" s="224">
        <v>14.41</v>
      </c>
      <c r="AE696" s="228">
        <v>5</v>
      </c>
      <c r="AF696" s="229">
        <v>0</v>
      </c>
      <c r="AG696" s="230"/>
      <c r="AH696" s="224"/>
      <c r="AI696" s="236"/>
      <c r="AJ696" s="405"/>
      <c r="AK696" s="212"/>
      <c r="AL696" s="406"/>
      <c r="AM696" s="230"/>
      <c r="AN696" s="224"/>
      <c r="AO696" s="236"/>
      <c r="AP696" s="230"/>
      <c r="AQ696" s="224"/>
      <c r="AR696" s="236"/>
      <c r="AS696" s="230"/>
      <c r="AT696" s="224"/>
      <c r="AU696" s="236"/>
      <c r="AV696" s="230"/>
      <c r="AW696" s="224"/>
      <c r="AX696" s="236"/>
      <c r="AY696" s="132"/>
      <c r="AZ696" s="132"/>
      <c r="BA696" s="132"/>
      <c r="BB696" s="132"/>
      <c r="BC696" s="132"/>
    </row>
    <row r="697" spans="1:55" s="108" customFormat="1" ht="138" x14ac:dyDescent="0.3">
      <c r="A697" s="58">
        <v>1510</v>
      </c>
      <c r="B697" s="172" t="s">
        <v>1791</v>
      </c>
      <c r="C697" s="224">
        <v>3</v>
      </c>
      <c r="D697" s="225" t="s">
        <v>1803</v>
      </c>
      <c r="E697" s="224" t="s">
        <v>1815</v>
      </c>
      <c r="F697" s="224">
        <v>38248</v>
      </c>
      <c r="G697" s="224" t="s">
        <v>1830</v>
      </c>
      <c r="H697" s="224">
        <v>2008</v>
      </c>
      <c r="I697" s="224" t="s">
        <v>1831</v>
      </c>
      <c r="J697" s="226">
        <v>46847</v>
      </c>
      <c r="K697" s="224" t="s">
        <v>677</v>
      </c>
      <c r="L697" s="224" t="s">
        <v>1818</v>
      </c>
      <c r="M697" s="224" t="s">
        <v>1819</v>
      </c>
      <c r="N697" s="224" t="s">
        <v>1832</v>
      </c>
      <c r="O697" s="224" t="s">
        <v>1833</v>
      </c>
      <c r="P697" s="224">
        <v>1080100</v>
      </c>
      <c r="Q697" s="224">
        <v>2</v>
      </c>
      <c r="R697" s="224">
        <v>0</v>
      </c>
      <c r="S697" s="224">
        <v>2</v>
      </c>
      <c r="T697" s="224">
        <v>18.64</v>
      </c>
      <c r="U697" s="224">
        <v>20.64</v>
      </c>
      <c r="V697" s="224">
        <v>5</v>
      </c>
      <c r="W697" s="224">
        <v>100</v>
      </c>
      <c r="X697" s="227" t="s">
        <v>1795</v>
      </c>
      <c r="Y697" s="224">
        <v>4</v>
      </c>
      <c r="Z697" s="224">
        <v>7</v>
      </c>
      <c r="AA697" s="224">
        <v>2</v>
      </c>
      <c r="AB697" s="224">
        <v>60</v>
      </c>
      <c r="AC697" s="224">
        <v>45</v>
      </c>
      <c r="AD697" s="224">
        <v>18.64</v>
      </c>
      <c r="AE697" s="228">
        <v>5</v>
      </c>
      <c r="AF697" s="229">
        <v>0</v>
      </c>
      <c r="AG697" s="230"/>
      <c r="AH697" s="224"/>
      <c r="AI697" s="236"/>
      <c r="AJ697" s="182"/>
      <c r="AK697" s="183"/>
      <c r="AL697" s="184"/>
      <c r="AM697" s="230"/>
      <c r="AN697" s="224"/>
      <c r="AO697" s="236"/>
      <c r="AP697" s="230"/>
      <c r="AQ697" s="224"/>
      <c r="AR697" s="236"/>
      <c r="AS697" s="230"/>
      <c r="AT697" s="224"/>
      <c r="AU697" s="236"/>
      <c r="AV697" s="230"/>
      <c r="AW697" s="224"/>
      <c r="AX697" s="236"/>
      <c r="AY697" s="132"/>
      <c r="AZ697" s="132"/>
      <c r="BA697" s="132"/>
      <c r="BB697" s="132"/>
      <c r="BC697" s="132"/>
    </row>
    <row r="698" spans="1:55" s="108" customFormat="1" ht="138" x14ac:dyDescent="0.3">
      <c r="A698" s="58">
        <v>1510</v>
      </c>
      <c r="B698" s="172" t="s">
        <v>1791</v>
      </c>
      <c r="C698" s="224">
        <v>3</v>
      </c>
      <c r="D698" s="225" t="s">
        <v>1803</v>
      </c>
      <c r="E698" s="224" t="s">
        <v>1815</v>
      </c>
      <c r="F698" s="224">
        <v>38248</v>
      </c>
      <c r="G698" s="224" t="s">
        <v>1834</v>
      </c>
      <c r="H698" s="224">
        <v>2014</v>
      </c>
      <c r="I698" s="224" t="s">
        <v>1835</v>
      </c>
      <c r="J698" s="226">
        <v>20620</v>
      </c>
      <c r="K698" s="224" t="s">
        <v>1836</v>
      </c>
      <c r="L698" s="224" t="s">
        <v>1818</v>
      </c>
      <c r="M698" s="224" t="s">
        <v>1819</v>
      </c>
      <c r="N698" s="224" t="s">
        <v>1837</v>
      </c>
      <c r="O698" s="224" t="s">
        <v>1838</v>
      </c>
      <c r="P698" s="224">
        <v>1140004</v>
      </c>
      <c r="Q698" s="224">
        <v>0.88</v>
      </c>
      <c r="R698" s="224">
        <v>0</v>
      </c>
      <c r="S698" s="224">
        <v>0.88</v>
      </c>
      <c r="T698" s="224">
        <v>20.78</v>
      </c>
      <c r="U698" s="224">
        <v>21.66</v>
      </c>
      <c r="V698" s="224">
        <v>55</v>
      </c>
      <c r="W698" s="224">
        <v>52</v>
      </c>
      <c r="X698" s="227" t="s">
        <v>1795</v>
      </c>
      <c r="Y698" s="224">
        <v>4</v>
      </c>
      <c r="Z698" s="224">
        <v>7</v>
      </c>
      <c r="AA698" s="224">
        <v>2</v>
      </c>
      <c r="AB698" s="224">
        <v>60</v>
      </c>
      <c r="AC698" s="224"/>
      <c r="AD698" s="224">
        <v>20.78</v>
      </c>
      <c r="AE698" s="228">
        <v>5</v>
      </c>
      <c r="AF698" s="229">
        <v>0</v>
      </c>
      <c r="AG698" s="230"/>
      <c r="AH698" s="224"/>
      <c r="AI698" s="236"/>
      <c r="AJ698" s="175"/>
      <c r="AK698" s="232"/>
      <c r="AL698" s="236"/>
      <c r="AM698" s="175"/>
      <c r="AN698" s="176"/>
      <c r="AO698" s="236"/>
      <c r="AP698" s="230"/>
      <c r="AQ698" s="224"/>
      <c r="AR698" s="236"/>
      <c r="AS698" s="230"/>
      <c r="AT698" s="224"/>
      <c r="AU698" s="236"/>
      <c r="AV698" s="230"/>
      <c r="AW698" s="224"/>
      <c r="AX698" s="236"/>
      <c r="AY698" s="132"/>
      <c r="AZ698" s="132"/>
      <c r="BA698" s="132"/>
      <c r="BB698" s="132"/>
      <c r="BC698" s="132"/>
    </row>
    <row r="699" spans="1:55" s="108" customFormat="1" ht="320.25" customHeight="1" x14ac:dyDescent="0.3">
      <c r="A699" s="58">
        <v>1510</v>
      </c>
      <c r="B699" s="172" t="s">
        <v>1791</v>
      </c>
      <c r="C699" s="224">
        <v>3</v>
      </c>
      <c r="D699" s="225" t="s">
        <v>1803</v>
      </c>
      <c r="E699" s="224" t="s">
        <v>1815</v>
      </c>
      <c r="F699" s="224">
        <v>38248</v>
      </c>
      <c r="G699" s="224" t="s">
        <v>1839</v>
      </c>
      <c r="H699" s="224">
        <v>2018</v>
      </c>
      <c r="I699" s="224" t="s">
        <v>1840</v>
      </c>
      <c r="J699" s="226">
        <v>80681.759999999995</v>
      </c>
      <c r="K699" s="224" t="s">
        <v>793</v>
      </c>
      <c r="L699" s="224" t="s">
        <v>1841</v>
      </c>
      <c r="M699" s="224" t="s">
        <v>1819</v>
      </c>
      <c r="N699" s="224" t="s">
        <v>1842</v>
      </c>
      <c r="O699" s="224" t="s">
        <v>1843</v>
      </c>
      <c r="P699" s="224">
        <v>1180016</v>
      </c>
      <c r="Q699" s="224">
        <v>0.88</v>
      </c>
      <c r="R699" s="224">
        <v>0</v>
      </c>
      <c r="S699" s="224">
        <v>0.88</v>
      </c>
      <c r="T699" s="224">
        <v>20.78</v>
      </c>
      <c r="U699" s="224">
        <v>21.66</v>
      </c>
      <c r="V699" s="224">
        <v>3</v>
      </c>
      <c r="W699" s="224">
        <v>0</v>
      </c>
      <c r="X699" s="227" t="s">
        <v>1795</v>
      </c>
      <c r="Y699" s="224">
        <v>4</v>
      </c>
      <c r="Z699" s="224">
        <v>7</v>
      </c>
      <c r="AA699" s="224">
        <v>2</v>
      </c>
      <c r="AB699" s="224">
        <v>60</v>
      </c>
      <c r="AC699" s="224">
        <v>198</v>
      </c>
      <c r="AD699" s="224">
        <v>20.78</v>
      </c>
      <c r="AE699" s="228">
        <v>5</v>
      </c>
      <c r="AF699" s="229">
        <v>35</v>
      </c>
      <c r="AG699" s="230" t="s">
        <v>8949</v>
      </c>
      <c r="AH699" s="224" t="s">
        <v>1804</v>
      </c>
      <c r="AI699" s="236">
        <v>14</v>
      </c>
      <c r="AJ699" s="230"/>
      <c r="AK699" s="224"/>
      <c r="AL699" s="236"/>
      <c r="AM699" s="175"/>
      <c r="AN699" s="176"/>
      <c r="AO699" s="236"/>
      <c r="AP699" s="230"/>
      <c r="AQ699" s="224"/>
      <c r="AR699" s="236"/>
      <c r="AS699" s="230" t="s">
        <v>1844</v>
      </c>
      <c r="AT699" s="224" t="s">
        <v>1804</v>
      </c>
      <c r="AU699" s="236">
        <v>5</v>
      </c>
      <c r="AV699" s="230" t="s">
        <v>8950</v>
      </c>
      <c r="AW699" s="224" t="s">
        <v>1804</v>
      </c>
      <c r="AX699" s="236">
        <v>81</v>
      </c>
      <c r="AY699" s="132"/>
      <c r="AZ699" s="132"/>
      <c r="BA699" s="132"/>
      <c r="BB699" s="132"/>
      <c r="BC699" s="132"/>
    </row>
    <row r="700" spans="1:55" s="108" customFormat="1" ht="110.4" x14ac:dyDescent="0.3">
      <c r="A700" s="58">
        <v>1510</v>
      </c>
      <c r="B700" s="172" t="s">
        <v>1791</v>
      </c>
      <c r="C700" s="224">
        <v>7</v>
      </c>
      <c r="D700" s="225" t="s">
        <v>1796</v>
      </c>
      <c r="E700" s="224" t="s">
        <v>1808</v>
      </c>
      <c r="F700" s="224">
        <v>18697</v>
      </c>
      <c r="G700" s="224" t="s">
        <v>8863</v>
      </c>
      <c r="H700" s="224">
        <v>2018</v>
      </c>
      <c r="I700" s="224" t="s">
        <v>8864</v>
      </c>
      <c r="J700" s="226">
        <v>71412.820000000007</v>
      </c>
      <c r="K700" s="224" t="s">
        <v>793</v>
      </c>
      <c r="L700" s="224" t="s">
        <v>1811</v>
      </c>
      <c r="M700" s="224" t="s">
        <v>1812</v>
      </c>
      <c r="N700" s="224" t="s">
        <v>1813</v>
      </c>
      <c r="O700" s="224" t="s">
        <v>1814</v>
      </c>
      <c r="P700" s="224">
        <v>1180034</v>
      </c>
      <c r="Q700" s="231">
        <v>2.3529411764705883</v>
      </c>
      <c r="R700" s="224">
        <v>0</v>
      </c>
      <c r="S700" s="224">
        <v>2.35</v>
      </c>
      <c r="T700" s="224">
        <v>18.829999999999998</v>
      </c>
      <c r="U700" s="224">
        <v>21.18</v>
      </c>
      <c r="V700" s="224">
        <v>0</v>
      </c>
      <c r="W700" s="224">
        <v>0</v>
      </c>
      <c r="X700" s="227" t="s">
        <v>1795</v>
      </c>
      <c r="Y700" s="224">
        <v>3</v>
      </c>
      <c r="Z700" s="224">
        <v>11</v>
      </c>
      <c r="AA700" s="224">
        <v>5</v>
      </c>
      <c r="AB700" s="224">
        <v>4</v>
      </c>
      <c r="AC700" s="224">
        <v>194</v>
      </c>
      <c r="AD700" s="224">
        <v>18.829999999999998</v>
      </c>
      <c r="AE700" s="228">
        <v>5</v>
      </c>
      <c r="AF700" s="229">
        <v>56</v>
      </c>
      <c r="AG700" s="230" t="s">
        <v>1796</v>
      </c>
      <c r="AH700" s="224" t="s">
        <v>1808</v>
      </c>
      <c r="AI700" s="236">
        <v>100</v>
      </c>
      <c r="AJ700" s="230"/>
      <c r="AK700" s="224"/>
      <c r="AL700" s="236"/>
      <c r="AM700" s="175"/>
      <c r="AN700" s="176"/>
      <c r="AO700" s="236"/>
      <c r="AP700" s="230"/>
      <c r="AQ700" s="224"/>
      <c r="AR700" s="236"/>
      <c r="AS700" s="230"/>
      <c r="AT700" s="224"/>
      <c r="AU700" s="236"/>
      <c r="AV700" s="230"/>
      <c r="AW700" s="224"/>
      <c r="AX700" s="236"/>
      <c r="AY700" s="132"/>
      <c r="AZ700" s="132"/>
      <c r="BA700" s="132"/>
      <c r="BB700" s="132"/>
      <c r="BC700" s="132"/>
    </row>
    <row r="701" spans="1:55" s="39" customFormat="1" ht="156" customHeight="1" x14ac:dyDescent="0.25">
      <c r="A701" s="95">
        <v>1538</v>
      </c>
      <c r="B701" s="253" t="s">
        <v>6354</v>
      </c>
      <c r="C701" s="95">
        <v>4</v>
      </c>
      <c r="D701" s="82" t="s">
        <v>6355</v>
      </c>
      <c r="E701" s="284" t="s">
        <v>6356</v>
      </c>
      <c r="F701" s="95">
        <v>10268</v>
      </c>
      <c r="G701" s="284" t="s">
        <v>6357</v>
      </c>
      <c r="H701" s="95">
        <v>2003</v>
      </c>
      <c r="I701" s="161" t="s">
        <v>6358</v>
      </c>
      <c r="J701" s="261">
        <v>82874.31</v>
      </c>
      <c r="K701" s="105" t="s">
        <v>848</v>
      </c>
      <c r="L701" s="161" t="s">
        <v>6359</v>
      </c>
      <c r="M701" s="161" t="s">
        <v>6360</v>
      </c>
      <c r="N701" s="161" t="s">
        <v>6361</v>
      </c>
      <c r="O701" s="161" t="s">
        <v>6362</v>
      </c>
      <c r="P701" s="95" t="s">
        <v>6363</v>
      </c>
      <c r="Q701" s="82">
        <v>89.75</v>
      </c>
      <c r="R701" s="82">
        <v>9.75</v>
      </c>
      <c r="S701" s="82">
        <v>35</v>
      </c>
      <c r="T701" s="82">
        <v>45</v>
      </c>
      <c r="U701" s="82">
        <v>89.75</v>
      </c>
      <c r="V701" s="95">
        <v>100</v>
      </c>
      <c r="W701" s="95">
        <v>100</v>
      </c>
      <c r="X701" s="82" t="s">
        <v>6364</v>
      </c>
      <c r="Y701" s="95">
        <v>3</v>
      </c>
      <c r="Z701" s="95">
        <v>1</v>
      </c>
      <c r="AA701" s="95">
        <v>7</v>
      </c>
      <c r="AB701" s="95">
        <v>4</v>
      </c>
      <c r="AC701" s="95">
        <v>55</v>
      </c>
      <c r="AD701" s="82"/>
      <c r="AE701" s="360">
        <v>0.25</v>
      </c>
      <c r="AF701" s="62">
        <v>100</v>
      </c>
      <c r="AG701" s="394" t="s">
        <v>6365</v>
      </c>
      <c r="AH701" s="161" t="s">
        <v>6356</v>
      </c>
      <c r="AI701" s="366">
        <v>5</v>
      </c>
      <c r="AJ701" s="386" t="s">
        <v>6366</v>
      </c>
      <c r="AK701" s="285" t="s">
        <v>6367</v>
      </c>
      <c r="AL701" s="366">
        <v>20</v>
      </c>
      <c r="AM701" s="386" t="s">
        <v>6368</v>
      </c>
      <c r="AN701" s="285" t="s">
        <v>6356</v>
      </c>
      <c r="AO701" s="366">
        <v>75</v>
      </c>
      <c r="AP701" s="386" t="s">
        <v>6369</v>
      </c>
      <c r="AQ701" s="285"/>
      <c r="AR701" s="366"/>
      <c r="AS701" s="386"/>
      <c r="AT701" s="95"/>
      <c r="AU701" s="366"/>
      <c r="AV701" s="369"/>
      <c r="AW701" s="95"/>
      <c r="AX701" s="366"/>
      <c r="AY701" s="132"/>
      <c r="AZ701" s="132"/>
      <c r="BA701" s="132"/>
      <c r="BB701" s="132"/>
      <c r="BC701" s="132"/>
    </row>
    <row r="702" spans="1:55" s="39" customFormat="1" ht="91.05" customHeight="1" x14ac:dyDescent="0.25">
      <c r="A702" s="95">
        <v>1538</v>
      </c>
      <c r="B702" s="253" t="s">
        <v>6354</v>
      </c>
      <c r="C702" s="95">
        <v>24</v>
      </c>
      <c r="D702" s="82" t="s">
        <v>1292</v>
      </c>
      <c r="E702" s="284" t="s">
        <v>6370</v>
      </c>
      <c r="F702" s="95">
        <v>7134</v>
      </c>
      <c r="G702" s="284" t="s">
        <v>6371</v>
      </c>
      <c r="H702" s="95">
        <v>2002</v>
      </c>
      <c r="I702" s="161" t="s">
        <v>6372</v>
      </c>
      <c r="J702" s="261">
        <v>67115.05</v>
      </c>
      <c r="K702" s="105" t="s">
        <v>848</v>
      </c>
      <c r="L702" s="161" t="s">
        <v>6373</v>
      </c>
      <c r="M702" s="161" t="s">
        <v>6374</v>
      </c>
      <c r="N702" s="161" t="s">
        <v>6375</v>
      </c>
      <c r="O702" s="161" t="s">
        <v>6376</v>
      </c>
      <c r="P702" s="95">
        <v>19282</v>
      </c>
      <c r="Q702" s="82">
        <v>87.9</v>
      </c>
      <c r="R702" s="82">
        <v>7.9</v>
      </c>
      <c r="S702" s="82">
        <v>35</v>
      </c>
      <c r="T702" s="82">
        <v>45</v>
      </c>
      <c r="U702" s="82">
        <v>87.9</v>
      </c>
      <c r="V702" s="95">
        <v>100</v>
      </c>
      <c r="W702" s="95">
        <v>100</v>
      </c>
      <c r="X702" s="82" t="s">
        <v>6377</v>
      </c>
      <c r="Y702" s="95">
        <v>1</v>
      </c>
      <c r="Z702" s="95">
        <v>8</v>
      </c>
      <c r="AA702" s="95">
        <v>2</v>
      </c>
      <c r="AB702" s="95">
        <v>53</v>
      </c>
      <c r="AC702" s="95">
        <v>27</v>
      </c>
      <c r="AD702" s="82"/>
      <c r="AE702" s="360">
        <v>0.2</v>
      </c>
      <c r="AF702" s="62">
        <v>100</v>
      </c>
      <c r="AG702" s="394" t="s">
        <v>6378</v>
      </c>
      <c r="AH702" s="161"/>
      <c r="AI702" s="366"/>
      <c r="AJ702" s="386" t="s">
        <v>1292</v>
      </c>
      <c r="AK702" s="285" t="s">
        <v>6379</v>
      </c>
      <c r="AL702" s="366"/>
      <c r="AM702" s="386" t="s">
        <v>6380</v>
      </c>
      <c r="AN702" s="285"/>
      <c r="AO702" s="366"/>
      <c r="AP702" s="386"/>
      <c r="AQ702" s="285"/>
      <c r="AR702" s="366"/>
      <c r="AS702" s="386"/>
      <c r="AT702" s="95"/>
      <c r="AU702" s="366"/>
      <c r="AV702" s="369"/>
      <c r="AW702" s="95"/>
      <c r="AX702" s="366"/>
      <c r="AY702" s="132"/>
      <c r="AZ702" s="132"/>
      <c r="BA702" s="132"/>
      <c r="BB702" s="132"/>
      <c r="BC702" s="132"/>
    </row>
    <row r="703" spans="1:55" s="39" customFormat="1" ht="142.94999999999999" customHeight="1" x14ac:dyDescent="0.25">
      <c r="A703" s="95">
        <v>1538</v>
      </c>
      <c r="B703" s="253" t="s">
        <v>6354</v>
      </c>
      <c r="C703" s="95">
        <v>25</v>
      </c>
      <c r="D703" s="82" t="s">
        <v>6381</v>
      </c>
      <c r="E703" s="284" t="s">
        <v>6382</v>
      </c>
      <c r="F703" s="95">
        <v>10774</v>
      </c>
      <c r="G703" s="284" t="s">
        <v>6383</v>
      </c>
      <c r="H703" s="95">
        <v>2002</v>
      </c>
      <c r="I703" s="161" t="s">
        <v>6384</v>
      </c>
      <c r="J703" s="261">
        <v>50075.11</v>
      </c>
      <c r="K703" s="105" t="s">
        <v>848</v>
      </c>
      <c r="L703" s="161" t="s">
        <v>6385</v>
      </c>
      <c r="M703" s="161" t="s">
        <v>6386</v>
      </c>
      <c r="N703" s="161" t="s">
        <v>6387</v>
      </c>
      <c r="O703" s="161" t="s">
        <v>6388</v>
      </c>
      <c r="P703" s="95">
        <v>19584</v>
      </c>
      <c r="Q703" s="82">
        <v>85.89</v>
      </c>
      <c r="R703" s="82">
        <v>5.89</v>
      </c>
      <c r="S703" s="82">
        <v>35</v>
      </c>
      <c r="T703" s="82">
        <v>45</v>
      </c>
      <c r="U703" s="82">
        <v>85.89</v>
      </c>
      <c r="V703" s="95">
        <v>100</v>
      </c>
      <c r="W703" s="95">
        <v>100</v>
      </c>
      <c r="X703" s="82" t="s">
        <v>6389</v>
      </c>
      <c r="Y703" s="95"/>
      <c r="Z703" s="95"/>
      <c r="AA703" s="95"/>
      <c r="AB703" s="95">
        <v>25</v>
      </c>
      <c r="AC703" s="95">
        <v>1.2</v>
      </c>
      <c r="AD703" s="82"/>
      <c r="AE703" s="360">
        <v>0.2</v>
      </c>
      <c r="AF703" s="62">
        <v>100</v>
      </c>
      <c r="AG703" s="394" t="s">
        <v>6381</v>
      </c>
      <c r="AH703" s="161" t="s">
        <v>6382</v>
      </c>
      <c r="AI703" s="366"/>
      <c r="AJ703" s="386"/>
      <c r="AK703" s="285"/>
      <c r="AL703" s="366"/>
      <c r="AM703" s="386"/>
      <c r="AN703" s="285"/>
      <c r="AO703" s="366"/>
      <c r="AP703" s="386"/>
      <c r="AQ703" s="285"/>
      <c r="AR703" s="366"/>
      <c r="AS703" s="386"/>
      <c r="AT703" s="95"/>
      <c r="AU703" s="366"/>
      <c r="AV703" s="369"/>
      <c r="AW703" s="95"/>
      <c r="AX703" s="366"/>
      <c r="AY703" s="132"/>
      <c r="AZ703" s="132"/>
      <c r="BA703" s="132"/>
      <c r="BB703" s="132"/>
      <c r="BC703" s="132"/>
    </row>
    <row r="704" spans="1:55" s="39" customFormat="1" ht="52.2" customHeight="1" x14ac:dyDescent="0.25">
      <c r="A704" s="95">
        <v>1538</v>
      </c>
      <c r="B704" s="253" t="s">
        <v>6354</v>
      </c>
      <c r="C704" s="95">
        <v>18</v>
      </c>
      <c r="D704" s="82" t="s">
        <v>6390</v>
      </c>
      <c r="E704" s="284" t="s">
        <v>6391</v>
      </c>
      <c r="F704" s="95">
        <v>18174</v>
      </c>
      <c r="G704" s="284" t="s">
        <v>6392</v>
      </c>
      <c r="H704" s="95">
        <v>2002</v>
      </c>
      <c r="I704" s="161" t="s">
        <v>6393</v>
      </c>
      <c r="J704" s="261">
        <v>50075.11</v>
      </c>
      <c r="K704" s="105" t="s">
        <v>848</v>
      </c>
      <c r="L704" s="161"/>
      <c r="M704" s="161" t="s">
        <v>6394</v>
      </c>
      <c r="N704" s="161" t="s">
        <v>6395</v>
      </c>
      <c r="O704" s="161"/>
      <c r="P704" s="95" t="s">
        <v>6396</v>
      </c>
      <c r="Q704" s="82">
        <v>87.9</v>
      </c>
      <c r="R704" s="82">
        <v>7.9</v>
      </c>
      <c r="S704" s="82">
        <v>35</v>
      </c>
      <c r="T704" s="82">
        <v>45</v>
      </c>
      <c r="U704" s="82">
        <v>87.9</v>
      </c>
      <c r="V704" s="95">
        <v>100</v>
      </c>
      <c r="W704" s="95">
        <v>100</v>
      </c>
      <c r="X704" s="82" t="s">
        <v>6397</v>
      </c>
      <c r="Y704" s="95">
        <v>4</v>
      </c>
      <c r="Z704" s="95">
        <v>2</v>
      </c>
      <c r="AA704" s="95">
        <v>2</v>
      </c>
      <c r="AB704" s="95">
        <v>30</v>
      </c>
      <c r="AC704" s="95">
        <v>89</v>
      </c>
      <c r="AD704" s="82"/>
      <c r="AE704" s="360">
        <v>0.2</v>
      </c>
      <c r="AF704" s="62">
        <v>100</v>
      </c>
      <c r="AG704" s="394" t="s">
        <v>6390</v>
      </c>
      <c r="AH704" s="161" t="s">
        <v>6398</v>
      </c>
      <c r="AI704" s="366"/>
      <c r="AJ704" s="386"/>
      <c r="AK704" s="285"/>
      <c r="AL704" s="366"/>
      <c r="AM704" s="386"/>
      <c r="AN704" s="285"/>
      <c r="AO704" s="366"/>
      <c r="AP704" s="386"/>
      <c r="AQ704" s="285"/>
      <c r="AR704" s="366"/>
      <c r="AS704" s="386"/>
      <c r="AT704" s="95"/>
      <c r="AU704" s="366"/>
      <c r="AV704" s="369"/>
      <c r="AW704" s="95"/>
      <c r="AX704" s="366"/>
      <c r="AY704" s="132"/>
      <c r="AZ704" s="132"/>
      <c r="BA704" s="132"/>
      <c r="BB704" s="132"/>
      <c r="BC704" s="132"/>
    </row>
    <row r="705" spans="1:55" s="39" customFormat="1" ht="142.94999999999999" customHeight="1" x14ac:dyDescent="0.25">
      <c r="A705" s="95">
        <v>1538</v>
      </c>
      <c r="B705" s="253" t="s">
        <v>6354</v>
      </c>
      <c r="C705" s="95">
        <v>25</v>
      </c>
      <c r="D705" s="82" t="s">
        <v>6381</v>
      </c>
      <c r="E705" s="284" t="s">
        <v>6382</v>
      </c>
      <c r="F705" s="95">
        <v>10774</v>
      </c>
      <c r="G705" s="284" t="s">
        <v>6399</v>
      </c>
      <c r="H705" s="95">
        <v>2001</v>
      </c>
      <c r="I705" s="161"/>
      <c r="J705" s="261">
        <v>68853.275000000009</v>
      </c>
      <c r="K705" s="105" t="s">
        <v>1902</v>
      </c>
      <c r="L705" s="161" t="s">
        <v>6385</v>
      </c>
      <c r="M705" s="161" t="s">
        <v>6386</v>
      </c>
      <c r="N705" s="161" t="s">
        <v>6387</v>
      </c>
      <c r="O705" s="161" t="s">
        <v>6388</v>
      </c>
      <c r="P705" s="95" t="s">
        <v>6400</v>
      </c>
      <c r="Q705" s="82">
        <v>88.1</v>
      </c>
      <c r="R705" s="82">
        <v>8.1</v>
      </c>
      <c r="S705" s="82">
        <v>35</v>
      </c>
      <c r="T705" s="82">
        <v>45</v>
      </c>
      <c r="U705" s="82">
        <v>88.1</v>
      </c>
      <c r="V705" s="95">
        <v>100</v>
      </c>
      <c r="W705" s="95">
        <v>100</v>
      </c>
      <c r="X705" s="82" t="s">
        <v>6389</v>
      </c>
      <c r="Y705" s="95"/>
      <c r="Z705" s="95"/>
      <c r="AA705" s="95"/>
      <c r="AB705" s="95">
        <v>25</v>
      </c>
      <c r="AC705" s="95"/>
      <c r="AD705" s="82"/>
      <c r="AE705" s="360">
        <v>0.5</v>
      </c>
      <c r="AF705" s="62">
        <v>100</v>
      </c>
      <c r="AG705" s="394" t="s">
        <v>6381</v>
      </c>
      <c r="AH705" s="161" t="s">
        <v>6382</v>
      </c>
      <c r="AI705" s="366"/>
      <c r="AJ705" s="386"/>
      <c r="AK705" s="285"/>
      <c r="AL705" s="366"/>
      <c r="AM705" s="386"/>
      <c r="AN705" s="285"/>
      <c r="AO705" s="366"/>
      <c r="AP705" s="386"/>
      <c r="AQ705" s="285"/>
      <c r="AR705" s="366"/>
      <c r="AS705" s="386"/>
      <c r="AT705" s="95"/>
      <c r="AU705" s="366"/>
      <c r="AV705" s="369"/>
      <c r="AW705" s="95"/>
      <c r="AX705" s="366"/>
      <c r="AY705" s="132"/>
      <c r="AZ705" s="132"/>
      <c r="BA705" s="132"/>
      <c r="BB705" s="132"/>
      <c r="BC705" s="132"/>
    </row>
    <row r="706" spans="1:55" s="39" customFormat="1" ht="142.94999999999999" customHeight="1" x14ac:dyDescent="0.25">
      <c r="A706" s="95">
        <v>1538</v>
      </c>
      <c r="B706" s="253" t="s">
        <v>6354</v>
      </c>
      <c r="C706" s="95">
        <v>25</v>
      </c>
      <c r="D706" s="82" t="s">
        <v>6401</v>
      </c>
      <c r="E706" s="284" t="s">
        <v>6382</v>
      </c>
      <c r="F706" s="95">
        <v>10774</v>
      </c>
      <c r="G706" s="284" t="s">
        <v>6402</v>
      </c>
      <c r="H706" s="95">
        <v>2002</v>
      </c>
      <c r="I706" s="161" t="s">
        <v>6403</v>
      </c>
      <c r="J706" s="261">
        <v>46945.424999999996</v>
      </c>
      <c r="K706" s="105" t="s">
        <v>1902</v>
      </c>
      <c r="L706" s="161" t="s">
        <v>6385</v>
      </c>
      <c r="M706" s="161" t="s">
        <v>6386</v>
      </c>
      <c r="N706" s="161" t="s">
        <v>6404</v>
      </c>
      <c r="O706" s="161" t="s">
        <v>6405</v>
      </c>
      <c r="P706" s="95">
        <v>18761</v>
      </c>
      <c r="Q706" s="82">
        <v>85.52</v>
      </c>
      <c r="R706" s="82">
        <v>5.52</v>
      </c>
      <c r="S706" s="82">
        <v>35</v>
      </c>
      <c r="T706" s="82">
        <v>45</v>
      </c>
      <c r="U706" s="82">
        <v>85.52</v>
      </c>
      <c r="V706" s="95">
        <v>100</v>
      </c>
      <c r="W706" s="95">
        <v>100</v>
      </c>
      <c r="X706" s="82" t="s">
        <v>6406</v>
      </c>
      <c r="Y706" s="95"/>
      <c r="Z706" s="95"/>
      <c r="AA706" s="95"/>
      <c r="AB706" s="95">
        <v>25</v>
      </c>
      <c r="AC706" s="95">
        <v>1.1000000000000001</v>
      </c>
      <c r="AD706" s="82"/>
      <c r="AE706" s="360">
        <v>0.2</v>
      </c>
      <c r="AF706" s="62">
        <v>100</v>
      </c>
      <c r="AG706" s="394" t="s">
        <v>6381</v>
      </c>
      <c r="AH706" s="161" t="s">
        <v>6382</v>
      </c>
      <c r="AI706" s="366"/>
      <c r="AJ706" s="386"/>
      <c r="AK706" s="285"/>
      <c r="AL706" s="366"/>
      <c r="AM706" s="386"/>
      <c r="AN706" s="285"/>
      <c r="AO706" s="366"/>
      <c r="AP706" s="386"/>
      <c r="AQ706" s="285"/>
      <c r="AR706" s="366"/>
      <c r="AS706" s="386"/>
      <c r="AT706" s="95"/>
      <c r="AU706" s="366"/>
      <c r="AV706" s="369"/>
      <c r="AW706" s="95"/>
      <c r="AX706" s="366"/>
      <c r="AY706" s="132"/>
      <c r="AZ706" s="132"/>
      <c r="BA706" s="132"/>
      <c r="BB706" s="132"/>
      <c r="BC706" s="132"/>
    </row>
    <row r="707" spans="1:55" s="39" customFormat="1" ht="195" customHeight="1" x14ac:dyDescent="0.25">
      <c r="A707" s="95">
        <v>1538</v>
      </c>
      <c r="B707" s="253" t="s">
        <v>6354</v>
      </c>
      <c r="C707" s="95">
        <v>4</v>
      </c>
      <c r="D707" s="82" t="s">
        <v>6355</v>
      </c>
      <c r="E707" s="284" t="s">
        <v>6356</v>
      </c>
      <c r="F707" s="95">
        <v>10268</v>
      </c>
      <c r="G707" s="284" t="s">
        <v>6407</v>
      </c>
      <c r="H707" s="95">
        <v>2005</v>
      </c>
      <c r="I707" s="161" t="s">
        <v>6408</v>
      </c>
      <c r="J707" s="261">
        <v>83458.52</v>
      </c>
      <c r="K707" s="105" t="s">
        <v>664</v>
      </c>
      <c r="L707" s="161" t="s">
        <v>6409</v>
      </c>
      <c r="M707" s="161" t="s">
        <v>6410</v>
      </c>
      <c r="N707" s="161" t="s">
        <v>6411</v>
      </c>
      <c r="O707" s="161" t="s">
        <v>6412</v>
      </c>
      <c r="P707" s="95" t="s">
        <v>6413</v>
      </c>
      <c r="Q707" s="82">
        <v>89.82</v>
      </c>
      <c r="R707" s="82">
        <v>9.82</v>
      </c>
      <c r="S707" s="82">
        <v>35</v>
      </c>
      <c r="T707" s="82">
        <v>45</v>
      </c>
      <c r="U707" s="82">
        <v>89.82</v>
      </c>
      <c r="V707" s="95">
        <v>100</v>
      </c>
      <c r="W707" s="95">
        <v>100</v>
      </c>
      <c r="X707" s="82" t="s">
        <v>6364</v>
      </c>
      <c r="Y707" s="95">
        <v>3</v>
      </c>
      <c r="Z707" s="95">
        <v>1</v>
      </c>
      <c r="AA707" s="95">
        <v>7</v>
      </c>
      <c r="AB707" s="95">
        <v>11</v>
      </c>
      <c r="AC707" s="95"/>
      <c r="AD707" s="82"/>
      <c r="AE707" s="360">
        <v>0.2</v>
      </c>
      <c r="AF707" s="62">
        <v>100</v>
      </c>
      <c r="AG707" s="394" t="s">
        <v>1645</v>
      </c>
      <c r="AH707" s="161"/>
      <c r="AI707" s="366"/>
      <c r="AJ707" s="386" t="s">
        <v>6414</v>
      </c>
      <c r="AK707" s="285" t="s">
        <v>6415</v>
      </c>
      <c r="AL707" s="366"/>
      <c r="AM707" s="386" t="s">
        <v>6416</v>
      </c>
      <c r="AN707" s="285" t="s">
        <v>6356</v>
      </c>
      <c r="AO707" s="366"/>
      <c r="AP707" s="386" t="s">
        <v>6417</v>
      </c>
      <c r="AQ707" s="285" t="s">
        <v>6418</v>
      </c>
      <c r="AR707" s="366"/>
      <c r="AS707" s="386"/>
      <c r="AT707" s="95"/>
      <c r="AU707" s="366"/>
      <c r="AV707" s="369"/>
      <c r="AW707" s="95"/>
      <c r="AX707" s="366"/>
      <c r="AY707" s="132"/>
      <c r="AZ707" s="132"/>
      <c r="BA707" s="132"/>
      <c r="BB707" s="132"/>
      <c r="BC707" s="132"/>
    </row>
    <row r="708" spans="1:55" s="39" customFormat="1" ht="103.95" customHeight="1" x14ac:dyDescent="0.25">
      <c r="A708" s="95">
        <v>1538</v>
      </c>
      <c r="B708" s="253" t="s">
        <v>6354</v>
      </c>
      <c r="C708" s="95">
        <v>30</v>
      </c>
      <c r="D708" s="82" t="s">
        <v>6419</v>
      </c>
      <c r="E708" s="284" t="s">
        <v>6420</v>
      </c>
      <c r="F708" s="95">
        <v>12609</v>
      </c>
      <c r="G708" s="284" t="s">
        <v>6421</v>
      </c>
      <c r="H708" s="95">
        <v>2004</v>
      </c>
      <c r="I708" s="161" t="s">
        <v>6422</v>
      </c>
      <c r="J708" s="261">
        <v>80954.77</v>
      </c>
      <c r="K708" s="105" t="s">
        <v>664</v>
      </c>
      <c r="L708" s="161" t="s">
        <v>6423</v>
      </c>
      <c r="M708" s="161" t="s">
        <v>6424</v>
      </c>
      <c r="N708" s="161" t="s">
        <v>6425</v>
      </c>
      <c r="O708" s="161" t="s">
        <v>6426</v>
      </c>
      <c r="P708" s="95">
        <v>21277</v>
      </c>
      <c r="Q708" s="82">
        <v>89.52</v>
      </c>
      <c r="R708" s="82">
        <v>9.52</v>
      </c>
      <c r="S708" s="82">
        <v>35</v>
      </c>
      <c r="T708" s="82">
        <v>45</v>
      </c>
      <c r="U708" s="82">
        <v>89.52</v>
      </c>
      <c r="V708" s="95">
        <v>100</v>
      </c>
      <c r="W708" s="95">
        <v>100</v>
      </c>
      <c r="X708" s="82" t="s">
        <v>6427</v>
      </c>
      <c r="Y708" s="95">
        <v>3</v>
      </c>
      <c r="Z708" s="95">
        <v>1</v>
      </c>
      <c r="AA708" s="95">
        <v>4</v>
      </c>
      <c r="AB708" s="95">
        <v>4</v>
      </c>
      <c r="AC708" s="95">
        <v>301</v>
      </c>
      <c r="AD708" s="82"/>
      <c r="AE708" s="360">
        <v>0.2</v>
      </c>
      <c r="AF708" s="62">
        <v>100</v>
      </c>
      <c r="AG708" s="394" t="s">
        <v>6419</v>
      </c>
      <c r="AH708" s="161" t="s">
        <v>6420</v>
      </c>
      <c r="AI708" s="366">
        <v>50</v>
      </c>
      <c r="AJ708" s="386" t="s">
        <v>6428</v>
      </c>
      <c r="AK708" s="285" t="s">
        <v>6429</v>
      </c>
      <c r="AL708" s="366">
        <v>20</v>
      </c>
      <c r="AM708" s="386" t="s">
        <v>6430</v>
      </c>
      <c r="AN708" s="285" t="s">
        <v>6431</v>
      </c>
      <c r="AO708" s="366">
        <v>10</v>
      </c>
      <c r="AP708" s="386" t="s">
        <v>6432</v>
      </c>
      <c r="AQ708" s="285" t="s">
        <v>6433</v>
      </c>
      <c r="AR708" s="366">
        <v>20</v>
      </c>
      <c r="AS708" s="386"/>
      <c r="AT708" s="95"/>
      <c r="AU708" s="366"/>
      <c r="AV708" s="369"/>
      <c r="AW708" s="95"/>
      <c r="AX708" s="366"/>
      <c r="AY708" s="132"/>
      <c r="AZ708" s="132"/>
      <c r="BA708" s="132"/>
      <c r="BB708" s="132"/>
      <c r="BC708" s="132"/>
    </row>
    <row r="709" spans="1:55" s="39" customFormat="1" ht="142.94999999999999" customHeight="1" x14ac:dyDescent="0.25">
      <c r="A709" s="95">
        <v>1538</v>
      </c>
      <c r="B709" s="253" t="s">
        <v>6354</v>
      </c>
      <c r="C709" s="95">
        <v>25</v>
      </c>
      <c r="D709" s="82" t="s">
        <v>6381</v>
      </c>
      <c r="E709" s="284" t="s">
        <v>6382</v>
      </c>
      <c r="F709" s="95">
        <v>10774</v>
      </c>
      <c r="G709" s="284" t="s">
        <v>6434</v>
      </c>
      <c r="H709" s="95">
        <v>2004</v>
      </c>
      <c r="I709" s="161" t="s">
        <v>6435</v>
      </c>
      <c r="J709" s="261">
        <v>75638.460000000006</v>
      </c>
      <c r="K709" s="105" t="s">
        <v>664</v>
      </c>
      <c r="L709" s="161" t="s">
        <v>6385</v>
      </c>
      <c r="M709" s="161" t="s">
        <v>6386</v>
      </c>
      <c r="N709" s="161" t="s">
        <v>6436</v>
      </c>
      <c r="O709" s="161" t="s">
        <v>6437</v>
      </c>
      <c r="P709" s="95" t="s">
        <v>6438</v>
      </c>
      <c r="Q709" s="82">
        <v>88.9</v>
      </c>
      <c r="R709" s="82">
        <v>8.9</v>
      </c>
      <c r="S709" s="82">
        <v>35</v>
      </c>
      <c r="T709" s="82">
        <v>45</v>
      </c>
      <c r="U709" s="82">
        <v>88.9</v>
      </c>
      <c r="V709" s="95">
        <v>100</v>
      </c>
      <c r="W709" s="95">
        <v>100</v>
      </c>
      <c r="X709" s="82" t="s">
        <v>6439</v>
      </c>
      <c r="Y709" s="95"/>
      <c r="Z709" s="95"/>
      <c r="AA709" s="95"/>
      <c r="AB709" s="95">
        <v>25</v>
      </c>
      <c r="AC709" s="95">
        <v>298.02999999999997</v>
      </c>
      <c r="AD709" s="82"/>
      <c r="AE709" s="360">
        <v>0.2</v>
      </c>
      <c r="AF709" s="62">
        <v>100</v>
      </c>
      <c r="AG709" s="394" t="s">
        <v>6381</v>
      </c>
      <c r="AH709" s="161" t="s">
        <v>6382</v>
      </c>
      <c r="AI709" s="366"/>
      <c r="AJ709" s="386"/>
      <c r="AK709" s="285"/>
      <c r="AL709" s="366"/>
      <c r="AM709" s="386"/>
      <c r="AN709" s="285"/>
      <c r="AO709" s="366"/>
      <c r="AP709" s="386"/>
      <c r="AQ709" s="285"/>
      <c r="AR709" s="366"/>
      <c r="AS709" s="386"/>
      <c r="AT709" s="95"/>
      <c r="AU709" s="366"/>
      <c r="AV709" s="369"/>
      <c r="AW709" s="95"/>
      <c r="AX709" s="366"/>
      <c r="AY709" s="132"/>
      <c r="AZ709" s="132"/>
      <c r="BA709" s="132"/>
      <c r="BB709" s="132"/>
      <c r="BC709" s="132"/>
    </row>
    <row r="710" spans="1:55" s="39" customFormat="1" ht="169.2" customHeight="1" x14ac:dyDescent="0.25">
      <c r="A710" s="95">
        <v>1538</v>
      </c>
      <c r="B710" s="253" t="s">
        <v>6354</v>
      </c>
      <c r="C710" s="95">
        <v>8</v>
      </c>
      <c r="D710" s="82" t="s">
        <v>6440</v>
      </c>
      <c r="E710" s="284" t="s">
        <v>6441</v>
      </c>
      <c r="F710" s="95">
        <v>25418</v>
      </c>
      <c r="G710" s="284" t="s">
        <v>6442</v>
      </c>
      <c r="H710" s="95" t="s">
        <v>6443</v>
      </c>
      <c r="I710" s="161" t="s">
        <v>6444</v>
      </c>
      <c r="J710" s="261">
        <v>70132.05</v>
      </c>
      <c r="K710" s="105" t="s">
        <v>664</v>
      </c>
      <c r="L710" s="161" t="s">
        <v>6445</v>
      </c>
      <c r="M710" s="161" t="s">
        <v>6446</v>
      </c>
      <c r="N710" s="161" t="s">
        <v>6447</v>
      </c>
      <c r="O710" s="161" t="s">
        <v>6448</v>
      </c>
      <c r="P710" s="95" t="s">
        <v>6449</v>
      </c>
      <c r="Q710" s="82">
        <v>88.25</v>
      </c>
      <c r="R710" s="82">
        <v>8.25</v>
      </c>
      <c r="S710" s="82">
        <v>35</v>
      </c>
      <c r="T710" s="82">
        <v>45</v>
      </c>
      <c r="U710" s="82">
        <v>88.25</v>
      </c>
      <c r="V710" s="95">
        <v>100</v>
      </c>
      <c r="W710" s="95">
        <v>100</v>
      </c>
      <c r="X710" s="82" t="s">
        <v>6450</v>
      </c>
      <c r="Y710" s="95">
        <v>6</v>
      </c>
      <c r="Z710" s="95">
        <v>1</v>
      </c>
      <c r="AA710" s="95">
        <v>3</v>
      </c>
      <c r="AB710" s="95">
        <v>51</v>
      </c>
      <c r="AC710" s="95">
        <v>299</v>
      </c>
      <c r="AD710" s="82"/>
      <c r="AE710" s="360">
        <v>0.2</v>
      </c>
      <c r="AF710" s="62">
        <v>100</v>
      </c>
      <c r="AG710" s="394" t="s">
        <v>6440</v>
      </c>
      <c r="AH710" s="161" t="s">
        <v>6451</v>
      </c>
      <c r="AI710" s="366">
        <v>40</v>
      </c>
      <c r="AJ710" s="386" t="s">
        <v>6452</v>
      </c>
      <c r="AK710" s="285" t="s">
        <v>6453</v>
      </c>
      <c r="AL710" s="366">
        <v>10</v>
      </c>
      <c r="AM710" s="386" t="s">
        <v>6454</v>
      </c>
      <c r="AN710" s="285" t="s">
        <v>6455</v>
      </c>
      <c r="AO710" s="366">
        <v>20</v>
      </c>
      <c r="AP710" s="386" t="s">
        <v>6456</v>
      </c>
      <c r="AQ710" s="285" t="s">
        <v>6457</v>
      </c>
      <c r="AR710" s="366">
        <v>30</v>
      </c>
      <c r="AS710" s="386"/>
      <c r="AT710" s="95"/>
      <c r="AU710" s="366"/>
      <c r="AV710" s="369"/>
      <c r="AW710" s="95"/>
      <c r="AX710" s="366"/>
      <c r="AY710" s="132"/>
      <c r="AZ710" s="132"/>
      <c r="BA710" s="132"/>
      <c r="BB710" s="132"/>
      <c r="BC710" s="132"/>
    </row>
    <row r="711" spans="1:55" s="39" customFormat="1" ht="169.2" customHeight="1" x14ac:dyDescent="0.25">
      <c r="A711" s="95">
        <v>1538</v>
      </c>
      <c r="B711" s="253" t="s">
        <v>6354</v>
      </c>
      <c r="C711" s="95">
        <v>24</v>
      </c>
      <c r="D711" s="82" t="s">
        <v>1292</v>
      </c>
      <c r="E711" s="284" t="s">
        <v>6370</v>
      </c>
      <c r="F711" s="95">
        <v>7134</v>
      </c>
      <c r="G711" s="284" t="s">
        <v>6458</v>
      </c>
      <c r="H711" s="95">
        <v>2005</v>
      </c>
      <c r="I711" s="161" t="s">
        <v>6459</v>
      </c>
      <c r="J711" s="261">
        <v>64694.21</v>
      </c>
      <c r="K711" s="105" t="s">
        <v>664</v>
      </c>
      <c r="L711" s="161" t="s">
        <v>6373</v>
      </c>
      <c r="M711" s="161" t="s">
        <v>6374</v>
      </c>
      <c r="N711" s="161" t="s">
        <v>6460</v>
      </c>
      <c r="O711" s="161" t="s">
        <v>6461</v>
      </c>
      <c r="P711" s="95" t="s">
        <v>6462</v>
      </c>
      <c r="Q711" s="82">
        <v>87.61</v>
      </c>
      <c r="R711" s="82">
        <v>7.61</v>
      </c>
      <c r="S711" s="82">
        <v>35</v>
      </c>
      <c r="T711" s="82">
        <v>45</v>
      </c>
      <c r="U711" s="82">
        <v>87.61</v>
      </c>
      <c r="V711" s="95">
        <v>100</v>
      </c>
      <c r="W711" s="95">
        <v>100</v>
      </c>
      <c r="X711" s="82" t="s">
        <v>6463</v>
      </c>
      <c r="Y711" s="95">
        <v>4</v>
      </c>
      <c r="Z711" s="95">
        <v>4</v>
      </c>
      <c r="AA711" s="95">
        <v>5</v>
      </c>
      <c r="AB711" s="95">
        <v>51</v>
      </c>
      <c r="AC711" s="95">
        <v>292</v>
      </c>
      <c r="AD711" s="82"/>
      <c r="AE711" s="360">
        <v>0.5</v>
      </c>
      <c r="AF711" s="62">
        <v>100</v>
      </c>
      <c r="AG711" s="394" t="s">
        <v>6378</v>
      </c>
      <c r="AH711" s="161"/>
      <c r="AI711" s="366"/>
      <c r="AJ711" s="386" t="s">
        <v>1292</v>
      </c>
      <c r="AK711" s="285" t="s">
        <v>6379</v>
      </c>
      <c r="AL711" s="366"/>
      <c r="AM711" s="386" t="s">
        <v>6464</v>
      </c>
      <c r="AN711" s="285"/>
      <c r="AO711" s="366"/>
      <c r="AP711" s="386" t="s">
        <v>6465</v>
      </c>
      <c r="AQ711" s="285"/>
      <c r="AR711" s="366"/>
      <c r="AS711" s="386"/>
      <c r="AT711" s="95"/>
      <c r="AU711" s="366"/>
      <c r="AV711" s="369"/>
      <c r="AW711" s="95"/>
      <c r="AX711" s="366"/>
      <c r="AY711" s="132"/>
      <c r="AZ711" s="132"/>
      <c r="BA711" s="132"/>
      <c r="BB711" s="132"/>
      <c r="BC711" s="132"/>
    </row>
    <row r="712" spans="1:55" s="39" customFormat="1" ht="64.95" customHeight="1" x14ac:dyDescent="0.25">
      <c r="A712" s="95">
        <v>1538</v>
      </c>
      <c r="B712" s="253" t="s">
        <v>6354</v>
      </c>
      <c r="C712" s="95">
        <v>29</v>
      </c>
      <c r="D712" s="82" t="s">
        <v>6466</v>
      </c>
      <c r="E712" s="284" t="s">
        <v>6467</v>
      </c>
      <c r="F712" s="95">
        <v>4383</v>
      </c>
      <c r="G712" s="284" t="s">
        <v>6468</v>
      </c>
      <c r="H712" s="95">
        <v>2004</v>
      </c>
      <c r="I712" s="161" t="s">
        <v>6469</v>
      </c>
      <c r="J712" s="261">
        <v>63097.56</v>
      </c>
      <c r="K712" s="105" t="s">
        <v>664</v>
      </c>
      <c r="L712" s="161" t="s">
        <v>6470</v>
      </c>
      <c r="M712" s="161" t="s">
        <v>6471</v>
      </c>
      <c r="N712" s="161" t="s">
        <v>6472</v>
      </c>
      <c r="O712" s="161" t="s">
        <v>6473</v>
      </c>
      <c r="P712" s="95">
        <v>21333</v>
      </c>
      <c r="Q712" s="82">
        <v>87.42</v>
      </c>
      <c r="R712" s="82">
        <v>7.42</v>
      </c>
      <c r="S712" s="82">
        <v>35</v>
      </c>
      <c r="T712" s="82">
        <v>45</v>
      </c>
      <c r="U712" s="82">
        <v>87.42</v>
      </c>
      <c r="V712" s="95">
        <v>100</v>
      </c>
      <c r="W712" s="95">
        <v>100</v>
      </c>
      <c r="X712" s="82" t="s">
        <v>6474</v>
      </c>
      <c r="Y712" s="95">
        <v>2</v>
      </c>
      <c r="Z712" s="95">
        <v>4</v>
      </c>
      <c r="AA712" s="95">
        <v>2</v>
      </c>
      <c r="AB712" s="95">
        <v>47</v>
      </c>
      <c r="AC712" s="95">
        <v>302</v>
      </c>
      <c r="AD712" s="82"/>
      <c r="AE712" s="360">
        <v>0.2</v>
      </c>
      <c r="AF712" s="62">
        <v>100</v>
      </c>
      <c r="AG712" s="394" t="s">
        <v>6466</v>
      </c>
      <c r="AH712" s="161" t="s">
        <v>6475</v>
      </c>
      <c r="AI712" s="366"/>
      <c r="AJ712" s="386" t="s">
        <v>6476</v>
      </c>
      <c r="AK712" s="285"/>
      <c r="AL712" s="366"/>
      <c r="AM712" s="386" t="s">
        <v>6477</v>
      </c>
      <c r="AN712" s="285" t="s">
        <v>6478</v>
      </c>
      <c r="AO712" s="366"/>
      <c r="AP712" s="386" t="s">
        <v>6155</v>
      </c>
      <c r="AQ712" s="285" t="s">
        <v>6148</v>
      </c>
      <c r="AR712" s="366"/>
      <c r="AS712" s="386"/>
      <c r="AT712" s="95"/>
      <c r="AU712" s="366"/>
      <c r="AV712" s="369"/>
      <c r="AW712" s="95"/>
      <c r="AX712" s="366"/>
      <c r="AY712" s="132"/>
      <c r="AZ712" s="132"/>
      <c r="BA712" s="132"/>
      <c r="BB712" s="132"/>
      <c r="BC712" s="132"/>
    </row>
    <row r="713" spans="1:55" s="39" customFormat="1" ht="156" customHeight="1" x14ac:dyDescent="0.25">
      <c r="A713" s="95">
        <v>1538</v>
      </c>
      <c r="B713" s="253" t="s">
        <v>6354</v>
      </c>
      <c r="C713" s="95">
        <v>24</v>
      </c>
      <c r="D713" s="82" t="s">
        <v>1292</v>
      </c>
      <c r="E713" s="284" t="s">
        <v>6370</v>
      </c>
      <c r="F713" s="95">
        <v>7134</v>
      </c>
      <c r="G713" s="284" t="s">
        <v>6479</v>
      </c>
      <c r="H713" s="95">
        <v>2006</v>
      </c>
      <c r="I713" s="161" t="s">
        <v>6480</v>
      </c>
      <c r="J713" s="261">
        <v>58889.75</v>
      </c>
      <c r="K713" s="105" t="s">
        <v>664</v>
      </c>
      <c r="L713" s="161" t="s">
        <v>6373</v>
      </c>
      <c r="M713" s="161" t="s">
        <v>6374</v>
      </c>
      <c r="N713" s="161" t="s">
        <v>6481</v>
      </c>
      <c r="O713" s="161" t="s">
        <v>6482</v>
      </c>
      <c r="P713" s="95" t="s">
        <v>6483</v>
      </c>
      <c r="Q713" s="82">
        <v>86.93</v>
      </c>
      <c r="R713" s="82">
        <v>6.93</v>
      </c>
      <c r="S713" s="82">
        <v>35</v>
      </c>
      <c r="T713" s="82">
        <v>45</v>
      </c>
      <c r="U713" s="82">
        <v>86.93</v>
      </c>
      <c r="V713" s="95">
        <v>100</v>
      </c>
      <c r="W713" s="95">
        <v>100</v>
      </c>
      <c r="X713" s="82" t="s">
        <v>6484</v>
      </c>
      <c r="Y713" s="95">
        <v>1</v>
      </c>
      <c r="Z713" s="95">
        <v>8</v>
      </c>
      <c r="AA713" s="95">
        <v>2</v>
      </c>
      <c r="AB713" s="95">
        <v>53</v>
      </c>
      <c r="AC713" s="95">
        <v>293</v>
      </c>
      <c r="AD713" s="82"/>
      <c r="AE713" s="360">
        <v>0.2</v>
      </c>
      <c r="AF713" s="62">
        <v>100</v>
      </c>
      <c r="AG713" s="394" t="s">
        <v>6378</v>
      </c>
      <c r="AH713" s="161"/>
      <c r="AI713" s="366"/>
      <c r="AJ713" s="386" t="s">
        <v>1292</v>
      </c>
      <c r="AK713" s="285" t="s">
        <v>6379</v>
      </c>
      <c r="AL713" s="366"/>
      <c r="AM713" s="386" t="s">
        <v>6485</v>
      </c>
      <c r="AN713" s="285"/>
      <c r="AO713" s="366"/>
      <c r="AP713" s="386"/>
      <c r="AQ713" s="285"/>
      <c r="AR713" s="366"/>
      <c r="AS713" s="386"/>
      <c r="AT713" s="95"/>
      <c r="AU713" s="366"/>
      <c r="AV713" s="369"/>
      <c r="AW713" s="95"/>
      <c r="AX713" s="366"/>
      <c r="AY713" s="132"/>
      <c r="AZ713" s="132"/>
      <c r="BA713" s="132"/>
      <c r="BB713" s="132"/>
      <c r="BC713" s="132"/>
    </row>
    <row r="714" spans="1:55" s="39" customFormat="1" ht="117.15" customHeight="1" x14ac:dyDescent="0.25">
      <c r="A714" s="95">
        <v>1538</v>
      </c>
      <c r="B714" s="253" t="s">
        <v>6354</v>
      </c>
      <c r="C714" s="95">
        <v>24</v>
      </c>
      <c r="D714" s="82" t="s">
        <v>1292</v>
      </c>
      <c r="E714" s="284" t="s">
        <v>6370</v>
      </c>
      <c r="F714" s="95">
        <v>7134</v>
      </c>
      <c r="G714" s="284" t="s">
        <v>6486</v>
      </c>
      <c r="H714" s="95">
        <v>2007</v>
      </c>
      <c r="I714" s="161" t="s">
        <v>6487</v>
      </c>
      <c r="J714" s="261">
        <v>115355</v>
      </c>
      <c r="K714" s="105" t="s">
        <v>655</v>
      </c>
      <c r="L714" s="161" t="s">
        <v>6373</v>
      </c>
      <c r="M714" s="161" t="s">
        <v>6374</v>
      </c>
      <c r="N714" s="161" t="s">
        <v>6488</v>
      </c>
      <c r="O714" s="161" t="s">
        <v>6489</v>
      </c>
      <c r="P714" s="95">
        <v>24637</v>
      </c>
      <c r="Q714" s="82">
        <v>93.57</v>
      </c>
      <c r="R714" s="82">
        <v>13.57</v>
      </c>
      <c r="S714" s="82">
        <v>35</v>
      </c>
      <c r="T714" s="82">
        <v>45</v>
      </c>
      <c r="U714" s="82">
        <v>93.57</v>
      </c>
      <c r="V714" s="95">
        <v>100</v>
      </c>
      <c r="W714" s="95">
        <v>100</v>
      </c>
      <c r="X714" s="82" t="s">
        <v>6490</v>
      </c>
      <c r="Y714" s="95">
        <v>4</v>
      </c>
      <c r="Z714" s="95">
        <v>4</v>
      </c>
      <c r="AA714" s="95">
        <v>6</v>
      </c>
      <c r="AB714" s="95">
        <v>20</v>
      </c>
      <c r="AC714" s="95">
        <v>116</v>
      </c>
      <c r="AD714" s="82"/>
      <c r="AE714" s="360">
        <v>0.2</v>
      </c>
      <c r="AF714" s="62">
        <v>100</v>
      </c>
      <c r="AG714" s="394" t="s">
        <v>6378</v>
      </c>
      <c r="AH714" s="161"/>
      <c r="AI714" s="366"/>
      <c r="AJ714" s="386" t="s">
        <v>1292</v>
      </c>
      <c r="AK714" s="285" t="s">
        <v>6379</v>
      </c>
      <c r="AL714" s="366"/>
      <c r="AM714" s="386" t="s">
        <v>6491</v>
      </c>
      <c r="AN714" s="285"/>
      <c r="AO714" s="366"/>
      <c r="AP714" s="386" t="s">
        <v>6465</v>
      </c>
      <c r="AQ714" s="285"/>
      <c r="AR714" s="366"/>
      <c r="AS714" s="386"/>
      <c r="AT714" s="95"/>
      <c r="AU714" s="366"/>
      <c r="AV714" s="369"/>
      <c r="AW714" s="95"/>
      <c r="AX714" s="366"/>
      <c r="AY714" s="132"/>
      <c r="AZ714" s="132"/>
      <c r="BA714" s="132"/>
      <c r="BB714" s="132"/>
      <c r="BC714" s="132"/>
    </row>
    <row r="715" spans="1:55" s="39" customFormat="1" ht="52.2" customHeight="1" x14ac:dyDescent="0.25">
      <c r="A715" s="95">
        <v>1538</v>
      </c>
      <c r="B715" s="253" t="s">
        <v>6354</v>
      </c>
      <c r="C715" s="95">
        <v>27</v>
      </c>
      <c r="D715" s="82" t="s">
        <v>6492</v>
      </c>
      <c r="E715" s="284" t="s">
        <v>6493</v>
      </c>
      <c r="F715" s="95">
        <v>6857</v>
      </c>
      <c r="G715" s="284" t="s">
        <v>6494</v>
      </c>
      <c r="H715" s="95">
        <v>2008</v>
      </c>
      <c r="I715" s="161" t="s">
        <v>6495</v>
      </c>
      <c r="J715" s="261">
        <v>62594</v>
      </c>
      <c r="K715" s="105" t="s">
        <v>655</v>
      </c>
      <c r="L715" s="161" t="s">
        <v>6496</v>
      </c>
      <c r="M715" s="161" t="s">
        <v>6497</v>
      </c>
      <c r="N715" s="161" t="s">
        <v>6498</v>
      </c>
      <c r="O715" s="161" t="s">
        <v>6499</v>
      </c>
      <c r="P715" s="95" t="s">
        <v>6500</v>
      </c>
      <c r="Q715" s="82">
        <v>87.36</v>
      </c>
      <c r="R715" s="82">
        <v>7.36</v>
      </c>
      <c r="S715" s="82">
        <v>35</v>
      </c>
      <c r="T715" s="82">
        <v>45</v>
      </c>
      <c r="U715" s="82">
        <v>87.36</v>
      </c>
      <c r="V715" s="95">
        <v>100</v>
      </c>
      <c r="W715" s="95">
        <v>100</v>
      </c>
      <c r="X715" s="82" t="s">
        <v>6501</v>
      </c>
      <c r="Y715" s="95">
        <v>3</v>
      </c>
      <c r="Z715" s="95">
        <v>1</v>
      </c>
      <c r="AA715" s="95">
        <v>4</v>
      </c>
      <c r="AB715" s="95">
        <v>4</v>
      </c>
      <c r="AC715" s="95">
        <v>115</v>
      </c>
      <c r="AD715" s="82"/>
      <c r="AE715" s="360">
        <v>0.2</v>
      </c>
      <c r="AF715" s="62">
        <v>100</v>
      </c>
      <c r="AG715" s="394" t="s">
        <v>6502</v>
      </c>
      <c r="AH715" s="161" t="s">
        <v>6503</v>
      </c>
      <c r="AI715" s="366"/>
      <c r="AJ715" s="386" t="s">
        <v>6504</v>
      </c>
      <c r="AK715" s="285" t="s">
        <v>6503</v>
      </c>
      <c r="AL715" s="366"/>
      <c r="AM715" s="386" t="s">
        <v>6505</v>
      </c>
      <c r="AN715" s="285" t="s">
        <v>6503</v>
      </c>
      <c r="AO715" s="366"/>
      <c r="AP715" s="386" t="s">
        <v>6506</v>
      </c>
      <c r="AQ715" s="285" t="s">
        <v>6493</v>
      </c>
      <c r="AR715" s="366"/>
      <c r="AS715" s="386"/>
      <c r="AT715" s="95"/>
      <c r="AU715" s="366"/>
      <c r="AV715" s="369"/>
      <c r="AW715" s="95"/>
      <c r="AX715" s="366"/>
      <c r="AY715" s="132"/>
      <c r="AZ715" s="132"/>
      <c r="BA715" s="132"/>
      <c r="BB715" s="132"/>
      <c r="BC715" s="132"/>
    </row>
    <row r="716" spans="1:55" s="39" customFormat="1" ht="142.94999999999999" customHeight="1" x14ac:dyDescent="0.25">
      <c r="A716" s="95">
        <v>1538</v>
      </c>
      <c r="B716" s="253" t="s">
        <v>6354</v>
      </c>
      <c r="C716" s="95">
        <v>25</v>
      </c>
      <c r="D716" s="82" t="s">
        <v>6381</v>
      </c>
      <c r="E716" s="284" t="s">
        <v>6382</v>
      </c>
      <c r="F716" s="95">
        <v>10774</v>
      </c>
      <c r="G716" s="284" t="s">
        <v>6507</v>
      </c>
      <c r="H716" s="95" t="s">
        <v>6508</v>
      </c>
      <c r="I716" s="161" t="s">
        <v>6509</v>
      </c>
      <c r="J716" s="261">
        <v>75000</v>
      </c>
      <c r="K716" s="105" t="s">
        <v>655</v>
      </c>
      <c r="L716" s="161" t="s">
        <v>6385</v>
      </c>
      <c r="M716" s="161" t="s">
        <v>6386</v>
      </c>
      <c r="N716" s="161" t="s">
        <v>6510</v>
      </c>
      <c r="O716" s="161" t="s">
        <v>6511</v>
      </c>
      <c r="P716" s="95" t="s">
        <v>6512</v>
      </c>
      <c r="Q716" s="82">
        <v>88.82</v>
      </c>
      <c r="R716" s="82">
        <v>8.82</v>
      </c>
      <c r="S716" s="82">
        <v>35</v>
      </c>
      <c r="T716" s="82">
        <v>45</v>
      </c>
      <c r="U716" s="82">
        <v>88.82</v>
      </c>
      <c r="V716" s="95">
        <v>100</v>
      </c>
      <c r="W716" s="95">
        <v>100</v>
      </c>
      <c r="X716" s="82" t="s">
        <v>6513</v>
      </c>
      <c r="Y716" s="95"/>
      <c r="Z716" s="95"/>
      <c r="AA716" s="95"/>
      <c r="AB716" s="95">
        <v>25</v>
      </c>
      <c r="AC716" s="95">
        <v>137.1</v>
      </c>
      <c r="AD716" s="82"/>
      <c r="AE716" s="360">
        <v>0.2</v>
      </c>
      <c r="AF716" s="62">
        <v>100</v>
      </c>
      <c r="AG716" s="394" t="s">
        <v>6381</v>
      </c>
      <c r="AH716" s="161" t="s">
        <v>6382</v>
      </c>
      <c r="AI716" s="366"/>
      <c r="AJ716" s="386"/>
      <c r="AK716" s="285"/>
      <c r="AL716" s="366"/>
      <c r="AM716" s="386"/>
      <c r="AN716" s="285"/>
      <c r="AO716" s="366"/>
      <c r="AP716" s="386"/>
      <c r="AQ716" s="285"/>
      <c r="AR716" s="366"/>
      <c r="AS716" s="386"/>
      <c r="AT716" s="95"/>
      <c r="AU716" s="366"/>
      <c r="AV716" s="369"/>
      <c r="AW716" s="95"/>
      <c r="AX716" s="366"/>
      <c r="AY716" s="132"/>
      <c r="AZ716" s="132"/>
      <c r="BA716" s="132"/>
      <c r="BB716" s="132"/>
      <c r="BC716" s="132"/>
    </row>
    <row r="717" spans="1:55" s="39" customFormat="1" ht="117.15" customHeight="1" x14ac:dyDescent="0.25">
      <c r="A717" s="95">
        <v>1538</v>
      </c>
      <c r="B717" s="253" t="s">
        <v>6354</v>
      </c>
      <c r="C717" s="95">
        <v>29</v>
      </c>
      <c r="D717" s="82" t="s">
        <v>6466</v>
      </c>
      <c r="E717" s="284" t="s">
        <v>6467</v>
      </c>
      <c r="F717" s="95">
        <v>4383</v>
      </c>
      <c r="G717" s="284" t="s">
        <v>6514</v>
      </c>
      <c r="H717" s="95" t="s">
        <v>6508</v>
      </c>
      <c r="I717" s="161" t="s">
        <v>6515</v>
      </c>
      <c r="J717" s="261">
        <v>78000</v>
      </c>
      <c r="K717" s="105" t="s">
        <v>655</v>
      </c>
      <c r="L717" s="161" t="s">
        <v>6516</v>
      </c>
      <c r="M717" s="161" t="s">
        <v>6517</v>
      </c>
      <c r="N717" s="161" t="s">
        <v>6518</v>
      </c>
      <c r="O717" s="161" t="s">
        <v>6519</v>
      </c>
      <c r="P717" s="95" t="s">
        <v>6520</v>
      </c>
      <c r="Q717" s="82">
        <v>89.18</v>
      </c>
      <c r="R717" s="82">
        <v>9.18</v>
      </c>
      <c r="S717" s="82">
        <v>35</v>
      </c>
      <c r="T717" s="82">
        <v>45</v>
      </c>
      <c r="U717" s="82">
        <v>89.18</v>
      </c>
      <c r="V717" s="95">
        <v>100</v>
      </c>
      <c r="W717" s="95">
        <v>100</v>
      </c>
      <c r="X717" s="82" t="s">
        <v>6474</v>
      </c>
      <c r="Y717" s="95">
        <v>1</v>
      </c>
      <c r="Z717" s="95">
        <v>6</v>
      </c>
      <c r="AA717" s="95">
        <v>1</v>
      </c>
      <c r="AB717" s="95">
        <v>4</v>
      </c>
      <c r="AC717" s="95">
        <v>107</v>
      </c>
      <c r="AD717" s="82"/>
      <c r="AE717" s="360">
        <v>0.2</v>
      </c>
      <c r="AF717" s="62">
        <v>100</v>
      </c>
      <c r="AG717" s="394" t="s">
        <v>6466</v>
      </c>
      <c r="AH717" s="161" t="s">
        <v>6475</v>
      </c>
      <c r="AI717" s="366"/>
      <c r="AJ717" s="386" t="s">
        <v>6476</v>
      </c>
      <c r="AK717" s="285"/>
      <c r="AL717" s="366"/>
      <c r="AM717" s="386" t="s">
        <v>6477</v>
      </c>
      <c r="AN717" s="285" t="s">
        <v>6478</v>
      </c>
      <c r="AO717" s="366"/>
      <c r="AP717" s="386" t="s">
        <v>6155</v>
      </c>
      <c r="AQ717" s="285" t="s">
        <v>6148</v>
      </c>
      <c r="AR717" s="366"/>
      <c r="AS717" s="386"/>
      <c r="AT717" s="95"/>
      <c r="AU717" s="366"/>
      <c r="AV717" s="369"/>
      <c r="AW717" s="95"/>
      <c r="AX717" s="366"/>
      <c r="AY717" s="132"/>
      <c r="AZ717" s="132"/>
      <c r="BA717" s="132"/>
      <c r="BB717" s="132"/>
      <c r="BC717" s="132"/>
    </row>
    <row r="718" spans="1:55" s="39" customFormat="1" ht="130.05000000000001" customHeight="1" x14ac:dyDescent="0.25">
      <c r="A718" s="95">
        <v>1538</v>
      </c>
      <c r="B718" s="253" t="s">
        <v>6354</v>
      </c>
      <c r="C718" s="95">
        <v>4</v>
      </c>
      <c r="D718" s="82" t="s">
        <v>6355</v>
      </c>
      <c r="E718" s="284" t="s">
        <v>6356</v>
      </c>
      <c r="F718" s="95">
        <v>10268</v>
      </c>
      <c r="G718" s="284" t="s">
        <v>6521</v>
      </c>
      <c r="H718" s="95">
        <v>2007</v>
      </c>
      <c r="I718" s="161" t="s">
        <v>6522</v>
      </c>
      <c r="J718" s="261">
        <v>75000</v>
      </c>
      <c r="K718" s="105" t="s">
        <v>655</v>
      </c>
      <c r="L718" s="161" t="s">
        <v>6523</v>
      </c>
      <c r="M718" s="161" t="s">
        <v>6524</v>
      </c>
      <c r="N718" s="161" t="s">
        <v>6525</v>
      </c>
      <c r="O718" s="161" t="s">
        <v>6526</v>
      </c>
      <c r="P718" s="95" t="s">
        <v>6527</v>
      </c>
      <c r="Q718" s="82">
        <v>88.82</v>
      </c>
      <c r="R718" s="82">
        <v>8.82</v>
      </c>
      <c r="S718" s="82">
        <v>35</v>
      </c>
      <c r="T718" s="82">
        <v>45</v>
      </c>
      <c r="U718" s="82">
        <v>88.82</v>
      </c>
      <c r="V718" s="95">
        <v>100</v>
      </c>
      <c r="W718" s="95">
        <v>100</v>
      </c>
      <c r="X718" s="82" t="s">
        <v>6364</v>
      </c>
      <c r="Y718" s="95">
        <v>4</v>
      </c>
      <c r="Z718" s="95">
        <v>2</v>
      </c>
      <c r="AA718" s="95">
        <v>4</v>
      </c>
      <c r="AB718" s="95">
        <v>11</v>
      </c>
      <c r="AC718" s="95">
        <v>114</v>
      </c>
      <c r="AD718" s="82"/>
      <c r="AE718" s="360">
        <v>0.2</v>
      </c>
      <c r="AF718" s="62">
        <v>100</v>
      </c>
      <c r="AG718" s="394" t="s">
        <v>6528</v>
      </c>
      <c r="AH718" s="161" t="s">
        <v>6356</v>
      </c>
      <c r="AI718" s="366"/>
      <c r="AJ718" s="386" t="s">
        <v>6529</v>
      </c>
      <c r="AK718" s="285" t="s">
        <v>6530</v>
      </c>
      <c r="AL718" s="366"/>
      <c r="AM718" s="386" t="s">
        <v>6369</v>
      </c>
      <c r="AN718" s="285"/>
      <c r="AO718" s="366"/>
      <c r="AP718" s="386" t="s">
        <v>6369</v>
      </c>
      <c r="AQ718" s="285"/>
      <c r="AR718" s="366"/>
      <c r="AS718" s="386"/>
      <c r="AT718" s="95"/>
      <c r="AU718" s="366"/>
      <c r="AV718" s="369"/>
      <c r="AW718" s="95"/>
      <c r="AX718" s="366"/>
      <c r="AY718" s="132"/>
      <c r="AZ718" s="132"/>
      <c r="BA718" s="132"/>
      <c r="BB718" s="132"/>
      <c r="BC718" s="132"/>
    </row>
    <row r="719" spans="1:55" s="39" customFormat="1" ht="142.94999999999999" customHeight="1" x14ac:dyDescent="0.25">
      <c r="A719" s="95">
        <v>1538</v>
      </c>
      <c r="B719" s="253" t="s">
        <v>6354</v>
      </c>
      <c r="C719" s="95">
        <v>13</v>
      </c>
      <c r="D719" s="82" t="s">
        <v>6440</v>
      </c>
      <c r="E719" s="284" t="s">
        <v>6531</v>
      </c>
      <c r="F719" s="95">
        <v>20181</v>
      </c>
      <c r="G719" s="284" t="s">
        <v>6532</v>
      </c>
      <c r="H719" s="95" t="s">
        <v>6508</v>
      </c>
      <c r="I719" s="161" t="s">
        <v>6533</v>
      </c>
      <c r="J719" s="261">
        <v>74900</v>
      </c>
      <c r="K719" s="105" t="s">
        <v>655</v>
      </c>
      <c r="L719" s="161" t="s">
        <v>6534</v>
      </c>
      <c r="M719" s="161" t="s">
        <v>6535</v>
      </c>
      <c r="N719" s="161" t="s">
        <v>6536</v>
      </c>
      <c r="O719" s="161" t="s">
        <v>6537</v>
      </c>
      <c r="P719" s="95" t="s">
        <v>6538</v>
      </c>
      <c r="Q719" s="82">
        <v>88.759999999999991</v>
      </c>
      <c r="R719" s="82">
        <v>8.76</v>
      </c>
      <c r="S719" s="82">
        <v>35</v>
      </c>
      <c r="T719" s="82">
        <v>45</v>
      </c>
      <c r="U719" s="82">
        <v>88.759999999999991</v>
      </c>
      <c r="V719" s="95">
        <v>100</v>
      </c>
      <c r="W719" s="95">
        <v>100</v>
      </c>
      <c r="X719" s="82" t="s">
        <v>6539</v>
      </c>
      <c r="Y719" s="95">
        <v>1</v>
      </c>
      <c r="Z719" s="95">
        <v>8</v>
      </c>
      <c r="AA719" s="95">
        <v>2</v>
      </c>
      <c r="AB719" s="95">
        <v>30</v>
      </c>
      <c r="AC719" s="95">
        <v>117.2</v>
      </c>
      <c r="AD719" s="82"/>
      <c r="AE719" s="360">
        <v>0.2</v>
      </c>
      <c r="AF719" s="62">
        <v>100</v>
      </c>
      <c r="AG719" s="394" t="s">
        <v>6440</v>
      </c>
      <c r="AH719" s="161" t="s">
        <v>6451</v>
      </c>
      <c r="AI719" s="366">
        <v>30</v>
      </c>
      <c r="AJ719" s="386" t="s">
        <v>6540</v>
      </c>
      <c r="AK719" s="285" t="s">
        <v>6541</v>
      </c>
      <c r="AL719" s="366">
        <v>10</v>
      </c>
      <c r="AM719" s="386" t="s">
        <v>6542</v>
      </c>
      <c r="AN719" s="285" t="s">
        <v>6543</v>
      </c>
      <c r="AO719" s="366">
        <v>10</v>
      </c>
      <c r="AP719" s="386" t="s">
        <v>6456</v>
      </c>
      <c r="AQ719" s="285" t="s">
        <v>6457</v>
      </c>
      <c r="AR719" s="366">
        <v>50</v>
      </c>
      <c r="AS719" s="386"/>
      <c r="AT719" s="95"/>
      <c r="AU719" s="366"/>
      <c r="AV719" s="369"/>
      <c r="AW719" s="95"/>
      <c r="AX719" s="366"/>
      <c r="AY719" s="132"/>
      <c r="AZ719" s="132"/>
      <c r="BA719" s="132"/>
      <c r="BB719" s="132"/>
      <c r="BC719" s="132"/>
    </row>
    <row r="720" spans="1:55" s="39" customFormat="1" ht="103.95" customHeight="1" x14ac:dyDescent="0.25">
      <c r="A720" s="95">
        <v>1538</v>
      </c>
      <c r="B720" s="253" t="s">
        <v>6354</v>
      </c>
      <c r="C720" s="95">
        <v>30</v>
      </c>
      <c r="D720" s="82" t="s">
        <v>6419</v>
      </c>
      <c r="E720" s="284" t="s">
        <v>6420</v>
      </c>
      <c r="F720" s="95">
        <v>12609</v>
      </c>
      <c r="G720" s="284" t="s">
        <v>6544</v>
      </c>
      <c r="H720" s="95">
        <v>2007</v>
      </c>
      <c r="I720" s="161" t="s">
        <v>6545</v>
      </c>
      <c r="J720" s="261">
        <v>99553</v>
      </c>
      <c r="K720" s="105" t="s">
        <v>655</v>
      </c>
      <c r="L720" s="161" t="s">
        <v>6423</v>
      </c>
      <c r="M720" s="161" t="s">
        <v>6424</v>
      </c>
      <c r="N720" s="161" t="s">
        <v>6546</v>
      </c>
      <c r="O720" s="161" t="s">
        <v>6547</v>
      </c>
      <c r="P720" s="95" t="s">
        <v>6548</v>
      </c>
      <c r="Q720" s="82">
        <v>91.710000000000008</v>
      </c>
      <c r="R720" s="82">
        <v>11.71</v>
      </c>
      <c r="S720" s="82">
        <v>35</v>
      </c>
      <c r="T720" s="82">
        <v>45</v>
      </c>
      <c r="U720" s="82">
        <v>91.710000000000008</v>
      </c>
      <c r="V720" s="95">
        <v>100</v>
      </c>
      <c r="W720" s="95">
        <v>100</v>
      </c>
      <c r="X720" s="82" t="s">
        <v>6427</v>
      </c>
      <c r="Y720" s="95">
        <v>4</v>
      </c>
      <c r="Z720" s="95">
        <v>2</v>
      </c>
      <c r="AA720" s="95">
        <v>1</v>
      </c>
      <c r="AB720" s="95">
        <v>4</v>
      </c>
      <c r="AC720" s="95">
        <v>136</v>
      </c>
      <c r="AD720" s="82"/>
      <c r="AE720" s="360">
        <v>0.2</v>
      </c>
      <c r="AF720" s="62">
        <v>100</v>
      </c>
      <c r="AG720" s="394" t="s">
        <v>6419</v>
      </c>
      <c r="AH720" s="161" t="s">
        <v>6420</v>
      </c>
      <c r="AI720" s="366">
        <v>30</v>
      </c>
      <c r="AJ720" s="386" t="s">
        <v>6428</v>
      </c>
      <c r="AK720" s="285" t="s">
        <v>6429</v>
      </c>
      <c r="AL720" s="366">
        <v>10</v>
      </c>
      <c r="AM720" s="386" t="s">
        <v>6430</v>
      </c>
      <c r="AN720" s="285" t="s">
        <v>6431</v>
      </c>
      <c r="AO720" s="366">
        <v>20</v>
      </c>
      <c r="AP720" s="386" t="s">
        <v>6432</v>
      </c>
      <c r="AQ720" s="285" t="s">
        <v>6433</v>
      </c>
      <c r="AR720" s="366">
        <v>40</v>
      </c>
      <c r="AS720" s="386"/>
      <c r="AT720" s="95"/>
      <c r="AU720" s="366"/>
      <c r="AV720" s="369"/>
      <c r="AW720" s="95"/>
      <c r="AX720" s="366"/>
      <c r="AY720" s="132"/>
      <c r="AZ720" s="132"/>
      <c r="BA720" s="132"/>
      <c r="BB720" s="132"/>
      <c r="BC720" s="132"/>
    </row>
    <row r="721" spans="1:55" s="39" customFormat="1" ht="117.15" customHeight="1" x14ac:dyDescent="0.25">
      <c r="A721" s="95">
        <v>1538</v>
      </c>
      <c r="B721" s="253" t="s">
        <v>6354</v>
      </c>
      <c r="C721" s="95">
        <v>3</v>
      </c>
      <c r="D721" s="82" t="s">
        <v>6390</v>
      </c>
      <c r="E721" s="284" t="s">
        <v>6549</v>
      </c>
      <c r="F721" s="95">
        <v>15365</v>
      </c>
      <c r="G721" s="284" t="s">
        <v>6550</v>
      </c>
      <c r="H721" s="95">
        <v>2007</v>
      </c>
      <c r="I721" s="161"/>
      <c r="J721" s="261">
        <v>71000</v>
      </c>
      <c r="K721" s="105" t="s">
        <v>655</v>
      </c>
      <c r="L721" s="161" t="s">
        <v>6551</v>
      </c>
      <c r="M721" s="161" t="s">
        <v>6552</v>
      </c>
      <c r="N721" s="161" t="s">
        <v>6553</v>
      </c>
      <c r="O721" s="161" t="s">
        <v>6554</v>
      </c>
      <c r="P721" s="95" t="s">
        <v>6555</v>
      </c>
      <c r="Q721" s="82">
        <v>88.35</v>
      </c>
      <c r="R721" s="82">
        <v>8.35</v>
      </c>
      <c r="S721" s="82">
        <v>35</v>
      </c>
      <c r="T721" s="82">
        <v>45</v>
      </c>
      <c r="U721" s="82">
        <v>88.35</v>
      </c>
      <c r="V721" s="95">
        <v>100</v>
      </c>
      <c r="W721" s="95">
        <v>100</v>
      </c>
      <c r="X721" s="82" t="s">
        <v>6556</v>
      </c>
      <c r="Y721" s="95">
        <v>6</v>
      </c>
      <c r="Z721" s="95">
        <v>1</v>
      </c>
      <c r="AA721" s="95">
        <v>5</v>
      </c>
      <c r="AB721" s="95">
        <v>30</v>
      </c>
      <c r="AC721" s="95">
        <v>180</v>
      </c>
      <c r="AD721" s="82"/>
      <c r="AE721" s="360">
        <v>0.5</v>
      </c>
      <c r="AF721" s="62">
        <v>100</v>
      </c>
      <c r="AG721" s="394" t="s">
        <v>6557</v>
      </c>
      <c r="AH721" s="161"/>
      <c r="AI721" s="366"/>
      <c r="AJ721" s="386" t="s">
        <v>6558</v>
      </c>
      <c r="AK721" s="285"/>
      <c r="AL721" s="366"/>
      <c r="AM721" s="386" t="s">
        <v>6559</v>
      </c>
      <c r="AN721" s="285" t="s">
        <v>6398</v>
      </c>
      <c r="AO721" s="366"/>
      <c r="AP721" s="386" t="s">
        <v>6560</v>
      </c>
      <c r="AQ721" s="285"/>
      <c r="AR721" s="366"/>
      <c r="AS721" s="386"/>
      <c r="AT721" s="95"/>
      <c r="AU721" s="366"/>
      <c r="AV721" s="369"/>
      <c r="AW721" s="95"/>
      <c r="AX721" s="366"/>
      <c r="AY721" s="132"/>
      <c r="AZ721" s="132"/>
      <c r="BA721" s="132"/>
      <c r="BB721" s="132"/>
      <c r="BC721" s="132"/>
    </row>
    <row r="722" spans="1:55" s="39" customFormat="1" ht="142.94999999999999" customHeight="1" x14ac:dyDescent="0.25">
      <c r="A722" s="95">
        <v>1538</v>
      </c>
      <c r="B722" s="253" t="s">
        <v>6354</v>
      </c>
      <c r="C722" s="95">
        <v>4</v>
      </c>
      <c r="D722" s="82" t="s">
        <v>6355</v>
      </c>
      <c r="E722" s="284" t="s">
        <v>6356</v>
      </c>
      <c r="F722" s="95">
        <v>10268</v>
      </c>
      <c r="G722" s="284" t="s">
        <v>6561</v>
      </c>
      <c r="H722" s="95">
        <v>1999</v>
      </c>
      <c r="I722" s="161" t="s">
        <v>6562</v>
      </c>
      <c r="J722" s="261">
        <v>75113</v>
      </c>
      <c r="K722" s="105" t="s">
        <v>1902</v>
      </c>
      <c r="L722" s="161" t="s">
        <v>6563</v>
      </c>
      <c r="M722" s="161" t="s">
        <v>6564</v>
      </c>
      <c r="N722" s="161" t="s">
        <v>6565</v>
      </c>
      <c r="O722" s="161" t="s">
        <v>6566</v>
      </c>
      <c r="P722" s="95">
        <v>18452</v>
      </c>
      <c r="Q722" s="82">
        <v>88.84</v>
      </c>
      <c r="R722" s="82">
        <v>8.84</v>
      </c>
      <c r="S722" s="82">
        <v>35</v>
      </c>
      <c r="T722" s="82">
        <v>45</v>
      </c>
      <c r="U722" s="82">
        <v>88.84</v>
      </c>
      <c r="V722" s="95">
        <v>100</v>
      </c>
      <c r="W722" s="95">
        <v>100</v>
      </c>
      <c r="X722" s="82" t="s">
        <v>6364</v>
      </c>
      <c r="Y722" s="95">
        <v>3</v>
      </c>
      <c r="Z722" s="95">
        <v>4</v>
      </c>
      <c r="AA722" s="95">
        <v>3</v>
      </c>
      <c r="AB722" s="95">
        <v>11</v>
      </c>
      <c r="AC722" s="95"/>
      <c r="AD722" s="82"/>
      <c r="AE722" s="360">
        <v>0.2</v>
      </c>
      <c r="AF722" s="62">
        <v>100</v>
      </c>
      <c r="AG722" s="394" t="s">
        <v>1645</v>
      </c>
      <c r="AH722" s="161"/>
      <c r="AI722" s="366"/>
      <c r="AJ722" s="386" t="s">
        <v>6528</v>
      </c>
      <c r="AK722" s="285" t="s">
        <v>6356</v>
      </c>
      <c r="AL722" s="366"/>
      <c r="AM722" s="386" t="s">
        <v>6416</v>
      </c>
      <c r="AN722" s="285" t="s">
        <v>6356</v>
      </c>
      <c r="AO722" s="366"/>
      <c r="AP722" s="386" t="s">
        <v>6417</v>
      </c>
      <c r="AQ722" s="285" t="s">
        <v>6418</v>
      </c>
      <c r="AR722" s="366"/>
      <c r="AS722" s="386"/>
      <c r="AT722" s="95"/>
      <c r="AU722" s="366"/>
      <c r="AV722" s="369"/>
      <c r="AW722" s="95"/>
      <c r="AX722" s="366"/>
      <c r="AY722" s="132"/>
      <c r="AZ722" s="132"/>
      <c r="BA722" s="132"/>
      <c r="BB722" s="132"/>
      <c r="BC722" s="132"/>
    </row>
    <row r="723" spans="1:55" s="39" customFormat="1" ht="64.95" customHeight="1" x14ac:dyDescent="0.25">
      <c r="A723" s="95">
        <v>1538</v>
      </c>
      <c r="B723" s="253" t="s">
        <v>6354</v>
      </c>
      <c r="C723" s="95"/>
      <c r="D723" s="82" t="s">
        <v>6368</v>
      </c>
      <c r="E723" s="284" t="s">
        <v>6356</v>
      </c>
      <c r="F723" s="95">
        <v>10268</v>
      </c>
      <c r="G723" s="284" t="s">
        <v>6567</v>
      </c>
      <c r="H723" s="95">
        <v>2009</v>
      </c>
      <c r="I723" s="161" t="s">
        <v>6568</v>
      </c>
      <c r="J723" s="261">
        <v>132000</v>
      </c>
      <c r="K723" s="105" t="s">
        <v>677</v>
      </c>
      <c r="L723" s="161" t="s">
        <v>6569</v>
      </c>
      <c r="M723" s="161" t="s">
        <v>6570</v>
      </c>
      <c r="N723" s="161" t="s">
        <v>6571</v>
      </c>
      <c r="O723" s="161" t="s">
        <v>6572</v>
      </c>
      <c r="P723" s="95">
        <v>27729</v>
      </c>
      <c r="Q723" s="82">
        <v>95.529411764705884</v>
      </c>
      <c r="R723" s="82">
        <v>15.529411764705882</v>
      </c>
      <c r="S723" s="82">
        <v>35</v>
      </c>
      <c r="T723" s="82">
        <v>45</v>
      </c>
      <c r="U723" s="82">
        <v>95.529411764705884</v>
      </c>
      <c r="V723" s="95">
        <v>100</v>
      </c>
      <c r="W723" s="95">
        <v>100</v>
      </c>
      <c r="X723" s="82" t="s">
        <v>6364</v>
      </c>
      <c r="Y723" s="95">
        <v>4</v>
      </c>
      <c r="Z723" s="95">
        <v>7</v>
      </c>
      <c r="AA723" s="95">
        <v>5</v>
      </c>
      <c r="AB723" s="95">
        <v>11</v>
      </c>
      <c r="AC723" s="95">
        <v>147</v>
      </c>
      <c r="AD723" s="82"/>
      <c r="AE723" s="360">
        <v>0.2</v>
      </c>
      <c r="AF723" s="62">
        <v>100</v>
      </c>
      <c r="AG723" s="394" t="s">
        <v>1645</v>
      </c>
      <c r="AH723" s="161"/>
      <c r="AI723" s="366"/>
      <c r="AJ723" s="386"/>
      <c r="AK723" s="285"/>
      <c r="AL723" s="366"/>
      <c r="AM723" s="386"/>
      <c r="AN723" s="285"/>
      <c r="AO723" s="366"/>
      <c r="AP723" s="386"/>
      <c r="AQ723" s="285"/>
      <c r="AR723" s="366"/>
      <c r="AS723" s="386"/>
      <c r="AT723" s="95"/>
      <c r="AU723" s="366"/>
      <c r="AV723" s="369"/>
      <c r="AW723" s="95"/>
      <c r="AX723" s="366"/>
      <c r="AY723" s="132"/>
      <c r="AZ723" s="132"/>
      <c r="BA723" s="132"/>
      <c r="BB723" s="132"/>
      <c r="BC723" s="132"/>
    </row>
    <row r="724" spans="1:55" s="39" customFormat="1" ht="208.05" customHeight="1" x14ac:dyDescent="0.25">
      <c r="A724" s="95">
        <v>1538</v>
      </c>
      <c r="B724" s="253" t="s">
        <v>6354</v>
      </c>
      <c r="C724" s="95"/>
      <c r="D724" s="82" t="s">
        <v>6390</v>
      </c>
      <c r="E724" s="284" t="s">
        <v>6573</v>
      </c>
      <c r="F724" s="95">
        <v>4546</v>
      </c>
      <c r="G724" s="284" t="s">
        <v>6574</v>
      </c>
      <c r="H724" s="95">
        <v>2009</v>
      </c>
      <c r="I724" s="161" t="s">
        <v>6575</v>
      </c>
      <c r="J724" s="261">
        <v>137500</v>
      </c>
      <c r="K724" s="105" t="s">
        <v>677</v>
      </c>
      <c r="L724" s="161" t="s">
        <v>6576</v>
      </c>
      <c r="M724" s="161" t="s">
        <v>6577</v>
      </c>
      <c r="N724" s="161" t="s">
        <v>6578</v>
      </c>
      <c r="O724" s="161" t="s">
        <v>6579</v>
      </c>
      <c r="P724" s="95">
        <v>28198</v>
      </c>
      <c r="Q724" s="82">
        <v>96.17647058823529</v>
      </c>
      <c r="R724" s="82">
        <v>16.176470588235293</v>
      </c>
      <c r="S724" s="82">
        <v>35</v>
      </c>
      <c r="T724" s="82">
        <v>45</v>
      </c>
      <c r="U724" s="82">
        <v>96.17647058823529</v>
      </c>
      <c r="V724" s="95">
        <v>100</v>
      </c>
      <c r="W724" s="95">
        <v>100</v>
      </c>
      <c r="X724" s="82" t="s">
        <v>6580</v>
      </c>
      <c r="Y724" s="95">
        <v>4</v>
      </c>
      <c r="Z724" s="95">
        <v>2</v>
      </c>
      <c r="AA724" s="95">
        <v>1</v>
      </c>
      <c r="AB724" s="95">
        <v>19</v>
      </c>
      <c r="AC724" s="95">
        <v>154</v>
      </c>
      <c r="AD724" s="82"/>
      <c r="AE724" s="360">
        <v>0.2</v>
      </c>
      <c r="AF724" s="62">
        <v>100</v>
      </c>
      <c r="AG724" s="394" t="s">
        <v>6581</v>
      </c>
      <c r="AH724" s="161" t="s">
        <v>6398</v>
      </c>
      <c r="AI724" s="366">
        <v>30</v>
      </c>
      <c r="AJ724" s="386" t="s">
        <v>6582</v>
      </c>
      <c r="AK724" s="285" t="s">
        <v>6573</v>
      </c>
      <c r="AL724" s="366">
        <v>20</v>
      </c>
      <c r="AM724" s="386" t="s">
        <v>6583</v>
      </c>
      <c r="AN724" s="285" t="s">
        <v>6584</v>
      </c>
      <c r="AO724" s="366">
        <v>20</v>
      </c>
      <c r="AP724" s="386"/>
      <c r="AQ724" s="285"/>
      <c r="AR724" s="366"/>
      <c r="AS724" s="386" t="s">
        <v>6585</v>
      </c>
      <c r="AT724" s="95" t="s">
        <v>6573</v>
      </c>
      <c r="AU724" s="366">
        <v>30</v>
      </c>
      <c r="AV724" s="369"/>
      <c r="AW724" s="95"/>
      <c r="AX724" s="366"/>
      <c r="AY724" s="132"/>
      <c r="AZ724" s="132"/>
      <c r="BA724" s="132"/>
      <c r="BB724" s="132"/>
      <c r="BC724" s="132"/>
    </row>
    <row r="725" spans="1:55" s="39" customFormat="1" ht="351.15" customHeight="1" x14ac:dyDescent="0.25">
      <c r="A725" s="95">
        <v>1538</v>
      </c>
      <c r="B725" s="253" t="s">
        <v>6354</v>
      </c>
      <c r="C725" s="95"/>
      <c r="D725" s="82" t="s">
        <v>6390</v>
      </c>
      <c r="E725" s="284" t="s">
        <v>6573</v>
      </c>
      <c r="F725" s="95">
        <v>4546</v>
      </c>
      <c r="G725" s="284" t="s">
        <v>6586</v>
      </c>
      <c r="H725" s="95">
        <v>2010</v>
      </c>
      <c r="I725" s="161" t="s">
        <v>6587</v>
      </c>
      <c r="J725" s="261">
        <v>143244</v>
      </c>
      <c r="K725" s="105" t="s">
        <v>677</v>
      </c>
      <c r="L725" s="161" t="s">
        <v>6588</v>
      </c>
      <c r="M725" s="161" t="s">
        <v>6589</v>
      </c>
      <c r="N725" s="161" t="s">
        <v>6590</v>
      </c>
      <c r="O725" s="161" t="s">
        <v>6591</v>
      </c>
      <c r="P725" s="95" t="s">
        <v>6592</v>
      </c>
      <c r="Q725" s="82">
        <v>96.852235294117648</v>
      </c>
      <c r="R725" s="82">
        <v>16.852235294117648</v>
      </c>
      <c r="S725" s="82">
        <v>35</v>
      </c>
      <c r="T725" s="82">
        <v>45</v>
      </c>
      <c r="U725" s="82">
        <v>96.852235294117648</v>
      </c>
      <c r="V725" s="95">
        <v>100</v>
      </c>
      <c r="W725" s="95">
        <v>100</v>
      </c>
      <c r="X725" s="82" t="s">
        <v>6593</v>
      </c>
      <c r="Y725" s="95">
        <v>4</v>
      </c>
      <c r="Z725" s="95">
        <v>3</v>
      </c>
      <c r="AA725" s="95">
        <v>2</v>
      </c>
      <c r="AB725" s="95">
        <v>14</v>
      </c>
      <c r="AC725" s="95">
        <v>153</v>
      </c>
      <c r="AD725" s="82"/>
      <c r="AE725" s="360">
        <v>0.2</v>
      </c>
      <c r="AF725" s="62">
        <v>100</v>
      </c>
      <c r="AG725" s="394" t="s">
        <v>6390</v>
      </c>
      <c r="AH725" s="161" t="s">
        <v>6398</v>
      </c>
      <c r="AI725" s="366">
        <v>50</v>
      </c>
      <c r="AJ725" s="386" t="s">
        <v>6594</v>
      </c>
      <c r="AK725" s="285" t="s">
        <v>6595</v>
      </c>
      <c r="AL725" s="366">
        <v>20</v>
      </c>
      <c r="AM725" s="386"/>
      <c r="AN725" s="285"/>
      <c r="AO725" s="366"/>
      <c r="AP725" s="386"/>
      <c r="AQ725" s="285"/>
      <c r="AR725" s="366"/>
      <c r="AS725" s="386" t="s">
        <v>6596</v>
      </c>
      <c r="AT725" s="95" t="s">
        <v>6573</v>
      </c>
      <c r="AU725" s="366">
        <v>30</v>
      </c>
      <c r="AV725" s="369"/>
      <c r="AW725" s="95"/>
      <c r="AX725" s="366"/>
      <c r="AY725" s="132"/>
      <c r="AZ725" s="132"/>
      <c r="BA725" s="132"/>
      <c r="BB725" s="132"/>
      <c r="BC725" s="132"/>
    </row>
    <row r="726" spans="1:55" s="39" customFormat="1" ht="208.05" customHeight="1" x14ac:dyDescent="0.25">
      <c r="A726" s="95">
        <v>1538</v>
      </c>
      <c r="B726" s="253" t="s">
        <v>6354</v>
      </c>
      <c r="C726" s="95"/>
      <c r="D726" s="82" t="s">
        <v>1292</v>
      </c>
      <c r="E726" s="284" t="s">
        <v>6370</v>
      </c>
      <c r="F726" s="95">
        <v>7134</v>
      </c>
      <c r="G726" s="284" t="s">
        <v>6597</v>
      </c>
      <c r="H726" s="95">
        <v>2009</v>
      </c>
      <c r="I726" s="161" t="s">
        <v>6598</v>
      </c>
      <c r="J726" s="261">
        <v>125730</v>
      </c>
      <c r="K726" s="105" t="s">
        <v>677</v>
      </c>
      <c r="L726" s="161" t="s">
        <v>6373</v>
      </c>
      <c r="M726" s="161" t="s">
        <v>6374</v>
      </c>
      <c r="N726" s="161" t="s">
        <v>6599</v>
      </c>
      <c r="O726" s="161" t="s">
        <v>6600</v>
      </c>
      <c r="P726" s="95" t="s">
        <v>6601</v>
      </c>
      <c r="Q726" s="82">
        <v>94.789999999999992</v>
      </c>
      <c r="R726" s="82">
        <v>14.79</v>
      </c>
      <c r="S726" s="82">
        <v>35</v>
      </c>
      <c r="T726" s="82">
        <v>45</v>
      </c>
      <c r="U726" s="82">
        <v>94.789999999999992</v>
      </c>
      <c r="V726" s="95">
        <v>100</v>
      </c>
      <c r="W726" s="95">
        <v>100</v>
      </c>
      <c r="X726" s="82" t="s">
        <v>6602</v>
      </c>
      <c r="Y726" s="95">
        <v>4</v>
      </c>
      <c r="Z726" s="95">
        <v>4</v>
      </c>
      <c r="AA726" s="95">
        <v>5</v>
      </c>
      <c r="AB726" s="95">
        <v>51</v>
      </c>
      <c r="AC726" s="95">
        <v>151</v>
      </c>
      <c r="AD726" s="82"/>
      <c r="AE726" s="360">
        <v>0.2</v>
      </c>
      <c r="AF726" s="62">
        <v>100</v>
      </c>
      <c r="AG726" s="394" t="s">
        <v>6378</v>
      </c>
      <c r="AH726" s="161"/>
      <c r="AI726" s="366">
        <v>50</v>
      </c>
      <c r="AJ726" s="386" t="s">
        <v>1292</v>
      </c>
      <c r="AK726" s="285" t="s">
        <v>6379</v>
      </c>
      <c r="AL726" s="366">
        <v>50</v>
      </c>
      <c r="AM726" s="386"/>
      <c r="AN726" s="285"/>
      <c r="AO726" s="366"/>
      <c r="AP726" s="386"/>
      <c r="AQ726" s="285"/>
      <c r="AR726" s="366"/>
      <c r="AS726" s="386"/>
      <c r="AT726" s="95"/>
      <c r="AU726" s="366"/>
      <c r="AV726" s="369"/>
      <c r="AW726" s="95"/>
      <c r="AX726" s="366"/>
      <c r="AY726" s="132"/>
      <c r="AZ726" s="132"/>
      <c r="BA726" s="132"/>
      <c r="BB726" s="132"/>
      <c r="BC726" s="132"/>
    </row>
    <row r="727" spans="1:55" s="39" customFormat="1" ht="117.15" customHeight="1" x14ac:dyDescent="0.25">
      <c r="A727" s="95">
        <v>1538</v>
      </c>
      <c r="B727" s="253" t="s">
        <v>6354</v>
      </c>
      <c r="C727" s="95"/>
      <c r="D727" s="82" t="s">
        <v>6603</v>
      </c>
      <c r="E727" s="284" t="s">
        <v>6420</v>
      </c>
      <c r="F727" s="95">
        <v>12609</v>
      </c>
      <c r="G727" s="284" t="s">
        <v>6604</v>
      </c>
      <c r="H727" s="95">
        <v>2010</v>
      </c>
      <c r="I727" s="161" t="s">
        <v>6605</v>
      </c>
      <c r="J727" s="261">
        <v>99600</v>
      </c>
      <c r="K727" s="105" t="s">
        <v>677</v>
      </c>
      <c r="L727" s="161" t="s">
        <v>6606</v>
      </c>
      <c r="M727" s="161" t="s">
        <v>6607</v>
      </c>
      <c r="N727" s="161" t="s">
        <v>6608</v>
      </c>
      <c r="O727" s="161" t="s">
        <v>6609</v>
      </c>
      <c r="P727" s="95" t="s">
        <v>6610</v>
      </c>
      <c r="Q727" s="82">
        <v>91.72</v>
      </c>
      <c r="R727" s="82">
        <v>11.72</v>
      </c>
      <c r="S727" s="82">
        <v>35</v>
      </c>
      <c r="T727" s="82">
        <v>45</v>
      </c>
      <c r="U727" s="82">
        <v>91.72</v>
      </c>
      <c r="V727" s="95">
        <v>100</v>
      </c>
      <c r="W727" s="95">
        <v>100</v>
      </c>
      <c r="X727" s="82" t="s">
        <v>6427</v>
      </c>
      <c r="Y727" s="95">
        <v>4</v>
      </c>
      <c r="Z727" s="95">
        <v>2</v>
      </c>
      <c r="AA727" s="95">
        <v>1</v>
      </c>
      <c r="AB727" s="95">
        <v>60</v>
      </c>
      <c r="AC727" s="95">
        <v>155</v>
      </c>
      <c r="AD727" s="82"/>
      <c r="AE727" s="360">
        <v>0.2</v>
      </c>
      <c r="AF727" s="62">
        <v>100</v>
      </c>
      <c r="AG727" s="394" t="s">
        <v>6419</v>
      </c>
      <c r="AH727" s="161" t="s">
        <v>6420</v>
      </c>
      <c r="AI727" s="366">
        <v>20</v>
      </c>
      <c r="AJ727" s="386" t="s">
        <v>6428</v>
      </c>
      <c r="AK727" s="285" t="s">
        <v>6429</v>
      </c>
      <c r="AL727" s="366">
        <v>0</v>
      </c>
      <c r="AM727" s="386" t="s">
        <v>6430</v>
      </c>
      <c r="AN727" s="285" t="s">
        <v>6611</v>
      </c>
      <c r="AO727" s="366">
        <v>50</v>
      </c>
      <c r="AP727" s="386" t="s">
        <v>6432</v>
      </c>
      <c r="AQ727" s="285" t="s">
        <v>6612</v>
      </c>
      <c r="AR727" s="366">
        <v>30</v>
      </c>
      <c r="AS727" s="386"/>
      <c r="AT727" s="95"/>
      <c r="AU727" s="366"/>
      <c r="AV727" s="369"/>
      <c r="AW727" s="95"/>
      <c r="AX727" s="366"/>
      <c r="AY727" s="132"/>
      <c r="AZ727" s="132"/>
      <c r="BA727" s="132"/>
      <c r="BB727" s="132"/>
      <c r="BC727" s="132"/>
    </row>
    <row r="728" spans="1:55" s="39" customFormat="1" ht="130.05000000000001" customHeight="1" x14ac:dyDescent="0.25">
      <c r="A728" s="95">
        <v>1538</v>
      </c>
      <c r="B728" s="253" t="s">
        <v>6354</v>
      </c>
      <c r="C728" s="95"/>
      <c r="D728" s="82" t="s">
        <v>6603</v>
      </c>
      <c r="E728" s="284" t="s">
        <v>6420</v>
      </c>
      <c r="F728" s="95">
        <v>12609</v>
      </c>
      <c r="G728" s="284" t="s">
        <v>6613</v>
      </c>
      <c r="H728" s="95">
        <v>2010</v>
      </c>
      <c r="I728" s="161" t="s">
        <v>6614</v>
      </c>
      <c r="J728" s="261">
        <v>99376.8</v>
      </c>
      <c r="K728" s="105" t="s">
        <v>677</v>
      </c>
      <c r="L728" s="161" t="s">
        <v>6615</v>
      </c>
      <c r="M728" s="161" t="s">
        <v>6616</v>
      </c>
      <c r="N728" s="161" t="s">
        <v>6617</v>
      </c>
      <c r="O728" s="161" t="s">
        <v>6618</v>
      </c>
      <c r="P728" s="95">
        <v>27949</v>
      </c>
      <c r="Q728" s="82">
        <v>91.69</v>
      </c>
      <c r="R728" s="82">
        <v>11.69</v>
      </c>
      <c r="S728" s="82">
        <v>35</v>
      </c>
      <c r="T728" s="82">
        <v>45</v>
      </c>
      <c r="U728" s="82">
        <v>91.69</v>
      </c>
      <c r="V728" s="95">
        <v>100</v>
      </c>
      <c r="W728" s="95">
        <v>100</v>
      </c>
      <c r="X728" s="82" t="s">
        <v>6427</v>
      </c>
      <c r="Y728" s="95">
        <v>1</v>
      </c>
      <c r="Z728" s="95">
        <v>4</v>
      </c>
      <c r="AA728" s="95">
        <v>3</v>
      </c>
      <c r="AB728" s="95">
        <v>60</v>
      </c>
      <c r="AC728" s="95">
        <v>156</v>
      </c>
      <c r="AD728" s="82"/>
      <c r="AE728" s="360">
        <v>0.2</v>
      </c>
      <c r="AF728" s="62">
        <v>100</v>
      </c>
      <c r="AG728" s="394" t="s">
        <v>6419</v>
      </c>
      <c r="AH728" s="161" t="s">
        <v>6420</v>
      </c>
      <c r="AI728" s="366">
        <v>40</v>
      </c>
      <c r="AJ728" s="386" t="s">
        <v>6428</v>
      </c>
      <c r="AK728" s="285" t="s">
        <v>6429</v>
      </c>
      <c r="AL728" s="366">
        <v>40</v>
      </c>
      <c r="AM728" s="386" t="s">
        <v>6430</v>
      </c>
      <c r="AN728" s="285"/>
      <c r="AO728" s="366">
        <v>0</v>
      </c>
      <c r="AP728" s="386" t="s">
        <v>6432</v>
      </c>
      <c r="AQ728" s="285" t="s">
        <v>6612</v>
      </c>
      <c r="AR728" s="366">
        <v>20</v>
      </c>
      <c r="AS728" s="386"/>
      <c r="AT728" s="95"/>
      <c r="AU728" s="366"/>
      <c r="AV728" s="369"/>
      <c r="AW728" s="95"/>
      <c r="AX728" s="366"/>
      <c r="AY728" s="132"/>
      <c r="AZ728" s="132"/>
      <c r="BA728" s="132"/>
      <c r="BB728" s="132"/>
      <c r="BC728" s="132"/>
    </row>
    <row r="729" spans="1:55" s="39" customFormat="1" ht="130.05000000000001" customHeight="1" x14ac:dyDescent="0.25">
      <c r="A729" s="95">
        <v>1538</v>
      </c>
      <c r="B729" s="253" t="s">
        <v>6354</v>
      </c>
      <c r="C729" s="95"/>
      <c r="D729" s="82" t="s">
        <v>6603</v>
      </c>
      <c r="E729" s="284" t="s">
        <v>6420</v>
      </c>
      <c r="F729" s="95">
        <v>12609</v>
      </c>
      <c r="G729" s="284" t="s">
        <v>6613</v>
      </c>
      <c r="H729" s="95">
        <v>2011</v>
      </c>
      <c r="I729" s="161" t="s">
        <v>6614</v>
      </c>
      <c r="J729" s="261">
        <v>3302.09</v>
      </c>
      <c r="K729" s="105" t="s">
        <v>677</v>
      </c>
      <c r="L729" s="161" t="s">
        <v>6615</v>
      </c>
      <c r="M729" s="161" t="s">
        <v>6616</v>
      </c>
      <c r="N729" s="161" t="s">
        <v>6617</v>
      </c>
      <c r="O729" s="161" t="s">
        <v>6618</v>
      </c>
      <c r="P729" s="95">
        <v>30120</v>
      </c>
      <c r="Q729" s="82">
        <v>91.69</v>
      </c>
      <c r="R729" s="82">
        <v>11.69</v>
      </c>
      <c r="S729" s="82">
        <v>35</v>
      </c>
      <c r="T729" s="82">
        <v>45</v>
      </c>
      <c r="U729" s="82">
        <v>91.69</v>
      </c>
      <c r="V729" s="95">
        <v>100</v>
      </c>
      <c r="W729" s="95">
        <v>95</v>
      </c>
      <c r="X729" s="82" t="s">
        <v>6427</v>
      </c>
      <c r="Y729" s="95">
        <v>1</v>
      </c>
      <c r="Z729" s="95">
        <v>4</v>
      </c>
      <c r="AA729" s="95">
        <v>3</v>
      </c>
      <c r="AB729" s="95">
        <v>60</v>
      </c>
      <c r="AC729" s="95">
        <v>156</v>
      </c>
      <c r="AD729" s="82"/>
      <c r="AE729" s="360">
        <v>0.2</v>
      </c>
      <c r="AF729" s="62">
        <v>100</v>
      </c>
      <c r="AG729" s="394" t="s">
        <v>6419</v>
      </c>
      <c r="AH729" s="161" t="s">
        <v>6420</v>
      </c>
      <c r="AI729" s="366">
        <v>40</v>
      </c>
      <c r="AJ729" s="386" t="s">
        <v>6428</v>
      </c>
      <c r="AK729" s="285" t="s">
        <v>6429</v>
      </c>
      <c r="AL729" s="366">
        <v>40</v>
      </c>
      <c r="AM729" s="386" t="s">
        <v>6430</v>
      </c>
      <c r="AN729" s="285"/>
      <c r="AO729" s="366">
        <v>0</v>
      </c>
      <c r="AP729" s="386" t="s">
        <v>6432</v>
      </c>
      <c r="AQ729" s="285" t="s">
        <v>6612</v>
      </c>
      <c r="AR729" s="366">
        <v>20</v>
      </c>
      <c r="AS729" s="386"/>
      <c r="AT729" s="95"/>
      <c r="AU729" s="366"/>
      <c r="AV729" s="369"/>
      <c r="AW729" s="95"/>
      <c r="AX729" s="366"/>
      <c r="AY729" s="132"/>
      <c r="AZ729" s="132"/>
      <c r="BA729" s="132"/>
      <c r="BB729" s="132"/>
      <c r="BC729" s="132"/>
    </row>
    <row r="730" spans="1:55" s="39" customFormat="1" ht="64.95" customHeight="1" x14ac:dyDescent="0.25">
      <c r="A730" s="95">
        <v>1538</v>
      </c>
      <c r="B730" s="253" t="s">
        <v>6354</v>
      </c>
      <c r="C730" s="95"/>
      <c r="D730" s="82" t="s">
        <v>6390</v>
      </c>
      <c r="E730" s="284" t="s">
        <v>6619</v>
      </c>
      <c r="F730" s="95">
        <v>5967</v>
      </c>
      <c r="G730" s="284" t="s">
        <v>6620</v>
      </c>
      <c r="H730" s="95">
        <v>2010</v>
      </c>
      <c r="I730" s="161" t="s">
        <v>6621</v>
      </c>
      <c r="J730" s="261">
        <v>235976.4</v>
      </c>
      <c r="K730" s="105" t="s">
        <v>677</v>
      </c>
      <c r="L730" s="161" t="s">
        <v>6622</v>
      </c>
      <c r="M730" s="161" t="s">
        <v>6623</v>
      </c>
      <c r="N730" s="161" t="s">
        <v>6624</v>
      </c>
      <c r="O730" s="161" t="s">
        <v>6625</v>
      </c>
      <c r="P730" s="95">
        <v>29089</v>
      </c>
      <c r="Q730" s="82">
        <v>107.76</v>
      </c>
      <c r="R730" s="82">
        <v>27.76</v>
      </c>
      <c r="S730" s="82">
        <v>35</v>
      </c>
      <c r="T730" s="82">
        <v>45</v>
      </c>
      <c r="U730" s="82">
        <v>107.76</v>
      </c>
      <c r="V730" s="95">
        <v>100</v>
      </c>
      <c r="W730" s="95">
        <v>100</v>
      </c>
      <c r="X730" s="82" t="s">
        <v>6397</v>
      </c>
      <c r="Y730" s="95">
        <v>4</v>
      </c>
      <c r="Z730" s="95">
        <v>2</v>
      </c>
      <c r="AA730" s="95">
        <v>2</v>
      </c>
      <c r="AB730" s="95">
        <v>30</v>
      </c>
      <c r="AC730" s="95">
        <v>162</v>
      </c>
      <c r="AD730" s="82"/>
      <c r="AE730" s="360">
        <v>0.2</v>
      </c>
      <c r="AF730" s="62">
        <v>100</v>
      </c>
      <c r="AG730" s="394" t="s">
        <v>6626</v>
      </c>
      <c r="AH730" s="161" t="s">
        <v>3298</v>
      </c>
      <c r="AI730" s="366">
        <v>100</v>
      </c>
      <c r="AJ730" s="386"/>
      <c r="AK730" s="285"/>
      <c r="AL730" s="366"/>
      <c r="AM730" s="386"/>
      <c r="AN730" s="285"/>
      <c r="AO730" s="366"/>
      <c r="AP730" s="386"/>
      <c r="AQ730" s="285"/>
      <c r="AR730" s="366"/>
      <c r="AS730" s="386"/>
      <c r="AT730" s="95"/>
      <c r="AU730" s="366"/>
      <c r="AV730" s="369"/>
      <c r="AW730" s="95"/>
      <c r="AX730" s="366"/>
      <c r="AY730" s="132"/>
      <c r="AZ730" s="132"/>
      <c r="BA730" s="132"/>
      <c r="BB730" s="132"/>
      <c r="BC730" s="132"/>
    </row>
    <row r="731" spans="1:55" s="39" customFormat="1" ht="64.95" customHeight="1" x14ac:dyDescent="0.25">
      <c r="A731" s="95">
        <v>1538</v>
      </c>
      <c r="B731" s="253" t="s">
        <v>6354</v>
      </c>
      <c r="C731" s="95"/>
      <c r="D731" s="82" t="s">
        <v>6492</v>
      </c>
      <c r="E731" s="284" t="s">
        <v>6493</v>
      </c>
      <c r="F731" s="95">
        <v>6857</v>
      </c>
      <c r="G731" s="284" t="s">
        <v>6627</v>
      </c>
      <c r="H731" s="95">
        <v>2010</v>
      </c>
      <c r="I731" s="161" t="s">
        <v>6628</v>
      </c>
      <c r="J731" s="261">
        <v>87976</v>
      </c>
      <c r="K731" s="105" t="s">
        <v>677</v>
      </c>
      <c r="L731" s="161" t="s">
        <v>6496</v>
      </c>
      <c r="M731" s="161" t="s">
        <v>6497</v>
      </c>
      <c r="N731" s="161" t="s">
        <v>6629</v>
      </c>
      <c r="O731" s="161" t="s">
        <v>6630</v>
      </c>
      <c r="P731" s="95"/>
      <c r="Q731" s="82">
        <v>90.35</v>
      </c>
      <c r="R731" s="82">
        <v>10.35</v>
      </c>
      <c r="S731" s="82">
        <v>35</v>
      </c>
      <c r="T731" s="82">
        <v>45</v>
      </c>
      <c r="U731" s="82">
        <v>90.35</v>
      </c>
      <c r="V731" s="95">
        <v>100</v>
      </c>
      <c r="W731" s="95">
        <v>100</v>
      </c>
      <c r="X731" s="82" t="s">
        <v>6631</v>
      </c>
      <c r="Y731" s="95">
        <v>3</v>
      </c>
      <c r="Z731" s="95">
        <v>1</v>
      </c>
      <c r="AA731" s="95">
        <v>2</v>
      </c>
      <c r="AB731" s="95">
        <v>4</v>
      </c>
      <c r="AC731" s="95">
        <v>146</v>
      </c>
      <c r="AD731" s="82"/>
      <c r="AE731" s="360">
        <v>0.2</v>
      </c>
      <c r="AF731" s="62">
        <v>100</v>
      </c>
      <c r="AG731" s="394" t="s">
        <v>6506</v>
      </c>
      <c r="AH731" s="161" t="s">
        <v>6493</v>
      </c>
      <c r="AI731" s="366">
        <v>20</v>
      </c>
      <c r="AJ731" s="386" t="s">
        <v>6632</v>
      </c>
      <c r="AK731" s="285" t="s">
        <v>6503</v>
      </c>
      <c r="AL731" s="366">
        <v>30</v>
      </c>
      <c r="AM731" s="386" t="s">
        <v>6633</v>
      </c>
      <c r="AN731" s="285" t="s">
        <v>6634</v>
      </c>
      <c r="AO731" s="366">
        <v>20</v>
      </c>
      <c r="AP731" s="386" t="s">
        <v>6506</v>
      </c>
      <c r="AQ731" s="285" t="s">
        <v>6635</v>
      </c>
      <c r="AR731" s="366">
        <v>30</v>
      </c>
      <c r="AS731" s="386"/>
      <c r="AT731" s="95"/>
      <c r="AU731" s="366"/>
      <c r="AV731" s="369"/>
      <c r="AW731" s="95"/>
      <c r="AX731" s="366"/>
      <c r="AY731" s="132"/>
      <c r="AZ731" s="132"/>
      <c r="BA731" s="132"/>
      <c r="BB731" s="132"/>
      <c r="BC731" s="132"/>
    </row>
    <row r="732" spans="1:55" s="39" customFormat="1" ht="64.95" customHeight="1" x14ac:dyDescent="0.25">
      <c r="A732" s="95">
        <v>1538</v>
      </c>
      <c r="B732" s="253" t="s">
        <v>6354</v>
      </c>
      <c r="C732" s="95"/>
      <c r="D732" s="82" t="s">
        <v>6492</v>
      </c>
      <c r="E732" s="284" t="s">
        <v>6493</v>
      </c>
      <c r="F732" s="95">
        <v>6857</v>
      </c>
      <c r="G732" s="284" t="s">
        <v>6627</v>
      </c>
      <c r="H732" s="95">
        <v>2011</v>
      </c>
      <c r="I732" s="161" t="s">
        <v>6628</v>
      </c>
      <c r="J732" s="261">
        <v>45069.34</v>
      </c>
      <c r="K732" s="105" t="s">
        <v>677</v>
      </c>
      <c r="L732" s="161" t="s">
        <v>6496</v>
      </c>
      <c r="M732" s="161" t="s">
        <v>6497</v>
      </c>
      <c r="N732" s="161" t="s">
        <v>6629</v>
      </c>
      <c r="O732" s="161" t="s">
        <v>6630</v>
      </c>
      <c r="P732" s="95"/>
      <c r="Q732" s="82">
        <v>90.35</v>
      </c>
      <c r="R732" s="82">
        <v>10.35</v>
      </c>
      <c r="S732" s="82">
        <v>35</v>
      </c>
      <c r="T732" s="82">
        <v>45</v>
      </c>
      <c r="U732" s="82">
        <v>90.35</v>
      </c>
      <c r="V732" s="95">
        <v>100</v>
      </c>
      <c r="W732" s="95">
        <v>100</v>
      </c>
      <c r="X732" s="82" t="s">
        <v>6631</v>
      </c>
      <c r="Y732" s="95">
        <v>3</v>
      </c>
      <c r="Z732" s="95">
        <v>1</v>
      </c>
      <c r="AA732" s="95">
        <v>2</v>
      </c>
      <c r="AB732" s="95">
        <v>4</v>
      </c>
      <c r="AC732" s="95">
        <v>146</v>
      </c>
      <c r="AD732" s="82"/>
      <c r="AE732" s="360">
        <v>0.2</v>
      </c>
      <c r="AF732" s="62">
        <v>100</v>
      </c>
      <c r="AG732" s="394" t="s">
        <v>6506</v>
      </c>
      <c r="AH732" s="161" t="s">
        <v>6493</v>
      </c>
      <c r="AI732" s="366">
        <v>20</v>
      </c>
      <c r="AJ732" s="386" t="s">
        <v>6632</v>
      </c>
      <c r="AK732" s="285" t="s">
        <v>6503</v>
      </c>
      <c r="AL732" s="366">
        <v>30</v>
      </c>
      <c r="AM732" s="386" t="s">
        <v>6633</v>
      </c>
      <c r="AN732" s="285" t="s">
        <v>6634</v>
      </c>
      <c r="AO732" s="366">
        <v>20</v>
      </c>
      <c r="AP732" s="386" t="s">
        <v>6506</v>
      </c>
      <c r="AQ732" s="285" t="s">
        <v>6635</v>
      </c>
      <c r="AR732" s="366">
        <v>30</v>
      </c>
      <c r="AS732" s="386"/>
      <c r="AT732" s="95"/>
      <c r="AU732" s="366"/>
      <c r="AV732" s="369"/>
      <c r="AW732" s="95"/>
      <c r="AX732" s="366"/>
      <c r="AY732" s="132"/>
      <c r="AZ732" s="132"/>
      <c r="BA732" s="132"/>
      <c r="BB732" s="132"/>
      <c r="BC732" s="132"/>
    </row>
    <row r="733" spans="1:55" s="39" customFormat="1" ht="91.05" customHeight="1" x14ac:dyDescent="0.25">
      <c r="A733" s="95">
        <v>1538</v>
      </c>
      <c r="B733" s="253" t="s">
        <v>6354</v>
      </c>
      <c r="C733" s="95"/>
      <c r="D733" s="82" t="s">
        <v>6368</v>
      </c>
      <c r="E733" s="284" t="s">
        <v>6356</v>
      </c>
      <c r="F733" s="95">
        <v>10268</v>
      </c>
      <c r="G733" s="284" t="s">
        <v>3342</v>
      </c>
      <c r="H733" s="95">
        <v>2016</v>
      </c>
      <c r="I733" s="161" t="s">
        <v>6636</v>
      </c>
      <c r="J733" s="261">
        <v>117930.08</v>
      </c>
      <c r="K733" s="105" t="s">
        <v>694</v>
      </c>
      <c r="L733" s="161" t="s">
        <v>6359</v>
      </c>
      <c r="M733" s="161" t="s">
        <v>6360</v>
      </c>
      <c r="N733" s="161" t="s">
        <v>6637</v>
      </c>
      <c r="O733" s="161" t="s">
        <v>6638</v>
      </c>
      <c r="P733" s="95"/>
      <c r="Q733" s="82">
        <v>93.87</v>
      </c>
      <c r="R733" s="82">
        <v>13.87</v>
      </c>
      <c r="S733" s="82">
        <v>35</v>
      </c>
      <c r="T733" s="82">
        <v>45</v>
      </c>
      <c r="U733" s="82"/>
      <c r="V733" s="95">
        <v>100</v>
      </c>
      <c r="W733" s="95">
        <v>15</v>
      </c>
      <c r="X733" s="82" t="s">
        <v>6364</v>
      </c>
      <c r="Y733" s="95">
        <v>2</v>
      </c>
      <c r="Z733" s="95">
        <v>5</v>
      </c>
      <c r="AA733" s="95">
        <v>6</v>
      </c>
      <c r="AB733" s="95">
        <v>11</v>
      </c>
      <c r="AC733" s="95" t="s">
        <v>6639</v>
      </c>
      <c r="AD733" s="82"/>
      <c r="AE733" s="360"/>
      <c r="AF733" s="62">
        <v>5</v>
      </c>
      <c r="AG733" s="394" t="s">
        <v>1645</v>
      </c>
      <c r="AH733" s="161" t="s">
        <v>6640</v>
      </c>
      <c r="AI733" s="366">
        <v>3</v>
      </c>
      <c r="AJ733" s="386" t="s">
        <v>6368</v>
      </c>
      <c r="AK733" s="285" t="s">
        <v>6641</v>
      </c>
      <c r="AL733" s="366">
        <v>2</v>
      </c>
      <c r="AM733" s="386"/>
      <c r="AN733" s="285"/>
      <c r="AO733" s="366"/>
      <c r="AP733" s="386"/>
      <c r="AQ733" s="285"/>
      <c r="AR733" s="366"/>
      <c r="AS733" s="386"/>
      <c r="AT733" s="95"/>
      <c r="AU733" s="366"/>
      <c r="AV733" s="369"/>
      <c r="AW733" s="95"/>
      <c r="AX733" s="366"/>
      <c r="AY733" s="132"/>
      <c r="AZ733" s="132"/>
      <c r="BA733" s="132"/>
      <c r="BB733" s="132"/>
      <c r="BC733" s="132"/>
    </row>
    <row r="734" spans="1:55" s="39" customFormat="1" ht="78" customHeight="1" x14ac:dyDescent="0.25">
      <c r="A734" s="95">
        <v>1538</v>
      </c>
      <c r="B734" s="253" t="s">
        <v>6354</v>
      </c>
      <c r="C734" s="95"/>
      <c r="D734" s="82" t="s">
        <v>1292</v>
      </c>
      <c r="E734" s="284" t="s">
        <v>6370</v>
      </c>
      <c r="F734" s="95">
        <v>7134</v>
      </c>
      <c r="G734" s="284" t="s">
        <v>6642</v>
      </c>
      <c r="H734" s="95">
        <v>2015</v>
      </c>
      <c r="I734" s="161" t="s">
        <v>6643</v>
      </c>
      <c r="J734" s="261">
        <v>48679.34</v>
      </c>
      <c r="K734" s="105" t="s">
        <v>694</v>
      </c>
      <c r="L734" s="161" t="s">
        <v>6496</v>
      </c>
      <c r="M734" s="161" t="s">
        <v>6497</v>
      </c>
      <c r="N734" s="161" t="s">
        <v>6644</v>
      </c>
      <c r="O734" s="161" t="s">
        <v>6645</v>
      </c>
      <c r="P734" s="95"/>
      <c r="Q734" s="82">
        <v>85.73</v>
      </c>
      <c r="R734" s="82">
        <v>5.73</v>
      </c>
      <c r="S734" s="82">
        <v>35</v>
      </c>
      <c r="T734" s="82">
        <v>45</v>
      </c>
      <c r="U734" s="82"/>
      <c r="V734" s="95">
        <v>100</v>
      </c>
      <c r="W734" s="95">
        <v>21.67</v>
      </c>
      <c r="X734" s="82" t="s">
        <v>6646</v>
      </c>
      <c r="Y734" s="95">
        <v>1</v>
      </c>
      <c r="Z734" s="95">
        <v>8</v>
      </c>
      <c r="AA734" s="95">
        <v>2</v>
      </c>
      <c r="AB734" s="95">
        <v>60</v>
      </c>
      <c r="AC734" s="95" t="s">
        <v>6647</v>
      </c>
      <c r="AD734" s="82"/>
      <c r="AE734" s="360">
        <v>0.2</v>
      </c>
      <c r="AF734" s="62">
        <v>100</v>
      </c>
      <c r="AG734" s="394" t="s">
        <v>6378</v>
      </c>
      <c r="AH734" s="161"/>
      <c r="AI734" s="366"/>
      <c r="AJ734" s="386" t="s">
        <v>1292</v>
      </c>
      <c r="AK734" s="285" t="s">
        <v>6370</v>
      </c>
      <c r="AL734" s="366"/>
      <c r="AM734" s="386"/>
      <c r="AN734" s="285"/>
      <c r="AO734" s="366"/>
      <c r="AP734" s="386"/>
      <c r="AQ734" s="285"/>
      <c r="AR734" s="366"/>
      <c r="AS734" s="386"/>
      <c r="AT734" s="95"/>
      <c r="AU734" s="366"/>
      <c r="AV734" s="369"/>
      <c r="AW734" s="95"/>
      <c r="AX734" s="366"/>
      <c r="AY734" s="132"/>
      <c r="AZ734" s="132"/>
      <c r="BA734" s="132"/>
      <c r="BB734" s="132"/>
      <c r="BC734" s="132"/>
    </row>
    <row r="735" spans="1:55" s="41" customFormat="1" ht="25.95" customHeight="1" x14ac:dyDescent="0.25">
      <c r="A735" s="95">
        <v>1540</v>
      </c>
      <c r="B735" s="253" t="s">
        <v>6648</v>
      </c>
      <c r="C735" s="69"/>
      <c r="D735" s="82"/>
      <c r="E735" s="341" t="s">
        <v>6649</v>
      </c>
      <c r="F735" s="69">
        <v>22305</v>
      </c>
      <c r="G735" s="341" t="s">
        <v>85</v>
      </c>
      <c r="H735" s="69">
        <v>2009</v>
      </c>
      <c r="I735" s="338" t="s">
        <v>85</v>
      </c>
      <c r="J735" s="104">
        <v>54832</v>
      </c>
      <c r="K735" s="105" t="s">
        <v>1836</v>
      </c>
      <c r="L735" s="338"/>
      <c r="M735" s="338"/>
      <c r="N735" s="338" t="s">
        <v>6650</v>
      </c>
      <c r="O735" s="338" t="s">
        <v>6651</v>
      </c>
      <c r="P735" s="69">
        <v>4196</v>
      </c>
      <c r="Q735" s="50"/>
      <c r="R735" s="50"/>
      <c r="S735" s="50"/>
      <c r="T735" s="50"/>
      <c r="U735" s="344"/>
      <c r="V735" s="69">
        <v>100</v>
      </c>
      <c r="W735" s="69">
        <v>100</v>
      </c>
      <c r="X735" s="330"/>
      <c r="Y735" s="69">
        <v>4</v>
      </c>
      <c r="Z735" s="69">
        <v>4</v>
      </c>
      <c r="AA735" s="69">
        <v>1</v>
      </c>
      <c r="AB735" s="69">
        <v>44</v>
      </c>
      <c r="AC735" s="69"/>
      <c r="AD735" s="50"/>
      <c r="AE735" s="65">
        <v>3</v>
      </c>
      <c r="AF735" s="43">
        <v>100</v>
      </c>
      <c r="AG735" s="410" t="s">
        <v>6652</v>
      </c>
      <c r="AH735" s="338" t="s">
        <v>6649</v>
      </c>
      <c r="AI735" s="66">
        <v>100</v>
      </c>
      <c r="AJ735" s="68"/>
      <c r="AK735" s="332"/>
      <c r="AL735" s="66"/>
      <c r="AM735" s="68"/>
      <c r="AN735" s="332"/>
      <c r="AO735" s="66"/>
      <c r="AP735" s="68"/>
      <c r="AQ735" s="332"/>
      <c r="AR735" s="66"/>
      <c r="AS735" s="68"/>
      <c r="AT735" s="69"/>
      <c r="AU735" s="66"/>
      <c r="AV735" s="379"/>
      <c r="AW735" s="69"/>
      <c r="AX735" s="66"/>
      <c r="AY735" s="132"/>
      <c r="AZ735" s="132"/>
      <c r="BA735" s="132"/>
      <c r="BB735" s="132"/>
      <c r="BC735" s="132"/>
    </row>
    <row r="736" spans="1:55" s="41" customFormat="1" ht="142.94999999999999" customHeight="1" x14ac:dyDescent="0.25">
      <c r="A736" s="95">
        <v>1540</v>
      </c>
      <c r="B736" s="253" t="s">
        <v>6648</v>
      </c>
      <c r="C736" s="69"/>
      <c r="D736" s="82" t="s">
        <v>6653</v>
      </c>
      <c r="E736" s="341" t="s">
        <v>6654</v>
      </c>
      <c r="F736" s="69">
        <v>20044</v>
      </c>
      <c r="G736" s="341" t="s">
        <v>6655</v>
      </c>
      <c r="H736" s="69">
        <v>2016</v>
      </c>
      <c r="I736" s="338" t="s">
        <v>6656</v>
      </c>
      <c r="J736" s="104">
        <v>40000</v>
      </c>
      <c r="K736" s="105" t="s">
        <v>6657</v>
      </c>
      <c r="L736" s="338" t="s">
        <v>6658</v>
      </c>
      <c r="M736" s="338" t="s">
        <v>6659</v>
      </c>
      <c r="N736" s="338" t="s">
        <v>6660</v>
      </c>
      <c r="O736" s="338" t="s">
        <v>6661</v>
      </c>
      <c r="P736" s="69">
        <v>6286</v>
      </c>
      <c r="Q736" s="50">
        <v>60</v>
      </c>
      <c r="R736" s="50">
        <v>7.57</v>
      </c>
      <c r="S736" s="50">
        <v>1</v>
      </c>
      <c r="T736" s="50">
        <v>16.72</v>
      </c>
      <c r="U736" s="50">
        <f>SUM(R736:T736)</f>
        <v>25.29</v>
      </c>
      <c r="V736" s="69">
        <v>0</v>
      </c>
      <c r="W736" s="69">
        <v>0</v>
      </c>
      <c r="X736" s="50" t="s">
        <v>6662</v>
      </c>
      <c r="Y736" s="69">
        <v>6</v>
      </c>
      <c r="Z736" s="69">
        <v>4</v>
      </c>
      <c r="AA736" s="69">
        <v>7</v>
      </c>
      <c r="AB736" s="69">
        <v>60</v>
      </c>
      <c r="AC736" s="69" t="s">
        <v>6663</v>
      </c>
      <c r="AD736" s="50">
        <v>16.72</v>
      </c>
      <c r="AE736" s="65">
        <v>3</v>
      </c>
      <c r="AF736" s="43">
        <v>50</v>
      </c>
      <c r="AG736" s="394" t="s">
        <v>6653</v>
      </c>
      <c r="AH736" s="338" t="s">
        <v>6654</v>
      </c>
      <c r="AI736" s="66">
        <v>50</v>
      </c>
      <c r="AJ736" s="68"/>
      <c r="AK736" s="332"/>
      <c r="AL736" s="66"/>
      <c r="AM736" s="68"/>
      <c r="AN736" s="332"/>
      <c r="AO736" s="66"/>
      <c r="AP736" s="68"/>
      <c r="AQ736" s="332"/>
      <c r="AR736" s="66"/>
      <c r="AS736" s="68"/>
      <c r="AT736" s="69"/>
      <c r="AU736" s="66"/>
      <c r="AV736" s="379"/>
      <c r="AW736" s="69"/>
      <c r="AX736" s="66"/>
      <c r="AY736" s="132"/>
      <c r="AZ736" s="132"/>
      <c r="BA736" s="132"/>
      <c r="BB736" s="132"/>
      <c r="BC736" s="132"/>
    </row>
    <row r="737" spans="1:55" s="41" customFormat="1" ht="78" customHeight="1" x14ac:dyDescent="0.25">
      <c r="A737" s="95">
        <v>1540</v>
      </c>
      <c r="B737" s="253" t="s">
        <v>6648</v>
      </c>
      <c r="C737" s="69"/>
      <c r="D737" s="82" t="s">
        <v>6664</v>
      </c>
      <c r="E737" s="341" t="s">
        <v>6665</v>
      </c>
      <c r="F737" s="69">
        <v>14573</v>
      </c>
      <c r="G737" s="341" t="s">
        <v>6666</v>
      </c>
      <c r="H737" s="69">
        <v>2016</v>
      </c>
      <c r="I737" s="338" t="s">
        <v>6667</v>
      </c>
      <c r="J737" s="104">
        <v>120000</v>
      </c>
      <c r="K737" s="105" t="s">
        <v>694</v>
      </c>
      <c r="L737" s="338"/>
      <c r="M737" s="338"/>
      <c r="N737" s="338"/>
      <c r="O737" s="338"/>
      <c r="P737" s="69"/>
      <c r="Q737" s="50"/>
      <c r="R737" s="50"/>
      <c r="S737" s="50"/>
      <c r="T737" s="50"/>
      <c r="U737" s="50"/>
      <c r="V737" s="69"/>
      <c r="W737" s="69"/>
      <c r="X737" s="50" t="s">
        <v>6668</v>
      </c>
      <c r="Y737" s="69"/>
      <c r="Z737" s="69"/>
      <c r="AA737" s="69"/>
      <c r="AB737" s="69"/>
      <c r="AC737" s="69" t="s">
        <v>6669</v>
      </c>
      <c r="AD737" s="50"/>
      <c r="AE737" s="65"/>
      <c r="AF737" s="43"/>
      <c r="AG737" s="410"/>
      <c r="AH737" s="338"/>
      <c r="AI737" s="66"/>
      <c r="AJ737" s="68"/>
      <c r="AK737" s="332"/>
      <c r="AL737" s="66"/>
      <c r="AM737" s="68"/>
      <c r="AN737" s="332"/>
      <c r="AO737" s="66"/>
      <c r="AP737" s="68"/>
      <c r="AQ737" s="332"/>
      <c r="AR737" s="66"/>
      <c r="AS737" s="68"/>
      <c r="AT737" s="69"/>
      <c r="AU737" s="66"/>
      <c r="AV737" s="379"/>
      <c r="AW737" s="69"/>
      <c r="AX737" s="66"/>
      <c r="AY737" s="132"/>
      <c r="AZ737" s="132"/>
      <c r="BA737" s="132"/>
      <c r="BB737" s="132"/>
      <c r="BC737" s="132"/>
    </row>
    <row r="738" spans="1:55" ht="64.95" customHeight="1" x14ac:dyDescent="0.25">
      <c r="A738" s="45">
        <v>1554</v>
      </c>
      <c r="B738" s="47" t="s">
        <v>4767</v>
      </c>
      <c r="C738" s="45">
        <v>5</v>
      </c>
      <c r="D738" s="46" t="s">
        <v>4768</v>
      </c>
      <c r="E738" s="47" t="s">
        <v>4769</v>
      </c>
      <c r="F738" s="45">
        <v>7110</v>
      </c>
      <c r="G738" s="47" t="s">
        <v>4770</v>
      </c>
      <c r="H738" s="45">
        <v>2007</v>
      </c>
      <c r="I738" s="48" t="s">
        <v>4771</v>
      </c>
      <c r="J738" s="104">
        <v>90544.69</v>
      </c>
      <c r="K738" s="105" t="s">
        <v>4772</v>
      </c>
      <c r="L738" s="84" t="s">
        <v>4773</v>
      </c>
      <c r="M738" s="84" t="s">
        <v>4774</v>
      </c>
      <c r="N738" s="84" t="s">
        <v>4775</v>
      </c>
      <c r="O738" s="84" t="s">
        <v>4776</v>
      </c>
      <c r="P738" s="45">
        <v>1690</v>
      </c>
      <c r="Q738" s="56">
        <v>0</v>
      </c>
      <c r="R738" s="106">
        <v>13.32</v>
      </c>
      <c r="S738" s="106">
        <v>7.7</v>
      </c>
      <c r="T738" s="106">
        <v>13.31</v>
      </c>
      <c r="U738" s="106">
        <f>SUM(R738:T738)</f>
        <v>34.33</v>
      </c>
      <c r="V738" s="45">
        <v>96</v>
      </c>
      <c r="W738" s="45">
        <v>100</v>
      </c>
      <c r="X738" s="51" t="s">
        <v>4777</v>
      </c>
      <c r="Y738" s="45">
        <v>6</v>
      </c>
      <c r="Z738" s="45">
        <v>1</v>
      </c>
      <c r="AA738" s="45">
        <v>4</v>
      </c>
      <c r="AB738" s="45">
        <v>14</v>
      </c>
      <c r="AC738" s="45">
        <v>106</v>
      </c>
      <c r="AD738" s="45">
        <f>T738</f>
        <v>13.31</v>
      </c>
      <c r="AE738" s="52">
        <v>48</v>
      </c>
      <c r="AF738" s="43">
        <v>100</v>
      </c>
      <c r="AG738" s="53" t="s">
        <v>2407</v>
      </c>
      <c r="AH738" s="48" t="s">
        <v>4778</v>
      </c>
      <c r="AI738" s="66">
        <v>2</v>
      </c>
      <c r="AJ738" s="53" t="s">
        <v>4768</v>
      </c>
      <c r="AK738" s="48" t="s">
        <v>4769</v>
      </c>
      <c r="AL738" s="66">
        <v>16</v>
      </c>
      <c r="AM738" s="53" t="s">
        <v>4779</v>
      </c>
      <c r="AN738" s="48" t="s">
        <v>4780</v>
      </c>
      <c r="AO738" s="66">
        <v>4</v>
      </c>
      <c r="AP738" s="53" t="s">
        <v>4781</v>
      </c>
      <c r="AQ738" s="48" t="s">
        <v>4782</v>
      </c>
      <c r="AR738" s="66">
        <v>78</v>
      </c>
      <c r="AS738" s="53"/>
      <c r="AT738" s="45"/>
      <c r="AU738" s="66"/>
      <c r="AV738" s="107"/>
      <c r="AW738" s="45"/>
      <c r="AX738" s="66"/>
    </row>
    <row r="739" spans="1:55" ht="91.05" customHeight="1" x14ac:dyDescent="0.25">
      <c r="A739" s="45">
        <v>1554</v>
      </c>
      <c r="B739" s="47" t="s">
        <v>4767</v>
      </c>
      <c r="C739" s="45">
        <v>5</v>
      </c>
      <c r="D739" s="46" t="s">
        <v>4768</v>
      </c>
      <c r="E739" s="47" t="s">
        <v>4769</v>
      </c>
      <c r="F739" s="45">
        <v>7110</v>
      </c>
      <c r="G739" s="47" t="s">
        <v>4783</v>
      </c>
      <c r="H739" s="45">
        <v>2016</v>
      </c>
      <c r="I739" s="48" t="s">
        <v>4784</v>
      </c>
      <c r="J739" s="104">
        <v>102363.7</v>
      </c>
      <c r="K739" s="105" t="s">
        <v>4785</v>
      </c>
      <c r="L739" s="84" t="s">
        <v>4773</v>
      </c>
      <c r="M739" s="84" t="s">
        <v>4774</v>
      </c>
      <c r="N739" s="84" t="s">
        <v>4786</v>
      </c>
      <c r="O739" s="84" t="s">
        <v>4787</v>
      </c>
      <c r="P739" s="45">
        <v>11375</v>
      </c>
      <c r="Q739" s="56">
        <v>0</v>
      </c>
      <c r="R739" s="106">
        <v>15.05</v>
      </c>
      <c r="S739" s="106">
        <v>8.2100000000000009</v>
      </c>
      <c r="T739" s="106">
        <v>20.52</v>
      </c>
      <c r="U739" s="106">
        <f>SUM(R739:T739)</f>
        <v>43.78</v>
      </c>
      <c r="V739" s="45">
        <v>96</v>
      </c>
      <c r="W739" s="45">
        <v>100</v>
      </c>
      <c r="X739" s="51" t="s">
        <v>4777</v>
      </c>
      <c r="Y739" s="45">
        <v>6</v>
      </c>
      <c r="Z739" s="45">
        <v>1</v>
      </c>
      <c r="AA739" s="45">
        <v>4</v>
      </c>
      <c r="AB739" s="45">
        <v>14</v>
      </c>
      <c r="AC739" s="45">
        <v>75</v>
      </c>
      <c r="AD739" s="45">
        <f>T739</f>
        <v>20.52</v>
      </c>
      <c r="AE739" s="52">
        <v>48</v>
      </c>
      <c r="AF739" s="43">
        <v>100</v>
      </c>
      <c r="AG739" s="53" t="s">
        <v>4768</v>
      </c>
      <c r="AH739" s="48" t="s">
        <v>4769</v>
      </c>
      <c r="AI739" s="66">
        <v>24</v>
      </c>
      <c r="AJ739" s="53" t="s">
        <v>4788</v>
      </c>
      <c r="AK739" s="48" t="s">
        <v>4789</v>
      </c>
      <c r="AL739" s="66">
        <v>7</v>
      </c>
      <c r="AM739" s="53" t="s">
        <v>4779</v>
      </c>
      <c r="AN739" s="48" t="s">
        <v>4780</v>
      </c>
      <c r="AO739" s="66">
        <v>7</v>
      </c>
      <c r="AP739" s="53" t="s">
        <v>4790</v>
      </c>
      <c r="AQ739" s="48" t="s">
        <v>4778</v>
      </c>
      <c r="AR739" s="66">
        <v>6</v>
      </c>
      <c r="AS739" s="53" t="s">
        <v>4791</v>
      </c>
      <c r="AT739" s="45" t="s">
        <v>4792</v>
      </c>
      <c r="AU739" s="66">
        <v>6</v>
      </c>
      <c r="AV739" s="107" t="s">
        <v>4793</v>
      </c>
      <c r="AW739" s="45" t="s">
        <v>4794</v>
      </c>
      <c r="AX739" s="66">
        <v>10</v>
      </c>
    </row>
    <row r="740" spans="1:55" ht="64.95" customHeight="1" x14ac:dyDescent="0.25">
      <c r="A740" s="45">
        <v>1554</v>
      </c>
      <c r="B740" s="47" t="s">
        <v>4767</v>
      </c>
      <c r="C740" s="45">
        <v>8</v>
      </c>
      <c r="D740" s="46" t="s">
        <v>4795</v>
      </c>
      <c r="E740" s="47" t="s">
        <v>4789</v>
      </c>
      <c r="F740" s="45">
        <v>12279</v>
      </c>
      <c r="G740" s="47" t="s">
        <v>4796</v>
      </c>
      <c r="H740" s="45">
        <v>2008</v>
      </c>
      <c r="I740" s="48" t="s">
        <v>4797</v>
      </c>
      <c r="J740" s="104">
        <v>58348.56</v>
      </c>
      <c r="K740" s="105" t="s">
        <v>8485</v>
      </c>
      <c r="L740" s="84" t="s">
        <v>4773</v>
      </c>
      <c r="M740" s="84" t="s">
        <v>4774</v>
      </c>
      <c r="N740" s="84" t="s">
        <v>4798</v>
      </c>
      <c r="O740" s="84" t="s">
        <v>4799</v>
      </c>
      <c r="P740" s="45">
        <v>1656</v>
      </c>
      <c r="Q740" s="56">
        <v>0</v>
      </c>
      <c r="R740" s="106">
        <v>8.58</v>
      </c>
      <c r="S740" s="106">
        <v>7.07</v>
      </c>
      <c r="T740" s="106">
        <v>20.52</v>
      </c>
      <c r="U740" s="106">
        <f>SUM(R740:T740)</f>
        <v>36.17</v>
      </c>
      <c r="V740" s="45">
        <v>96</v>
      </c>
      <c r="W740" s="45">
        <v>100</v>
      </c>
      <c r="X740" s="51" t="s">
        <v>4777</v>
      </c>
      <c r="Y740" s="45">
        <v>6</v>
      </c>
      <c r="Z740" s="45">
        <v>1</v>
      </c>
      <c r="AA740" s="45">
        <v>4</v>
      </c>
      <c r="AB740" s="45">
        <v>14</v>
      </c>
      <c r="AC740" s="45"/>
      <c r="AD740" s="45">
        <f>T740</f>
        <v>20.52</v>
      </c>
      <c r="AE740" s="52">
        <v>48</v>
      </c>
      <c r="AF740" s="43">
        <v>100</v>
      </c>
      <c r="AG740" s="53" t="s">
        <v>4795</v>
      </c>
      <c r="AH740" s="48" t="s">
        <v>4800</v>
      </c>
      <c r="AI740" s="66">
        <v>33</v>
      </c>
      <c r="AJ740" s="53" t="s">
        <v>2407</v>
      </c>
      <c r="AK740" s="48" t="s">
        <v>4778</v>
      </c>
      <c r="AL740" s="66">
        <v>9</v>
      </c>
      <c r="AM740" s="53" t="s">
        <v>4801</v>
      </c>
      <c r="AN740" s="48" t="s">
        <v>4789</v>
      </c>
      <c r="AO740" s="66">
        <v>12</v>
      </c>
      <c r="AP740" s="53" t="s">
        <v>4781</v>
      </c>
      <c r="AQ740" s="48" t="s">
        <v>4782</v>
      </c>
      <c r="AR740" s="66">
        <v>46</v>
      </c>
      <c r="AS740" s="53"/>
      <c r="AT740" s="45"/>
      <c r="AU740" s="66"/>
      <c r="AV740" s="107"/>
      <c r="AW740" s="45"/>
      <c r="AX740" s="66"/>
    </row>
    <row r="741" spans="1:55" ht="64.95" customHeight="1" x14ac:dyDescent="0.25">
      <c r="A741" s="45">
        <v>1554</v>
      </c>
      <c r="B741" s="47" t="s">
        <v>4767</v>
      </c>
      <c r="C741" s="45">
        <v>5</v>
      </c>
      <c r="D741" s="46" t="s">
        <v>4768</v>
      </c>
      <c r="E741" s="47" t="s">
        <v>4769</v>
      </c>
      <c r="F741" s="45">
        <v>7110</v>
      </c>
      <c r="G741" s="47" t="s">
        <v>4802</v>
      </c>
      <c r="H741" s="45">
        <v>2010</v>
      </c>
      <c r="I741" s="48" t="s">
        <v>4803</v>
      </c>
      <c r="J741" s="104">
        <v>18196.560000000001</v>
      </c>
      <c r="K741" s="105" t="s">
        <v>8485</v>
      </c>
      <c r="L741" s="84" t="s">
        <v>4773</v>
      </c>
      <c r="M741" s="84" t="s">
        <v>4774</v>
      </c>
      <c r="N741" s="84" t="s">
        <v>4804</v>
      </c>
      <c r="O741" s="84" t="s">
        <v>4805</v>
      </c>
      <c r="P741" s="45">
        <v>1653</v>
      </c>
      <c r="Q741" s="56">
        <v>0</v>
      </c>
      <c r="R741" s="106">
        <v>2.68</v>
      </c>
      <c r="S741" s="106">
        <v>6.13</v>
      </c>
      <c r="T741" s="106">
        <v>13.31</v>
      </c>
      <c r="U741" s="106">
        <f>SUM(R741:T741)</f>
        <v>22.12</v>
      </c>
      <c r="V741" s="45">
        <v>95</v>
      </c>
      <c r="W741" s="45">
        <v>100</v>
      </c>
      <c r="X741" s="51" t="s">
        <v>4777</v>
      </c>
      <c r="Y741" s="45">
        <v>6</v>
      </c>
      <c r="Z741" s="45">
        <v>1</v>
      </c>
      <c r="AA741" s="45">
        <v>4</v>
      </c>
      <c r="AB741" s="45">
        <v>14</v>
      </c>
      <c r="AC741" s="45"/>
      <c r="AD741" s="45">
        <f>T741</f>
        <v>13.31</v>
      </c>
      <c r="AE741" s="52">
        <v>48</v>
      </c>
      <c r="AF741" s="43">
        <v>100</v>
      </c>
      <c r="AG741" s="53" t="s">
        <v>4768</v>
      </c>
      <c r="AH741" s="48" t="s">
        <v>4769</v>
      </c>
      <c r="AI741" s="66">
        <v>100</v>
      </c>
      <c r="AJ741" s="53"/>
      <c r="AK741" s="48"/>
      <c r="AL741" s="66"/>
      <c r="AM741" s="53"/>
      <c r="AN741" s="48"/>
      <c r="AO741" s="66"/>
      <c r="AP741" s="53"/>
      <c r="AQ741" s="48"/>
      <c r="AR741" s="66"/>
      <c r="AS741" s="53"/>
      <c r="AT741" s="45"/>
      <c r="AU741" s="66"/>
      <c r="AV741" s="107"/>
      <c r="AW741" s="45"/>
      <c r="AX741" s="66"/>
    </row>
    <row r="742" spans="1:55" ht="91.05" customHeight="1" x14ac:dyDescent="0.25">
      <c r="A742" s="45">
        <v>1554</v>
      </c>
      <c r="B742" s="47" t="s">
        <v>4767</v>
      </c>
      <c r="C742" s="45">
        <v>5</v>
      </c>
      <c r="D742" s="46" t="s">
        <v>4768</v>
      </c>
      <c r="E742" s="47" t="s">
        <v>4806</v>
      </c>
      <c r="F742" s="45">
        <v>25670</v>
      </c>
      <c r="G742" s="60" t="s">
        <v>4807</v>
      </c>
      <c r="H742" s="45">
        <v>2018</v>
      </c>
      <c r="I742" s="58" t="s">
        <v>4784</v>
      </c>
      <c r="J742" s="104">
        <v>90443.18</v>
      </c>
      <c r="K742" s="105" t="s">
        <v>4808</v>
      </c>
      <c r="L742" s="84" t="s">
        <v>4773</v>
      </c>
      <c r="M742" s="84" t="s">
        <v>4774</v>
      </c>
      <c r="N742" s="84" t="s">
        <v>4809</v>
      </c>
      <c r="O742" s="84" t="s">
        <v>4810</v>
      </c>
      <c r="P742" s="45">
        <v>12126</v>
      </c>
      <c r="Q742" s="56">
        <v>0</v>
      </c>
      <c r="R742" s="106">
        <v>13.3</v>
      </c>
      <c r="S742" s="106">
        <v>8.64</v>
      </c>
      <c r="T742" s="106">
        <v>16.920000000000002</v>
      </c>
      <c r="U742" s="106">
        <f>SUM(R742:T742)</f>
        <v>38.86</v>
      </c>
      <c r="V742" s="45">
        <v>95</v>
      </c>
      <c r="W742" s="45">
        <v>11.67</v>
      </c>
      <c r="X742" s="51" t="s">
        <v>4777</v>
      </c>
      <c r="Y742" s="45">
        <v>6</v>
      </c>
      <c r="Z742" s="45">
        <v>1</v>
      </c>
      <c r="AA742" s="45">
        <v>4</v>
      </c>
      <c r="AB742" s="45">
        <v>14</v>
      </c>
      <c r="AC742" s="45">
        <v>38</v>
      </c>
      <c r="AD742" s="45">
        <f>T742</f>
        <v>16.920000000000002</v>
      </c>
      <c r="AE742" s="52">
        <v>48</v>
      </c>
      <c r="AF742" s="43">
        <v>100</v>
      </c>
      <c r="AG742" s="53" t="s">
        <v>4768</v>
      </c>
      <c r="AH742" s="48" t="s">
        <v>4769</v>
      </c>
      <c r="AI742" s="66">
        <v>51.72</v>
      </c>
      <c r="AJ742" s="53" t="s">
        <v>4779</v>
      </c>
      <c r="AK742" s="48" t="s">
        <v>4811</v>
      </c>
      <c r="AL742" s="66">
        <v>27.58</v>
      </c>
      <c r="AM742" s="53" t="s">
        <v>4793</v>
      </c>
      <c r="AN742" s="48" t="s">
        <v>4812</v>
      </c>
      <c r="AO742" s="66">
        <v>13.79</v>
      </c>
      <c r="AP742" s="53" t="s">
        <v>2407</v>
      </c>
      <c r="AQ742" s="48" t="s">
        <v>4813</v>
      </c>
      <c r="AR742" s="66">
        <v>6.92</v>
      </c>
      <c r="AS742" s="53"/>
      <c r="AT742" s="45"/>
      <c r="AU742" s="66"/>
      <c r="AV742" s="107"/>
      <c r="AW742" s="45"/>
      <c r="AX742" s="66"/>
    </row>
    <row r="743" spans="1:55" s="108" customFormat="1" ht="69" x14ac:dyDescent="0.3">
      <c r="A743" s="45">
        <v>1555</v>
      </c>
      <c r="B743" s="47" t="s">
        <v>1845</v>
      </c>
      <c r="C743" s="212">
        <v>8</v>
      </c>
      <c r="D743" s="225"/>
      <c r="E743" s="233" t="s">
        <v>1846</v>
      </c>
      <c r="F743" s="345">
        <v>24022</v>
      </c>
      <c r="G743" s="233" t="s">
        <v>1847</v>
      </c>
      <c r="H743" s="112">
        <v>2005</v>
      </c>
      <c r="I743" s="233" t="s">
        <v>1848</v>
      </c>
      <c r="J743" s="234">
        <v>133449.31</v>
      </c>
      <c r="K743" s="233" t="s">
        <v>848</v>
      </c>
      <c r="L743" s="233" t="s">
        <v>1849</v>
      </c>
      <c r="M743" s="233" t="s">
        <v>1850</v>
      </c>
      <c r="N743" s="233" t="s">
        <v>1851</v>
      </c>
      <c r="O743" s="233" t="s">
        <v>1852</v>
      </c>
      <c r="P743" s="233" t="s">
        <v>1853</v>
      </c>
      <c r="Q743" s="112">
        <v>9.44</v>
      </c>
      <c r="R743" s="112">
        <v>0</v>
      </c>
      <c r="S743" s="112">
        <v>2.0299999999999998</v>
      </c>
      <c r="T743" s="112">
        <v>7.41</v>
      </c>
      <c r="U743" s="112">
        <v>9.44</v>
      </c>
      <c r="V743" s="235">
        <v>15</v>
      </c>
      <c r="W743" s="224">
        <v>100</v>
      </c>
      <c r="X743" s="346" t="s">
        <v>1854</v>
      </c>
      <c r="Y743" s="176">
        <v>3</v>
      </c>
      <c r="Z743" s="176">
        <v>5</v>
      </c>
      <c r="AA743" s="176">
        <v>1</v>
      </c>
      <c r="AB743" s="176">
        <v>4</v>
      </c>
      <c r="AC743" s="241">
        <v>100</v>
      </c>
      <c r="AD743" s="112">
        <v>7.41</v>
      </c>
      <c r="AE743" s="417">
        <v>5</v>
      </c>
      <c r="AF743" s="229">
        <v>5</v>
      </c>
      <c r="AG743" s="230"/>
      <c r="AH743" s="224"/>
      <c r="AI743" s="236"/>
      <c r="AJ743" s="230"/>
      <c r="AK743" s="224"/>
      <c r="AL743" s="236"/>
      <c r="AM743" s="230"/>
      <c r="AN743" s="224"/>
      <c r="AO743" s="236"/>
      <c r="AP743" s="230"/>
      <c r="AQ743" s="224"/>
      <c r="AR743" s="236"/>
      <c r="AS743" s="230" t="s">
        <v>1856</v>
      </c>
      <c r="AT743" s="224" t="s">
        <v>8951</v>
      </c>
      <c r="AU743" s="236">
        <v>4</v>
      </c>
      <c r="AV743" s="230" t="s">
        <v>8952</v>
      </c>
      <c r="AW743" s="224" t="s">
        <v>8953</v>
      </c>
      <c r="AX743" s="236">
        <v>1</v>
      </c>
      <c r="AY743" s="132"/>
      <c r="AZ743" s="132"/>
      <c r="BA743" s="132"/>
      <c r="BB743" s="132"/>
      <c r="BC743" s="132"/>
    </row>
    <row r="744" spans="1:55" s="108" customFormat="1" ht="409.6" x14ac:dyDescent="0.3">
      <c r="A744" s="45">
        <v>1555</v>
      </c>
      <c r="B744" s="47" t="s">
        <v>1845</v>
      </c>
      <c r="C744" s="212">
        <v>2</v>
      </c>
      <c r="D744" s="212"/>
      <c r="E744" s="233" t="s">
        <v>1857</v>
      </c>
      <c r="F744" s="112">
        <v>11625</v>
      </c>
      <c r="G744" s="233" t="s">
        <v>1858</v>
      </c>
      <c r="H744" s="112">
        <v>2003</v>
      </c>
      <c r="I744" s="233" t="s">
        <v>1859</v>
      </c>
      <c r="J744" s="234">
        <v>130047.47</v>
      </c>
      <c r="K744" s="233" t="s">
        <v>1860</v>
      </c>
      <c r="L744" s="233" t="s">
        <v>1861</v>
      </c>
      <c r="M744" s="233" t="s">
        <v>1862</v>
      </c>
      <c r="N744" s="233" t="s">
        <v>1863</v>
      </c>
      <c r="O744" s="233" t="s">
        <v>1864</v>
      </c>
      <c r="P744" s="233" t="s">
        <v>1865</v>
      </c>
      <c r="Q744" s="112">
        <v>33.840000000000003</v>
      </c>
      <c r="R744" s="112">
        <v>0.28000000000000003</v>
      </c>
      <c r="S744" s="112">
        <v>7.8</v>
      </c>
      <c r="T744" s="112">
        <v>25.77</v>
      </c>
      <c r="U744" s="112">
        <v>33.840000000000003</v>
      </c>
      <c r="V744" s="235">
        <v>87</v>
      </c>
      <c r="W744" s="224">
        <v>99</v>
      </c>
      <c r="X744" s="346" t="s">
        <v>1854</v>
      </c>
      <c r="Y744" s="176">
        <v>3</v>
      </c>
      <c r="Z744" s="176">
        <v>12</v>
      </c>
      <c r="AA744" s="176">
        <v>3</v>
      </c>
      <c r="AB744" s="176">
        <v>4</v>
      </c>
      <c r="AC744" s="238">
        <v>180.3</v>
      </c>
      <c r="AD744" s="112">
        <v>25.77</v>
      </c>
      <c r="AE744" s="417">
        <v>5</v>
      </c>
      <c r="AF744" s="229">
        <v>85</v>
      </c>
      <c r="AG744" s="230" t="s">
        <v>1866</v>
      </c>
      <c r="AH744" s="224"/>
      <c r="AI744" s="236">
        <v>42</v>
      </c>
      <c r="AJ744" s="230" t="s">
        <v>1867</v>
      </c>
      <c r="AK744" s="224"/>
      <c r="AL744" s="236">
        <v>19</v>
      </c>
      <c r="AM744" s="230" t="s">
        <v>1868</v>
      </c>
      <c r="AN744" s="224"/>
      <c r="AO744" s="236">
        <v>24</v>
      </c>
      <c r="AP744" s="230"/>
      <c r="AQ744" s="224"/>
      <c r="AR744" s="236"/>
      <c r="AS744" s="230"/>
      <c r="AT744" s="224"/>
      <c r="AU744" s="236"/>
      <c r="AV744" s="230"/>
      <c r="AW744" s="224"/>
      <c r="AX744" s="236"/>
      <c r="AY744" s="132"/>
      <c r="AZ744" s="132"/>
      <c r="BA744" s="132"/>
      <c r="BB744" s="132"/>
      <c r="BC744" s="132"/>
    </row>
    <row r="745" spans="1:55" s="108" customFormat="1" ht="179.4" x14ac:dyDescent="0.3">
      <c r="A745" s="45">
        <v>1555</v>
      </c>
      <c r="B745" s="47" t="s">
        <v>1845</v>
      </c>
      <c r="C745" s="212">
        <v>5</v>
      </c>
      <c r="D745" s="212"/>
      <c r="E745" s="233" t="s">
        <v>1869</v>
      </c>
      <c r="F745" s="237" t="s">
        <v>1870</v>
      </c>
      <c r="G745" s="233" t="s">
        <v>1871</v>
      </c>
      <c r="H745" s="112">
        <v>2004</v>
      </c>
      <c r="I745" s="233" t="s">
        <v>1872</v>
      </c>
      <c r="J745" s="234">
        <v>95950.42</v>
      </c>
      <c r="K745" s="233" t="s">
        <v>848</v>
      </c>
      <c r="L745" s="233" t="s">
        <v>1873</v>
      </c>
      <c r="M745" s="233" t="s">
        <v>1874</v>
      </c>
      <c r="N745" s="233" t="s">
        <v>1875</v>
      </c>
      <c r="O745" s="233" t="s">
        <v>1876</v>
      </c>
      <c r="P745" s="233" t="s">
        <v>1877</v>
      </c>
      <c r="Q745" s="112">
        <v>18.7</v>
      </c>
      <c r="R745" s="112">
        <v>0</v>
      </c>
      <c r="S745" s="112">
        <v>3.55</v>
      </c>
      <c r="T745" s="112">
        <v>15.15</v>
      </c>
      <c r="U745" s="112">
        <v>18.7</v>
      </c>
      <c r="V745" s="235">
        <v>78</v>
      </c>
      <c r="W745" s="224">
        <v>86</v>
      </c>
      <c r="X745" s="346" t="s">
        <v>1854</v>
      </c>
      <c r="Y745" s="176">
        <v>3</v>
      </c>
      <c r="Z745" s="176">
        <v>10</v>
      </c>
      <c r="AA745" s="176">
        <v>1</v>
      </c>
      <c r="AB745" s="176">
        <v>44</v>
      </c>
      <c r="AC745" s="238">
        <v>180.6</v>
      </c>
      <c r="AD745" s="112">
        <v>32.01</v>
      </c>
      <c r="AE745" s="417">
        <v>5</v>
      </c>
      <c r="AF745" s="229">
        <v>93</v>
      </c>
      <c r="AG745" s="230" t="s">
        <v>1878</v>
      </c>
      <c r="AH745" s="224"/>
      <c r="AI745" s="236">
        <v>16</v>
      </c>
      <c r="AJ745" s="230" t="s">
        <v>8954</v>
      </c>
      <c r="AK745" s="224"/>
      <c r="AL745" s="236">
        <v>19</v>
      </c>
      <c r="AM745" s="230" t="s">
        <v>8955</v>
      </c>
      <c r="AN745" s="224"/>
      <c r="AO745" s="236">
        <v>56</v>
      </c>
      <c r="AP745" s="230"/>
      <c r="AQ745" s="224"/>
      <c r="AR745" s="236"/>
      <c r="AS745" s="230" t="s">
        <v>1879</v>
      </c>
      <c r="AT745" s="224"/>
      <c r="AU745" s="236">
        <v>2</v>
      </c>
      <c r="AV745" s="230"/>
      <c r="AW745" s="224"/>
      <c r="AX745" s="236"/>
      <c r="AY745" s="132"/>
      <c r="AZ745" s="132"/>
      <c r="BA745" s="132"/>
      <c r="BB745" s="132"/>
      <c r="BC745" s="132"/>
    </row>
    <row r="746" spans="1:55" s="108" customFormat="1" ht="178.5" customHeight="1" x14ac:dyDescent="0.3">
      <c r="A746" s="45">
        <v>1555</v>
      </c>
      <c r="B746" s="47" t="s">
        <v>1845</v>
      </c>
      <c r="C746" s="212">
        <v>13</v>
      </c>
      <c r="D746" s="212"/>
      <c r="E746" s="233" t="s">
        <v>1881</v>
      </c>
      <c r="F746" s="237" t="s">
        <v>1882</v>
      </c>
      <c r="G746" s="233" t="s">
        <v>1883</v>
      </c>
      <c r="H746" s="112">
        <v>2004</v>
      </c>
      <c r="I746" s="233" t="s">
        <v>1884</v>
      </c>
      <c r="J746" s="234">
        <v>129560.41</v>
      </c>
      <c r="K746" s="233" t="s">
        <v>848</v>
      </c>
      <c r="L746" s="233" t="s">
        <v>1849</v>
      </c>
      <c r="M746" s="233" t="s">
        <v>1850</v>
      </c>
      <c r="N746" s="233" t="s">
        <v>1885</v>
      </c>
      <c r="O746" s="233" t="s">
        <v>1886</v>
      </c>
      <c r="P746" s="233">
        <v>901593</v>
      </c>
      <c r="Q746" s="112">
        <v>31.05</v>
      </c>
      <c r="R746" s="112">
        <v>0</v>
      </c>
      <c r="S746" s="112">
        <v>1.39</v>
      </c>
      <c r="T746" s="112">
        <v>29.66</v>
      </c>
      <c r="U746" s="112">
        <v>31.05</v>
      </c>
      <c r="V746" s="235">
        <v>18.333333333333332</v>
      </c>
      <c r="W746" s="224">
        <v>100</v>
      </c>
      <c r="X746" s="346" t="s">
        <v>1854</v>
      </c>
      <c r="Y746" s="225">
        <v>3</v>
      </c>
      <c r="Z746" s="225">
        <v>10</v>
      </c>
      <c r="AA746" s="225">
        <v>1</v>
      </c>
      <c r="AB746" s="176">
        <v>4</v>
      </c>
      <c r="AC746" s="239">
        <v>99.1</v>
      </c>
      <c r="AD746" s="112">
        <v>7.42</v>
      </c>
      <c r="AE746" s="240">
        <v>5</v>
      </c>
      <c r="AF746" s="229">
        <v>1</v>
      </c>
      <c r="AG746" s="230"/>
      <c r="AH746" s="224"/>
      <c r="AI746" s="236"/>
      <c r="AJ746" s="230"/>
      <c r="AK746" s="224"/>
      <c r="AL746" s="236"/>
      <c r="AM746" s="230"/>
      <c r="AN746" s="224"/>
      <c r="AO746" s="236"/>
      <c r="AP746" s="230"/>
      <c r="AQ746" s="224"/>
      <c r="AR746" s="236"/>
      <c r="AS746" s="230" t="s">
        <v>1879</v>
      </c>
      <c r="AT746" s="224"/>
      <c r="AU746" s="236">
        <v>1</v>
      </c>
      <c r="AV746" s="230"/>
      <c r="AW746" s="224"/>
      <c r="AX746" s="236"/>
      <c r="AY746" s="132"/>
      <c r="AZ746" s="132"/>
      <c r="BA746" s="132"/>
      <c r="BB746" s="132"/>
      <c r="BC746" s="132"/>
    </row>
    <row r="747" spans="1:55" s="108" customFormat="1" ht="220.8" x14ac:dyDescent="0.3">
      <c r="A747" s="45">
        <v>1555</v>
      </c>
      <c r="B747" s="47" t="s">
        <v>1845</v>
      </c>
      <c r="C747" s="212">
        <v>11</v>
      </c>
      <c r="D747" s="212"/>
      <c r="E747" s="233" t="s">
        <v>1887</v>
      </c>
      <c r="F747" s="112">
        <v>11411</v>
      </c>
      <c r="G747" s="233" t="s">
        <v>1888</v>
      </c>
      <c r="H747" s="112">
        <v>2003</v>
      </c>
      <c r="I747" s="233" t="s">
        <v>1889</v>
      </c>
      <c r="J747" s="234">
        <v>58828.49</v>
      </c>
      <c r="K747" s="233" t="s">
        <v>848</v>
      </c>
      <c r="L747" s="233" t="s">
        <v>1849</v>
      </c>
      <c r="M747" s="233" t="s">
        <v>1850</v>
      </c>
      <c r="N747" s="233" t="s">
        <v>1890</v>
      </c>
      <c r="O747" s="233" t="s">
        <v>1891</v>
      </c>
      <c r="P747" s="233" t="s">
        <v>1892</v>
      </c>
      <c r="Q747" s="112">
        <v>25.9</v>
      </c>
      <c r="R747" s="112">
        <v>0</v>
      </c>
      <c r="S747" s="112">
        <v>3.33</v>
      </c>
      <c r="T747" s="112">
        <v>22.57</v>
      </c>
      <c r="U747" s="112">
        <v>25.9</v>
      </c>
      <c r="V747" s="235">
        <v>68</v>
      </c>
      <c r="W747" s="224">
        <v>100</v>
      </c>
      <c r="X747" s="346" t="s">
        <v>1854</v>
      </c>
      <c r="Y747" s="176">
        <v>1</v>
      </c>
      <c r="Z747" s="176">
        <v>9</v>
      </c>
      <c r="AA747" s="176">
        <v>1</v>
      </c>
      <c r="AB747" s="176">
        <v>4</v>
      </c>
      <c r="AC747" s="241">
        <v>101</v>
      </c>
      <c r="AD747" s="112">
        <v>22.57</v>
      </c>
      <c r="AE747" s="417">
        <v>2</v>
      </c>
      <c r="AF747" s="229">
        <v>3</v>
      </c>
      <c r="AG747" s="230" t="s">
        <v>8956</v>
      </c>
      <c r="AH747" s="224"/>
      <c r="AI747" s="236">
        <v>3</v>
      </c>
      <c r="AJ747" s="230"/>
      <c r="AK747" s="224"/>
      <c r="AL747" s="236"/>
      <c r="AM747" s="230"/>
      <c r="AN747" s="224"/>
      <c r="AO747" s="236"/>
      <c r="AP747" s="230"/>
      <c r="AQ747" s="224"/>
      <c r="AR747" s="236"/>
      <c r="AS747" s="230"/>
      <c r="AT747" s="224"/>
      <c r="AU747" s="236"/>
      <c r="AV747" s="230"/>
      <c r="AW747" s="224"/>
      <c r="AX747" s="236"/>
      <c r="AY747" s="132"/>
      <c r="AZ747" s="132"/>
      <c r="BA747" s="132"/>
      <c r="BB747" s="132"/>
      <c r="BC747" s="132"/>
    </row>
    <row r="748" spans="1:55" s="108" customFormat="1" ht="207" x14ac:dyDescent="0.3">
      <c r="A748" s="45">
        <v>1555</v>
      </c>
      <c r="B748" s="47" t="s">
        <v>1845</v>
      </c>
      <c r="C748" s="212">
        <v>3</v>
      </c>
      <c r="D748" s="212"/>
      <c r="E748" s="233" t="s">
        <v>1893</v>
      </c>
      <c r="F748" s="112">
        <v>18565</v>
      </c>
      <c r="G748" s="233" t="s">
        <v>1894</v>
      </c>
      <c r="H748" s="112">
        <v>2005</v>
      </c>
      <c r="I748" s="233" t="s">
        <v>1895</v>
      </c>
      <c r="J748" s="234">
        <v>63642.400000000001</v>
      </c>
      <c r="K748" s="233" t="s">
        <v>664</v>
      </c>
      <c r="L748" s="233" t="s">
        <v>1861</v>
      </c>
      <c r="M748" s="233" t="s">
        <v>1862</v>
      </c>
      <c r="N748" s="233" t="s">
        <v>1896</v>
      </c>
      <c r="O748" s="233" t="s">
        <v>1897</v>
      </c>
      <c r="P748" s="233" t="s">
        <v>1898</v>
      </c>
      <c r="Q748" s="112">
        <v>33.26</v>
      </c>
      <c r="R748" s="112">
        <v>0</v>
      </c>
      <c r="S748" s="112">
        <v>0</v>
      </c>
      <c r="T748" s="112">
        <v>33.26</v>
      </c>
      <c r="U748" s="112">
        <v>33.26</v>
      </c>
      <c r="V748" s="235">
        <v>37</v>
      </c>
      <c r="W748" s="224">
        <v>100</v>
      </c>
      <c r="X748" s="346" t="s">
        <v>1854</v>
      </c>
      <c r="Y748" s="176">
        <v>3</v>
      </c>
      <c r="Z748" s="176">
        <v>4</v>
      </c>
      <c r="AA748" s="176">
        <v>4</v>
      </c>
      <c r="AB748" s="176">
        <v>44</v>
      </c>
      <c r="AC748" s="241">
        <v>328</v>
      </c>
      <c r="AD748" s="112">
        <v>36.25</v>
      </c>
      <c r="AE748" s="417">
        <v>5</v>
      </c>
      <c r="AF748" s="229">
        <v>24</v>
      </c>
      <c r="AG748" s="230" t="s">
        <v>8865</v>
      </c>
      <c r="AH748" s="224"/>
      <c r="AI748" s="236">
        <v>24</v>
      </c>
      <c r="AJ748" s="230"/>
      <c r="AK748" s="224"/>
      <c r="AL748" s="236"/>
      <c r="AM748" s="230"/>
      <c r="AN748" s="224"/>
      <c r="AO748" s="236"/>
      <c r="AP748" s="230"/>
      <c r="AQ748" s="224"/>
      <c r="AR748" s="236"/>
      <c r="AS748" s="230"/>
      <c r="AT748" s="224"/>
      <c r="AU748" s="236"/>
      <c r="AV748" s="230"/>
      <c r="AW748" s="224"/>
      <c r="AX748" s="236"/>
      <c r="AY748" s="132"/>
      <c r="AZ748" s="132"/>
      <c r="BA748" s="132"/>
      <c r="BB748" s="132"/>
      <c r="BC748" s="132"/>
    </row>
    <row r="749" spans="1:55" s="108" customFormat="1" ht="103.5" customHeight="1" x14ac:dyDescent="0.3">
      <c r="A749" s="45">
        <v>1555</v>
      </c>
      <c r="B749" s="47" t="s">
        <v>1845</v>
      </c>
      <c r="C749" s="212">
        <v>5</v>
      </c>
      <c r="D749" s="212"/>
      <c r="E749" s="233" t="s">
        <v>1899</v>
      </c>
      <c r="F749" s="112">
        <v>24381</v>
      </c>
      <c r="G749" s="233" t="s">
        <v>1900</v>
      </c>
      <c r="H749" s="112">
        <v>2002</v>
      </c>
      <c r="I749" s="233" t="s">
        <v>1901</v>
      </c>
      <c r="J749" s="234">
        <v>155206.16</v>
      </c>
      <c r="K749" s="233" t="s">
        <v>1902</v>
      </c>
      <c r="L749" s="233" t="s">
        <v>1861</v>
      </c>
      <c r="M749" s="233" t="s">
        <v>1903</v>
      </c>
      <c r="N749" s="233" t="s">
        <v>1904</v>
      </c>
      <c r="O749" s="233" t="s">
        <v>1905</v>
      </c>
      <c r="P749" s="233" t="s">
        <v>1906</v>
      </c>
      <c r="Q749" s="112">
        <v>17.73</v>
      </c>
      <c r="R749" s="112">
        <v>0</v>
      </c>
      <c r="S749" s="112">
        <v>5.0599999999999996</v>
      </c>
      <c r="T749" s="112">
        <v>12.67</v>
      </c>
      <c r="U749" s="112">
        <v>17.73</v>
      </c>
      <c r="V749" s="235">
        <v>37</v>
      </c>
      <c r="W749" s="224">
        <v>100</v>
      </c>
      <c r="X749" s="346" t="s">
        <v>1854</v>
      </c>
      <c r="Y749" s="176">
        <v>3</v>
      </c>
      <c r="Z749" s="176">
        <v>5</v>
      </c>
      <c r="AA749" s="176">
        <v>1</v>
      </c>
      <c r="AB749" s="176">
        <v>44</v>
      </c>
      <c r="AC749" s="241">
        <v>204</v>
      </c>
      <c r="AD749" s="112">
        <v>40.950000000000003</v>
      </c>
      <c r="AE749" s="417">
        <v>5</v>
      </c>
      <c r="AF749" s="229">
        <v>28</v>
      </c>
      <c r="AG749" s="230" t="s">
        <v>1866</v>
      </c>
      <c r="AH749" s="224"/>
      <c r="AI749" s="236">
        <v>11</v>
      </c>
      <c r="AJ749" s="230"/>
      <c r="AK749" s="224"/>
      <c r="AL749" s="236"/>
      <c r="AM749" s="230"/>
      <c r="AN749" s="224"/>
      <c r="AO749" s="236"/>
      <c r="AP749" s="230"/>
      <c r="AQ749" s="224"/>
      <c r="AR749" s="236"/>
      <c r="AS749" s="230" t="s">
        <v>1879</v>
      </c>
      <c r="AT749" s="224" t="s">
        <v>8957</v>
      </c>
      <c r="AU749" s="236">
        <v>16</v>
      </c>
      <c r="AV749" s="382"/>
      <c r="AW749" s="224"/>
      <c r="AX749" s="242"/>
      <c r="AY749" s="132"/>
      <c r="AZ749" s="132"/>
      <c r="BA749" s="132"/>
      <c r="BB749" s="132"/>
      <c r="BC749" s="132"/>
    </row>
    <row r="750" spans="1:55" s="108" customFormat="1" ht="207" x14ac:dyDescent="0.3">
      <c r="A750" s="45">
        <v>1555</v>
      </c>
      <c r="B750" s="47" t="s">
        <v>1845</v>
      </c>
      <c r="C750" s="225">
        <v>3</v>
      </c>
      <c r="D750" s="212"/>
      <c r="E750" s="233" t="s">
        <v>1893</v>
      </c>
      <c r="F750" s="112">
        <v>18565</v>
      </c>
      <c r="G750" s="233" t="s">
        <v>1907</v>
      </c>
      <c r="H750" s="112">
        <v>2008</v>
      </c>
      <c r="I750" s="233" t="s">
        <v>1908</v>
      </c>
      <c r="J750" s="234">
        <v>149413.79</v>
      </c>
      <c r="K750" s="233" t="s">
        <v>655</v>
      </c>
      <c r="L750" s="233" t="s">
        <v>1861</v>
      </c>
      <c r="M750" s="233" t="s">
        <v>1861</v>
      </c>
      <c r="N750" s="233" t="s">
        <v>1909</v>
      </c>
      <c r="O750" s="233" t="s">
        <v>1910</v>
      </c>
      <c r="P750" s="233" t="s">
        <v>1911</v>
      </c>
      <c r="Q750" s="112">
        <v>124.34</v>
      </c>
      <c r="R750" s="112">
        <v>0</v>
      </c>
      <c r="S750" s="112">
        <v>113.82</v>
      </c>
      <c r="T750" s="112">
        <v>14.92</v>
      </c>
      <c r="U750" s="112">
        <v>124.34</v>
      </c>
      <c r="V750" s="235">
        <v>26</v>
      </c>
      <c r="W750" s="224">
        <v>100</v>
      </c>
      <c r="X750" s="346" t="s">
        <v>1854</v>
      </c>
      <c r="Y750" s="176">
        <v>1</v>
      </c>
      <c r="Z750" s="176">
        <v>4</v>
      </c>
      <c r="AA750" s="176">
        <v>1</v>
      </c>
      <c r="AB750" s="176">
        <v>44</v>
      </c>
      <c r="AC750" s="241">
        <v>163</v>
      </c>
      <c r="AD750" s="112">
        <v>14.92</v>
      </c>
      <c r="AE750" s="417">
        <v>5</v>
      </c>
      <c r="AF750" s="229">
        <v>0</v>
      </c>
      <c r="AG750" s="230"/>
      <c r="AH750" s="224"/>
      <c r="AI750" s="236"/>
      <c r="AJ750" s="230"/>
      <c r="AK750" s="224"/>
      <c r="AL750" s="236"/>
      <c r="AM750" s="230"/>
      <c r="AN750" s="224"/>
      <c r="AO750" s="236"/>
      <c r="AP750" s="230"/>
      <c r="AQ750" s="224"/>
      <c r="AR750" s="236"/>
      <c r="AS750" s="230"/>
      <c r="AT750" s="224"/>
      <c r="AU750" s="236"/>
      <c r="AV750" s="230"/>
      <c r="AW750" s="224"/>
      <c r="AX750" s="236"/>
      <c r="AY750" s="132"/>
      <c r="AZ750" s="132"/>
      <c r="BA750" s="132"/>
      <c r="BB750" s="132"/>
      <c r="BC750" s="132"/>
    </row>
    <row r="751" spans="1:55" s="108" customFormat="1" ht="165.6" x14ac:dyDescent="0.3">
      <c r="A751" s="45">
        <v>1555</v>
      </c>
      <c r="B751" s="47" t="s">
        <v>1845</v>
      </c>
      <c r="C751" s="212">
        <v>5</v>
      </c>
      <c r="D751" s="212"/>
      <c r="E751" s="233" t="s">
        <v>1912</v>
      </c>
      <c r="F751" s="112">
        <v>16115</v>
      </c>
      <c r="G751" s="233" t="s">
        <v>1913</v>
      </c>
      <c r="H751" s="112">
        <v>2008</v>
      </c>
      <c r="I751" s="233" t="s">
        <v>1914</v>
      </c>
      <c r="J751" s="234">
        <v>50008.959999999999</v>
      </c>
      <c r="K751" s="233" t="s">
        <v>8866</v>
      </c>
      <c r="L751" s="233" t="s">
        <v>1915</v>
      </c>
      <c r="M751" s="233" t="s">
        <v>1916</v>
      </c>
      <c r="N751" s="233" t="s">
        <v>1917</v>
      </c>
      <c r="O751" s="233" t="s">
        <v>1918</v>
      </c>
      <c r="P751" s="233" t="s">
        <v>1919</v>
      </c>
      <c r="Q751" s="112">
        <v>34.409999999999997</v>
      </c>
      <c r="R751" s="112">
        <v>0</v>
      </c>
      <c r="S751" s="112">
        <v>0</v>
      </c>
      <c r="T751" s="112">
        <v>34.409999999999997</v>
      </c>
      <c r="U751" s="112">
        <v>34.409999999999997</v>
      </c>
      <c r="V751" s="235">
        <v>5</v>
      </c>
      <c r="W751" s="224">
        <v>100</v>
      </c>
      <c r="X751" s="346" t="s">
        <v>1854</v>
      </c>
      <c r="Y751" s="176">
        <v>3</v>
      </c>
      <c r="Z751" s="176">
        <v>5</v>
      </c>
      <c r="AA751" s="176">
        <v>1</v>
      </c>
      <c r="AB751" s="176">
        <v>4</v>
      </c>
      <c r="AC751" s="226"/>
      <c r="AD751" s="112">
        <v>34.409999999999997</v>
      </c>
      <c r="AE751" s="417">
        <v>5</v>
      </c>
      <c r="AF751" s="229">
        <v>4</v>
      </c>
      <c r="AG751" s="230" t="s">
        <v>1963</v>
      </c>
      <c r="AH751" s="224"/>
      <c r="AI751" s="236">
        <v>4</v>
      </c>
      <c r="AJ751" s="230"/>
      <c r="AK751" s="224"/>
      <c r="AL751" s="236"/>
      <c r="AM751" s="230"/>
      <c r="AN751" s="224"/>
      <c r="AO751" s="236"/>
      <c r="AP751" s="230"/>
      <c r="AQ751" s="224"/>
      <c r="AR751" s="236"/>
      <c r="AS751" s="230"/>
      <c r="AT751" s="224"/>
      <c r="AU751" s="236"/>
      <c r="AV751" s="230"/>
      <c r="AW751" s="224"/>
      <c r="AX751" s="236"/>
      <c r="AY751" s="132"/>
      <c r="AZ751" s="132"/>
      <c r="BA751" s="132"/>
      <c r="BB751" s="132"/>
      <c r="BC751" s="132"/>
    </row>
    <row r="752" spans="1:55" s="108" customFormat="1" ht="82.8" x14ac:dyDescent="0.3">
      <c r="A752" s="45">
        <v>1555</v>
      </c>
      <c r="B752" s="47" t="s">
        <v>1845</v>
      </c>
      <c r="C752" s="212">
        <v>7</v>
      </c>
      <c r="D752" s="212"/>
      <c r="E752" s="233" t="s">
        <v>1920</v>
      </c>
      <c r="F752" s="112">
        <v>17146</v>
      </c>
      <c r="G752" s="233" t="s">
        <v>1921</v>
      </c>
      <c r="H752" s="112">
        <v>2008</v>
      </c>
      <c r="I752" s="233" t="s">
        <v>1922</v>
      </c>
      <c r="J752" s="234">
        <v>72637.05</v>
      </c>
      <c r="K752" s="233" t="s">
        <v>8867</v>
      </c>
      <c r="L752" s="233" t="s">
        <v>1923</v>
      </c>
      <c r="M752" s="233" t="s">
        <v>1924</v>
      </c>
      <c r="N752" s="233" t="s">
        <v>1925</v>
      </c>
      <c r="O752" s="233" t="s">
        <v>1926</v>
      </c>
      <c r="P752" s="233" t="s">
        <v>1927</v>
      </c>
      <c r="Q752" s="112">
        <v>6.26</v>
      </c>
      <c r="R752" s="112">
        <v>0</v>
      </c>
      <c r="S752" s="112">
        <v>0.31</v>
      </c>
      <c r="T752" s="112">
        <v>5.95</v>
      </c>
      <c r="U752" s="112">
        <v>6.26</v>
      </c>
      <c r="V752" s="235">
        <v>23</v>
      </c>
      <c r="W752" s="224">
        <v>100</v>
      </c>
      <c r="X752" s="346" t="s">
        <v>1854</v>
      </c>
      <c r="Y752" s="176">
        <v>3</v>
      </c>
      <c r="Z752" s="176">
        <v>4</v>
      </c>
      <c r="AA752" s="176">
        <v>3</v>
      </c>
      <c r="AB752" s="176">
        <v>4</v>
      </c>
      <c r="AC752" s="226"/>
      <c r="AD752" s="112">
        <v>17.84</v>
      </c>
      <c r="AE752" s="417">
        <v>5</v>
      </c>
      <c r="AF752" s="229">
        <v>15</v>
      </c>
      <c r="AG752" s="230"/>
      <c r="AH752" s="224"/>
      <c r="AI752" s="236"/>
      <c r="AJ752" s="230"/>
      <c r="AK752" s="224"/>
      <c r="AL752" s="236"/>
      <c r="AM752" s="230"/>
      <c r="AN752" s="224"/>
      <c r="AO752" s="236"/>
      <c r="AP752" s="230"/>
      <c r="AQ752" s="224"/>
      <c r="AR752" s="236"/>
      <c r="AS752" s="230" t="s">
        <v>1928</v>
      </c>
      <c r="AT752" s="224"/>
      <c r="AU752" s="236">
        <v>15</v>
      </c>
      <c r="AV752" s="230"/>
      <c r="AW752" s="224"/>
      <c r="AX752" s="236"/>
      <c r="AY752" s="132"/>
      <c r="AZ752" s="132"/>
      <c r="BA752" s="132"/>
      <c r="BB752" s="132"/>
      <c r="BC752" s="132"/>
    </row>
    <row r="753" spans="1:55" s="108" customFormat="1" ht="151.80000000000001" x14ac:dyDescent="0.3">
      <c r="A753" s="45">
        <v>1555</v>
      </c>
      <c r="B753" s="47" t="s">
        <v>1845</v>
      </c>
      <c r="C753" s="212">
        <v>8</v>
      </c>
      <c r="D753" s="212"/>
      <c r="E753" s="233" t="s">
        <v>1846</v>
      </c>
      <c r="F753" s="345">
        <v>24022</v>
      </c>
      <c r="G753" s="233" t="s">
        <v>1929</v>
      </c>
      <c r="H753" s="112">
        <v>2007</v>
      </c>
      <c r="I753" s="233" t="s">
        <v>1930</v>
      </c>
      <c r="J753" s="234">
        <v>117171.25</v>
      </c>
      <c r="K753" s="233" t="s">
        <v>8868</v>
      </c>
      <c r="L753" s="233" t="s">
        <v>1849</v>
      </c>
      <c r="M753" s="233" t="s">
        <v>1931</v>
      </c>
      <c r="N753" s="233" t="s">
        <v>1932</v>
      </c>
      <c r="O753" s="233" t="s">
        <v>1933</v>
      </c>
      <c r="P753" s="233" t="s">
        <v>1934</v>
      </c>
      <c r="Q753" s="112">
        <v>15.31</v>
      </c>
      <c r="R753" s="112">
        <v>0</v>
      </c>
      <c r="S753" s="112">
        <v>1.93</v>
      </c>
      <c r="T753" s="112">
        <v>13.38</v>
      </c>
      <c r="U753" s="112">
        <v>15.31</v>
      </c>
      <c r="V753" s="235">
        <v>9</v>
      </c>
      <c r="W753" s="224">
        <v>100</v>
      </c>
      <c r="X753" s="346" t="s">
        <v>1854</v>
      </c>
      <c r="Y753" s="176">
        <v>3</v>
      </c>
      <c r="Z753" s="176">
        <v>10</v>
      </c>
      <c r="AA753" s="176">
        <v>1</v>
      </c>
      <c r="AB753" s="176">
        <v>4</v>
      </c>
      <c r="AC753" s="226">
        <v>100</v>
      </c>
      <c r="AD753" s="112">
        <v>13.38</v>
      </c>
      <c r="AE753" s="417">
        <v>5</v>
      </c>
      <c r="AF753" s="229">
        <v>0</v>
      </c>
      <c r="AG753" s="230"/>
      <c r="AH753" s="224"/>
      <c r="AI753" s="236"/>
      <c r="AJ753" s="230"/>
      <c r="AK753" s="224"/>
      <c r="AL753" s="236"/>
      <c r="AM753" s="230"/>
      <c r="AN753" s="224"/>
      <c r="AO753" s="236"/>
      <c r="AP753" s="230"/>
      <c r="AQ753" s="224"/>
      <c r="AR753" s="243"/>
      <c r="AS753" s="230"/>
      <c r="AT753" s="224"/>
      <c r="AU753" s="236"/>
      <c r="AV753" s="230"/>
      <c r="AW753" s="224"/>
      <c r="AX753" s="236"/>
      <c r="AY753" s="132"/>
      <c r="AZ753" s="132"/>
      <c r="BA753" s="132"/>
      <c r="BB753" s="132"/>
      <c r="BC753" s="132"/>
    </row>
    <row r="754" spans="1:55" s="108" customFormat="1" ht="96.6" x14ac:dyDescent="0.3">
      <c r="A754" s="45">
        <v>1555</v>
      </c>
      <c r="B754" s="47" t="s">
        <v>1845</v>
      </c>
      <c r="C754" s="212">
        <v>13</v>
      </c>
      <c r="D754" s="212"/>
      <c r="E754" s="233" t="s">
        <v>1935</v>
      </c>
      <c r="F754" s="112">
        <v>22912</v>
      </c>
      <c r="G754" s="233" t="s">
        <v>1936</v>
      </c>
      <c r="H754" s="112">
        <v>2010</v>
      </c>
      <c r="I754" s="233" t="s">
        <v>1937</v>
      </c>
      <c r="J754" s="234">
        <v>77458</v>
      </c>
      <c r="K754" s="233" t="s">
        <v>1938</v>
      </c>
      <c r="L754" s="233" t="s">
        <v>1939</v>
      </c>
      <c r="M754" s="233" t="s">
        <v>1940</v>
      </c>
      <c r="N754" s="233" t="s">
        <v>1941</v>
      </c>
      <c r="O754" s="233" t="s">
        <v>1942</v>
      </c>
      <c r="P754" s="233" t="s">
        <v>1943</v>
      </c>
      <c r="Q754" s="112">
        <v>21.95</v>
      </c>
      <c r="R754" s="112">
        <v>0</v>
      </c>
      <c r="S754" s="112">
        <v>0.42</v>
      </c>
      <c r="T754" s="112">
        <v>21.53</v>
      </c>
      <c r="U754" s="112">
        <v>21.95</v>
      </c>
      <c r="V754" s="235">
        <v>2</v>
      </c>
      <c r="W754" s="224">
        <v>100</v>
      </c>
      <c r="X754" s="346" t="s">
        <v>1854</v>
      </c>
      <c r="Y754" s="176">
        <v>6</v>
      </c>
      <c r="Z754" s="176">
        <v>3</v>
      </c>
      <c r="AA754" s="176">
        <v>9</v>
      </c>
      <c r="AB754" s="176">
        <v>46</v>
      </c>
      <c r="AC754" s="226"/>
      <c r="AD754" s="112">
        <v>0</v>
      </c>
      <c r="AE754" s="417">
        <v>5</v>
      </c>
      <c r="AF754" s="229">
        <v>3</v>
      </c>
      <c r="AG754" s="230" t="s">
        <v>8956</v>
      </c>
      <c r="AH754" s="224"/>
      <c r="AI754" s="236">
        <v>3</v>
      </c>
      <c r="AJ754" s="230"/>
      <c r="AK754" s="224"/>
      <c r="AL754" s="236"/>
      <c r="AM754" s="230"/>
      <c r="AN754" s="224"/>
      <c r="AO754" s="236"/>
      <c r="AP754" s="230"/>
      <c r="AQ754" s="224"/>
      <c r="AR754" s="236"/>
      <c r="AS754" s="230"/>
      <c r="AT754" s="224"/>
      <c r="AU754" s="236"/>
      <c r="AV754" s="230"/>
      <c r="AW754" s="224"/>
      <c r="AX754" s="236"/>
      <c r="AY754" s="132"/>
      <c r="AZ754" s="132"/>
      <c r="BA754" s="132"/>
      <c r="BB754" s="132"/>
      <c r="BC754" s="132"/>
    </row>
    <row r="755" spans="1:55" s="108" customFormat="1" ht="110.4" x14ac:dyDescent="0.3">
      <c r="A755" s="45">
        <v>1555</v>
      </c>
      <c r="B755" s="47" t="s">
        <v>1845</v>
      </c>
      <c r="C755" s="176">
        <v>1</v>
      </c>
      <c r="D755" s="212"/>
      <c r="E755" s="233" t="s">
        <v>1944</v>
      </c>
      <c r="F755" s="112">
        <v>15886</v>
      </c>
      <c r="G755" s="233" t="s">
        <v>1945</v>
      </c>
      <c r="H755" s="112" t="s">
        <v>8972</v>
      </c>
      <c r="I755" s="233" t="s">
        <v>1945</v>
      </c>
      <c r="J755" s="234">
        <v>36038.65</v>
      </c>
      <c r="K755" s="233" t="s">
        <v>8869</v>
      </c>
      <c r="L755" s="233" t="s">
        <v>1946</v>
      </c>
      <c r="M755" s="233" t="s">
        <v>1947</v>
      </c>
      <c r="N755" s="233" t="s">
        <v>1948</v>
      </c>
      <c r="O755" s="233" t="s">
        <v>1949</v>
      </c>
      <c r="P755" s="233" t="s">
        <v>1950</v>
      </c>
      <c r="Q755" s="112">
        <v>29.24</v>
      </c>
      <c r="R755" s="112">
        <v>0</v>
      </c>
      <c r="S755" s="112">
        <v>0.3</v>
      </c>
      <c r="T755" s="112">
        <v>28.94</v>
      </c>
      <c r="U755" s="112">
        <v>29.24</v>
      </c>
      <c r="V755" s="235">
        <v>22</v>
      </c>
      <c r="W755" s="224">
        <v>86</v>
      </c>
      <c r="X755" s="346" t="s">
        <v>1854</v>
      </c>
      <c r="Y755" s="176"/>
      <c r="Z755" s="176"/>
      <c r="AA755" s="176"/>
      <c r="AB755" s="176">
        <v>39</v>
      </c>
      <c r="AC755" s="226"/>
      <c r="AD755" s="112">
        <v>0</v>
      </c>
      <c r="AE755" s="417">
        <v>5</v>
      </c>
      <c r="AF755" s="229">
        <v>0</v>
      </c>
      <c r="AG755" s="230"/>
      <c r="AH755" s="224"/>
      <c r="AI755" s="236"/>
      <c r="AJ755" s="230"/>
      <c r="AK755" s="224"/>
      <c r="AL755" s="236"/>
      <c r="AM755" s="230"/>
      <c r="AN755" s="224"/>
      <c r="AO755" s="236"/>
      <c r="AP755" s="230"/>
      <c r="AQ755" s="224"/>
      <c r="AR755" s="236"/>
      <c r="AS755" s="230"/>
      <c r="AT755" s="224"/>
      <c r="AU755" s="236"/>
      <c r="AV755" s="230"/>
      <c r="AW755" s="224"/>
      <c r="AX755" s="242"/>
      <c r="AY755" s="132"/>
      <c r="AZ755" s="132"/>
      <c r="BA755" s="132"/>
      <c r="BB755" s="132"/>
      <c r="BC755" s="132"/>
    </row>
    <row r="756" spans="1:55" s="108" customFormat="1" ht="69" x14ac:dyDescent="0.3">
      <c r="A756" s="45">
        <v>1555</v>
      </c>
      <c r="B756" s="47" t="s">
        <v>1845</v>
      </c>
      <c r="C756" s="212">
        <v>2</v>
      </c>
      <c r="D756" s="212"/>
      <c r="E756" s="233" t="s">
        <v>1857</v>
      </c>
      <c r="F756" s="112">
        <v>11625</v>
      </c>
      <c r="G756" s="233" t="s">
        <v>1951</v>
      </c>
      <c r="H756" s="112">
        <v>2012</v>
      </c>
      <c r="I756" s="233"/>
      <c r="J756" s="234">
        <v>51468.87</v>
      </c>
      <c r="K756" s="233" t="s">
        <v>8958</v>
      </c>
      <c r="L756" s="233" t="s">
        <v>1861</v>
      </c>
      <c r="M756" s="233" t="s">
        <v>1862</v>
      </c>
      <c r="N756" s="233" t="s">
        <v>1952</v>
      </c>
      <c r="O756" s="233" t="s">
        <v>1953</v>
      </c>
      <c r="P756" s="233" t="s">
        <v>1954</v>
      </c>
      <c r="Q756" s="112">
        <v>0</v>
      </c>
      <c r="R756" s="112">
        <v>0</v>
      </c>
      <c r="S756" s="112">
        <v>0</v>
      </c>
      <c r="T756" s="112">
        <v>0</v>
      </c>
      <c r="U756" s="112">
        <v>0</v>
      </c>
      <c r="V756" s="235">
        <v>84</v>
      </c>
      <c r="W756" s="224">
        <v>85</v>
      </c>
      <c r="X756" s="346" t="s">
        <v>1854</v>
      </c>
      <c r="Y756" s="176">
        <v>6</v>
      </c>
      <c r="Z756" s="176">
        <v>1</v>
      </c>
      <c r="AA756" s="176">
        <v>5</v>
      </c>
      <c r="AB756" s="176">
        <v>24</v>
      </c>
      <c r="AC756" s="226"/>
      <c r="AD756" s="112">
        <v>25.77</v>
      </c>
      <c r="AE756" s="417">
        <v>5</v>
      </c>
      <c r="AF756" s="229">
        <v>84</v>
      </c>
      <c r="AG756" s="230" t="s">
        <v>1867</v>
      </c>
      <c r="AH756" s="224"/>
      <c r="AI756" s="236">
        <v>30</v>
      </c>
      <c r="AJ756" s="230" t="s">
        <v>1878</v>
      </c>
      <c r="AK756" s="224"/>
      <c r="AL756" s="236">
        <v>30</v>
      </c>
      <c r="AM756" s="230" t="s">
        <v>1868</v>
      </c>
      <c r="AN756" s="224"/>
      <c r="AO756" s="236">
        <v>24</v>
      </c>
      <c r="AP756" s="230"/>
      <c r="AQ756" s="224"/>
      <c r="AR756" s="236"/>
      <c r="AS756" s="230"/>
      <c r="AT756" s="224"/>
      <c r="AU756" s="236"/>
      <c r="AV756" s="230"/>
      <c r="AW756" s="224"/>
      <c r="AX756" s="236"/>
      <c r="AY756" s="132"/>
      <c r="AZ756" s="132"/>
      <c r="BA756" s="132"/>
      <c r="BB756" s="132"/>
      <c r="BC756" s="132"/>
    </row>
    <row r="757" spans="1:55" s="108" customFormat="1" ht="124.2" x14ac:dyDescent="0.3">
      <c r="A757" s="45">
        <v>1555</v>
      </c>
      <c r="B757" s="47" t="s">
        <v>1845</v>
      </c>
      <c r="C757" s="176">
        <v>5</v>
      </c>
      <c r="D757" s="212"/>
      <c r="E757" s="233" t="s">
        <v>1955</v>
      </c>
      <c r="F757" s="112">
        <v>16115</v>
      </c>
      <c r="G757" s="233" t="s">
        <v>1956</v>
      </c>
      <c r="H757" s="112">
        <v>2008</v>
      </c>
      <c r="I757" s="233" t="s">
        <v>1957</v>
      </c>
      <c r="J757" s="234">
        <v>36826.050000000003</v>
      </c>
      <c r="K757" s="233" t="s">
        <v>8870</v>
      </c>
      <c r="L757" s="233" t="s">
        <v>1958</v>
      </c>
      <c r="M757" s="233" t="s">
        <v>1959</v>
      </c>
      <c r="N757" s="233" t="s">
        <v>1960</v>
      </c>
      <c r="O757" s="233" t="s">
        <v>1961</v>
      </c>
      <c r="P757" s="233">
        <v>260646</v>
      </c>
      <c r="Q757" s="112">
        <v>34.409999999999997</v>
      </c>
      <c r="R757" s="112">
        <v>0</v>
      </c>
      <c r="S757" s="112">
        <v>0</v>
      </c>
      <c r="T757" s="112">
        <v>34.409999999999997</v>
      </c>
      <c r="U757" s="112">
        <v>34.409999999999997</v>
      </c>
      <c r="V757" s="235">
        <v>91</v>
      </c>
      <c r="W757" s="224">
        <v>100</v>
      </c>
      <c r="X757" s="346" t="s">
        <v>1854</v>
      </c>
      <c r="Y757" s="176">
        <v>3</v>
      </c>
      <c r="Z757" s="176">
        <v>4</v>
      </c>
      <c r="AA757" s="176">
        <v>4</v>
      </c>
      <c r="AB757" s="176">
        <v>4</v>
      </c>
      <c r="AC757" s="226"/>
      <c r="AD757" s="112">
        <v>34.409999999999997</v>
      </c>
      <c r="AE757" s="417">
        <v>5</v>
      </c>
      <c r="AF757" s="229">
        <v>101</v>
      </c>
      <c r="AG757" s="230" t="s">
        <v>1878</v>
      </c>
      <c r="AH757" s="224"/>
      <c r="AI757" s="236">
        <v>15</v>
      </c>
      <c r="AJ757" s="230" t="s">
        <v>1866</v>
      </c>
      <c r="AK757" s="224"/>
      <c r="AL757" s="236">
        <v>17</v>
      </c>
      <c r="AM757" s="230" t="s">
        <v>1962</v>
      </c>
      <c r="AN757" s="224"/>
      <c r="AO757" s="236">
        <v>13</v>
      </c>
      <c r="AP757" s="230" t="s">
        <v>1963</v>
      </c>
      <c r="AQ757" s="224"/>
      <c r="AR757" s="236">
        <v>49</v>
      </c>
      <c r="AS757" s="230" t="s">
        <v>1928</v>
      </c>
      <c r="AT757" s="224" t="s">
        <v>1964</v>
      </c>
      <c r="AU757" s="236">
        <v>7</v>
      </c>
      <c r="AV757" s="230"/>
      <c r="AW757" s="224"/>
      <c r="AX757" s="236"/>
      <c r="AY757" s="132"/>
      <c r="AZ757" s="132"/>
      <c r="BA757" s="132"/>
      <c r="BB757" s="132"/>
      <c r="BC757" s="132"/>
    </row>
    <row r="758" spans="1:55" s="108" customFormat="1" ht="96.6" x14ac:dyDescent="0.3">
      <c r="A758" s="45">
        <v>1555</v>
      </c>
      <c r="B758" s="47" t="s">
        <v>1845</v>
      </c>
      <c r="C758" s="176">
        <v>2</v>
      </c>
      <c r="D758" s="212"/>
      <c r="E758" s="233" t="s">
        <v>1965</v>
      </c>
      <c r="F758" s="112">
        <v>11624</v>
      </c>
      <c r="G758" s="233" t="s">
        <v>1966</v>
      </c>
      <c r="H758" s="112">
        <v>2010</v>
      </c>
      <c r="I758" s="233" t="s">
        <v>1967</v>
      </c>
      <c r="J758" s="234">
        <v>20121.060000000001</v>
      </c>
      <c r="K758" s="233" t="s">
        <v>8959</v>
      </c>
      <c r="L758" s="233" t="s">
        <v>1968</v>
      </c>
      <c r="M758" s="233" t="s">
        <v>1969</v>
      </c>
      <c r="N758" s="233" t="s">
        <v>1970</v>
      </c>
      <c r="O758" s="233" t="s">
        <v>1971</v>
      </c>
      <c r="P758" s="233" t="s">
        <v>1972</v>
      </c>
      <c r="Q758" s="112">
        <v>18.12</v>
      </c>
      <c r="R758" s="112">
        <v>0</v>
      </c>
      <c r="S758" s="112">
        <v>1.18</v>
      </c>
      <c r="T758" s="112">
        <v>16.940000000000001</v>
      </c>
      <c r="U758" s="112">
        <v>18.12</v>
      </c>
      <c r="V758" s="235">
        <v>10</v>
      </c>
      <c r="W758" s="224">
        <v>100</v>
      </c>
      <c r="X758" s="346" t="s">
        <v>1854</v>
      </c>
      <c r="Y758" s="176">
        <v>3</v>
      </c>
      <c r="Z758" s="176">
        <v>12</v>
      </c>
      <c r="AA758" s="176">
        <v>3</v>
      </c>
      <c r="AB758" s="176">
        <v>31</v>
      </c>
      <c r="AC758" s="226"/>
      <c r="AD758" s="112">
        <v>25.77</v>
      </c>
      <c r="AE758" s="417">
        <v>5</v>
      </c>
      <c r="AF758" s="229">
        <v>7</v>
      </c>
      <c r="AG758" s="230" t="s">
        <v>1866</v>
      </c>
      <c r="AH758" s="224"/>
      <c r="AI758" s="236">
        <v>2</v>
      </c>
      <c r="AJ758" s="230"/>
      <c r="AK758" s="224"/>
      <c r="AL758" s="236"/>
      <c r="AM758" s="230"/>
      <c r="AN758" s="224"/>
      <c r="AO758" s="236"/>
      <c r="AP758" s="230"/>
      <c r="AQ758" s="224"/>
      <c r="AR758" s="236"/>
      <c r="AS758" s="230" t="s">
        <v>1879</v>
      </c>
      <c r="AT758" s="224" t="s">
        <v>8960</v>
      </c>
      <c r="AU758" s="236">
        <v>5</v>
      </c>
      <c r="AV758" s="230"/>
      <c r="AW758" s="224"/>
      <c r="AX758" s="236"/>
      <c r="AY758" s="132"/>
      <c r="AZ758" s="132"/>
      <c r="BA758" s="132"/>
      <c r="BB758" s="132"/>
      <c r="BC758" s="132"/>
    </row>
    <row r="759" spans="1:55" s="108" customFormat="1" ht="69" x14ac:dyDescent="0.3">
      <c r="A759" s="45">
        <v>1555</v>
      </c>
      <c r="B759" s="47" t="s">
        <v>1845</v>
      </c>
      <c r="C759" s="176">
        <v>5</v>
      </c>
      <c r="D759" s="212"/>
      <c r="E759" s="233" t="s">
        <v>1973</v>
      </c>
      <c r="F759" s="237" t="s">
        <v>1974</v>
      </c>
      <c r="G759" s="233" t="s">
        <v>1975</v>
      </c>
      <c r="H759" s="112">
        <v>2010</v>
      </c>
      <c r="I759" s="233" t="s">
        <v>1976</v>
      </c>
      <c r="J759" s="234">
        <v>23867.29</v>
      </c>
      <c r="K759" s="233" t="s">
        <v>8961</v>
      </c>
      <c r="L759" s="233" t="s">
        <v>1977</v>
      </c>
      <c r="M759" s="233" t="s">
        <v>1978</v>
      </c>
      <c r="N759" s="233" t="s">
        <v>1979</v>
      </c>
      <c r="O759" s="233" t="s">
        <v>1980</v>
      </c>
      <c r="P759" s="233" t="s">
        <v>1981</v>
      </c>
      <c r="Q759" s="112">
        <v>12.55</v>
      </c>
      <c r="R759" s="112">
        <v>0</v>
      </c>
      <c r="S759" s="112">
        <v>0</v>
      </c>
      <c r="T759" s="112">
        <v>12.55</v>
      </c>
      <c r="U759" s="112">
        <v>12.55</v>
      </c>
      <c r="V759" s="235">
        <v>0</v>
      </c>
      <c r="W759" s="224">
        <v>100</v>
      </c>
      <c r="X759" s="346" t="s">
        <v>1854</v>
      </c>
      <c r="Y759" s="176">
        <v>3</v>
      </c>
      <c r="Z759" s="176">
        <v>12</v>
      </c>
      <c r="AA759" s="176">
        <v>4</v>
      </c>
      <c r="AB759" s="176">
        <v>44</v>
      </c>
      <c r="AC759" s="226"/>
      <c r="AD759" s="112">
        <v>0</v>
      </c>
      <c r="AE759" s="417">
        <v>5</v>
      </c>
      <c r="AF759" s="229"/>
      <c r="AG759" s="230"/>
      <c r="AH759" s="224"/>
      <c r="AI759" s="236"/>
      <c r="AJ759" s="230"/>
      <c r="AK759" s="224"/>
      <c r="AL759" s="236"/>
      <c r="AM759" s="230"/>
      <c r="AN759" s="224"/>
      <c r="AO759" s="236"/>
      <c r="AP759" s="230"/>
      <c r="AQ759" s="224"/>
      <c r="AR759" s="236"/>
      <c r="AS759" s="230"/>
      <c r="AT759" s="224"/>
      <c r="AU759" s="236"/>
      <c r="AV759" s="230"/>
      <c r="AW759" s="224"/>
      <c r="AX759" s="236"/>
      <c r="AY759" s="132"/>
      <c r="AZ759" s="132"/>
      <c r="BA759" s="132"/>
      <c r="BB759" s="132"/>
      <c r="BC759" s="132"/>
    </row>
    <row r="760" spans="1:55" s="108" customFormat="1" ht="82.8" x14ac:dyDescent="0.3">
      <c r="A760" s="45">
        <v>1555</v>
      </c>
      <c r="B760" s="47" t="s">
        <v>1845</v>
      </c>
      <c r="C760" s="176">
        <v>7</v>
      </c>
      <c r="D760" s="212"/>
      <c r="E760" s="233" t="s">
        <v>1982</v>
      </c>
      <c r="F760" s="112">
        <v>21372</v>
      </c>
      <c r="G760" s="233" t="s">
        <v>1983</v>
      </c>
      <c r="H760" s="112">
        <v>2010</v>
      </c>
      <c r="I760" s="233" t="s">
        <v>1984</v>
      </c>
      <c r="J760" s="234">
        <v>47782.7</v>
      </c>
      <c r="K760" s="233" t="s">
        <v>8962</v>
      </c>
      <c r="L760" s="233" t="s">
        <v>1985</v>
      </c>
      <c r="M760" s="233" t="s">
        <v>1986</v>
      </c>
      <c r="N760" s="233" t="s">
        <v>1987</v>
      </c>
      <c r="O760" s="233" t="s">
        <v>1988</v>
      </c>
      <c r="P760" s="233" t="s">
        <v>1989</v>
      </c>
      <c r="Q760" s="112">
        <v>8.6</v>
      </c>
      <c r="R760" s="112">
        <v>0</v>
      </c>
      <c r="S760" s="112">
        <v>2.65</v>
      </c>
      <c r="T760" s="112">
        <v>5.95</v>
      </c>
      <c r="U760" s="112">
        <v>8.6</v>
      </c>
      <c r="V760" s="235">
        <v>4</v>
      </c>
      <c r="W760" s="224">
        <v>100</v>
      </c>
      <c r="X760" s="346" t="s">
        <v>1854</v>
      </c>
      <c r="Y760" s="176">
        <v>3</v>
      </c>
      <c r="Z760" s="176">
        <v>1</v>
      </c>
      <c r="AA760" s="176">
        <v>7</v>
      </c>
      <c r="AB760" s="176">
        <v>4</v>
      </c>
      <c r="AC760" s="226"/>
      <c r="AD760" s="112">
        <v>14.86</v>
      </c>
      <c r="AE760" s="417">
        <v>5</v>
      </c>
      <c r="AF760" s="229">
        <v>4</v>
      </c>
      <c r="AG760" s="230"/>
      <c r="AH760" s="224"/>
      <c r="AI760" s="236"/>
      <c r="AJ760" s="230"/>
      <c r="AK760" s="224"/>
      <c r="AL760" s="236"/>
      <c r="AM760" s="230"/>
      <c r="AN760" s="224"/>
      <c r="AO760" s="236"/>
      <c r="AP760" s="230"/>
      <c r="AQ760" s="224"/>
      <c r="AR760" s="236"/>
      <c r="AS760" s="230" t="s">
        <v>1856</v>
      </c>
      <c r="AT760" s="224"/>
      <c r="AU760" s="236">
        <v>3</v>
      </c>
      <c r="AV760" s="230" t="s">
        <v>8952</v>
      </c>
      <c r="AW760" s="224" t="s">
        <v>1880</v>
      </c>
      <c r="AX760" s="236">
        <v>0.3</v>
      </c>
      <c r="AY760" s="132"/>
      <c r="AZ760" s="132"/>
      <c r="BA760" s="132"/>
      <c r="BB760" s="132"/>
      <c r="BC760" s="132"/>
    </row>
    <row r="761" spans="1:55" s="108" customFormat="1" ht="165.6" x14ac:dyDescent="0.3">
      <c r="A761" s="45">
        <v>1555</v>
      </c>
      <c r="B761" s="47" t="s">
        <v>1845</v>
      </c>
      <c r="C761" s="176">
        <v>8</v>
      </c>
      <c r="D761" s="212"/>
      <c r="E761" s="233" t="s">
        <v>1990</v>
      </c>
      <c r="F761" s="112">
        <v>12571</v>
      </c>
      <c r="G761" s="233" t="s">
        <v>1991</v>
      </c>
      <c r="H761" s="112">
        <v>2007</v>
      </c>
      <c r="I761" s="233" t="s">
        <v>1992</v>
      </c>
      <c r="J761" s="234">
        <v>21892.61</v>
      </c>
      <c r="K761" s="233" t="s">
        <v>8958</v>
      </c>
      <c r="L761" s="233" t="s">
        <v>1849</v>
      </c>
      <c r="M761" s="233" t="s">
        <v>1931</v>
      </c>
      <c r="N761" s="233" t="s">
        <v>1993</v>
      </c>
      <c r="O761" s="233" t="s">
        <v>1994</v>
      </c>
      <c r="P761" s="233" t="s">
        <v>1995</v>
      </c>
      <c r="Q761" s="112">
        <v>12.81</v>
      </c>
      <c r="R761" s="112">
        <v>0</v>
      </c>
      <c r="S761" s="112">
        <v>3.7</v>
      </c>
      <c r="T761" s="112">
        <v>9.11</v>
      </c>
      <c r="U761" s="112">
        <v>12.81</v>
      </c>
      <c r="V761" s="235">
        <v>5</v>
      </c>
      <c r="W761" s="224">
        <v>100</v>
      </c>
      <c r="X761" s="346" t="s">
        <v>1854</v>
      </c>
      <c r="Y761" s="176">
        <v>3</v>
      </c>
      <c r="Z761" s="176">
        <v>1</v>
      </c>
      <c r="AA761" s="176">
        <v>2</v>
      </c>
      <c r="AB761" s="176">
        <v>4</v>
      </c>
      <c r="AC761" s="226"/>
      <c r="AD761" s="112">
        <v>18.21</v>
      </c>
      <c r="AE761" s="417">
        <v>5</v>
      </c>
      <c r="AF761" s="229">
        <v>19</v>
      </c>
      <c r="AG761" s="230" t="s">
        <v>1855</v>
      </c>
      <c r="AH761" s="224"/>
      <c r="AI761" s="236">
        <v>8</v>
      </c>
      <c r="AJ761" s="407" t="s">
        <v>2006</v>
      </c>
      <c r="AK761" s="224"/>
      <c r="AL761" s="236">
        <v>3</v>
      </c>
      <c r="AM761" s="230" t="s">
        <v>8963</v>
      </c>
      <c r="AN761" s="224" t="s">
        <v>8964</v>
      </c>
      <c r="AO761" s="236">
        <v>6</v>
      </c>
      <c r="AP761" s="230" t="s">
        <v>8965</v>
      </c>
      <c r="AQ761" s="224"/>
      <c r="AR761" s="236">
        <v>2</v>
      </c>
      <c r="AS761" s="230"/>
      <c r="AT761" s="224"/>
      <c r="AU761" s="236"/>
      <c r="AV761" s="230"/>
      <c r="AW761" s="224"/>
      <c r="AX761" s="236"/>
      <c r="AY761" s="132"/>
      <c r="AZ761" s="132"/>
      <c r="BA761" s="132"/>
      <c r="BB761" s="132"/>
      <c r="BC761" s="132"/>
    </row>
    <row r="762" spans="1:55" s="108" customFormat="1" ht="179.4" x14ac:dyDescent="0.3">
      <c r="A762" s="45">
        <v>1555</v>
      </c>
      <c r="B762" s="47" t="s">
        <v>1845</v>
      </c>
      <c r="C762" s="176">
        <v>13</v>
      </c>
      <c r="D762" s="212"/>
      <c r="E762" s="233" t="s">
        <v>1996</v>
      </c>
      <c r="F762" s="224">
        <v>20447</v>
      </c>
      <c r="G762" s="233" t="s">
        <v>1997</v>
      </c>
      <c r="H762" s="112">
        <v>2010</v>
      </c>
      <c r="I762" s="233" t="s">
        <v>1998</v>
      </c>
      <c r="J762" s="234">
        <v>38035.019999999997</v>
      </c>
      <c r="K762" s="233" t="s">
        <v>1938</v>
      </c>
      <c r="L762" s="233" t="s">
        <v>1999</v>
      </c>
      <c r="M762" s="233" t="s">
        <v>2000</v>
      </c>
      <c r="N762" s="233" t="s">
        <v>2001</v>
      </c>
      <c r="O762" s="233" t="s">
        <v>2002</v>
      </c>
      <c r="P762" s="233" t="s">
        <v>2003</v>
      </c>
      <c r="Q762" s="112">
        <v>16.010000000000002</v>
      </c>
      <c r="R762" s="112">
        <v>0</v>
      </c>
      <c r="S762" s="112">
        <v>0.55000000000000004</v>
      </c>
      <c r="T762" s="112">
        <v>15.46</v>
      </c>
      <c r="U762" s="112">
        <v>16.010000000000002</v>
      </c>
      <c r="V762" s="235">
        <v>17</v>
      </c>
      <c r="W762" s="224">
        <v>100</v>
      </c>
      <c r="X762" s="346" t="s">
        <v>1854</v>
      </c>
      <c r="Y762" s="176">
        <v>6</v>
      </c>
      <c r="Z762" s="176">
        <v>1</v>
      </c>
      <c r="AA762" s="176">
        <v>5</v>
      </c>
      <c r="AB762" s="176">
        <v>60</v>
      </c>
      <c r="AC762" s="226"/>
      <c r="AD762" s="112">
        <v>15.46</v>
      </c>
      <c r="AE762" s="417">
        <v>5</v>
      </c>
      <c r="AF762" s="229">
        <v>0</v>
      </c>
      <c r="AG762" s="230"/>
      <c r="AH762" s="224"/>
      <c r="AI762" s="236"/>
      <c r="AJ762" s="230"/>
      <c r="AK762" s="224"/>
      <c r="AL762" s="236"/>
      <c r="AM762" s="230"/>
      <c r="AN762" s="224"/>
      <c r="AO762" s="236"/>
      <c r="AP762" s="230"/>
      <c r="AQ762" s="224"/>
      <c r="AR762" s="236"/>
      <c r="AS762" s="230"/>
      <c r="AT762" s="224"/>
      <c r="AU762" s="236"/>
      <c r="AV762" s="230"/>
      <c r="AW762" s="224"/>
      <c r="AX762" s="236"/>
      <c r="AY762" s="132"/>
      <c r="AZ762" s="132"/>
      <c r="BA762" s="132"/>
      <c r="BB762" s="132"/>
      <c r="BC762" s="132"/>
    </row>
    <row r="763" spans="1:55" s="108" customFormat="1" ht="96.6" x14ac:dyDescent="0.3">
      <c r="A763" s="45">
        <v>1555</v>
      </c>
      <c r="B763" s="47" t="s">
        <v>1845</v>
      </c>
      <c r="C763" s="176">
        <v>2</v>
      </c>
      <c r="D763" s="212" t="s">
        <v>1866</v>
      </c>
      <c r="E763" s="233" t="s">
        <v>1965</v>
      </c>
      <c r="F763" s="112">
        <v>11624</v>
      </c>
      <c r="G763" s="233" t="s">
        <v>2004</v>
      </c>
      <c r="H763" s="112">
        <v>2016</v>
      </c>
      <c r="I763" s="233" t="s">
        <v>2005</v>
      </c>
      <c r="J763" s="234">
        <v>67560.73</v>
      </c>
      <c r="K763" s="244" t="s">
        <v>694</v>
      </c>
      <c r="L763" s="244" t="s">
        <v>1968</v>
      </c>
      <c r="M763" s="244" t="s">
        <v>1969</v>
      </c>
      <c r="N763" s="244" t="s">
        <v>1970</v>
      </c>
      <c r="O763" s="244" t="s">
        <v>1971</v>
      </c>
      <c r="P763" s="233">
        <v>260944</v>
      </c>
      <c r="Q763" s="112">
        <v>198.22</v>
      </c>
      <c r="R763" s="112">
        <v>0</v>
      </c>
      <c r="S763" s="112">
        <v>148.04</v>
      </c>
      <c r="T763" s="112">
        <v>50.19</v>
      </c>
      <c r="U763" s="112">
        <v>198.22</v>
      </c>
      <c r="V763" s="235">
        <v>23</v>
      </c>
      <c r="W763" s="224">
        <v>43</v>
      </c>
      <c r="X763" s="346" t="s">
        <v>1854</v>
      </c>
      <c r="Y763" s="176">
        <v>3</v>
      </c>
      <c r="Z763" s="176">
        <v>12</v>
      </c>
      <c r="AA763" s="176">
        <v>3</v>
      </c>
      <c r="AB763" s="176">
        <v>44</v>
      </c>
      <c r="AC763" s="226"/>
      <c r="AD763" s="112">
        <v>29.95</v>
      </c>
      <c r="AE763" s="417">
        <v>5</v>
      </c>
      <c r="AF763" s="229">
        <v>9</v>
      </c>
      <c r="AG763" s="230"/>
      <c r="AH763" s="224"/>
      <c r="AI763" s="236"/>
      <c r="AJ763" s="230"/>
      <c r="AK763" s="224"/>
      <c r="AL763" s="236"/>
      <c r="AM763" s="230"/>
      <c r="AN763" s="224"/>
      <c r="AO763" s="236"/>
      <c r="AP763" s="230"/>
      <c r="AQ763" s="224"/>
      <c r="AR763" s="236"/>
      <c r="AS763" s="230" t="s">
        <v>1856</v>
      </c>
      <c r="AT763" s="224" t="s">
        <v>8966</v>
      </c>
      <c r="AU763" s="236">
        <v>9</v>
      </c>
      <c r="AV763" s="230"/>
      <c r="AW763" s="224"/>
      <c r="AX763" s="236"/>
      <c r="AY763" s="132"/>
      <c r="AZ763" s="132"/>
      <c r="BA763" s="132"/>
      <c r="BB763" s="132"/>
      <c r="BC763" s="132"/>
    </row>
    <row r="764" spans="1:55" s="108" customFormat="1" ht="240" customHeight="1" x14ac:dyDescent="0.3">
      <c r="A764" s="45">
        <v>1555</v>
      </c>
      <c r="B764" s="47" t="s">
        <v>1845</v>
      </c>
      <c r="C764" s="224">
        <v>11</v>
      </c>
      <c r="D764" s="225" t="s">
        <v>2006</v>
      </c>
      <c r="E764" s="233" t="s">
        <v>2007</v>
      </c>
      <c r="F764" s="237" t="s">
        <v>2008</v>
      </c>
      <c r="G764" s="233" t="s">
        <v>2009</v>
      </c>
      <c r="H764" s="112">
        <v>2017</v>
      </c>
      <c r="I764" s="112" t="s">
        <v>2010</v>
      </c>
      <c r="J764" s="234">
        <v>95460.73</v>
      </c>
      <c r="K764" s="244" t="s">
        <v>694</v>
      </c>
      <c r="L764" s="233" t="s">
        <v>1849</v>
      </c>
      <c r="M764" s="233" t="s">
        <v>1931</v>
      </c>
      <c r="N764" s="245" t="s">
        <v>2011</v>
      </c>
      <c r="O764" s="245" t="s">
        <v>2012</v>
      </c>
      <c r="P764" s="233" t="s">
        <v>2013</v>
      </c>
      <c r="Q764" s="112">
        <v>81.25</v>
      </c>
      <c r="R764" s="112">
        <v>0</v>
      </c>
      <c r="S764" s="112">
        <v>0.19</v>
      </c>
      <c r="T764" s="112">
        <v>81.06</v>
      </c>
      <c r="U764" s="112">
        <v>81.25</v>
      </c>
      <c r="V764" s="224">
        <v>4</v>
      </c>
      <c r="W764" s="224">
        <v>28</v>
      </c>
      <c r="X764" s="246" t="s">
        <v>1854</v>
      </c>
      <c r="Y764" s="224">
        <v>1</v>
      </c>
      <c r="Z764" s="224">
        <v>9</v>
      </c>
      <c r="AA764" s="224">
        <v>1</v>
      </c>
      <c r="AB764" s="224">
        <v>46</v>
      </c>
      <c r="AC764" s="247"/>
      <c r="AD764" s="112">
        <v>57.43</v>
      </c>
      <c r="AE764" s="228">
        <v>5</v>
      </c>
      <c r="AF764" s="229">
        <v>10</v>
      </c>
      <c r="AG764" s="230" t="s">
        <v>2006</v>
      </c>
      <c r="AH764" s="224"/>
      <c r="AI764" s="236">
        <v>2</v>
      </c>
      <c r="AJ764" s="230" t="s">
        <v>8967</v>
      </c>
      <c r="AK764" s="224"/>
      <c r="AL764" s="236">
        <v>8</v>
      </c>
      <c r="AM764" s="230"/>
      <c r="AN764" s="224"/>
      <c r="AO764" s="236"/>
      <c r="AP764" s="230"/>
      <c r="AQ764" s="224"/>
      <c r="AR764" s="236"/>
      <c r="AS764" s="230"/>
      <c r="AT764" s="224"/>
      <c r="AU764" s="236"/>
      <c r="AV764" s="230"/>
      <c r="AW764" s="224"/>
      <c r="AX764" s="236"/>
      <c r="AY764" s="132"/>
      <c r="AZ764" s="132"/>
      <c r="BA764" s="132"/>
      <c r="BB764" s="132"/>
      <c r="BC764" s="132"/>
    </row>
    <row r="765" spans="1:55" s="108" customFormat="1" ht="196.5" customHeight="1" x14ac:dyDescent="0.3">
      <c r="A765" s="45">
        <v>1555</v>
      </c>
      <c r="B765" s="47" t="s">
        <v>1845</v>
      </c>
      <c r="C765" s="247"/>
      <c r="D765" s="225" t="s">
        <v>8871</v>
      </c>
      <c r="E765" s="224" t="s">
        <v>1899</v>
      </c>
      <c r="F765" s="224"/>
      <c r="G765" s="224" t="s">
        <v>8872</v>
      </c>
      <c r="H765" s="224">
        <v>2018</v>
      </c>
      <c r="I765" s="224" t="s">
        <v>8873</v>
      </c>
      <c r="J765" s="226" t="s">
        <v>8874</v>
      </c>
      <c r="K765" s="224" t="s">
        <v>8973</v>
      </c>
      <c r="L765" s="233" t="s">
        <v>1861</v>
      </c>
      <c r="M765" s="233" t="s">
        <v>8875</v>
      </c>
      <c r="N765" s="224" t="s">
        <v>8876</v>
      </c>
      <c r="O765" s="224" t="s">
        <v>8877</v>
      </c>
      <c r="P765" s="224">
        <v>260997</v>
      </c>
      <c r="Q765" s="224" t="s">
        <v>8968</v>
      </c>
      <c r="R765" s="224">
        <v>29.42</v>
      </c>
      <c r="S765" s="224">
        <v>150.88</v>
      </c>
      <c r="T765" s="224">
        <v>36.33</v>
      </c>
      <c r="U765" s="224" t="s">
        <v>8968</v>
      </c>
      <c r="V765" s="224"/>
      <c r="W765" s="224">
        <v>0</v>
      </c>
      <c r="X765" s="246" t="s">
        <v>1854</v>
      </c>
      <c r="Y765" s="247"/>
      <c r="Z765" s="247"/>
      <c r="AA765" s="247"/>
      <c r="AB765" s="247"/>
      <c r="AC765" s="247"/>
      <c r="AD765" s="247"/>
      <c r="AE765" s="248"/>
      <c r="AF765" s="229">
        <v>60</v>
      </c>
      <c r="AG765" s="230" t="s">
        <v>1866</v>
      </c>
      <c r="AH765" s="224"/>
      <c r="AI765" s="236">
        <v>8</v>
      </c>
      <c r="AJ765" s="230" t="s">
        <v>1878</v>
      </c>
      <c r="AK765" s="224"/>
      <c r="AL765" s="236">
        <v>2</v>
      </c>
      <c r="AM765" s="230"/>
      <c r="AN765" s="224"/>
      <c r="AO765" s="236"/>
      <c r="AP765" s="230"/>
      <c r="AQ765" s="224"/>
      <c r="AR765" s="236"/>
      <c r="AS765" s="230" t="s">
        <v>1879</v>
      </c>
      <c r="AT765" s="224" t="s">
        <v>8969</v>
      </c>
      <c r="AU765" s="236">
        <v>23</v>
      </c>
      <c r="AV765" s="230" t="s">
        <v>1880</v>
      </c>
      <c r="AW765" s="224" t="s">
        <v>8970</v>
      </c>
      <c r="AX765" s="236">
        <v>26</v>
      </c>
      <c r="AY765" s="132"/>
      <c r="AZ765" s="132"/>
      <c r="BA765" s="132"/>
      <c r="BB765" s="132"/>
      <c r="BC765" s="132"/>
    </row>
    <row r="766" spans="1:55" ht="153.75" customHeight="1" x14ac:dyDescent="0.25">
      <c r="A766" s="45">
        <v>1613</v>
      </c>
      <c r="B766" s="47" t="s">
        <v>4851</v>
      </c>
      <c r="C766" s="45">
        <v>1</v>
      </c>
      <c r="D766" s="46"/>
      <c r="E766" s="47" t="s">
        <v>4852</v>
      </c>
      <c r="F766" s="45" t="s">
        <v>4853</v>
      </c>
      <c r="G766" s="47" t="s">
        <v>4854</v>
      </c>
      <c r="H766" s="45">
        <v>2009</v>
      </c>
      <c r="I766" s="48" t="s">
        <v>4854</v>
      </c>
      <c r="J766" s="104">
        <v>33915</v>
      </c>
      <c r="K766" s="105" t="s">
        <v>2085</v>
      </c>
      <c r="L766" s="48" t="s">
        <v>4855</v>
      </c>
      <c r="M766" s="48" t="s">
        <v>4856</v>
      </c>
      <c r="N766" s="48" t="s">
        <v>4857</v>
      </c>
      <c r="O766" s="48" t="s">
        <v>4858</v>
      </c>
      <c r="P766" s="45">
        <v>9936</v>
      </c>
      <c r="Q766" s="45">
        <v>26.68</v>
      </c>
      <c r="R766" s="45">
        <v>0</v>
      </c>
      <c r="S766" s="45">
        <v>4.4400000000000004</v>
      </c>
      <c r="T766" s="45">
        <v>22.24</v>
      </c>
      <c r="U766" s="45">
        <f t="shared" ref="U766:U773" si="22">T766+S766</f>
        <v>26.68</v>
      </c>
      <c r="V766" s="45">
        <v>100</v>
      </c>
      <c r="W766" s="45">
        <v>100</v>
      </c>
      <c r="X766" s="51" t="s">
        <v>4859</v>
      </c>
      <c r="Y766" s="45">
        <v>3</v>
      </c>
      <c r="Z766" s="45">
        <v>4</v>
      </c>
      <c r="AA766" s="45">
        <v>6</v>
      </c>
      <c r="AB766" s="45"/>
      <c r="AC766" s="45"/>
      <c r="AD766" s="45">
        <v>6.69</v>
      </c>
      <c r="AE766" s="52">
        <v>5</v>
      </c>
      <c r="AF766" s="43">
        <v>100</v>
      </c>
      <c r="AG766" s="53" t="s">
        <v>4860</v>
      </c>
      <c r="AH766" s="48" t="s">
        <v>4861</v>
      </c>
      <c r="AI766" s="66">
        <v>100</v>
      </c>
      <c r="AJ766" s="53"/>
      <c r="AK766" s="48"/>
      <c r="AL766" s="66"/>
      <c r="AM766" s="53"/>
      <c r="AN766" s="48"/>
      <c r="AO766" s="66"/>
      <c r="AP766" s="53"/>
      <c r="AQ766" s="48"/>
      <c r="AR766" s="66"/>
      <c r="AS766" s="53"/>
      <c r="AT766" s="45"/>
      <c r="AU766" s="66"/>
      <c r="AV766" s="107"/>
      <c r="AW766" s="45"/>
      <c r="AX766" s="66"/>
    </row>
    <row r="767" spans="1:55" ht="117.15" customHeight="1" x14ac:dyDescent="0.25">
      <c r="A767" s="45">
        <v>1613</v>
      </c>
      <c r="B767" s="47" t="s">
        <v>4851</v>
      </c>
      <c r="C767" s="45">
        <v>1</v>
      </c>
      <c r="D767" s="46"/>
      <c r="E767" s="47" t="s">
        <v>4862</v>
      </c>
      <c r="F767" s="45" t="s">
        <v>4863</v>
      </c>
      <c r="G767" s="47" t="s">
        <v>4864</v>
      </c>
      <c r="H767" s="45">
        <v>2007</v>
      </c>
      <c r="I767" s="48" t="s">
        <v>4865</v>
      </c>
      <c r="J767" s="104">
        <v>21600</v>
      </c>
      <c r="K767" s="105" t="s">
        <v>2085</v>
      </c>
      <c r="L767" s="48" t="s">
        <v>4855</v>
      </c>
      <c r="M767" s="48" t="s">
        <v>4856</v>
      </c>
      <c r="N767" s="48" t="s">
        <v>4857</v>
      </c>
      <c r="O767" s="48" t="s">
        <v>4858</v>
      </c>
      <c r="P767" s="45">
        <v>7833</v>
      </c>
      <c r="Q767" s="45">
        <v>29.27</v>
      </c>
      <c r="R767" s="45">
        <v>0</v>
      </c>
      <c r="S767" s="45">
        <v>5.36</v>
      </c>
      <c r="T767" s="45">
        <v>23.91</v>
      </c>
      <c r="U767" s="45">
        <f t="shared" si="22"/>
        <v>29.27</v>
      </c>
      <c r="V767" s="45">
        <v>100</v>
      </c>
      <c r="W767" s="45">
        <v>100</v>
      </c>
      <c r="X767" s="51" t="s">
        <v>4859</v>
      </c>
      <c r="Y767" s="45">
        <v>3</v>
      </c>
      <c r="Z767" s="45">
        <v>4</v>
      </c>
      <c r="AA767" s="45">
        <v>1</v>
      </c>
      <c r="AB767" s="45">
        <v>17</v>
      </c>
      <c r="AC767" s="45" t="s">
        <v>4866</v>
      </c>
      <c r="AD767" s="45">
        <v>7.12</v>
      </c>
      <c r="AE767" s="52">
        <v>5</v>
      </c>
      <c r="AF767" s="43">
        <v>100</v>
      </c>
      <c r="AG767" s="53" t="s">
        <v>4860</v>
      </c>
      <c r="AH767" s="48" t="s">
        <v>4861</v>
      </c>
      <c r="AI767" s="66">
        <v>30</v>
      </c>
      <c r="AJ767" s="53" t="s">
        <v>4867</v>
      </c>
      <c r="AK767" s="48" t="s">
        <v>4868</v>
      </c>
      <c r="AL767" s="66">
        <v>40</v>
      </c>
      <c r="AM767" s="53"/>
      <c r="AN767" s="48"/>
      <c r="AO767" s="66"/>
      <c r="AP767" s="53"/>
      <c r="AQ767" s="48"/>
      <c r="AR767" s="66"/>
      <c r="AS767" s="53" t="s">
        <v>4869</v>
      </c>
      <c r="AT767" s="45" t="s">
        <v>4870</v>
      </c>
      <c r="AU767" s="66">
        <v>30</v>
      </c>
      <c r="AV767" s="107"/>
      <c r="AW767" s="45"/>
      <c r="AX767" s="66"/>
    </row>
    <row r="768" spans="1:55" ht="117.15" customHeight="1" x14ac:dyDescent="0.25">
      <c r="A768" s="45">
        <v>1613</v>
      </c>
      <c r="B768" s="47" t="s">
        <v>4851</v>
      </c>
      <c r="C768" s="45">
        <v>1</v>
      </c>
      <c r="D768" s="46"/>
      <c r="E768" s="47" t="s">
        <v>4852</v>
      </c>
      <c r="F768" s="45" t="s">
        <v>4853</v>
      </c>
      <c r="G768" s="47" t="s">
        <v>4871</v>
      </c>
      <c r="H768" s="45">
        <v>2007</v>
      </c>
      <c r="I768" s="48" t="s">
        <v>4872</v>
      </c>
      <c r="J768" s="104">
        <v>11761</v>
      </c>
      <c r="K768" s="105" t="s">
        <v>2085</v>
      </c>
      <c r="L768" s="48" t="s">
        <v>4855</v>
      </c>
      <c r="M768" s="48" t="s">
        <v>4856</v>
      </c>
      <c r="N768" s="48" t="s">
        <v>4857</v>
      </c>
      <c r="O768" s="48" t="s">
        <v>4858</v>
      </c>
      <c r="P768" s="45">
        <v>7730</v>
      </c>
      <c r="Q768" s="45">
        <v>12.56</v>
      </c>
      <c r="R768" s="45">
        <v>0</v>
      </c>
      <c r="S768" s="45">
        <v>2.25</v>
      </c>
      <c r="T768" s="45">
        <v>10.31</v>
      </c>
      <c r="U768" s="45">
        <f t="shared" si="22"/>
        <v>12.56</v>
      </c>
      <c r="V768" s="45">
        <v>100</v>
      </c>
      <c r="W768" s="45">
        <v>100</v>
      </c>
      <c r="X768" s="51" t="s">
        <v>4859</v>
      </c>
      <c r="Y768" s="45">
        <v>2</v>
      </c>
      <c r="Z768" s="45">
        <v>2</v>
      </c>
      <c r="AA768" s="45">
        <v>1</v>
      </c>
      <c r="AB768" s="45">
        <v>17</v>
      </c>
      <c r="AC768" s="45" t="s">
        <v>4866</v>
      </c>
      <c r="AD768" s="45">
        <v>10.31</v>
      </c>
      <c r="AE768" s="52">
        <v>5</v>
      </c>
      <c r="AF768" s="43">
        <v>100</v>
      </c>
      <c r="AG768" s="53" t="s">
        <v>4860</v>
      </c>
      <c r="AH768" s="48" t="s">
        <v>4861</v>
      </c>
      <c r="AI768" s="66">
        <v>80</v>
      </c>
      <c r="AJ768" s="53" t="s">
        <v>4867</v>
      </c>
      <c r="AK768" s="48" t="s">
        <v>4868</v>
      </c>
      <c r="AL768" s="66">
        <v>20</v>
      </c>
      <c r="AM768" s="53"/>
      <c r="AN768" s="48"/>
      <c r="AO768" s="66"/>
      <c r="AP768" s="53"/>
      <c r="AQ768" s="48"/>
      <c r="AR768" s="66"/>
      <c r="AS768" s="53"/>
      <c r="AT768" s="45"/>
      <c r="AU768" s="66"/>
      <c r="AV768" s="107"/>
      <c r="AW768" s="45"/>
      <c r="AX768" s="66"/>
    </row>
    <row r="769" spans="1:55" ht="117.15" customHeight="1" x14ac:dyDescent="0.25">
      <c r="A769" s="45">
        <v>1613</v>
      </c>
      <c r="B769" s="47" t="s">
        <v>4851</v>
      </c>
      <c r="C769" s="45">
        <v>1</v>
      </c>
      <c r="D769" s="46"/>
      <c r="E769" s="47" t="s">
        <v>4852</v>
      </c>
      <c r="F769" s="45" t="s">
        <v>4853</v>
      </c>
      <c r="G769" s="47" t="s">
        <v>4871</v>
      </c>
      <c r="H769" s="45">
        <v>2007</v>
      </c>
      <c r="I769" s="48" t="s">
        <v>4873</v>
      </c>
      <c r="J769" s="104">
        <v>45120</v>
      </c>
      <c r="K769" s="105" t="s">
        <v>2085</v>
      </c>
      <c r="L769" s="48" t="s">
        <v>4855</v>
      </c>
      <c r="M769" s="48" t="s">
        <v>4856</v>
      </c>
      <c r="N769" s="48" t="s">
        <v>4857</v>
      </c>
      <c r="O769" s="48" t="s">
        <v>4858</v>
      </c>
      <c r="P769" s="45">
        <v>7777</v>
      </c>
      <c r="Q769" s="45">
        <v>13.56</v>
      </c>
      <c r="R769" s="45">
        <v>0</v>
      </c>
      <c r="S769" s="45">
        <v>6.79</v>
      </c>
      <c r="T769" s="45">
        <v>6.77</v>
      </c>
      <c r="U769" s="50">
        <f t="shared" si="22"/>
        <v>13.559999999999999</v>
      </c>
      <c r="V769" s="45">
        <v>100</v>
      </c>
      <c r="W769" s="45">
        <v>100</v>
      </c>
      <c r="X769" s="51" t="s">
        <v>4859</v>
      </c>
      <c r="Y769" s="45">
        <v>4</v>
      </c>
      <c r="Z769" s="45">
        <v>6</v>
      </c>
      <c r="AA769" s="45">
        <v>2</v>
      </c>
      <c r="AB769" s="45">
        <v>17</v>
      </c>
      <c r="AC769" s="45" t="s">
        <v>4866</v>
      </c>
      <c r="AD769" s="45">
        <v>6.69</v>
      </c>
      <c r="AE769" s="52">
        <v>5</v>
      </c>
      <c r="AF769" s="43">
        <v>100</v>
      </c>
      <c r="AG769" s="53" t="s">
        <v>4860</v>
      </c>
      <c r="AH769" s="48" t="s">
        <v>4861</v>
      </c>
      <c r="AI769" s="66">
        <v>50</v>
      </c>
      <c r="AJ769" s="53" t="s">
        <v>4867</v>
      </c>
      <c r="AK769" s="48" t="s">
        <v>4868</v>
      </c>
      <c r="AL769" s="66">
        <v>30</v>
      </c>
      <c r="AM769" s="53"/>
      <c r="AN769" s="48"/>
      <c r="AO769" s="66"/>
      <c r="AP769" s="53"/>
      <c r="AQ769" s="48"/>
      <c r="AR769" s="66"/>
      <c r="AS769" s="53" t="s">
        <v>4874</v>
      </c>
      <c r="AT769" s="45" t="s">
        <v>4875</v>
      </c>
      <c r="AU769" s="66">
        <v>20</v>
      </c>
      <c r="AV769" s="107"/>
      <c r="AW769" s="45"/>
      <c r="AX769" s="66"/>
    </row>
    <row r="770" spans="1:55" ht="64.95" customHeight="1" x14ac:dyDescent="0.25">
      <c r="A770" s="45">
        <v>1613</v>
      </c>
      <c r="B770" s="47" t="s">
        <v>4851</v>
      </c>
      <c r="C770" s="45">
        <v>1</v>
      </c>
      <c r="D770" s="46"/>
      <c r="E770" s="47" t="s">
        <v>4862</v>
      </c>
      <c r="F770" s="45" t="s">
        <v>4863</v>
      </c>
      <c r="G770" s="47" t="s">
        <v>4871</v>
      </c>
      <c r="H770" s="45">
        <v>2007</v>
      </c>
      <c r="I770" s="48" t="s">
        <v>4876</v>
      </c>
      <c r="J770" s="104">
        <v>18100</v>
      </c>
      <c r="K770" s="105" t="s">
        <v>2085</v>
      </c>
      <c r="L770" s="48" t="s">
        <v>4855</v>
      </c>
      <c r="M770" s="48" t="s">
        <v>4856</v>
      </c>
      <c r="N770" s="48" t="s">
        <v>4857</v>
      </c>
      <c r="O770" s="48" t="s">
        <v>4858</v>
      </c>
      <c r="P770" s="45">
        <v>7964</v>
      </c>
      <c r="Q770" s="45">
        <v>22.23</v>
      </c>
      <c r="R770" s="45">
        <v>0</v>
      </c>
      <c r="S770" s="45">
        <v>3.7</v>
      </c>
      <c r="T770" s="45">
        <v>18.53</v>
      </c>
      <c r="U770" s="45">
        <f t="shared" si="22"/>
        <v>22.23</v>
      </c>
      <c r="V770" s="45">
        <v>100</v>
      </c>
      <c r="W770" s="45">
        <v>100</v>
      </c>
      <c r="X770" s="51" t="s">
        <v>4859</v>
      </c>
      <c r="Y770" s="45">
        <v>2</v>
      </c>
      <c r="Z770" s="45">
        <v>5</v>
      </c>
      <c r="AA770" s="45">
        <v>1</v>
      </c>
      <c r="AB770" s="45">
        <v>10</v>
      </c>
      <c r="AC770" s="45" t="s">
        <v>4866</v>
      </c>
      <c r="AD770" s="45">
        <v>10.3</v>
      </c>
      <c r="AE770" s="52">
        <v>2</v>
      </c>
      <c r="AF770" s="43">
        <v>100</v>
      </c>
      <c r="AG770" s="53" t="s">
        <v>4867</v>
      </c>
      <c r="AH770" s="48" t="s">
        <v>4868</v>
      </c>
      <c r="AI770" s="66">
        <v>40</v>
      </c>
      <c r="AJ770" s="53"/>
      <c r="AK770" s="48"/>
      <c r="AL770" s="66"/>
      <c r="AM770" s="53"/>
      <c r="AN770" s="48"/>
      <c r="AO770" s="66"/>
      <c r="AP770" s="53"/>
      <c r="AQ770" s="48"/>
      <c r="AR770" s="66"/>
      <c r="AS770" s="53" t="s">
        <v>4869</v>
      </c>
      <c r="AT770" s="45" t="s">
        <v>4877</v>
      </c>
      <c r="AU770" s="66">
        <v>60</v>
      </c>
      <c r="AV770" s="107"/>
      <c r="AW770" s="45"/>
      <c r="AX770" s="66"/>
    </row>
    <row r="771" spans="1:55" ht="117.15" customHeight="1" x14ac:dyDescent="0.25">
      <c r="A771" s="45">
        <v>1613</v>
      </c>
      <c r="B771" s="47" t="s">
        <v>4851</v>
      </c>
      <c r="C771" s="45">
        <v>1</v>
      </c>
      <c r="D771" s="46"/>
      <c r="E771" s="47" t="s">
        <v>4862</v>
      </c>
      <c r="F771" s="45" t="s">
        <v>4863</v>
      </c>
      <c r="G771" s="47" t="s">
        <v>4871</v>
      </c>
      <c r="H771" s="45">
        <v>2007</v>
      </c>
      <c r="I771" s="48" t="s">
        <v>4878</v>
      </c>
      <c r="J771" s="104">
        <v>12103</v>
      </c>
      <c r="K771" s="105" t="s">
        <v>2085</v>
      </c>
      <c r="L771" s="48" t="s">
        <v>4855</v>
      </c>
      <c r="M771" s="48" t="s">
        <v>4856</v>
      </c>
      <c r="N771" s="48" t="s">
        <v>4857</v>
      </c>
      <c r="O771" s="48" t="s">
        <v>4858</v>
      </c>
      <c r="P771" s="45">
        <v>7965</v>
      </c>
      <c r="Q771" s="45">
        <v>22.23</v>
      </c>
      <c r="R771" s="45">
        <v>0</v>
      </c>
      <c r="S771" s="45">
        <v>3.7</v>
      </c>
      <c r="T771" s="45">
        <v>18.53</v>
      </c>
      <c r="U771" s="45">
        <f t="shared" si="22"/>
        <v>22.23</v>
      </c>
      <c r="V771" s="45">
        <v>100</v>
      </c>
      <c r="W771" s="45">
        <v>100</v>
      </c>
      <c r="X771" s="51" t="s">
        <v>4859</v>
      </c>
      <c r="Y771" s="45">
        <v>2</v>
      </c>
      <c r="Z771" s="45">
        <v>5</v>
      </c>
      <c r="AA771" s="45">
        <v>1</v>
      </c>
      <c r="AB771" s="45">
        <v>10</v>
      </c>
      <c r="AC771" s="45" t="s">
        <v>4866</v>
      </c>
      <c r="AD771" s="45">
        <v>10.3</v>
      </c>
      <c r="AE771" s="52">
        <v>5</v>
      </c>
      <c r="AF771" s="43">
        <v>100</v>
      </c>
      <c r="AG771" s="53" t="s">
        <v>4860</v>
      </c>
      <c r="AH771" s="48" t="s">
        <v>4861</v>
      </c>
      <c r="AI771" s="66">
        <v>60</v>
      </c>
      <c r="AJ771" s="53" t="s">
        <v>4867</v>
      </c>
      <c r="AK771" s="48" t="s">
        <v>4868</v>
      </c>
      <c r="AL771" s="66">
        <v>40</v>
      </c>
      <c r="AM771" s="53"/>
      <c r="AN771" s="48"/>
      <c r="AO771" s="66"/>
      <c r="AP771" s="53"/>
      <c r="AQ771" s="48"/>
      <c r="AR771" s="66"/>
      <c r="AS771" s="53"/>
      <c r="AT771" s="45"/>
      <c r="AU771" s="66"/>
      <c r="AV771" s="107"/>
      <c r="AW771" s="45"/>
      <c r="AX771" s="66"/>
    </row>
    <row r="772" spans="1:55" ht="130.05000000000001" customHeight="1" x14ac:dyDescent="0.25">
      <c r="A772" s="45">
        <v>1613</v>
      </c>
      <c r="B772" s="47" t="s">
        <v>4851</v>
      </c>
      <c r="C772" s="45">
        <v>1</v>
      </c>
      <c r="D772" s="46"/>
      <c r="E772" s="47" t="s">
        <v>4852</v>
      </c>
      <c r="F772" s="45" t="s">
        <v>4853</v>
      </c>
      <c r="G772" s="47" t="s">
        <v>4879</v>
      </c>
      <c r="H772" s="45">
        <v>2008</v>
      </c>
      <c r="I772" s="48" t="s">
        <v>4880</v>
      </c>
      <c r="J772" s="104">
        <v>26800</v>
      </c>
      <c r="K772" s="105" t="s">
        <v>2085</v>
      </c>
      <c r="L772" s="48" t="s">
        <v>4855</v>
      </c>
      <c r="M772" s="48" t="s">
        <v>4856</v>
      </c>
      <c r="N772" s="48" t="s">
        <v>4857</v>
      </c>
      <c r="O772" s="48" t="s">
        <v>4858</v>
      </c>
      <c r="P772" s="45">
        <v>9018</v>
      </c>
      <c r="Q772" s="45">
        <v>18.66</v>
      </c>
      <c r="R772" s="45">
        <v>0</v>
      </c>
      <c r="S772" s="45">
        <v>3.11</v>
      </c>
      <c r="T772" s="45">
        <v>15.55</v>
      </c>
      <c r="U772" s="45">
        <f t="shared" si="22"/>
        <v>18.66</v>
      </c>
      <c r="V772" s="45">
        <v>100</v>
      </c>
      <c r="W772" s="45">
        <v>10</v>
      </c>
      <c r="X772" s="51" t="s">
        <v>4859</v>
      </c>
      <c r="Y772" s="45">
        <v>3</v>
      </c>
      <c r="Z772" s="45">
        <v>4</v>
      </c>
      <c r="AA772" s="45">
        <v>6</v>
      </c>
      <c r="AB772" s="45">
        <v>11</v>
      </c>
      <c r="AC772" s="45" t="s">
        <v>4866</v>
      </c>
      <c r="AD772" s="45">
        <v>15.55</v>
      </c>
      <c r="AE772" s="52">
        <v>5</v>
      </c>
      <c r="AF772" s="43">
        <v>100</v>
      </c>
      <c r="AG772" s="53" t="s">
        <v>4860</v>
      </c>
      <c r="AH772" s="48" t="s">
        <v>4861</v>
      </c>
      <c r="AI772" s="66">
        <v>40</v>
      </c>
      <c r="AJ772" s="53" t="s">
        <v>4867</v>
      </c>
      <c r="AK772" s="48" t="s">
        <v>4868</v>
      </c>
      <c r="AL772" s="66">
        <v>40</v>
      </c>
      <c r="AM772" s="53"/>
      <c r="AN772" s="48"/>
      <c r="AO772" s="66"/>
      <c r="AP772" s="53"/>
      <c r="AQ772" s="48"/>
      <c r="AR772" s="66"/>
      <c r="AS772" s="53" t="s">
        <v>4881</v>
      </c>
      <c r="AT772" s="45" t="s">
        <v>4882</v>
      </c>
      <c r="AU772" s="66">
        <v>20</v>
      </c>
      <c r="AV772" s="107"/>
      <c r="AW772" s="45"/>
      <c r="AX772" s="66"/>
    </row>
    <row r="773" spans="1:55" ht="117.15" customHeight="1" x14ac:dyDescent="0.25">
      <c r="A773" s="45">
        <v>1613</v>
      </c>
      <c r="B773" s="47" t="s">
        <v>4851</v>
      </c>
      <c r="C773" s="45">
        <v>1</v>
      </c>
      <c r="D773" s="46"/>
      <c r="E773" s="47" t="s">
        <v>4883</v>
      </c>
      <c r="F773" s="45" t="s">
        <v>4884</v>
      </c>
      <c r="G773" s="47" t="s">
        <v>4885</v>
      </c>
      <c r="H773" s="45">
        <v>2009</v>
      </c>
      <c r="I773" s="48" t="s">
        <v>4885</v>
      </c>
      <c r="J773" s="104">
        <v>35153</v>
      </c>
      <c r="K773" s="105" t="s">
        <v>2085</v>
      </c>
      <c r="L773" s="48" t="s">
        <v>4855</v>
      </c>
      <c r="M773" s="48" t="s">
        <v>4856</v>
      </c>
      <c r="N773" s="48" t="s">
        <v>4857</v>
      </c>
      <c r="O773" s="48" t="s">
        <v>4858</v>
      </c>
      <c r="P773" s="45">
        <v>9939</v>
      </c>
      <c r="Q773" s="50">
        <v>16.28</v>
      </c>
      <c r="R773" s="45">
        <v>0</v>
      </c>
      <c r="S773" s="45">
        <v>5.1100000000000003</v>
      </c>
      <c r="T773" s="50">
        <v>11.17</v>
      </c>
      <c r="U773" s="50">
        <f t="shared" si="22"/>
        <v>16.28</v>
      </c>
      <c r="V773" s="45">
        <v>100</v>
      </c>
      <c r="W773" s="45">
        <v>100</v>
      </c>
      <c r="X773" s="51" t="s">
        <v>4859</v>
      </c>
      <c r="Y773" s="45">
        <v>3</v>
      </c>
      <c r="Z773" s="45">
        <v>4</v>
      </c>
      <c r="AA773" s="45">
        <v>6</v>
      </c>
      <c r="AB773" s="45"/>
      <c r="AC773" s="45"/>
      <c r="AD773" s="50">
        <v>11.17</v>
      </c>
      <c r="AE773" s="52">
        <v>5</v>
      </c>
      <c r="AF773" s="43">
        <v>100</v>
      </c>
      <c r="AG773" s="53" t="s">
        <v>4860</v>
      </c>
      <c r="AH773" s="48" t="s">
        <v>4861</v>
      </c>
      <c r="AI773" s="66">
        <v>80</v>
      </c>
      <c r="AJ773" s="53"/>
      <c r="AK773" s="48"/>
      <c r="AL773" s="66"/>
      <c r="AM773" s="53"/>
      <c r="AN773" s="48"/>
      <c r="AO773" s="66"/>
      <c r="AP773" s="53"/>
      <c r="AQ773" s="48"/>
      <c r="AR773" s="66"/>
      <c r="AS773" s="53" t="s">
        <v>4886</v>
      </c>
      <c r="AT773" s="45" t="s">
        <v>4887</v>
      </c>
      <c r="AU773" s="66">
        <v>20</v>
      </c>
      <c r="AV773" s="107"/>
      <c r="AW773" s="45"/>
      <c r="AX773" s="66"/>
    </row>
    <row r="774" spans="1:55" ht="130.05000000000001" customHeight="1" x14ac:dyDescent="0.25">
      <c r="A774" s="45">
        <v>1613</v>
      </c>
      <c r="B774" s="47" t="s">
        <v>4851</v>
      </c>
      <c r="C774" s="45">
        <v>1</v>
      </c>
      <c r="D774" s="46"/>
      <c r="E774" s="47" t="s">
        <v>4852</v>
      </c>
      <c r="F774" s="45">
        <v>22807</v>
      </c>
      <c r="G774" s="47" t="s">
        <v>4888</v>
      </c>
      <c r="H774" s="45">
        <v>2015</v>
      </c>
      <c r="I774" s="48" t="s">
        <v>4889</v>
      </c>
      <c r="J774" s="104">
        <v>117934.3</v>
      </c>
      <c r="K774" s="105" t="s">
        <v>2085</v>
      </c>
      <c r="L774" s="48" t="s">
        <v>4855</v>
      </c>
      <c r="M774" s="48" t="s">
        <v>4856</v>
      </c>
      <c r="N774" s="48" t="s">
        <v>4857</v>
      </c>
      <c r="O774" s="48" t="s">
        <v>4858</v>
      </c>
      <c r="P774" s="45">
        <v>13668</v>
      </c>
      <c r="Q774" s="45">
        <v>34.22</v>
      </c>
      <c r="R774" s="45">
        <v>11.17</v>
      </c>
      <c r="S774" s="45">
        <v>16.98</v>
      </c>
      <c r="T774" s="45">
        <v>17.239999999999998</v>
      </c>
      <c r="U774" s="45">
        <f>T774+S774+R774</f>
        <v>45.39</v>
      </c>
      <c r="V774" s="45">
        <v>100</v>
      </c>
      <c r="W774" s="45">
        <v>60</v>
      </c>
      <c r="X774" s="51" t="s">
        <v>4859</v>
      </c>
      <c r="Y774" s="45">
        <v>4</v>
      </c>
      <c r="Z774" s="45">
        <v>6</v>
      </c>
      <c r="AA774" s="45">
        <v>2</v>
      </c>
      <c r="AB774" s="45"/>
      <c r="AC774" s="45" t="s">
        <v>4890</v>
      </c>
      <c r="AD774" s="45">
        <v>17.239999999999998</v>
      </c>
      <c r="AE774" s="52">
        <v>5</v>
      </c>
      <c r="AF774" s="43">
        <v>100</v>
      </c>
      <c r="AG774" s="53" t="s">
        <v>4860</v>
      </c>
      <c r="AH774" s="48" t="s">
        <v>4861</v>
      </c>
      <c r="AI774" s="66">
        <v>60</v>
      </c>
      <c r="AJ774" s="53"/>
      <c r="AK774" s="48"/>
      <c r="AL774" s="66"/>
      <c r="AM774" s="53" t="s">
        <v>4867</v>
      </c>
      <c r="AN774" s="48" t="s">
        <v>4868</v>
      </c>
      <c r="AO774" s="66">
        <v>20</v>
      </c>
      <c r="AP774" s="53"/>
      <c r="AQ774" s="48"/>
      <c r="AR774" s="66"/>
      <c r="AS774" s="53" t="s">
        <v>4891</v>
      </c>
      <c r="AT774" s="45" t="s">
        <v>4892</v>
      </c>
      <c r="AU774" s="66">
        <v>20</v>
      </c>
      <c r="AV774" s="107"/>
      <c r="AW774" s="45"/>
      <c r="AX774" s="66"/>
    </row>
    <row r="775" spans="1:55" ht="91.05" customHeight="1" x14ac:dyDescent="0.25">
      <c r="A775" s="45">
        <v>1683</v>
      </c>
      <c r="B775" s="47" t="s">
        <v>2381</v>
      </c>
      <c r="C775" s="45">
        <v>1</v>
      </c>
      <c r="D775" s="46" t="s">
        <v>2382</v>
      </c>
      <c r="E775" s="47" t="s">
        <v>2383</v>
      </c>
      <c r="F775" s="45" t="s">
        <v>2384</v>
      </c>
      <c r="G775" s="47" t="s">
        <v>2385</v>
      </c>
      <c r="H775" s="45">
        <v>2011</v>
      </c>
      <c r="I775" s="48" t="s">
        <v>2386</v>
      </c>
      <c r="J775" s="104" t="s">
        <v>2387</v>
      </c>
      <c r="K775" s="105" t="s">
        <v>2085</v>
      </c>
      <c r="L775" s="48" t="s">
        <v>2388</v>
      </c>
      <c r="M775" s="48" t="s">
        <v>2389</v>
      </c>
      <c r="N775" s="48" t="s">
        <v>2390</v>
      </c>
      <c r="O775" s="48" t="s">
        <v>2391</v>
      </c>
      <c r="P775" s="45">
        <v>186</v>
      </c>
      <c r="Q775" s="45" t="s">
        <v>2392</v>
      </c>
      <c r="R775" s="45">
        <v>3.2</v>
      </c>
      <c r="S775" s="45">
        <v>3.4</v>
      </c>
      <c r="T775" s="45">
        <v>25</v>
      </c>
      <c r="U775" s="45">
        <v>31.6</v>
      </c>
      <c r="V775" s="45">
        <v>100</v>
      </c>
      <c r="W775" s="45">
        <v>100</v>
      </c>
      <c r="X775" s="51" t="s">
        <v>2393</v>
      </c>
      <c r="Y775" s="45">
        <v>4</v>
      </c>
      <c r="Z775" s="45">
        <v>5</v>
      </c>
      <c r="AA775" s="45">
        <v>5</v>
      </c>
      <c r="AB775" s="45">
        <v>10</v>
      </c>
      <c r="AC775" s="45"/>
      <c r="AD775" s="45">
        <v>25</v>
      </c>
      <c r="AE775" s="52">
        <v>5</v>
      </c>
      <c r="AF775" s="43">
        <v>100</v>
      </c>
      <c r="AG775" s="53" t="s">
        <v>2382</v>
      </c>
      <c r="AH775" s="48" t="s">
        <v>2394</v>
      </c>
      <c r="AI775" s="66">
        <v>70</v>
      </c>
      <c r="AJ775" s="53"/>
      <c r="AK775" s="48"/>
      <c r="AL775" s="66"/>
      <c r="AM775" s="53"/>
      <c r="AN775" s="48"/>
      <c r="AO775" s="66"/>
      <c r="AP775" s="53"/>
      <c r="AQ775" s="48"/>
      <c r="AR775" s="66"/>
      <c r="AS775" s="74" t="s">
        <v>2395</v>
      </c>
      <c r="AT775" s="45" t="s">
        <v>2396</v>
      </c>
      <c r="AU775" s="66">
        <v>30</v>
      </c>
      <c r="AV775" s="107"/>
      <c r="AW775" s="45"/>
      <c r="AX775" s="66"/>
    </row>
    <row r="776" spans="1:55" ht="91.05" customHeight="1" x14ac:dyDescent="0.25">
      <c r="A776" s="45">
        <v>1683</v>
      </c>
      <c r="B776" s="47" t="s">
        <v>2381</v>
      </c>
      <c r="C776" s="45">
        <v>2</v>
      </c>
      <c r="D776" s="46" t="s">
        <v>2382</v>
      </c>
      <c r="E776" s="47" t="s">
        <v>2383</v>
      </c>
      <c r="F776" s="45" t="s">
        <v>2384</v>
      </c>
      <c r="G776" s="47" t="s">
        <v>2397</v>
      </c>
      <c r="H776" s="45">
        <v>2011</v>
      </c>
      <c r="I776" s="48" t="s">
        <v>2398</v>
      </c>
      <c r="J776" s="104" t="s">
        <v>2399</v>
      </c>
      <c r="K776" s="105" t="s">
        <v>2085</v>
      </c>
      <c r="L776" s="48" t="s">
        <v>2388</v>
      </c>
      <c r="M776" s="48" t="s">
        <v>2389</v>
      </c>
      <c r="N776" s="48" t="s">
        <v>2390</v>
      </c>
      <c r="O776" s="48" t="s">
        <v>2391</v>
      </c>
      <c r="P776" s="45">
        <v>187</v>
      </c>
      <c r="Q776" s="45" t="s">
        <v>2392</v>
      </c>
      <c r="R776" s="45">
        <v>5.05</v>
      </c>
      <c r="S776" s="45">
        <v>3.4</v>
      </c>
      <c r="T776" s="45">
        <v>25</v>
      </c>
      <c r="U776" s="45">
        <v>33.450000000000003</v>
      </c>
      <c r="V776" s="45">
        <v>100</v>
      </c>
      <c r="W776" s="45">
        <v>100</v>
      </c>
      <c r="X776" s="51" t="s">
        <v>2393</v>
      </c>
      <c r="Y776" s="45">
        <v>4</v>
      </c>
      <c r="Z776" s="45">
        <v>5</v>
      </c>
      <c r="AA776" s="45">
        <v>5</v>
      </c>
      <c r="AB776" s="45">
        <v>10</v>
      </c>
      <c r="AC776" s="45"/>
      <c r="AD776" s="45">
        <v>25</v>
      </c>
      <c r="AE776" s="52">
        <v>5</v>
      </c>
      <c r="AF776" s="43">
        <v>100</v>
      </c>
      <c r="AG776" s="53" t="s">
        <v>2382</v>
      </c>
      <c r="AH776" s="48" t="s">
        <v>2394</v>
      </c>
      <c r="AI776" s="66">
        <v>70</v>
      </c>
      <c r="AJ776" s="53"/>
      <c r="AK776" s="48"/>
      <c r="AL776" s="66"/>
      <c r="AM776" s="53"/>
      <c r="AN776" s="48"/>
      <c r="AO776" s="66"/>
      <c r="AP776" s="53"/>
      <c r="AQ776" s="48"/>
      <c r="AR776" s="66"/>
      <c r="AS776" s="74" t="s">
        <v>2395</v>
      </c>
      <c r="AT776" s="45" t="s">
        <v>2396</v>
      </c>
      <c r="AU776" s="66">
        <v>30</v>
      </c>
      <c r="AV776" s="107"/>
      <c r="AW776" s="45"/>
      <c r="AX776" s="66"/>
    </row>
    <row r="777" spans="1:55" ht="91.05" customHeight="1" x14ac:dyDescent="0.25">
      <c r="A777" s="45">
        <v>1683</v>
      </c>
      <c r="B777" s="47" t="s">
        <v>2381</v>
      </c>
      <c r="C777" s="45">
        <v>3</v>
      </c>
      <c r="D777" s="46" t="s">
        <v>2382</v>
      </c>
      <c r="E777" s="47" t="s">
        <v>2383</v>
      </c>
      <c r="F777" s="45" t="s">
        <v>2384</v>
      </c>
      <c r="G777" s="47" t="s">
        <v>2400</v>
      </c>
      <c r="H777" s="45">
        <v>2011</v>
      </c>
      <c r="I777" s="48" t="s">
        <v>2401</v>
      </c>
      <c r="J777" s="104" t="s">
        <v>2402</v>
      </c>
      <c r="K777" s="105" t="s">
        <v>2085</v>
      </c>
      <c r="L777" s="48" t="s">
        <v>2388</v>
      </c>
      <c r="M777" s="48" t="s">
        <v>2389</v>
      </c>
      <c r="N777" s="48" t="s">
        <v>2390</v>
      </c>
      <c r="O777" s="48" t="s">
        <v>2391</v>
      </c>
      <c r="P777" s="45">
        <v>177</v>
      </c>
      <c r="Q777" s="45" t="s">
        <v>2392</v>
      </c>
      <c r="R777" s="45">
        <v>2.5</v>
      </c>
      <c r="S777" s="45">
        <v>3.4</v>
      </c>
      <c r="T777" s="45">
        <v>25</v>
      </c>
      <c r="U777" s="45">
        <v>30.9</v>
      </c>
      <c r="V777" s="45">
        <v>100</v>
      </c>
      <c r="W777" s="45">
        <v>100</v>
      </c>
      <c r="X777" s="51" t="s">
        <v>2393</v>
      </c>
      <c r="Y777" s="45">
        <v>4</v>
      </c>
      <c r="Z777" s="45">
        <v>5</v>
      </c>
      <c r="AA777" s="45">
        <v>5</v>
      </c>
      <c r="AB777" s="45">
        <v>10</v>
      </c>
      <c r="AC777" s="45"/>
      <c r="AD777" s="45">
        <v>25</v>
      </c>
      <c r="AE777" s="52">
        <v>5</v>
      </c>
      <c r="AF777" s="43">
        <v>100</v>
      </c>
      <c r="AG777" s="53" t="s">
        <v>2382</v>
      </c>
      <c r="AH777" s="48" t="s">
        <v>2394</v>
      </c>
      <c r="AI777" s="66">
        <v>70</v>
      </c>
      <c r="AJ777" s="53"/>
      <c r="AK777" s="48"/>
      <c r="AL777" s="66"/>
      <c r="AM777" s="53"/>
      <c r="AN777" s="48"/>
      <c r="AO777" s="66"/>
      <c r="AP777" s="53"/>
      <c r="AQ777" s="48"/>
      <c r="AR777" s="66"/>
      <c r="AS777" s="74" t="s">
        <v>2395</v>
      </c>
      <c r="AT777" s="45" t="s">
        <v>2396</v>
      </c>
      <c r="AU777" s="66">
        <v>30</v>
      </c>
      <c r="AV777" s="107"/>
      <c r="AW777" s="45"/>
      <c r="AX777" s="66"/>
    </row>
    <row r="778" spans="1:55" ht="91.05" customHeight="1" x14ac:dyDescent="0.25">
      <c r="A778" s="45">
        <v>1683</v>
      </c>
      <c r="B778" s="47" t="s">
        <v>2381</v>
      </c>
      <c r="C778" s="45">
        <v>4</v>
      </c>
      <c r="D778" s="46" t="s">
        <v>2382</v>
      </c>
      <c r="E778" s="47" t="s">
        <v>2383</v>
      </c>
      <c r="F778" s="45" t="s">
        <v>2384</v>
      </c>
      <c r="G778" s="47" t="s">
        <v>2403</v>
      </c>
      <c r="H778" s="45">
        <v>2016</v>
      </c>
      <c r="I778" s="48" t="s">
        <v>2404</v>
      </c>
      <c r="J778" s="104">
        <v>66687.460000000006</v>
      </c>
      <c r="K778" s="105" t="s">
        <v>2085</v>
      </c>
      <c r="L778" s="48" t="s">
        <v>2388</v>
      </c>
      <c r="M778" s="48" t="s">
        <v>2389</v>
      </c>
      <c r="N778" s="48" t="s">
        <v>2390</v>
      </c>
      <c r="O778" s="48" t="s">
        <v>2391</v>
      </c>
      <c r="P778" s="45">
        <v>280</v>
      </c>
      <c r="Q778" s="45" t="s">
        <v>2392</v>
      </c>
      <c r="R778" s="45">
        <v>7.64</v>
      </c>
      <c r="S778" s="45">
        <v>3.4</v>
      </c>
      <c r="T778" s="45">
        <v>25</v>
      </c>
      <c r="U778" s="45">
        <v>36.04</v>
      </c>
      <c r="V778" s="45">
        <v>100</v>
      </c>
      <c r="W778" s="45">
        <v>20</v>
      </c>
      <c r="X778" s="51" t="s">
        <v>2393</v>
      </c>
      <c r="Y778" s="45">
        <v>4</v>
      </c>
      <c r="Z778" s="45">
        <v>5</v>
      </c>
      <c r="AA778" s="45">
        <v>5</v>
      </c>
      <c r="AB778" s="45">
        <v>10</v>
      </c>
      <c r="AC778" s="45"/>
      <c r="AD778" s="45">
        <v>25</v>
      </c>
      <c r="AE778" s="52">
        <v>5</v>
      </c>
      <c r="AF778" s="43">
        <v>100</v>
      </c>
      <c r="AG778" s="53" t="s">
        <v>2382</v>
      </c>
      <c r="AH778" s="48" t="s">
        <v>2394</v>
      </c>
      <c r="AI778" s="66">
        <v>70</v>
      </c>
      <c r="AJ778" s="53"/>
      <c r="AK778" s="48"/>
      <c r="AL778" s="66"/>
      <c r="AM778" s="53"/>
      <c r="AN778" s="48"/>
      <c r="AO778" s="66"/>
      <c r="AP778" s="53"/>
      <c r="AQ778" s="48"/>
      <c r="AR778" s="66"/>
      <c r="AS778" s="74" t="s">
        <v>2395</v>
      </c>
      <c r="AT778" s="45" t="s">
        <v>2396</v>
      </c>
      <c r="AU778" s="66">
        <v>30</v>
      </c>
      <c r="AV778" s="107"/>
      <c r="AW778" s="45"/>
      <c r="AX778" s="66"/>
    </row>
    <row r="779" spans="1:55" ht="78" customHeight="1" x14ac:dyDescent="0.25">
      <c r="A779" s="45">
        <v>1669</v>
      </c>
      <c r="B779" s="47" t="s">
        <v>2014</v>
      </c>
      <c r="C779" s="45">
        <v>1</v>
      </c>
      <c r="D779" s="46" t="s">
        <v>2015</v>
      </c>
      <c r="E779" s="47" t="s">
        <v>2016</v>
      </c>
      <c r="F779" s="45">
        <v>1941</v>
      </c>
      <c r="G779" s="47" t="s">
        <v>2017</v>
      </c>
      <c r="H779" s="45">
        <v>2007</v>
      </c>
      <c r="I779" s="48" t="s">
        <v>2018</v>
      </c>
      <c r="J779" s="104">
        <v>71471.12</v>
      </c>
      <c r="K779" s="105" t="s">
        <v>655</v>
      </c>
      <c r="L779" s="48" t="s">
        <v>2019</v>
      </c>
      <c r="M779" s="48" t="s">
        <v>2020</v>
      </c>
      <c r="N779" s="48" t="s">
        <v>2021</v>
      </c>
      <c r="O779" s="48" t="s">
        <v>2022</v>
      </c>
      <c r="P779" s="45" t="s">
        <v>2023</v>
      </c>
      <c r="Q779" s="45">
        <v>46.75</v>
      </c>
      <c r="R779" s="45">
        <v>0</v>
      </c>
      <c r="S779" s="45">
        <v>5.49</v>
      </c>
      <c r="T779" s="45">
        <v>41.26</v>
      </c>
      <c r="U779" s="45">
        <v>46.75</v>
      </c>
      <c r="V779" s="69">
        <v>300</v>
      </c>
      <c r="W779" s="69">
        <v>100</v>
      </c>
      <c r="X779" s="51" t="s">
        <v>2024</v>
      </c>
      <c r="Y779" s="45">
        <v>6</v>
      </c>
      <c r="Z779" s="45">
        <v>4</v>
      </c>
      <c r="AA779" s="45">
        <v>8</v>
      </c>
      <c r="AB779" s="45">
        <v>32</v>
      </c>
      <c r="AC779" s="45"/>
      <c r="AD779" s="45"/>
      <c r="AE779" s="52">
        <v>9</v>
      </c>
      <c r="AF779" s="43">
        <v>300</v>
      </c>
      <c r="AG779" s="53"/>
      <c r="AH779" s="48"/>
      <c r="AI779" s="66"/>
      <c r="AJ779" s="53"/>
      <c r="AK779" s="48"/>
      <c r="AL779" s="66"/>
      <c r="AM779" s="53"/>
      <c r="AN779" s="48"/>
      <c r="AO779" s="66"/>
      <c r="AP779" s="53"/>
      <c r="AQ779" s="48"/>
      <c r="AR779" s="66"/>
      <c r="AS779" s="53" t="s">
        <v>2025</v>
      </c>
      <c r="AT779" s="45" t="s">
        <v>2026</v>
      </c>
      <c r="AU779" s="66"/>
      <c r="AV779" s="107"/>
      <c r="AW779" s="45"/>
      <c r="AX779" s="66"/>
    </row>
    <row r="780" spans="1:55" s="39" customFormat="1" ht="39" customHeight="1" x14ac:dyDescent="0.25">
      <c r="A780" s="95">
        <v>2294</v>
      </c>
      <c r="B780" s="253" t="s">
        <v>6670</v>
      </c>
      <c r="C780" s="95" t="s">
        <v>6671</v>
      </c>
      <c r="D780" s="82"/>
      <c r="E780" s="284" t="s">
        <v>6672</v>
      </c>
      <c r="F780" s="95" t="s">
        <v>6673</v>
      </c>
      <c r="G780" s="284" t="s">
        <v>6674</v>
      </c>
      <c r="H780" s="95">
        <v>2009</v>
      </c>
      <c r="I780" s="161" t="s">
        <v>6674</v>
      </c>
      <c r="J780" s="261">
        <v>105355</v>
      </c>
      <c r="K780" s="105" t="s">
        <v>2085</v>
      </c>
      <c r="L780" s="161" t="s">
        <v>6675</v>
      </c>
      <c r="M780" s="161" t="s">
        <v>6676</v>
      </c>
      <c r="N780" s="161" t="s">
        <v>6677</v>
      </c>
      <c r="O780" s="161" t="s">
        <v>6678</v>
      </c>
      <c r="P780" s="95">
        <v>209</v>
      </c>
      <c r="Q780" s="82">
        <v>29.81</v>
      </c>
      <c r="R780" s="82">
        <v>10.97</v>
      </c>
      <c r="S780" s="82">
        <v>1.56</v>
      </c>
      <c r="T780" s="82">
        <v>17.28</v>
      </c>
      <c r="U780" s="82">
        <v>29.810000000000002</v>
      </c>
      <c r="V780" s="95">
        <v>100</v>
      </c>
      <c r="W780" s="95">
        <v>100</v>
      </c>
      <c r="X780" s="82" t="s">
        <v>6679</v>
      </c>
      <c r="Y780" s="95">
        <v>6</v>
      </c>
      <c r="Z780" s="95">
        <v>3</v>
      </c>
      <c r="AA780" s="95">
        <v>1</v>
      </c>
      <c r="AB780" s="95">
        <v>44</v>
      </c>
      <c r="AC780" s="95"/>
      <c r="AD780" s="82"/>
      <c r="AE780" s="360">
        <v>5</v>
      </c>
      <c r="AF780" s="62">
        <v>100</v>
      </c>
      <c r="AG780" s="394"/>
      <c r="AH780" s="161" t="s">
        <v>6680</v>
      </c>
      <c r="AI780" s="366">
        <v>100</v>
      </c>
      <c r="AJ780" s="386"/>
      <c r="AK780" s="285"/>
      <c r="AL780" s="366"/>
      <c r="AM780" s="386"/>
      <c r="AN780" s="285"/>
      <c r="AO780" s="366"/>
      <c r="AP780" s="386"/>
      <c r="AQ780" s="285"/>
      <c r="AR780" s="366"/>
      <c r="AS780" s="386"/>
      <c r="AT780" s="95"/>
      <c r="AU780" s="366"/>
      <c r="AV780" s="369"/>
      <c r="AW780" s="95"/>
      <c r="AX780" s="366"/>
      <c r="AY780" s="132"/>
      <c r="AZ780" s="132"/>
      <c r="BA780" s="132"/>
      <c r="BB780" s="132"/>
      <c r="BC780" s="132"/>
    </row>
    <row r="781" spans="1:55" ht="117.15" customHeight="1" x14ac:dyDescent="0.25">
      <c r="A781" s="45">
        <v>2316</v>
      </c>
      <c r="B781" s="47" t="s">
        <v>4814</v>
      </c>
      <c r="C781" s="45"/>
      <c r="D781" s="46" t="s">
        <v>4815</v>
      </c>
      <c r="E781" s="47" t="s">
        <v>4816</v>
      </c>
      <c r="F781" s="45">
        <v>28079</v>
      </c>
      <c r="G781" s="47" t="s">
        <v>4817</v>
      </c>
      <c r="H781" s="45">
        <v>2008</v>
      </c>
      <c r="I781" s="48" t="s">
        <v>4818</v>
      </c>
      <c r="J781" s="104">
        <v>205835.45</v>
      </c>
      <c r="K781" s="105" t="s">
        <v>655</v>
      </c>
      <c r="L781" s="164" t="s">
        <v>4819</v>
      </c>
      <c r="M781" s="88" t="s">
        <v>4820</v>
      </c>
      <c r="N781" s="88" t="s">
        <v>4821</v>
      </c>
      <c r="O781" s="48"/>
      <c r="P781" s="45"/>
      <c r="Q781" s="45" t="s">
        <v>4822</v>
      </c>
      <c r="R781" s="45">
        <v>41.16</v>
      </c>
      <c r="S781" s="45">
        <v>21.7</v>
      </c>
      <c r="T781" s="45">
        <v>37.14</v>
      </c>
      <c r="U781" s="45">
        <f>SUM(R781:T781)</f>
        <v>100</v>
      </c>
      <c r="V781" s="45">
        <v>80</v>
      </c>
      <c r="W781" s="45">
        <v>91.67</v>
      </c>
      <c r="X781" s="51" t="s">
        <v>4823</v>
      </c>
      <c r="Y781" s="45">
        <v>3</v>
      </c>
      <c r="Z781" s="45">
        <v>1</v>
      </c>
      <c r="AA781" s="45">
        <v>1</v>
      </c>
      <c r="AB781" s="45">
        <v>60</v>
      </c>
      <c r="AC781" s="45"/>
      <c r="AD781" s="45">
        <v>0</v>
      </c>
      <c r="AE781" s="52">
        <v>5</v>
      </c>
      <c r="AF781" s="43">
        <f>AI781+AL781+AO781</f>
        <v>100</v>
      </c>
      <c r="AG781" s="53">
        <v>664330</v>
      </c>
      <c r="AH781" s="48" t="s">
        <v>4824</v>
      </c>
      <c r="AI781" s="66">
        <f>100.75/149*100</f>
        <v>67.617449664429529</v>
      </c>
      <c r="AJ781" s="53">
        <v>1576</v>
      </c>
      <c r="AK781" s="48" t="s">
        <v>4825</v>
      </c>
      <c r="AL781" s="66">
        <f>36.5/149*100</f>
        <v>24.496644295302016</v>
      </c>
      <c r="AM781" s="53" t="s">
        <v>2093</v>
      </c>
      <c r="AN781" s="48" t="s">
        <v>4826</v>
      </c>
      <c r="AO781" s="66">
        <f>11.75/149*100</f>
        <v>7.8859060402684564</v>
      </c>
      <c r="AP781" s="53"/>
      <c r="AQ781" s="48"/>
      <c r="AR781" s="66"/>
      <c r="AS781" s="53"/>
      <c r="AT781" s="45"/>
      <c r="AU781" s="66"/>
      <c r="AV781" s="107"/>
      <c r="AW781" s="45"/>
      <c r="AX781" s="66"/>
    </row>
    <row r="782" spans="1:55" ht="117.15" customHeight="1" x14ac:dyDescent="0.25">
      <c r="A782" s="45">
        <v>2316</v>
      </c>
      <c r="B782" s="47" t="s">
        <v>4814</v>
      </c>
      <c r="C782" s="45"/>
      <c r="D782" s="46" t="s">
        <v>4815</v>
      </c>
      <c r="E782" s="47" t="s">
        <v>4816</v>
      </c>
      <c r="F782" s="45">
        <v>28079</v>
      </c>
      <c r="G782" s="47" t="s">
        <v>4827</v>
      </c>
      <c r="H782" s="45">
        <v>2008</v>
      </c>
      <c r="I782" s="48" t="s">
        <v>4818</v>
      </c>
      <c r="J782" s="104">
        <v>84134.7</v>
      </c>
      <c r="K782" s="105" t="s">
        <v>655</v>
      </c>
      <c r="L782" s="164" t="s">
        <v>4819</v>
      </c>
      <c r="M782" s="88" t="s">
        <v>4820</v>
      </c>
      <c r="N782" s="88" t="s">
        <v>4821</v>
      </c>
      <c r="O782" s="48"/>
      <c r="P782" s="45"/>
      <c r="Q782" s="45" t="s">
        <v>4828</v>
      </c>
      <c r="R782" s="45">
        <v>16.82</v>
      </c>
      <c r="S782" s="45">
        <v>16.04</v>
      </c>
      <c r="T782" s="45">
        <v>37.14</v>
      </c>
      <c r="U782" s="45">
        <f>SUM(R782:T782)</f>
        <v>70</v>
      </c>
      <c r="V782" s="45">
        <v>80</v>
      </c>
      <c r="W782" s="45">
        <v>96.67</v>
      </c>
      <c r="X782" s="51" t="s">
        <v>4823</v>
      </c>
      <c r="Y782" s="45">
        <v>3</v>
      </c>
      <c r="Z782" s="45">
        <v>1</v>
      </c>
      <c r="AA782" s="45">
        <v>2</v>
      </c>
      <c r="AB782" s="45">
        <v>60</v>
      </c>
      <c r="AC782" s="45"/>
      <c r="AD782" s="45">
        <v>0</v>
      </c>
      <c r="AE782" s="52">
        <v>5</v>
      </c>
      <c r="AF782" s="43">
        <f>AI782+AL782+AO782</f>
        <v>100</v>
      </c>
      <c r="AG782" s="53">
        <v>664330</v>
      </c>
      <c r="AH782" s="48" t="s">
        <v>4824</v>
      </c>
      <c r="AI782" s="66">
        <f>180.5/202.25*100</f>
        <v>89.245982694684798</v>
      </c>
      <c r="AJ782" s="53">
        <v>1576</v>
      </c>
      <c r="AK782" s="48" t="s">
        <v>4825</v>
      </c>
      <c r="AL782" s="66">
        <f>21.75/202.25*100</f>
        <v>10.754017305315204</v>
      </c>
      <c r="AM782" s="53" t="s">
        <v>2093</v>
      </c>
      <c r="AN782" s="48" t="s">
        <v>4826</v>
      </c>
      <c r="AO782" s="66"/>
      <c r="AP782" s="53"/>
      <c r="AQ782" s="48"/>
      <c r="AR782" s="66"/>
      <c r="AS782" s="53"/>
      <c r="AT782" s="45"/>
      <c r="AU782" s="66"/>
      <c r="AV782" s="107"/>
      <c r="AW782" s="45"/>
      <c r="AX782" s="66"/>
    </row>
    <row r="783" spans="1:55" ht="117.15" customHeight="1" x14ac:dyDescent="0.25">
      <c r="A783" s="45">
        <v>2334</v>
      </c>
      <c r="B783" s="47" t="s">
        <v>4829</v>
      </c>
      <c r="C783" s="45">
        <v>3</v>
      </c>
      <c r="D783" s="46" t="s">
        <v>2382</v>
      </c>
      <c r="E783" s="47" t="s">
        <v>4196</v>
      </c>
      <c r="F783" s="45">
        <v>12266</v>
      </c>
      <c r="G783" s="47" t="s">
        <v>4830</v>
      </c>
      <c r="H783" s="45">
        <v>2008</v>
      </c>
      <c r="I783" s="48" t="s">
        <v>4831</v>
      </c>
      <c r="J783" s="104">
        <v>131417</v>
      </c>
      <c r="K783" s="105" t="s">
        <v>4532</v>
      </c>
      <c r="L783" s="164" t="s">
        <v>4832</v>
      </c>
      <c r="M783" s="88" t="s">
        <v>4833</v>
      </c>
      <c r="N783" s="88" t="s">
        <v>4834</v>
      </c>
      <c r="O783" s="48" t="s">
        <v>4835</v>
      </c>
      <c r="P783" s="45" t="s">
        <v>4836</v>
      </c>
      <c r="Q783" s="45">
        <v>25.2</v>
      </c>
      <c r="R783" s="45">
        <v>0</v>
      </c>
      <c r="S783" s="45"/>
      <c r="T783" s="45">
        <v>25.2</v>
      </c>
      <c r="U783" s="45">
        <v>25.2</v>
      </c>
      <c r="V783" s="45">
        <v>55</v>
      </c>
      <c r="W783" s="45">
        <v>100</v>
      </c>
      <c r="X783" s="51" t="s">
        <v>4837</v>
      </c>
      <c r="Y783" s="45">
        <v>3</v>
      </c>
      <c r="Z783" s="45">
        <v>4</v>
      </c>
      <c r="AA783" s="45">
        <v>1</v>
      </c>
      <c r="AB783" s="45">
        <v>60</v>
      </c>
      <c r="AC783" s="45"/>
      <c r="AD783" s="45">
        <v>21.98</v>
      </c>
      <c r="AE783" s="52">
        <v>5</v>
      </c>
      <c r="AF783" s="43">
        <v>62</v>
      </c>
      <c r="AG783" s="53" t="s">
        <v>4838</v>
      </c>
      <c r="AH783" s="48" t="s">
        <v>4839</v>
      </c>
      <c r="AI783" s="66">
        <v>20</v>
      </c>
      <c r="AJ783" s="53" t="s">
        <v>4204</v>
      </c>
      <c r="AK783" s="48" t="s">
        <v>4840</v>
      </c>
      <c r="AL783" s="66">
        <v>20</v>
      </c>
      <c r="AM783" s="53" t="s">
        <v>4841</v>
      </c>
      <c r="AN783" s="48" t="s">
        <v>4839</v>
      </c>
      <c r="AO783" s="66">
        <v>20</v>
      </c>
      <c r="AP783" s="53"/>
      <c r="AQ783" s="48"/>
      <c r="AR783" s="66"/>
      <c r="AS783" s="53" t="s">
        <v>4842</v>
      </c>
      <c r="AT783" s="45" t="s">
        <v>4843</v>
      </c>
      <c r="AU783" s="66">
        <v>20</v>
      </c>
      <c r="AV783" s="107" t="s">
        <v>4844</v>
      </c>
      <c r="AW783" s="45" t="s">
        <v>4843</v>
      </c>
      <c r="AX783" s="66">
        <v>20</v>
      </c>
    </row>
    <row r="784" spans="1:55" ht="117.15" customHeight="1" x14ac:dyDescent="0.25">
      <c r="A784" s="45">
        <v>2334</v>
      </c>
      <c r="B784" s="47" t="s">
        <v>4829</v>
      </c>
      <c r="C784" s="45">
        <v>3</v>
      </c>
      <c r="D784" s="46" t="s">
        <v>2382</v>
      </c>
      <c r="E784" s="47" t="s">
        <v>4196</v>
      </c>
      <c r="F784" s="45">
        <v>12266</v>
      </c>
      <c r="G784" s="47" t="s">
        <v>4845</v>
      </c>
      <c r="H784" s="45">
        <v>2010</v>
      </c>
      <c r="I784" s="48" t="s">
        <v>4846</v>
      </c>
      <c r="J784" s="104">
        <v>585556</v>
      </c>
      <c r="K784" s="105" t="s">
        <v>4847</v>
      </c>
      <c r="L784" s="164" t="s">
        <v>4832</v>
      </c>
      <c r="M784" s="88" t="s">
        <v>4833</v>
      </c>
      <c r="N784" s="88" t="s">
        <v>4848</v>
      </c>
      <c r="O784" s="48" t="s">
        <v>4849</v>
      </c>
      <c r="P784" s="45" t="s">
        <v>4850</v>
      </c>
      <c r="Q784" s="45">
        <v>25.2</v>
      </c>
      <c r="R784" s="45">
        <v>0</v>
      </c>
      <c r="S784" s="45"/>
      <c r="T784" s="45">
        <v>25.2</v>
      </c>
      <c r="U784" s="45">
        <v>25.2</v>
      </c>
      <c r="V784" s="45">
        <v>55</v>
      </c>
      <c r="W784" s="45">
        <v>100</v>
      </c>
      <c r="X784" s="51" t="s">
        <v>4837</v>
      </c>
      <c r="Y784" s="45">
        <v>3</v>
      </c>
      <c r="Z784" s="45">
        <v>4</v>
      </c>
      <c r="AA784" s="45">
        <v>1</v>
      </c>
      <c r="AB784" s="45">
        <v>60</v>
      </c>
      <c r="AC784" s="45" t="s">
        <v>655</v>
      </c>
      <c r="AD784" s="45">
        <v>21.98</v>
      </c>
      <c r="AE784" s="52">
        <v>5</v>
      </c>
      <c r="AF784" s="43">
        <v>62</v>
      </c>
      <c r="AG784" s="53" t="s">
        <v>4838</v>
      </c>
      <c r="AH784" s="48" t="s">
        <v>4839</v>
      </c>
      <c r="AI784" s="66">
        <v>20</v>
      </c>
      <c r="AJ784" s="53" t="s">
        <v>4204</v>
      </c>
      <c r="AK784" s="48" t="s">
        <v>4840</v>
      </c>
      <c r="AL784" s="66">
        <v>20</v>
      </c>
      <c r="AM784" s="53" t="s">
        <v>4841</v>
      </c>
      <c r="AN784" s="48" t="s">
        <v>4839</v>
      </c>
      <c r="AO784" s="66">
        <v>20</v>
      </c>
      <c r="AP784" s="53"/>
      <c r="AQ784" s="48"/>
      <c r="AR784" s="66"/>
      <c r="AS784" s="53" t="s">
        <v>4842</v>
      </c>
      <c r="AT784" s="45" t="s">
        <v>4843</v>
      </c>
      <c r="AU784" s="66">
        <v>20</v>
      </c>
      <c r="AV784" s="107" t="s">
        <v>4844</v>
      </c>
      <c r="AW784" s="45" t="s">
        <v>4843</v>
      </c>
      <c r="AX784" s="66">
        <v>20</v>
      </c>
    </row>
    <row r="785" spans="1:233" s="39" customFormat="1" ht="208.05" customHeight="1" x14ac:dyDescent="0.25">
      <c r="A785" s="95">
        <v>2413</v>
      </c>
      <c r="B785" s="253" t="s">
        <v>6681</v>
      </c>
      <c r="C785" s="95" t="s">
        <v>6682</v>
      </c>
      <c r="D785" s="82" t="s">
        <v>6683</v>
      </c>
      <c r="E785" s="284" t="s">
        <v>6684</v>
      </c>
      <c r="F785" s="95">
        <v>35374</v>
      </c>
      <c r="G785" s="284" t="s">
        <v>6685</v>
      </c>
      <c r="H785" s="95">
        <v>2016</v>
      </c>
      <c r="I785" s="161" t="s">
        <v>6686</v>
      </c>
      <c r="J785" s="261">
        <v>29742.62</v>
      </c>
      <c r="K785" s="105" t="s">
        <v>694</v>
      </c>
      <c r="L785" s="161" t="s">
        <v>6687</v>
      </c>
      <c r="M785" s="161" t="s">
        <v>6688</v>
      </c>
      <c r="N785" s="161" t="s">
        <v>6689</v>
      </c>
      <c r="O785" s="161" t="s">
        <v>6690</v>
      </c>
      <c r="P785" s="95">
        <v>1601520</v>
      </c>
      <c r="Q785" s="82">
        <v>0</v>
      </c>
      <c r="R785" s="82">
        <v>0</v>
      </c>
      <c r="S785" s="82">
        <v>0</v>
      </c>
      <c r="T785" s="82">
        <v>0</v>
      </c>
      <c r="U785" s="82">
        <v>0</v>
      </c>
      <c r="V785" s="95">
        <v>0</v>
      </c>
      <c r="W785" s="95">
        <v>0</v>
      </c>
      <c r="X785" s="336" t="s">
        <v>6691</v>
      </c>
      <c r="Y785" s="95">
        <v>2</v>
      </c>
      <c r="Z785" s="95">
        <v>1</v>
      </c>
      <c r="AA785" s="95">
        <v>3</v>
      </c>
      <c r="AB785" s="95">
        <v>11</v>
      </c>
      <c r="AC785" s="95" t="s">
        <v>6692</v>
      </c>
      <c r="AD785" s="82">
        <v>0</v>
      </c>
      <c r="AE785" s="360">
        <v>5</v>
      </c>
      <c r="AF785" s="62"/>
      <c r="AG785" s="394"/>
      <c r="AH785" s="161"/>
      <c r="AI785" s="366"/>
      <c r="AJ785" s="386"/>
      <c r="AK785" s="285"/>
      <c r="AL785" s="366"/>
      <c r="AM785" s="386"/>
      <c r="AN785" s="285"/>
      <c r="AO785" s="366"/>
      <c r="AP785" s="386"/>
      <c r="AQ785" s="285"/>
      <c r="AR785" s="366"/>
      <c r="AS785" s="386"/>
      <c r="AT785" s="95"/>
      <c r="AU785" s="366"/>
      <c r="AV785" s="369"/>
      <c r="AW785" s="95"/>
      <c r="AX785" s="366"/>
      <c r="AY785" s="132"/>
      <c r="AZ785" s="132"/>
      <c r="BA785" s="132"/>
      <c r="BB785" s="132"/>
      <c r="BC785" s="132"/>
    </row>
    <row r="786" spans="1:233" ht="156" customHeight="1" x14ac:dyDescent="0.25">
      <c r="A786" s="45">
        <v>2547</v>
      </c>
      <c r="B786" s="47" t="s">
        <v>2405</v>
      </c>
      <c r="C786" s="45" t="s">
        <v>2406</v>
      </c>
      <c r="D786" s="46" t="s">
        <v>2407</v>
      </c>
      <c r="E786" s="47" t="s">
        <v>2408</v>
      </c>
      <c r="F786" s="45">
        <v>26467</v>
      </c>
      <c r="G786" s="47" t="s">
        <v>2409</v>
      </c>
      <c r="H786" s="45">
        <v>2010</v>
      </c>
      <c r="I786" s="48" t="s">
        <v>2410</v>
      </c>
      <c r="J786" s="104">
        <v>137287.24</v>
      </c>
      <c r="K786" s="105" t="s">
        <v>677</v>
      </c>
      <c r="L786" s="48" t="s">
        <v>2411</v>
      </c>
      <c r="M786" s="48" t="s">
        <v>2412</v>
      </c>
      <c r="N786" s="48" t="s">
        <v>2413</v>
      </c>
      <c r="O786" s="48" t="s">
        <v>2414</v>
      </c>
      <c r="P786" s="45" t="s">
        <v>2415</v>
      </c>
      <c r="Q786" s="45">
        <v>30</v>
      </c>
      <c r="R786" s="45">
        <v>0</v>
      </c>
      <c r="S786" s="45">
        <v>50</v>
      </c>
      <c r="T786" s="45">
        <v>38</v>
      </c>
      <c r="U786" s="45">
        <v>88</v>
      </c>
      <c r="V786" s="45">
        <v>70</v>
      </c>
      <c r="W786" s="45">
        <v>100</v>
      </c>
      <c r="X786" s="45" t="s">
        <v>2416</v>
      </c>
      <c r="Y786" s="45">
        <v>1</v>
      </c>
      <c r="Z786" s="45">
        <v>8</v>
      </c>
      <c r="AA786" s="45">
        <v>1</v>
      </c>
      <c r="AB786" s="45">
        <v>47</v>
      </c>
      <c r="AC786" s="45">
        <v>22</v>
      </c>
      <c r="AD786" s="45">
        <v>20</v>
      </c>
      <c r="AE786" s="52">
        <v>4</v>
      </c>
      <c r="AF786" s="43">
        <v>70</v>
      </c>
      <c r="AG786" s="53" t="s">
        <v>2407</v>
      </c>
      <c r="AH786" s="48" t="s">
        <v>2417</v>
      </c>
      <c r="AI786" s="66">
        <v>100</v>
      </c>
      <c r="AJ786" s="53"/>
      <c r="AK786" s="48"/>
      <c r="AL786" s="66"/>
      <c r="AM786" s="53"/>
      <c r="AN786" s="48"/>
      <c r="AO786" s="66"/>
      <c r="AP786" s="53"/>
      <c r="AQ786" s="48"/>
      <c r="AR786" s="66"/>
      <c r="AS786" s="53"/>
      <c r="AT786" s="45"/>
      <c r="AU786" s="66"/>
      <c r="AV786" s="107"/>
      <c r="AW786" s="45"/>
      <c r="AX786" s="66"/>
    </row>
    <row r="787" spans="1:233" s="39" customFormat="1" ht="91.05" customHeight="1" x14ac:dyDescent="0.25">
      <c r="A787" s="95">
        <v>2565</v>
      </c>
      <c r="B787" s="253" t="s">
        <v>6693</v>
      </c>
      <c r="C787" s="95">
        <v>9</v>
      </c>
      <c r="D787" s="82" t="s">
        <v>6694</v>
      </c>
      <c r="E787" s="284" t="s">
        <v>6695</v>
      </c>
      <c r="F787" s="95" t="s">
        <v>6696</v>
      </c>
      <c r="G787" s="284" t="s">
        <v>6697</v>
      </c>
      <c r="H787" s="95">
        <v>2007</v>
      </c>
      <c r="I787" s="161" t="s">
        <v>6697</v>
      </c>
      <c r="J787" s="261">
        <v>28363</v>
      </c>
      <c r="K787" s="105" t="s">
        <v>655</v>
      </c>
      <c r="L787" s="161" t="s">
        <v>6698</v>
      </c>
      <c r="M787" s="161" t="s">
        <v>6699</v>
      </c>
      <c r="N787" s="161" t="s">
        <v>6700</v>
      </c>
      <c r="O787" s="161" t="s">
        <v>6701</v>
      </c>
      <c r="P787" s="95">
        <v>15053</v>
      </c>
      <c r="Q787" s="82">
        <v>160.01</v>
      </c>
      <c r="R787" s="82">
        <v>2.5099999999999998</v>
      </c>
      <c r="S787" s="82">
        <v>0</v>
      </c>
      <c r="T787" s="82">
        <v>157.5</v>
      </c>
      <c r="U787" s="82">
        <v>160.01</v>
      </c>
      <c r="V787" s="95">
        <v>80</v>
      </c>
      <c r="W787" s="95">
        <v>100</v>
      </c>
      <c r="X787" s="82" t="s">
        <v>6702</v>
      </c>
      <c r="Y787" s="95"/>
      <c r="Z787" s="95"/>
      <c r="AA787" s="95"/>
      <c r="AB787" s="95">
        <v>68</v>
      </c>
      <c r="AC787" s="95"/>
      <c r="AD787" s="82"/>
      <c r="AE787" s="360"/>
      <c r="AF787" s="62">
        <v>80</v>
      </c>
      <c r="AG787" s="394" t="s">
        <v>6694</v>
      </c>
      <c r="AH787" s="161" t="s">
        <v>6703</v>
      </c>
      <c r="AI787" s="366">
        <v>80</v>
      </c>
      <c r="AJ787" s="386"/>
      <c r="AK787" s="285"/>
      <c r="AL787" s="366"/>
      <c r="AM787" s="386"/>
      <c r="AN787" s="285"/>
      <c r="AO787" s="366"/>
      <c r="AP787" s="386"/>
      <c r="AQ787" s="285"/>
      <c r="AR787" s="366"/>
      <c r="AS787" s="386"/>
      <c r="AT787" s="95"/>
      <c r="AU787" s="366"/>
      <c r="AV787" s="369"/>
      <c r="AW787" s="95"/>
      <c r="AX787" s="366"/>
      <c r="AY787" s="132"/>
      <c r="AZ787" s="132"/>
      <c r="BA787" s="132"/>
      <c r="BB787" s="132"/>
      <c r="BC787" s="132"/>
    </row>
    <row r="788" spans="1:233" ht="130.05000000000001" customHeight="1" x14ac:dyDescent="0.25">
      <c r="A788" s="97">
        <v>2990</v>
      </c>
      <c r="B788" s="280" t="s">
        <v>4185</v>
      </c>
      <c r="C788" s="347" t="s">
        <v>4186</v>
      </c>
      <c r="D788" s="348" t="s">
        <v>4187</v>
      </c>
      <c r="E788" s="349" t="s">
        <v>4188</v>
      </c>
      <c r="F788" s="350">
        <v>13301</v>
      </c>
      <c r="G788" s="351" t="s">
        <v>8469</v>
      </c>
      <c r="H788" s="347">
        <v>2011</v>
      </c>
      <c r="I788" s="84" t="s">
        <v>4189</v>
      </c>
      <c r="J788" s="352">
        <v>161360.82999999999</v>
      </c>
      <c r="K788" s="105" t="s">
        <v>6709</v>
      </c>
      <c r="L788" s="84" t="s">
        <v>4190</v>
      </c>
      <c r="M788" s="84" t="s">
        <v>4191</v>
      </c>
      <c r="N788" s="84" t="s">
        <v>8470</v>
      </c>
      <c r="O788" s="84" t="s">
        <v>4192</v>
      </c>
      <c r="P788" s="350" t="s">
        <v>4193</v>
      </c>
      <c r="Q788" s="353">
        <v>22.35</v>
      </c>
      <c r="R788" s="353"/>
      <c r="S788" s="353">
        <v>2.9310344827586206</v>
      </c>
      <c r="T788" s="353">
        <v>22.35</v>
      </c>
      <c r="U788" s="353">
        <v>25.281034482758621</v>
      </c>
      <c r="V788" s="347">
        <v>100</v>
      </c>
      <c r="W788" s="347">
        <v>100</v>
      </c>
      <c r="X788" s="96" t="s">
        <v>4194</v>
      </c>
      <c r="Y788" s="97"/>
      <c r="Z788" s="97"/>
      <c r="AA788" s="97"/>
      <c r="AB788" s="347">
        <v>10</v>
      </c>
      <c r="AC788" s="97"/>
      <c r="AD788" s="353">
        <v>12.57</v>
      </c>
      <c r="AE788" s="418">
        <v>5</v>
      </c>
      <c r="AF788" s="92">
        <v>50</v>
      </c>
      <c r="AG788" s="395"/>
      <c r="AH788" s="354" t="s">
        <v>4195</v>
      </c>
      <c r="AI788" s="368">
        <v>50</v>
      </c>
      <c r="AJ788" s="395"/>
      <c r="AK788" s="354"/>
      <c r="AL788" s="368"/>
      <c r="AM788" s="395"/>
      <c r="AN788" s="354"/>
      <c r="AO788" s="368"/>
      <c r="AP788" s="395"/>
      <c r="AQ788" s="354"/>
      <c r="AR788" s="368"/>
      <c r="AS788" s="395"/>
      <c r="AT788" s="347"/>
      <c r="AU788" s="368"/>
      <c r="AV788" s="383"/>
      <c r="AW788" s="347"/>
      <c r="AX788" s="368"/>
      <c r="BD788" s="117"/>
      <c r="BE788" s="117"/>
      <c r="BF788" s="117"/>
      <c r="BG788" s="117"/>
      <c r="BH788" s="117"/>
      <c r="BI788" s="117"/>
      <c r="BJ788" s="117"/>
      <c r="BK788" s="117"/>
      <c r="BL788" s="117"/>
      <c r="BM788" s="117"/>
      <c r="BN788" s="117"/>
      <c r="BO788" s="117"/>
      <c r="BP788" s="117"/>
      <c r="BQ788" s="117"/>
      <c r="BR788" s="117"/>
      <c r="BS788" s="117"/>
      <c r="BT788" s="117"/>
      <c r="BU788" s="117"/>
      <c r="BV788" s="117"/>
      <c r="BW788" s="117"/>
      <c r="BX788" s="117"/>
      <c r="BY788" s="117"/>
      <c r="BZ788" s="117"/>
      <c r="CA788" s="117"/>
      <c r="CB788" s="117"/>
      <c r="CC788" s="117"/>
      <c r="CD788" s="117"/>
      <c r="CE788" s="117"/>
      <c r="CF788" s="117"/>
      <c r="CG788" s="117"/>
      <c r="CH788" s="117"/>
      <c r="CI788" s="117"/>
      <c r="CJ788" s="117"/>
      <c r="CK788" s="117"/>
      <c r="CL788" s="117"/>
      <c r="CM788" s="117"/>
      <c r="CN788" s="117"/>
      <c r="CO788" s="117"/>
      <c r="CP788" s="117"/>
      <c r="CQ788" s="117"/>
      <c r="CR788" s="117"/>
      <c r="CS788" s="117"/>
      <c r="CT788" s="117"/>
      <c r="CU788" s="117"/>
      <c r="CV788" s="117"/>
      <c r="CW788" s="117"/>
      <c r="CX788" s="117"/>
      <c r="CY788" s="117"/>
      <c r="CZ788" s="117"/>
      <c r="DA788" s="117"/>
      <c r="DB788" s="117"/>
      <c r="DC788" s="117"/>
      <c r="DD788" s="117"/>
      <c r="DE788" s="117"/>
      <c r="DF788" s="117"/>
      <c r="DG788" s="117"/>
      <c r="DH788" s="117"/>
      <c r="DI788" s="117"/>
      <c r="DJ788" s="117"/>
      <c r="DK788" s="117"/>
      <c r="DL788" s="117"/>
      <c r="DM788" s="117"/>
      <c r="DN788" s="117"/>
      <c r="DO788" s="117"/>
      <c r="DP788" s="117"/>
      <c r="DQ788" s="117"/>
      <c r="DR788" s="117"/>
      <c r="DS788" s="117"/>
      <c r="DT788" s="117"/>
      <c r="DU788" s="117"/>
      <c r="DV788" s="117"/>
      <c r="DW788" s="117"/>
      <c r="DX788" s="117"/>
      <c r="DY788" s="117"/>
      <c r="DZ788" s="117"/>
      <c r="EA788" s="117"/>
      <c r="EB788" s="117"/>
      <c r="EC788" s="117"/>
      <c r="ED788" s="117"/>
      <c r="EE788" s="117"/>
      <c r="EF788" s="117"/>
      <c r="EG788" s="117"/>
      <c r="EH788" s="117"/>
      <c r="EI788" s="117"/>
      <c r="EJ788" s="117"/>
      <c r="EK788" s="117"/>
      <c r="EL788" s="117"/>
      <c r="EM788" s="117"/>
      <c r="EN788" s="117"/>
      <c r="EO788" s="117"/>
      <c r="EP788" s="117"/>
      <c r="EQ788" s="117"/>
      <c r="ER788" s="117"/>
      <c r="ES788" s="117"/>
      <c r="ET788" s="117"/>
      <c r="EU788" s="117"/>
      <c r="EV788" s="117"/>
      <c r="EW788" s="117"/>
      <c r="EX788" s="117"/>
      <c r="EY788" s="117"/>
      <c r="EZ788" s="117"/>
      <c r="FA788" s="117"/>
      <c r="FB788" s="117"/>
      <c r="FC788" s="117"/>
      <c r="FD788" s="117"/>
      <c r="FE788" s="117"/>
      <c r="FF788" s="117"/>
      <c r="FG788" s="117"/>
      <c r="FH788" s="117"/>
      <c r="FI788" s="117"/>
      <c r="FJ788" s="117"/>
      <c r="FK788" s="117"/>
      <c r="FL788" s="117"/>
      <c r="FM788" s="117"/>
      <c r="FN788" s="117"/>
      <c r="FO788" s="117"/>
      <c r="FP788" s="117"/>
      <c r="FQ788" s="117"/>
      <c r="FR788" s="117"/>
      <c r="FS788" s="117"/>
      <c r="FT788" s="117"/>
      <c r="FU788" s="117"/>
      <c r="FV788" s="117"/>
      <c r="FW788" s="117"/>
      <c r="FX788" s="117"/>
      <c r="FY788" s="117"/>
      <c r="FZ788" s="117"/>
      <c r="GA788" s="117"/>
      <c r="GB788" s="117"/>
      <c r="GC788" s="117"/>
      <c r="GD788" s="117"/>
      <c r="GE788" s="117"/>
      <c r="GF788" s="117"/>
      <c r="GG788" s="117"/>
      <c r="GH788" s="117"/>
      <c r="GI788" s="117"/>
      <c r="GJ788" s="117"/>
      <c r="GK788" s="117"/>
      <c r="GL788" s="117"/>
      <c r="GM788" s="117"/>
      <c r="GN788" s="117"/>
      <c r="GO788" s="117"/>
      <c r="GP788" s="117"/>
      <c r="GQ788" s="117"/>
      <c r="GR788" s="117"/>
      <c r="GS788" s="117"/>
      <c r="GT788" s="117"/>
      <c r="GU788" s="117"/>
      <c r="GV788" s="117"/>
      <c r="GW788" s="117"/>
      <c r="GX788" s="117"/>
      <c r="GY788" s="117"/>
      <c r="GZ788" s="117"/>
      <c r="HA788" s="117"/>
      <c r="HB788" s="117"/>
      <c r="HC788" s="117"/>
      <c r="HD788" s="117"/>
      <c r="HE788" s="117"/>
      <c r="HF788" s="117"/>
      <c r="HG788" s="117"/>
      <c r="HH788" s="117"/>
      <c r="HI788" s="117"/>
      <c r="HJ788" s="117"/>
      <c r="HK788" s="117"/>
      <c r="HL788" s="117"/>
      <c r="HM788" s="117"/>
      <c r="HN788" s="117"/>
      <c r="HO788" s="117"/>
      <c r="HP788" s="117"/>
      <c r="HQ788" s="117"/>
      <c r="HR788" s="117"/>
      <c r="HS788" s="117"/>
      <c r="HT788" s="117"/>
      <c r="HU788" s="117"/>
      <c r="HV788" s="117"/>
      <c r="HW788" s="117"/>
      <c r="HX788" s="117"/>
      <c r="HY788" s="117"/>
    </row>
    <row r="789" spans="1:233" ht="403.2" customHeight="1" x14ac:dyDescent="0.25">
      <c r="A789" s="97">
        <v>2990</v>
      </c>
      <c r="B789" s="280" t="s">
        <v>4185</v>
      </c>
      <c r="C789" s="347" t="s">
        <v>4186</v>
      </c>
      <c r="D789" s="348" t="s">
        <v>4187</v>
      </c>
      <c r="E789" s="351" t="s">
        <v>4196</v>
      </c>
      <c r="F789" s="355" t="s">
        <v>4446</v>
      </c>
      <c r="G789" s="351" t="s">
        <v>4197</v>
      </c>
      <c r="H789" s="347">
        <v>2011</v>
      </c>
      <c r="I789" s="84" t="s">
        <v>4198</v>
      </c>
      <c r="J789" s="352">
        <v>244920</v>
      </c>
      <c r="K789" s="105" t="s">
        <v>6709</v>
      </c>
      <c r="L789" s="84" t="s">
        <v>4199</v>
      </c>
      <c r="M789" s="84" t="s">
        <v>4200</v>
      </c>
      <c r="N789" s="84" t="s">
        <v>4201</v>
      </c>
      <c r="O789" s="84" t="s">
        <v>4202</v>
      </c>
      <c r="P789" s="350" t="s">
        <v>4203</v>
      </c>
      <c r="Q789" s="353">
        <v>22.35</v>
      </c>
      <c r="R789" s="353"/>
      <c r="S789" s="353">
        <v>2.9310344827586206</v>
      </c>
      <c r="T789" s="353">
        <v>22.35</v>
      </c>
      <c r="U789" s="353">
        <v>25.281034482758621</v>
      </c>
      <c r="V789" s="347">
        <v>100</v>
      </c>
      <c r="W789" s="347">
        <v>100</v>
      </c>
      <c r="X789" s="96" t="s">
        <v>4194</v>
      </c>
      <c r="Y789" s="97"/>
      <c r="Z789" s="97"/>
      <c r="AA789" s="97"/>
      <c r="AB789" s="347">
        <v>66</v>
      </c>
      <c r="AC789" s="97"/>
      <c r="AD789" s="353">
        <v>12.57</v>
      </c>
      <c r="AE789" s="418">
        <v>5</v>
      </c>
      <c r="AF789" s="92">
        <v>100</v>
      </c>
      <c r="AG789" s="395" t="s">
        <v>4204</v>
      </c>
      <c r="AH789" s="354" t="s">
        <v>4205</v>
      </c>
      <c r="AI789" s="368">
        <v>90</v>
      </c>
      <c r="AJ789" s="395" t="s">
        <v>4206</v>
      </c>
      <c r="AK789" s="354" t="s">
        <v>4207</v>
      </c>
      <c r="AL789" s="368">
        <v>10</v>
      </c>
      <c r="AM789" s="395"/>
      <c r="AN789" s="354"/>
      <c r="AO789" s="368"/>
      <c r="AP789" s="395"/>
      <c r="AQ789" s="354"/>
      <c r="AR789" s="368"/>
      <c r="AS789" s="395"/>
      <c r="AT789" s="347"/>
      <c r="AU789" s="368"/>
      <c r="AV789" s="383"/>
      <c r="AW789" s="347"/>
      <c r="AX789" s="368"/>
      <c r="BD789" s="117"/>
      <c r="BE789" s="117"/>
      <c r="BF789" s="117"/>
      <c r="BG789" s="117"/>
      <c r="BH789" s="117"/>
      <c r="BI789" s="117"/>
      <c r="BJ789" s="117"/>
      <c r="BK789" s="117"/>
      <c r="BL789" s="117"/>
      <c r="BM789" s="117"/>
      <c r="BN789" s="117"/>
      <c r="BO789" s="117"/>
      <c r="BP789" s="117"/>
      <c r="BQ789" s="117"/>
      <c r="BR789" s="117"/>
      <c r="BS789" s="117"/>
      <c r="BT789" s="117"/>
      <c r="BU789" s="117"/>
      <c r="BV789" s="117"/>
      <c r="BW789" s="117"/>
      <c r="BX789" s="117"/>
      <c r="BY789" s="117"/>
      <c r="BZ789" s="117"/>
      <c r="CA789" s="117"/>
      <c r="CB789" s="117"/>
      <c r="CC789" s="117"/>
      <c r="CD789" s="117"/>
      <c r="CE789" s="117"/>
      <c r="CF789" s="117"/>
      <c r="CG789" s="117"/>
      <c r="CH789" s="117"/>
      <c r="CI789" s="117"/>
      <c r="CJ789" s="117"/>
      <c r="CK789" s="117"/>
      <c r="CL789" s="117"/>
      <c r="CM789" s="117"/>
      <c r="CN789" s="117"/>
      <c r="CO789" s="117"/>
      <c r="CP789" s="117"/>
      <c r="CQ789" s="117"/>
      <c r="CR789" s="117"/>
      <c r="CS789" s="117"/>
      <c r="CT789" s="117"/>
      <c r="CU789" s="117"/>
      <c r="CV789" s="117"/>
      <c r="CW789" s="117"/>
      <c r="CX789" s="117"/>
      <c r="CY789" s="117"/>
      <c r="CZ789" s="117"/>
      <c r="DA789" s="117"/>
      <c r="DB789" s="117"/>
      <c r="DC789" s="117"/>
      <c r="DD789" s="117"/>
      <c r="DE789" s="117"/>
      <c r="DF789" s="117"/>
      <c r="DG789" s="117"/>
      <c r="DH789" s="117"/>
      <c r="DI789" s="117"/>
      <c r="DJ789" s="117"/>
      <c r="DK789" s="117"/>
      <c r="DL789" s="117"/>
      <c r="DM789" s="117"/>
      <c r="DN789" s="117"/>
      <c r="DO789" s="117"/>
      <c r="DP789" s="117"/>
      <c r="DQ789" s="117"/>
      <c r="DR789" s="117"/>
      <c r="DS789" s="117"/>
      <c r="DT789" s="117"/>
      <c r="DU789" s="117"/>
      <c r="DV789" s="117"/>
      <c r="DW789" s="117"/>
      <c r="DX789" s="117"/>
      <c r="DY789" s="117"/>
      <c r="DZ789" s="117"/>
      <c r="EA789" s="117"/>
      <c r="EB789" s="117"/>
      <c r="EC789" s="117"/>
      <c r="ED789" s="117"/>
      <c r="EE789" s="117"/>
      <c r="EF789" s="117"/>
      <c r="EG789" s="117"/>
      <c r="EH789" s="117"/>
      <c r="EI789" s="117"/>
      <c r="EJ789" s="117"/>
      <c r="EK789" s="117"/>
      <c r="EL789" s="117"/>
      <c r="EM789" s="117"/>
      <c r="EN789" s="117"/>
      <c r="EO789" s="117"/>
      <c r="EP789" s="117"/>
      <c r="EQ789" s="117"/>
      <c r="ER789" s="117"/>
      <c r="ES789" s="117"/>
      <c r="ET789" s="117"/>
      <c r="EU789" s="117"/>
      <c r="EV789" s="117"/>
      <c r="EW789" s="117"/>
      <c r="EX789" s="117"/>
      <c r="EY789" s="117"/>
      <c r="EZ789" s="117"/>
      <c r="FA789" s="117"/>
      <c r="FB789" s="117"/>
      <c r="FC789" s="117"/>
      <c r="FD789" s="117"/>
      <c r="FE789" s="117"/>
      <c r="FF789" s="117"/>
      <c r="FG789" s="117"/>
      <c r="FH789" s="117"/>
      <c r="FI789" s="117"/>
      <c r="FJ789" s="117"/>
      <c r="FK789" s="117"/>
      <c r="FL789" s="117"/>
      <c r="FM789" s="117"/>
      <c r="FN789" s="117"/>
      <c r="FO789" s="117"/>
      <c r="FP789" s="117"/>
      <c r="FQ789" s="117"/>
      <c r="FR789" s="117"/>
      <c r="FS789" s="117"/>
      <c r="FT789" s="117"/>
      <c r="FU789" s="117"/>
      <c r="FV789" s="117"/>
      <c r="FW789" s="117"/>
      <c r="FX789" s="117"/>
      <c r="FY789" s="117"/>
      <c r="FZ789" s="117"/>
      <c r="GA789" s="117"/>
      <c r="GB789" s="117"/>
      <c r="GC789" s="117"/>
      <c r="GD789" s="117"/>
      <c r="GE789" s="117"/>
      <c r="GF789" s="117"/>
      <c r="GG789" s="117"/>
      <c r="GH789" s="117"/>
      <c r="GI789" s="117"/>
      <c r="GJ789" s="117"/>
      <c r="GK789" s="117"/>
      <c r="GL789" s="117"/>
      <c r="GM789" s="117"/>
      <c r="GN789" s="117"/>
      <c r="GO789" s="117"/>
      <c r="GP789" s="117"/>
      <c r="GQ789" s="117"/>
      <c r="GR789" s="117"/>
      <c r="GS789" s="117"/>
      <c r="GT789" s="117"/>
      <c r="GU789" s="117"/>
      <c r="GV789" s="117"/>
      <c r="GW789" s="117"/>
      <c r="GX789" s="117"/>
      <c r="GY789" s="117"/>
      <c r="GZ789" s="117"/>
      <c r="HA789" s="117"/>
      <c r="HB789" s="117"/>
      <c r="HC789" s="117"/>
      <c r="HD789" s="117"/>
      <c r="HE789" s="117"/>
      <c r="HF789" s="117"/>
      <c r="HG789" s="117"/>
      <c r="HH789" s="117"/>
      <c r="HI789" s="117"/>
      <c r="HJ789" s="117"/>
      <c r="HK789" s="117"/>
      <c r="HL789" s="117"/>
      <c r="HM789" s="117"/>
      <c r="HN789" s="117"/>
      <c r="HO789" s="117"/>
      <c r="HP789" s="117"/>
      <c r="HQ789" s="117"/>
      <c r="HR789" s="117"/>
      <c r="HS789" s="117"/>
      <c r="HT789" s="117"/>
      <c r="HU789" s="117"/>
      <c r="HV789" s="117"/>
      <c r="HW789" s="117"/>
      <c r="HX789" s="117"/>
      <c r="HY789" s="117"/>
    </row>
    <row r="790" spans="1:233" ht="286.2" customHeight="1" x14ac:dyDescent="0.25">
      <c r="A790" s="97">
        <v>2990</v>
      </c>
      <c r="B790" s="280" t="s">
        <v>4185</v>
      </c>
      <c r="C790" s="347" t="s">
        <v>4186</v>
      </c>
      <c r="D790" s="348" t="s">
        <v>4187</v>
      </c>
      <c r="E790" s="351" t="s">
        <v>4196</v>
      </c>
      <c r="F790" s="355" t="s">
        <v>4446</v>
      </c>
      <c r="G790" s="351" t="s">
        <v>4208</v>
      </c>
      <c r="H790" s="347">
        <v>2011</v>
      </c>
      <c r="I790" s="84" t="s">
        <v>4209</v>
      </c>
      <c r="J790" s="352">
        <v>244920</v>
      </c>
      <c r="K790" s="105" t="s">
        <v>6709</v>
      </c>
      <c r="L790" s="84" t="s">
        <v>4199</v>
      </c>
      <c r="M790" s="84" t="s">
        <v>4200</v>
      </c>
      <c r="N790" s="84" t="s">
        <v>4210</v>
      </c>
      <c r="O790" s="84" t="s">
        <v>4211</v>
      </c>
      <c r="P790" s="350" t="s">
        <v>4212</v>
      </c>
      <c r="Q790" s="353">
        <v>22.35</v>
      </c>
      <c r="R790" s="353"/>
      <c r="S790" s="353">
        <v>2.9310344827586206</v>
      </c>
      <c r="T790" s="353">
        <v>22.35</v>
      </c>
      <c r="U790" s="353">
        <v>25.281034482758621</v>
      </c>
      <c r="V790" s="347">
        <v>100</v>
      </c>
      <c r="W790" s="347">
        <v>100</v>
      </c>
      <c r="X790" s="96" t="s">
        <v>4194</v>
      </c>
      <c r="Y790" s="97"/>
      <c r="Z790" s="97"/>
      <c r="AA790" s="97"/>
      <c r="AB790" s="347">
        <v>66</v>
      </c>
      <c r="AC790" s="97"/>
      <c r="AD790" s="353">
        <v>12.57</v>
      </c>
      <c r="AE790" s="418">
        <v>5</v>
      </c>
      <c r="AF790" s="92">
        <v>100</v>
      </c>
      <c r="AG790" s="395" t="s">
        <v>4204</v>
      </c>
      <c r="AH790" s="354" t="s">
        <v>4205</v>
      </c>
      <c r="AI790" s="368">
        <v>90</v>
      </c>
      <c r="AJ790" s="395" t="s">
        <v>4206</v>
      </c>
      <c r="AK790" s="354" t="s">
        <v>4207</v>
      </c>
      <c r="AL790" s="368">
        <v>10</v>
      </c>
      <c r="AM790" s="395"/>
      <c r="AN790" s="354"/>
      <c r="AO790" s="368"/>
      <c r="AP790" s="395"/>
      <c r="AQ790" s="354"/>
      <c r="AR790" s="368"/>
      <c r="AS790" s="395"/>
      <c r="AT790" s="347"/>
      <c r="AU790" s="368"/>
      <c r="AV790" s="383"/>
      <c r="AW790" s="347"/>
      <c r="AX790" s="368"/>
      <c r="BD790" s="117"/>
      <c r="BE790" s="117"/>
      <c r="BF790" s="117"/>
      <c r="BG790" s="117"/>
      <c r="BH790" s="117"/>
      <c r="BI790" s="117"/>
      <c r="BJ790" s="117"/>
      <c r="BK790" s="117"/>
      <c r="BL790" s="117"/>
      <c r="BM790" s="117"/>
      <c r="BN790" s="117"/>
      <c r="BO790" s="117"/>
      <c r="BP790" s="117"/>
      <c r="BQ790" s="117"/>
      <c r="BR790" s="117"/>
      <c r="BS790" s="117"/>
      <c r="BT790" s="117"/>
      <c r="BU790" s="117"/>
      <c r="BV790" s="117"/>
      <c r="BW790" s="117"/>
      <c r="BX790" s="117"/>
      <c r="BY790" s="117"/>
      <c r="BZ790" s="117"/>
      <c r="CA790" s="117"/>
      <c r="CB790" s="117"/>
      <c r="CC790" s="117"/>
      <c r="CD790" s="117"/>
      <c r="CE790" s="117"/>
      <c r="CF790" s="117"/>
      <c r="CG790" s="117"/>
      <c r="CH790" s="117"/>
      <c r="CI790" s="117"/>
      <c r="CJ790" s="117"/>
      <c r="CK790" s="117"/>
      <c r="CL790" s="117"/>
      <c r="CM790" s="117"/>
      <c r="CN790" s="117"/>
      <c r="CO790" s="117"/>
      <c r="CP790" s="117"/>
      <c r="CQ790" s="117"/>
      <c r="CR790" s="117"/>
      <c r="CS790" s="117"/>
      <c r="CT790" s="117"/>
      <c r="CU790" s="117"/>
      <c r="CV790" s="117"/>
      <c r="CW790" s="117"/>
      <c r="CX790" s="117"/>
      <c r="CY790" s="117"/>
      <c r="CZ790" s="117"/>
      <c r="DA790" s="117"/>
      <c r="DB790" s="117"/>
      <c r="DC790" s="117"/>
      <c r="DD790" s="117"/>
      <c r="DE790" s="117"/>
      <c r="DF790" s="117"/>
      <c r="DG790" s="117"/>
      <c r="DH790" s="117"/>
      <c r="DI790" s="117"/>
      <c r="DJ790" s="117"/>
      <c r="DK790" s="117"/>
      <c r="DL790" s="117"/>
      <c r="DM790" s="117"/>
      <c r="DN790" s="117"/>
      <c r="DO790" s="117"/>
      <c r="DP790" s="117"/>
      <c r="DQ790" s="117"/>
      <c r="DR790" s="117"/>
      <c r="DS790" s="117"/>
      <c r="DT790" s="117"/>
      <c r="DU790" s="117"/>
      <c r="DV790" s="117"/>
      <c r="DW790" s="117"/>
      <c r="DX790" s="117"/>
      <c r="DY790" s="117"/>
      <c r="DZ790" s="117"/>
      <c r="EA790" s="117"/>
      <c r="EB790" s="117"/>
      <c r="EC790" s="117"/>
      <c r="ED790" s="117"/>
      <c r="EE790" s="117"/>
      <c r="EF790" s="117"/>
      <c r="EG790" s="117"/>
      <c r="EH790" s="117"/>
      <c r="EI790" s="117"/>
      <c r="EJ790" s="117"/>
      <c r="EK790" s="117"/>
      <c r="EL790" s="117"/>
      <c r="EM790" s="117"/>
      <c r="EN790" s="117"/>
      <c r="EO790" s="117"/>
      <c r="EP790" s="117"/>
      <c r="EQ790" s="117"/>
      <c r="ER790" s="117"/>
      <c r="ES790" s="117"/>
      <c r="ET790" s="117"/>
      <c r="EU790" s="117"/>
      <c r="EV790" s="117"/>
      <c r="EW790" s="117"/>
      <c r="EX790" s="117"/>
      <c r="EY790" s="117"/>
      <c r="EZ790" s="117"/>
      <c r="FA790" s="117"/>
      <c r="FB790" s="117"/>
      <c r="FC790" s="117"/>
      <c r="FD790" s="117"/>
      <c r="FE790" s="117"/>
      <c r="FF790" s="117"/>
      <c r="FG790" s="117"/>
      <c r="FH790" s="117"/>
      <c r="FI790" s="117"/>
      <c r="FJ790" s="117"/>
      <c r="FK790" s="117"/>
      <c r="FL790" s="117"/>
      <c r="FM790" s="117"/>
      <c r="FN790" s="117"/>
      <c r="FO790" s="117"/>
      <c r="FP790" s="117"/>
      <c r="FQ790" s="117"/>
      <c r="FR790" s="117"/>
      <c r="FS790" s="117"/>
      <c r="FT790" s="117"/>
      <c r="FU790" s="117"/>
      <c r="FV790" s="117"/>
      <c r="FW790" s="117"/>
      <c r="FX790" s="117"/>
      <c r="FY790" s="117"/>
      <c r="FZ790" s="117"/>
      <c r="GA790" s="117"/>
      <c r="GB790" s="117"/>
      <c r="GC790" s="117"/>
      <c r="GD790" s="117"/>
      <c r="GE790" s="117"/>
      <c r="GF790" s="117"/>
      <c r="GG790" s="117"/>
      <c r="GH790" s="117"/>
      <c r="GI790" s="117"/>
      <c r="GJ790" s="117"/>
      <c r="GK790" s="117"/>
      <c r="GL790" s="117"/>
      <c r="GM790" s="117"/>
      <c r="GN790" s="117"/>
      <c r="GO790" s="117"/>
      <c r="GP790" s="117"/>
      <c r="GQ790" s="117"/>
      <c r="GR790" s="117"/>
      <c r="GS790" s="117"/>
      <c r="GT790" s="117"/>
      <c r="GU790" s="117"/>
      <c r="GV790" s="117"/>
      <c r="GW790" s="117"/>
      <c r="GX790" s="117"/>
      <c r="GY790" s="117"/>
      <c r="GZ790" s="117"/>
      <c r="HA790" s="117"/>
      <c r="HB790" s="117"/>
      <c r="HC790" s="117"/>
      <c r="HD790" s="117"/>
      <c r="HE790" s="117"/>
      <c r="HF790" s="117"/>
      <c r="HG790" s="117"/>
      <c r="HH790" s="117"/>
      <c r="HI790" s="117"/>
      <c r="HJ790" s="117"/>
      <c r="HK790" s="117"/>
      <c r="HL790" s="117"/>
      <c r="HM790" s="117"/>
      <c r="HN790" s="117"/>
      <c r="HO790" s="117"/>
      <c r="HP790" s="117"/>
      <c r="HQ790" s="117"/>
      <c r="HR790" s="117"/>
      <c r="HS790" s="117"/>
      <c r="HT790" s="117"/>
      <c r="HU790" s="117"/>
      <c r="HV790" s="117"/>
      <c r="HW790" s="117"/>
      <c r="HX790" s="117"/>
      <c r="HY790" s="117"/>
    </row>
    <row r="791" spans="1:233" ht="351.15" customHeight="1" x14ac:dyDescent="0.25">
      <c r="A791" s="97">
        <v>2990</v>
      </c>
      <c r="B791" s="280" t="s">
        <v>4185</v>
      </c>
      <c r="C791" s="347" t="s">
        <v>4186</v>
      </c>
      <c r="D791" s="348" t="s">
        <v>4187</v>
      </c>
      <c r="E791" s="351" t="s">
        <v>2383</v>
      </c>
      <c r="F791" s="355" t="s">
        <v>4447</v>
      </c>
      <c r="G791" s="356" t="s">
        <v>4213</v>
      </c>
      <c r="H791" s="347">
        <v>2010</v>
      </c>
      <c r="I791" s="84" t="s">
        <v>4214</v>
      </c>
      <c r="J791" s="352">
        <v>159981.9</v>
      </c>
      <c r="K791" s="105" t="s">
        <v>6709</v>
      </c>
      <c r="L791" s="84" t="s">
        <v>4215</v>
      </c>
      <c r="M791" s="84" t="s">
        <v>4216</v>
      </c>
      <c r="N791" s="354" t="s">
        <v>8482</v>
      </c>
      <c r="O791" s="354" t="s">
        <v>4217</v>
      </c>
      <c r="P791" s="350" t="s">
        <v>4218</v>
      </c>
      <c r="Q791" s="353">
        <v>22.35</v>
      </c>
      <c r="R791" s="353"/>
      <c r="S791" s="353">
        <v>10.536398467432949</v>
      </c>
      <c r="T791" s="353">
        <v>22.35</v>
      </c>
      <c r="U791" s="353">
        <v>32.886398467432954</v>
      </c>
      <c r="V791" s="347">
        <v>100</v>
      </c>
      <c r="W791" s="347">
        <v>100</v>
      </c>
      <c r="X791" s="96" t="s">
        <v>4194</v>
      </c>
      <c r="Y791" s="97"/>
      <c r="Z791" s="97"/>
      <c r="AA791" s="97"/>
      <c r="AB791" s="347">
        <v>66</v>
      </c>
      <c r="AC791" s="97"/>
      <c r="AD791" s="353">
        <v>12.57</v>
      </c>
      <c r="AE791" s="418">
        <v>3</v>
      </c>
      <c r="AF791" s="92">
        <v>100</v>
      </c>
      <c r="AG791" s="395" t="s">
        <v>2382</v>
      </c>
      <c r="AH791" s="354" t="s">
        <v>4219</v>
      </c>
      <c r="AI791" s="368">
        <v>80</v>
      </c>
      <c r="AJ791" s="395" t="s">
        <v>4206</v>
      </c>
      <c r="AK791" s="354" t="s">
        <v>4207</v>
      </c>
      <c r="AL791" s="368">
        <v>10</v>
      </c>
      <c r="AM791" s="395" t="s">
        <v>4220</v>
      </c>
      <c r="AN791" s="354" t="s">
        <v>4219</v>
      </c>
      <c r="AO791" s="368">
        <v>10</v>
      </c>
      <c r="AP791" s="395"/>
      <c r="AQ791" s="354"/>
      <c r="AR791" s="368"/>
      <c r="AS791" s="395"/>
      <c r="AT791" s="347"/>
      <c r="AU791" s="368"/>
      <c r="AV791" s="383"/>
      <c r="AW791" s="347"/>
      <c r="AX791" s="368"/>
      <c r="BD791" s="117"/>
      <c r="BE791" s="117"/>
      <c r="BF791" s="117"/>
      <c r="BG791" s="117"/>
      <c r="BH791" s="117"/>
      <c r="BI791" s="117"/>
      <c r="BJ791" s="117"/>
      <c r="BK791" s="117"/>
      <c r="BL791" s="117"/>
      <c r="BM791" s="117"/>
      <c r="BN791" s="117"/>
      <c r="BO791" s="117"/>
      <c r="BP791" s="117"/>
      <c r="BQ791" s="117"/>
      <c r="BR791" s="117"/>
      <c r="BS791" s="117"/>
      <c r="BT791" s="117"/>
      <c r="BU791" s="117"/>
      <c r="BV791" s="117"/>
      <c r="BW791" s="117"/>
      <c r="BX791" s="117"/>
      <c r="BY791" s="117"/>
      <c r="BZ791" s="117"/>
      <c r="CA791" s="117"/>
      <c r="CB791" s="117"/>
      <c r="CC791" s="117"/>
      <c r="CD791" s="117"/>
      <c r="CE791" s="117"/>
      <c r="CF791" s="117"/>
      <c r="CG791" s="117"/>
      <c r="CH791" s="117"/>
      <c r="CI791" s="117"/>
      <c r="CJ791" s="117"/>
      <c r="CK791" s="117"/>
      <c r="CL791" s="117"/>
      <c r="CM791" s="117"/>
      <c r="CN791" s="117"/>
      <c r="CO791" s="117"/>
      <c r="CP791" s="117"/>
      <c r="CQ791" s="117"/>
      <c r="CR791" s="117"/>
      <c r="CS791" s="117"/>
      <c r="CT791" s="117"/>
      <c r="CU791" s="117"/>
      <c r="CV791" s="117"/>
      <c r="CW791" s="117"/>
      <c r="CX791" s="117"/>
      <c r="CY791" s="117"/>
      <c r="CZ791" s="117"/>
      <c r="DA791" s="117"/>
      <c r="DB791" s="117"/>
      <c r="DC791" s="117"/>
      <c r="DD791" s="117"/>
      <c r="DE791" s="117"/>
      <c r="DF791" s="117"/>
      <c r="DG791" s="117"/>
      <c r="DH791" s="117"/>
      <c r="DI791" s="117"/>
      <c r="DJ791" s="117"/>
      <c r="DK791" s="117"/>
      <c r="DL791" s="117"/>
      <c r="DM791" s="117"/>
      <c r="DN791" s="117"/>
      <c r="DO791" s="117"/>
      <c r="DP791" s="117"/>
      <c r="DQ791" s="117"/>
      <c r="DR791" s="117"/>
      <c r="DS791" s="117"/>
      <c r="DT791" s="117"/>
      <c r="DU791" s="117"/>
      <c r="DV791" s="117"/>
      <c r="DW791" s="117"/>
      <c r="DX791" s="117"/>
      <c r="DY791" s="117"/>
      <c r="DZ791" s="117"/>
      <c r="EA791" s="117"/>
      <c r="EB791" s="117"/>
      <c r="EC791" s="117"/>
      <c r="ED791" s="117"/>
      <c r="EE791" s="117"/>
      <c r="EF791" s="117"/>
      <c r="EG791" s="117"/>
      <c r="EH791" s="117"/>
      <c r="EI791" s="117"/>
      <c r="EJ791" s="117"/>
      <c r="EK791" s="117"/>
      <c r="EL791" s="117"/>
      <c r="EM791" s="117"/>
      <c r="EN791" s="117"/>
      <c r="EO791" s="117"/>
      <c r="EP791" s="117"/>
      <c r="EQ791" s="117"/>
      <c r="ER791" s="117"/>
      <c r="ES791" s="117"/>
      <c r="ET791" s="117"/>
      <c r="EU791" s="117"/>
      <c r="EV791" s="117"/>
      <c r="EW791" s="117"/>
      <c r="EX791" s="117"/>
      <c r="EY791" s="117"/>
      <c r="EZ791" s="117"/>
      <c r="FA791" s="117"/>
      <c r="FB791" s="117"/>
      <c r="FC791" s="117"/>
      <c r="FD791" s="117"/>
      <c r="FE791" s="117"/>
      <c r="FF791" s="117"/>
      <c r="FG791" s="117"/>
      <c r="FH791" s="117"/>
      <c r="FI791" s="117"/>
      <c r="FJ791" s="117"/>
      <c r="FK791" s="117"/>
      <c r="FL791" s="117"/>
      <c r="FM791" s="117"/>
      <c r="FN791" s="117"/>
      <c r="FO791" s="117"/>
      <c r="FP791" s="117"/>
      <c r="FQ791" s="117"/>
      <c r="FR791" s="117"/>
      <c r="FS791" s="117"/>
      <c r="FT791" s="117"/>
      <c r="FU791" s="117"/>
      <c r="FV791" s="117"/>
      <c r="FW791" s="117"/>
      <c r="FX791" s="117"/>
      <c r="FY791" s="117"/>
      <c r="FZ791" s="117"/>
      <c r="GA791" s="117"/>
      <c r="GB791" s="117"/>
      <c r="GC791" s="117"/>
      <c r="GD791" s="117"/>
      <c r="GE791" s="117"/>
      <c r="GF791" s="117"/>
      <c r="GG791" s="117"/>
      <c r="GH791" s="117"/>
      <c r="GI791" s="117"/>
      <c r="GJ791" s="117"/>
      <c r="GK791" s="117"/>
      <c r="GL791" s="117"/>
      <c r="GM791" s="117"/>
      <c r="GN791" s="117"/>
      <c r="GO791" s="117"/>
      <c r="GP791" s="117"/>
      <c r="GQ791" s="117"/>
      <c r="GR791" s="117"/>
      <c r="GS791" s="117"/>
      <c r="GT791" s="117"/>
      <c r="GU791" s="117"/>
      <c r="GV791" s="117"/>
      <c r="GW791" s="117"/>
      <c r="GX791" s="117"/>
      <c r="GY791" s="117"/>
      <c r="GZ791" s="117"/>
      <c r="HA791" s="117"/>
      <c r="HB791" s="117"/>
      <c r="HC791" s="117"/>
      <c r="HD791" s="117"/>
      <c r="HE791" s="117"/>
      <c r="HF791" s="117"/>
      <c r="HG791" s="117"/>
      <c r="HH791" s="117"/>
      <c r="HI791" s="117"/>
      <c r="HJ791" s="117"/>
      <c r="HK791" s="117"/>
      <c r="HL791" s="117"/>
      <c r="HM791" s="117"/>
      <c r="HN791" s="117"/>
      <c r="HO791" s="117"/>
      <c r="HP791" s="117"/>
      <c r="HQ791" s="117"/>
      <c r="HR791" s="117"/>
      <c r="HS791" s="117"/>
      <c r="HT791" s="117"/>
      <c r="HU791" s="117"/>
      <c r="HV791" s="117"/>
      <c r="HW791" s="117"/>
      <c r="HX791" s="117"/>
      <c r="HY791" s="117"/>
    </row>
    <row r="792" spans="1:233" ht="78" customHeight="1" x14ac:dyDescent="0.25">
      <c r="A792" s="97">
        <v>2990</v>
      </c>
      <c r="B792" s="280" t="s">
        <v>4185</v>
      </c>
      <c r="C792" s="347" t="s">
        <v>4186</v>
      </c>
      <c r="D792" s="348" t="s">
        <v>4187</v>
      </c>
      <c r="E792" s="351" t="s">
        <v>2383</v>
      </c>
      <c r="F792" s="355" t="s">
        <v>4447</v>
      </c>
      <c r="G792" s="356" t="s">
        <v>4221</v>
      </c>
      <c r="H792" s="347">
        <v>2011</v>
      </c>
      <c r="I792" s="84" t="s">
        <v>4222</v>
      </c>
      <c r="J792" s="352">
        <v>175336.82</v>
      </c>
      <c r="K792" s="105" t="s">
        <v>6709</v>
      </c>
      <c r="L792" s="84" t="s">
        <v>4215</v>
      </c>
      <c r="M792" s="84" t="s">
        <v>4216</v>
      </c>
      <c r="N792" s="354" t="s">
        <v>4223</v>
      </c>
      <c r="O792" s="354" t="s">
        <v>4224</v>
      </c>
      <c r="P792" s="350" t="s">
        <v>4225</v>
      </c>
      <c r="Q792" s="353">
        <v>22.35</v>
      </c>
      <c r="R792" s="353"/>
      <c r="S792" s="353">
        <v>10.536398467432949</v>
      </c>
      <c r="T792" s="353">
        <v>22.35</v>
      </c>
      <c r="U792" s="353">
        <v>32.886398467432954</v>
      </c>
      <c r="V792" s="347">
        <v>100</v>
      </c>
      <c r="W792" s="347">
        <v>100</v>
      </c>
      <c r="X792" s="96" t="s">
        <v>4194</v>
      </c>
      <c r="Y792" s="97"/>
      <c r="Z792" s="97"/>
      <c r="AA792" s="97"/>
      <c r="AB792" s="347">
        <v>66</v>
      </c>
      <c r="AC792" s="97"/>
      <c r="AD792" s="353">
        <v>12.57</v>
      </c>
      <c r="AE792" s="418">
        <v>5</v>
      </c>
      <c r="AF792" s="92">
        <v>100</v>
      </c>
      <c r="AG792" s="395" t="s">
        <v>2382</v>
      </c>
      <c r="AH792" s="354" t="s">
        <v>4219</v>
      </c>
      <c r="AI792" s="368">
        <v>80</v>
      </c>
      <c r="AJ792" s="395" t="s">
        <v>4206</v>
      </c>
      <c r="AK792" s="354" t="s">
        <v>4207</v>
      </c>
      <c r="AL792" s="368">
        <v>10</v>
      </c>
      <c r="AM792" s="395" t="s">
        <v>4220</v>
      </c>
      <c r="AN792" s="354" t="s">
        <v>4219</v>
      </c>
      <c r="AO792" s="368">
        <v>10</v>
      </c>
      <c r="AP792" s="395"/>
      <c r="AQ792" s="354"/>
      <c r="AR792" s="368"/>
      <c r="AS792" s="395"/>
      <c r="AT792" s="347"/>
      <c r="AU792" s="368"/>
      <c r="AV792" s="383"/>
      <c r="AW792" s="347"/>
      <c r="AX792" s="368"/>
      <c r="BD792" s="117"/>
      <c r="BE792" s="117"/>
      <c r="BF792" s="117"/>
      <c r="BG792" s="117"/>
      <c r="BH792" s="117"/>
      <c r="BI792" s="117"/>
      <c r="BJ792" s="117"/>
      <c r="BK792" s="117"/>
      <c r="BL792" s="117"/>
      <c r="BM792" s="117"/>
      <c r="BN792" s="117"/>
      <c r="BO792" s="117"/>
      <c r="BP792" s="117"/>
      <c r="BQ792" s="117"/>
      <c r="BR792" s="117"/>
      <c r="BS792" s="117"/>
      <c r="BT792" s="117"/>
      <c r="BU792" s="117"/>
      <c r="BV792" s="117"/>
      <c r="BW792" s="117"/>
      <c r="BX792" s="117"/>
      <c r="BY792" s="117"/>
      <c r="BZ792" s="117"/>
      <c r="CA792" s="117"/>
      <c r="CB792" s="117"/>
      <c r="CC792" s="117"/>
      <c r="CD792" s="117"/>
      <c r="CE792" s="117"/>
      <c r="CF792" s="117"/>
      <c r="CG792" s="117"/>
      <c r="CH792" s="117"/>
      <c r="CI792" s="117"/>
      <c r="CJ792" s="117"/>
      <c r="CK792" s="117"/>
      <c r="CL792" s="117"/>
      <c r="CM792" s="117"/>
      <c r="CN792" s="117"/>
      <c r="CO792" s="117"/>
      <c r="CP792" s="117"/>
      <c r="CQ792" s="117"/>
      <c r="CR792" s="117"/>
      <c r="CS792" s="117"/>
      <c r="CT792" s="117"/>
      <c r="CU792" s="117"/>
      <c r="CV792" s="117"/>
      <c r="CW792" s="117"/>
      <c r="CX792" s="117"/>
      <c r="CY792" s="117"/>
      <c r="CZ792" s="117"/>
      <c r="DA792" s="117"/>
      <c r="DB792" s="117"/>
      <c r="DC792" s="117"/>
      <c r="DD792" s="117"/>
      <c r="DE792" s="117"/>
      <c r="DF792" s="117"/>
      <c r="DG792" s="117"/>
      <c r="DH792" s="117"/>
      <c r="DI792" s="117"/>
      <c r="DJ792" s="117"/>
      <c r="DK792" s="117"/>
      <c r="DL792" s="117"/>
      <c r="DM792" s="117"/>
      <c r="DN792" s="117"/>
      <c r="DO792" s="117"/>
      <c r="DP792" s="117"/>
      <c r="DQ792" s="117"/>
      <c r="DR792" s="117"/>
      <c r="DS792" s="117"/>
      <c r="DT792" s="117"/>
      <c r="DU792" s="117"/>
      <c r="DV792" s="117"/>
      <c r="DW792" s="117"/>
      <c r="DX792" s="117"/>
      <c r="DY792" s="117"/>
      <c r="DZ792" s="117"/>
      <c r="EA792" s="117"/>
      <c r="EB792" s="117"/>
      <c r="EC792" s="117"/>
      <c r="ED792" s="117"/>
      <c r="EE792" s="117"/>
      <c r="EF792" s="117"/>
      <c r="EG792" s="117"/>
      <c r="EH792" s="117"/>
      <c r="EI792" s="117"/>
      <c r="EJ792" s="117"/>
      <c r="EK792" s="117"/>
      <c r="EL792" s="117"/>
      <c r="EM792" s="117"/>
      <c r="EN792" s="117"/>
      <c r="EO792" s="117"/>
      <c r="EP792" s="117"/>
      <c r="EQ792" s="117"/>
      <c r="ER792" s="117"/>
      <c r="ES792" s="117"/>
      <c r="ET792" s="117"/>
      <c r="EU792" s="117"/>
      <c r="EV792" s="117"/>
      <c r="EW792" s="117"/>
      <c r="EX792" s="117"/>
      <c r="EY792" s="117"/>
      <c r="EZ792" s="117"/>
      <c r="FA792" s="117"/>
      <c r="FB792" s="117"/>
      <c r="FC792" s="117"/>
      <c r="FD792" s="117"/>
      <c r="FE792" s="117"/>
      <c r="FF792" s="117"/>
      <c r="FG792" s="117"/>
      <c r="FH792" s="117"/>
      <c r="FI792" s="117"/>
      <c r="FJ792" s="117"/>
      <c r="FK792" s="117"/>
      <c r="FL792" s="117"/>
      <c r="FM792" s="117"/>
      <c r="FN792" s="117"/>
      <c r="FO792" s="117"/>
      <c r="FP792" s="117"/>
      <c r="FQ792" s="117"/>
      <c r="FR792" s="117"/>
      <c r="FS792" s="117"/>
      <c r="FT792" s="117"/>
      <c r="FU792" s="117"/>
      <c r="FV792" s="117"/>
      <c r="FW792" s="117"/>
      <c r="FX792" s="117"/>
      <c r="FY792" s="117"/>
      <c r="FZ792" s="117"/>
      <c r="GA792" s="117"/>
      <c r="GB792" s="117"/>
      <c r="GC792" s="117"/>
      <c r="GD792" s="117"/>
      <c r="GE792" s="117"/>
      <c r="GF792" s="117"/>
      <c r="GG792" s="117"/>
      <c r="GH792" s="117"/>
      <c r="GI792" s="117"/>
      <c r="GJ792" s="117"/>
      <c r="GK792" s="117"/>
      <c r="GL792" s="117"/>
      <c r="GM792" s="117"/>
      <c r="GN792" s="117"/>
      <c r="GO792" s="117"/>
      <c r="GP792" s="117"/>
      <c r="GQ792" s="117"/>
      <c r="GR792" s="117"/>
      <c r="GS792" s="117"/>
      <c r="GT792" s="117"/>
      <c r="GU792" s="117"/>
      <c r="GV792" s="117"/>
      <c r="GW792" s="117"/>
      <c r="GX792" s="117"/>
      <c r="GY792" s="117"/>
      <c r="GZ792" s="117"/>
      <c r="HA792" s="117"/>
      <c r="HB792" s="117"/>
      <c r="HC792" s="117"/>
      <c r="HD792" s="117"/>
      <c r="HE792" s="117"/>
      <c r="HF792" s="117"/>
      <c r="HG792" s="117"/>
      <c r="HH792" s="117"/>
      <c r="HI792" s="117"/>
      <c r="HJ792" s="117"/>
      <c r="HK792" s="117"/>
      <c r="HL792" s="117"/>
      <c r="HM792" s="117"/>
      <c r="HN792" s="117"/>
      <c r="HO792" s="117"/>
      <c r="HP792" s="117"/>
      <c r="HQ792" s="117"/>
      <c r="HR792" s="117"/>
      <c r="HS792" s="117"/>
      <c r="HT792" s="117"/>
      <c r="HU792" s="117"/>
      <c r="HV792" s="117"/>
      <c r="HW792" s="117"/>
      <c r="HX792" s="117"/>
      <c r="HY792" s="117"/>
    </row>
    <row r="793" spans="1:233" ht="78" customHeight="1" x14ac:dyDescent="0.25">
      <c r="A793" s="97">
        <v>2990</v>
      </c>
      <c r="B793" s="280" t="s">
        <v>4185</v>
      </c>
      <c r="C793" s="347" t="s">
        <v>4186</v>
      </c>
      <c r="D793" s="348" t="s">
        <v>4187</v>
      </c>
      <c r="E793" s="351" t="s">
        <v>2383</v>
      </c>
      <c r="F793" s="355" t="s">
        <v>4447</v>
      </c>
      <c r="G793" s="356" t="s">
        <v>4226</v>
      </c>
      <c r="H793" s="347">
        <v>2011</v>
      </c>
      <c r="I793" s="84" t="s">
        <v>4227</v>
      </c>
      <c r="J793" s="352">
        <v>179156.45</v>
      </c>
      <c r="K793" s="105" t="s">
        <v>6709</v>
      </c>
      <c r="L793" s="84" t="s">
        <v>4215</v>
      </c>
      <c r="M793" s="84" t="s">
        <v>4216</v>
      </c>
      <c r="N793" s="354" t="s">
        <v>4223</v>
      </c>
      <c r="O793" s="354" t="s">
        <v>4224</v>
      </c>
      <c r="P793" s="350" t="s">
        <v>4228</v>
      </c>
      <c r="Q793" s="353">
        <v>22.35</v>
      </c>
      <c r="R793" s="353"/>
      <c r="S793" s="353">
        <v>10.536398467432949</v>
      </c>
      <c r="T793" s="353">
        <v>22.35</v>
      </c>
      <c r="U793" s="353">
        <v>32.886398467432954</v>
      </c>
      <c r="V793" s="347">
        <v>100</v>
      </c>
      <c r="W793" s="347">
        <v>100</v>
      </c>
      <c r="X793" s="96" t="s">
        <v>4194</v>
      </c>
      <c r="Y793" s="97"/>
      <c r="Z793" s="97"/>
      <c r="AA793" s="97"/>
      <c r="AB793" s="347">
        <v>66</v>
      </c>
      <c r="AC793" s="97"/>
      <c r="AD793" s="353">
        <v>12.57</v>
      </c>
      <c r="AE793" s="418">
        <v>5</v>
      </c>
      <c r="AF793" s="92">
        <v>100</v>
      </c>
      <c r="AG793" s="395" t="s">
        <v>2382</v>
      </c>
      <c r="AH793" s="354" t="s">
        <v>4219</v>
      </c>
      <c r="AI793" s="368">
        <v>80</v>
      </c>
      <c r="AJ793" s="395" t="s">
        <v>4206</v>
      </c>
      <c r="AK793" s="354" t="s">
        <v>4207</v>
      </c>
      <c r="AL793" s="368">
        <v>10</v>
      </c>
      <c r="AM793" s="395" t="s">
        <v>4220</v>
      </c>
      <c r="AN793" s="354" t="s">
        <v>4219</v>
      </c>
      <c r="AO793" s="368">
        <v>10</v>
      </c>
      <c r="AP793" s="395"/>
      <c r="AQ793" s="354"/>
      <c r="AR793" s="368"/>
      <c r="AS793" s="395"/>
      <c r="AT793" s="347"/>
      <c r="AU793" s="368"/>
      <c r="AV793" s="383"/>
      <c r="AW793" s="347"/>
      <c r="AX793" s="368"/>
      <c r="BD793" s="117"/>
      <c r="BE793" s="117"/>
      <c r="BF793" s="117"/>
      <c r="BG793" s="117"/>
      <c r="BH793" s="117"/>
      <c r="BI793" s="117"/>
      <c r="BJ793" s="117"/>
      <c r="BK793" s="117"/>
      <c r="BL793" s="117"/>
      <c r="BM793" s="117"/>
      <c r="BN793" s="117"/>
      <c r="BO793" s="117"/>
      <c r="BP793" s="117"/>
      <c r="BQ793" s="117"/>
      <c r="BR793" s="117"/>
      <c r="BS793" s="117"/>
      <c r="BT793" s="117"/>
      <c r="BU793" s="117"/>
      <c r="BV793" s="117"/>
      <c r="BW793" s="117"/>
      <c r="BX793" s="117"/>
      <c r="BY793" s="117"/>
      <c r="BZ793" s="117"/>
      <c r="CA793" s="117"/>
      <c r="CB793" s="117"/>
      <c r="CC793" s="117"/>
      <c r="CD793" s="117"/>
      <c r="CE793" s="117"/>
      <c r="CF793" s="117"/>
      <c r="CG793" s="117"/>
      <c r="CH793" s="117"/>
      <c r="CI793" s="117"/>
      <c r="CJ793" s="117"/>
      <c r="CK793" s="117"/>
      <c r="CL793" s="117"/>
      <c r="CM793" s="117"/>
      <c r="CN793" s="117"/>
      <c r="CO793" s="117"/>
      <c r="CP793" s="117"/>
      <c r="CQ793" s="117"/>
      <c r="CR793" s="117"/>
      <c r="CS793" s="117"/>
      <c r="CT793" s="117"/>
      <c r="CU793" s="117"/>
      <c r="CV793" s="117"/>
      <c r="CW793" s="117"/>
      <c r="CX793" s="117"/>
      <c r="CY793" s="117"/>
      <c r="CZ793" s="117"/>
      <c r="DA793" s="117"/>
      <c r="DB793" s="117"/>
      <c r="DC793" s="117"/>
      <c r="DD793" s="117"/>
      <c r="DE793" s="117"/>
      <c r="DF793" s="117"/>
      <c r="DG793" s="117"/>
      <c r="DH793" s="117"/>
      <c r="DI793" s="117"/>
      <c r="DJ793" s="117"/>
      <c r="DK793" s="117"/>
      <c r="DL793" s="117"/>
      <c r="DM793" s="117"/>
      <c r="DN793" s="117"/>
      <c r="DO793" s="117"/>
      <c r="DP793" s="117"/>
      <c r="DQ793" s="117"/>
      <c r="DR793" s="117"/>
      <c r="DS793" s="117"/>
      <c r="DT793" s="117"/>
      <c r="DU793" s="117"/>
      <c r="DV793" s="117"/>
      <c r="DW793" s="117"/>
      <c r="DX793" s="117"/>
      <c r="DY793" s="117"/>
      <c r="DZ793" s="117"/>
      <c r="EA793" s="117"/>
      <c r="EB793" s="117"/>
      <c r="EC793" s="117"/>
      <c r="ED793" s="117"/>
      <c r="EE793" s="117"/>
      <c r="EF793" s="117"/>
      <c r="EG793" s="117"/>
      <c r="EH793" s="117"/>
      <c r="EI793" s="117"/>
      <c r="EJ793" s="117"/>
      <c r="EK793" s="117"/>
      <c r="EL793" s="117"/>
      <c r="EM793" s="117"/>
      <c r="EN793" s="117"/>
      <c r="EO793" s="117"/>
      <c r="EP793" s="117"/>
      <c r="EQ793" s="117"/>
      <c r="ER793" s="117"/>
      <c r="ES793" s="117"/>
      <c r="ET793" s="117"/>
      <c r="EU793" s="117"/>
      <c r="EV793" s="117"/>
      <c r="EW793" s="117"/>
      <c r="EX793" s="117"/>
      <c r="EY793" s="117"/>
      <c r="EZ793" s="117"/>
      <c r="FA793" s="117"/>
      <c r="FB793" s="117"/>
      <c r="FC793" s="117"/>
      <c r="FD793" s="117"/>
      <c r="FE793" s="117"/>
      <c r="FF793" s="117"/>
      <c r="FG793" s="117"/>
      <c r="FH793" s="117"/>
      <c r="FI793" s="117"/>
      <c r="FJ793" s="117"/>
      <c r="FK793" s="117"/>
      <c r="FL793" s="117"/>
      <c r="FM793" s="117"/>
      <c r="FN793" s="117"/>
      <c r="FO793" s="117"/>
      <c r="FP793" s="117"/>
      <c r="FQ793" s="117"/>
      <c r="FR793" s="117"/>
      <c r="FS793" s="117"/>
      <c r="FT793" s="117"/>
      <c r="FU793" s="117"/>
      <c r="FV793" s="117"/>
      <c r="FW793" s="117"/>
      <c r="FX793" s="117"/>
      <c r="FY793" s="117"/>
      <c r="FZ793" s="117"/>
      <c r="GA793" s="117"/>
      <c r="GB793" s="117"/>
      <c r="GC793" s="117"/>
      <c r="GD793" s="117"/>
      <c r="GE793" s="117"/>
      <c r="GF793" s="117"/>
      <c r="GG793" s="117"/>
      <c r="GH793" s="117"/>
      <c r="GI793" s="117"/>
      <c r="GJ793" s="117"/>
      <c r="GK793" s="117"/>
      <c r="GL793" s="117"/>
      <c r="GM793" s="117"/>
      <c r="GN793" s="117"/>
      <c r="GO793" s="117"/>
      <c r="GP793" s="117"/>
      <c r="GQ793" s="117"/>
      <c r="GR793" s="117"/>
      <c r="GS793" s="117"/>
      <c r="GT793" s="117"/>
      <c r="GU793" s="117"/>
      <c r="GV793" s="117"/>
      <c r="GW793" s="117"/>
      <c r="GX793" s="117"/>
      <c r="GY793" s="117"/>
      <c r="GZ793" s="117"/>
      <c r="HA793" s="117"/>
      <c r="HB793" s="117"/>
      <c r="HC793" s="117"/>
      <c r="HD793" s="117"/>
      <c r="HE793" s="117"/>
      <c r="HF793" s="117"/>
      <c r="HG793" s="117"/>
      <c r="HH793" s="117"/>
      <c r="HI793" s="117"/>
      <c r="HJ793" s="117"/>
      <c r="HK793" s="117"/>
      <c r="HL793" s="117"/>
      <c r="HM793" s="117"/>
      <c r="HN793" s="117"/>
      <c r="HO793" s="117"/>
      <c r="HP793" s="117"/>
      <c r="HQ793" s="117"/>
      <c r="HR793" s="117"/>
      <c r="HS793" s="117"/>
      <c r="HT793" s="117"/>
      <c r="HU793" s="117"/>
      <c r="HV793" s="117"/>
      <c r="HW793" s="117"/>
      <c r="HX793" s="117"/>
      <c r="HY793" s="117"/>
    </row>
    <row r="794" spans="1:233" ht="78" customHeight="1" x14ac:dyDescent="0.25">
      <c r="A794" s="97">
        <v>2990</v>
      </c>
      <c r="B794" s="280" t="s">
        <v>4185</v>
      </c>
      <c r="C794" s="347" t="s">
        <v>4186</v>
      </c>
      <c r="D794" s="348" t="s">
        <v>4187</v>
      </c>
      <c r="E794" s="351" t="s">
        <v>2383</v>
      </c>
      <c r="F794" s="355" t="s">
        <v>4447</v>
      </c>
      <c r="G794" s="356" t="s">
        <v>4229</v>
      </c>
      <c r="H794" s="347">
        <v>2011</v>
      </c>
      <c r="I794" s="84" t="s">
        <v>4230</v>
      </c>
      <c r="J794" s="352">
        <v>102000</v>
      </c>
      <c r="K794" s="105" t="s">
        <v>6709</v>
      </c>
      <c r="L794" s="84" t="s">
        <v>4215</v>
      </c>
      <c r="M794" s="84" t="s">
        <v>4216</v>
      </c>
      <c r="N794" s="354" t="s">
        <v>4231</v>
      </c>
      <c r="O794" s="354" t="s">
        <v>4232</v>
      </c>
      <c r="P794" s="350" t="s">
        <v>4233</v>
      </c>
      <c r="Q794" s="353">
        <v>22.35</v>
      </c>
      <c r="R794" s="353"/>
      <c r="S794" s="353">
        <v>10.536398467432949</v>
      </c>
      <c r="T794" s="353">
        <v>22.35</v>
      </c>
      <c r="U794" s="353">
        <v>32.886398467432954</v>
      </c>
      <c r="V794" s="347">
        <v>100</v>
      </c>
      <c r="W794" s="347">
        <v>100</v>
      </c>
      <c r="X794" s="96" t="s">
        <v>4194</v>
      </c>
      <c r="Y794" s="97"/>
      <c r="Z794" s="97"/>
      <c r="AA794" s="97"/>
      <c r="AB794" s="347">
        <v>66</v>
      </c>
      <c r="AC794" s="97"/>
      <c r="AD794" s="353">
        <v>12.57</v>
      </c>
      <c r="AE794" s="418">
        <v>5</v>
      </c>
      <c r="AF794" s="92">
        <v>100</v>
      </c>
      <c r="AG794" s="395" t="s">
        <v>2382</v>
      </c>
      <c r="AH794" s="354" t="s">
        <v>4219</v>
      </c>
      <c r="AI794" s="368">
        <v>80</v>
      </c>
      <c r="AJ794" s="395" t="s">
        <v>4206</v>
      </c>
      <c r="AK794" s="354" t="s">
        <v>4207</v>
      </c>
      <c r="AL794" s="368">
        <v>10</v>
      </c>
      <c r="AM794" s="395" t="s">
        <v>4220</v>
      </c>
      <c r="AN794" s="354" t="s">
        <v>4219</v>
      </c>
      <c r="AO794" s="368">
        <v>10</v>
      </c>
      <c r="AP794" s="395"/>
      <c r="AQ794" s="354"/>
      <c r="AR794" s="368"/>
      <c r="AS794" s="395"/>
      <c r="AT794" s="347"/>
      <c r="AU794" s="368"/>
      <c r="AV794" s="383"/>
      <c r="AW794" s="347"/>
      <c r="AX794" s="368"/>
      <c r="BD794" s="117"/>
      <c r="BE794" s="117"/>
      <c r="BF794" s="117"/>
      <c r="BG794" s="117"/>
      <c r="BH794" s="117"/>
      <c r="BI794" s="117"/>
      <c r="BJ794" s="117"/>
      <c r="BK794" s="117"/>
      <c r="BL794" s="117"/>
      <c r="BM794" s="117"/>
      <c r="BN794" s="117"/>
      <c r="BO794" s="117"/>
      <c r="BP794" s="117"/>
      <c r="BQ794" s="117"/>
      <c r="BR794" s="117"/>
      <c r="BS794" s="117"/>
      <c r="BT794" s="117"/>
      <c r="BU794" s="117"/>
      <c r="BV794" s="117"/>
      <c r="BW794" s="117"/>
      <c r="BX794" s="117"/>
      <c r="BY794" s="117"/>
      <c r="BZ794" s="117"/>
      <c r="CA794" s="117"/>
      <c r="CB794" s="117"/>
      <c r="CC794" s="117"/>
      <c r="CD794" s="117"/>
      <c r="CE794" s="117"/>
      <c r="CF794" s="117"/>
      <c r="CG794" s="117"/>
      <c r="CH794" s="117"/>
      <c r="CI794" s="117"/>
      <c r="CJ794" s="117"/>
      <c r="CK794" s="117"/>
      <c r="CL794" s="117"/>
      <c r="CM794" s="117"/>
      <c r="CN794" s="117"/>
      <c r="CO794" s="117"/>
      <c r="CP794" s="117"/>
      <c r="CQ794" s="117"/>
      <c r="CR794" s="117"/>
      <c r="CS794" s="117"/>
      <c r="CT794" s="117"/>
      <c r="CU794" s="117"/>
      <c r="CV794" s="117"/>
      <c r="CW794" s="117"/>
      <c r="CX794" s="117"/>
      <c r="CY794" s="117"/>
      <c r="CZ794" s="117"/>
      <c r="DA794" s="117"/>
      <c r="DB794" s="117"/>
      <c r="DC794" s="117"/>
      <c r="DD794" s="117"/>
      <c r="DE794" s="117"/>
      <c r="DF794" s="117"/>
      <c r="DG794" s="117"/>
      <c r="DH794" s="117"/>
      <c r="DI794" s="117"/>
      <c r="DJ794" s="117"/>
      <c r="DK794" s="117"/>
      <c r="DL794" s="117"/>
      <c r="DM794" s="117"/>
      <c r="DN794" s="117"/>
      <c r="DO794" s="117"/>
      <c r="DP794" s="117"/>
      <c r="DQ794" s="117"/>
      <c r="DR794" s="117"/>
      <c r="DS794" s="117"/>
      <c r="DT794" s="117"/>
      <c r="DU794" s="117"/>
      <c r="DV794" s="117"/>
      <c r="DW794" s="117"/>
      <c r="DX794" s="117"/>
      <c r="DY794" s="117"/>
      <c r="DZ794" s="117"/>
      <c r="EA794" s="117"/>
      <c r="EB794" s="117"/>
      <c r="EC794" s="117"/>
      <c r="ED794" s="117"/>
      <c r="EE794" s="117"/>
      <c r="EF794" s="117"/>
      <c r="EG794" s="117"/>
      <c r="EH794" s="117"/>
      <c r="EI794" s="117"/>
      <c r="EJ794" s="117"/>
      <c r="EK794" s="117"/>
      <c r="EL794" s="117"/>
      <c r="EM794" s="117"/>
      <c r="EN794" s="117"/>
      <c r="EO794" s="117"/>
      <c r="EP794" s="117"/>
      <c r="EQ794" s="117"/>
      <c r="ER794" s="117"/>
      <c r="ES794" s="117"/>
      <c r="ET794" s="117"/>
      <c r="EU794" s="117"/>
      <c r="EV794" s="117"/>
      <c r="EW794" s="117"/>
      <c r="EX794" s="117"/>
      <c r="EY794" s="117"/>
      <c r="EZ794" s="117"/>
      <c r="FA794" s="117"/>
      <c r="FB794" s="117"/>
      <c r="FC794" s="117"/>
      <c r="FD794" s="117"/>
      <c r="FE794" s="117"/>
      <c r="FF794" s="117"/>
      <c r="FG794" s="117"/>
      <c r="FH794" s="117"/>
      <c r="FI794" s="117"/>
      <c r="FJ794" s="117"/>
      <c r="FK794" s="117"/>
      <c r="FL794" s="117"/>
      <c r="FM794" s="117"/>
      <c r="FN794" s="117"/>
      <c r="FO794" s="117"/>
      <c r="FP794" s="117"/>
      <c r="FQ794" s="117"/>
      <c r="FR794" s="117"/>
      <c r="FS794" s="117"/>
      <c r="FT794" s="117"/>
      <c r="FU794" s="117"/>
      <c r="FV794" s="117"/>
      <c r="FW794" s="117"/>
      <c r="FX794" s="117"/>
      <c r="FY794" s="117"/>
      <c r="FZ794" s="117"/>
      <c r="GA794" s="117"/>
      <c r="GB794" s="117"/>
      <c r="GC794" s="117"/>
      <c r="GD794" s="117"/>
      <c r="GE794" s="117"/>
      <c r="GF794" s="117"/>
      <c r="GG794" s="117"/>
      <c r="GH794" s="117"/>
      <c r="GI794" s="117"/>
      <c r="GJ794" s="117"/>
      <c r="GK794" s="117"/>
      <c r="GL794" s="117"/>
      <c r="GM794" s="117"/>
      <c r="GN794" s="117"/>
      <c r="GO794" s="117"/>
      <c r="GP794" s="117"/>
      <c r="GQ794" s="117"/>
      <c r="GR794" s="117"/>
      <c r="GS794" s="117"/>
      <c r="GT794" s="117"/>
      <c r="GU794" s="117"/>
      <c r="GV794" s="117"/>
      <c r="GW794" s="117"/>
      <c r="GX794" s="117"/>
      <c r="GY794" s="117"/>
      <c r="GZ794" s="117"/>
      <c r="HA794" s="117"/>
      <c r="HB794" s="117"/>
      <c r="HC794" s="117"/>
      <c r="HD794" s="117"/>
      <c r="HE794" s="117"/>
      <c r="HF794" s="117"/>
      <c r="HG794" s="117"/>
      <c r="HH794" s="117"/>
      <c r="HI794" s="117"/>
      <c r="HJ794" s="117"/>
      <c r="HK794" s="117"/>
      <c r="HL794" s="117"/>
      <c r="HM794" s="117"/>
      <c r="HN794" s="117"/>
      <c r="HO794" s="117"/>
      <c r="HP794" s="117"/>
      <c r="HQ794" s="117"/>
      <c r="HR794" s="117"/>
      <c r="HS794" s="117"/>
      <c r="HT794" s="117"/>
      <c r="HU794" s="117"/>
      <c r="HV794" s="117"/>
      <c r="HW794" s="117"/>
      <c r="HX794" s="117"/>
      <c r="HY794" s="117"/>
    </row>
    <row r="795" spans="1:233" ht="78" customHeight="1" x14ac:dyDescent="0.25">
      <c r="A795" s="97">
        <v>2990</v>
      </c>
      <c r="B795" s="280" t="s">
        <v>4185</v>
      </c>
      <c r="C795" s="347" t="s">
        <v>4186</v>
      </c>
      <c r="D795" s="348" t="s">
        <v>4187</v>
      </c>
      <c r="E795" s="351" t="s">
        <v>2383</v>
      </c>
      <c r="F795" s="355" t="s">
        <v>4447</v>
      </c>
      <c r="G795" s="356" t="s">
        <v>4234</v>
      </c>
      <c r="H795" s="347">
        <v>2011</v>
      </c>
      <c r="I795" s="84" t="s">
        <v>4235</v>
      </c>
      <c r="J795" s="352">
        <v>584938.55000000005</v>
      </c>
      <c r="K795" s="105" t="s">
        <v>6709</v>
      </c>
      <c r="L795" s="84" t="s">
        <v>4215</v>
      </c>
      <c r="M795" s="84" t="s">
        <v>4216</v>
      </c>
      <c r="N795" s="354" t="s">
        <v>4236</v>
      </c>
      <c r="O795" s="354" t="s">
        <v>4237</v>
      </c>
      <c r="P795" s="350" t="s">
        <v>4238</v>
      </c>
      <c r="Q795" s="353">
        <v>22.35</v>
      </c>
      <c r="R795" s="353"/>
      <c r="S795" s="353">
        <v>10.536398467432949</v>
      </c>
      <c r="T795" s="353">
        <v>22.35</v>
      </c>
      <c r="U795" s="353">
        <v>32.886398467432954</v>
      </c>
      <c r="V795" s="347">
        <v>100</v>
      </c>
      <c r="W795" s="347">
        <v>100</v>
      </c>
      <c r="X795" s="96" t="s">
        <v>4194</v>
      </c>
      <c r="Y795" s="97"/>
      <c r="Z795" s="97"/>
      <c r="AA795" s="97"/>
      <c r="AB795" s="347">
        <v>66</v>
      </c>
      <c r="AC795" s="97"/>
      <c r="AD795" s="353">
        <v>12.57</v>
      </c>
      <c r="AE795" s="418">
        <v>5</v>
      </c>
      <c r="AF795" s="92">
        <v>100</v>
      </c>
      <c r="AG795" s="395" t="s">
        <v>2382</v>
      </c>
      <c r="AH795" s="354" t="s">
        <v>4219</v>
      </c>
      <c r="AI795" s="368">
        <v>80</v>
      </c>
      <c r="AJ795" s="395" t="s">
        <v>4206</v>
      </c>
      <c r="AK795" s="354" t="s">
        <v>4207</v>
      </c>
      <c r="AL795" s="368">
        <v>10</v>
      </c>
      <c r="AM795" s="395" t="s">
        <v>4220</v>
      </c>
      <c r="AN795" s="354" t="s">
        <v>4219</v>
      </c>
      <c r="AO795" s="368">
        <v>10</v>
      </c>
      <c r="AP795" s="395"/>
      <c r="AQ795" s="354"/>
      <c r="AR795" s="368"/>
      <c r="AS795" s="395"/>
      <c r="AT795" s="347"/>
      <c r="AU795" s="368"/>
      <c r="AV795" s="383"/>
      <c r="AW795" s="347"/>
      <c r="AX795" s="368"/>
      <c r="BD795" s="117"/>
      <c r="BE795" s="117"/>
      <c r="BF795" s="117"/>
      <c r="BG795" s="117"/>
      <c r="BH795" s="117"/>
      <c r="BI795" s="117"/>
      <c r="BJ795" s="117"/>
      <c r="BK795" s="117"/>
      <c r="BL795" s="117"/>
      <c r="BM795" s="117"/>
      <c r="BN795" s="117"/>
      <c r="BO795" s="117"/>
      <c r="BP795" s="117"/>
      <c r="BQ795" s="117"/>
      <c r="BR795" s="117"/>
      <c r="BS795" s="117"/>
      <c r="BT795" s="117"/>
      <c r="BU795" s="117"/>
      <c r="BV795" s="117"/>
      <c r="BW795" s="117"/>
      <c r="BX795" s="117"/>
      <c r="BY795" s="117"/>
      <c r="BZ795" s="117"/>
      <c r="CA795" s="117"/>
      <c r="CB795" s="117"/>
      <c r="CC795" s="117"/>
      <c r="CD795" s="117"/>
      <c r="CE795" s="117"/>
      <c r="CF795" s="117"/>
      <c r="CG795" s="117"/>
      <c r="CH795" s="117"/>
      <c r="CI795" s="117"/>
      <c r="CJ795" s="117"/>
      <c r="CK795" s="117"/>
      <c r="CL795" s="117"/>
      <c r="CM795" s="117"/>
      <c r="CN795" s="117"/>
      <c r="CO795" s="117"/>
      <c r="CP795" s="117"/>
      <c r="CQ795" s="117"/>
      <c r="CR795" s="117"/>
      <c r="CS795" s="117"/>
      <c r="CT795" s="117"/>
      <c r="CU795" s="117"/>
      <c r="CV795" s="117"/>
      <c r="CW795" s="117"/>
      <c r="CX795" s="117"/>
      <c r="CY795" s="117"/>
      <c r="CZ795" s="117"/>
      <c r="DA795" s="117"/>
      <c r="DB795" s="117"/>
      <c r="DC795" s="117"/>
      <c r="DD795" s="117"/>
      <c r="DE795" s="117"/>
      <c r="DF795" s="117"/>
      <c r="DG795" s="117"/>
      <c r="DH795" s="117"/>
      <c r="DI795" s="117"/>
      <c r="DJ795" s="117"/>
      <c r="DK795" s="117"/>
      <c r="DL795" s="117"/>
      <c r="DM795" s="117"/>
      <c r="DN795" s="117"/>
      <c r="DO795" s="117"/>
      <c r="DP795" s="117"/>
      <c r="DQ795" s="117"/>
      <c r="DR795" s="117"/>
      <c r="DS795" s="117"/>
      <c r="DT795" s="117"/>
      <c r="DU795" s="117"/>
      <c r="DV795" s="117"/>
      <c r="DW795" s="117"/>
      <c r="DX795" s="117"/>
      <c r="DY795" s="117"/>
      <c r="DZ795" s="117"/>
      <c r="EA795" s="117"/>
      <c r="EB795" s="117"/>
      <c r="EC795" s="117"/>
      <c r="ED795" s="117"/>
      <c r="EE795" s="117"/>
      <c r="EF795" s="117"/>
      <c r="EG795" s="117"/>
      <c r="EH795" s="117"/>
      <c r="EI795" s="117"/>
      <c r="EJ795" s="117"/>
      <c r="EK795" s="117"/>
      <c r="EL795" s="117"/>
      <c r="EM795" s="117"/>
      <c r="EN795" s="117"/>
      <c r="EO795" s="117"/>
      <c r="EP795" s="117"/>
      <c r="EQ795" s="117"/>
      <c r="ER795" s="117"/>
      <c r="ES795" s="117"/>
      <c r="ET795" s="117"/>
      <c r="EU795" s="117"/>
      <c r="EV795" s="117"/>
      <c r="EW795" s="117"/>
      <c r="EX795" s="117"/>
      <c r="EY795" s="117"/>
      <c r="EZ795" s="117"/>
      <c r="FA795" s="117"/>
      <c r="FB795" s="117"/>
      <c r="FC795" s="117"/>
      <c r="FD795" s="117"/>
      <c r="FE795" s="117"/>
      <c r="FF795" s="117"/>
      <c r="FG795" s="117"/>
      <c r="FH795" s="117"/>
      <c r="FI795" s="117"/>
      <c r="FJ795" s="117"/>
      <c r="FK795" s="117"/>
      <c r="FL795" s="117"/>
      <c r="FM795" s="117"/>
      <c r="FN795" s="117"/>
      <c r="FO795" s="117"/>
      <c r="FP795" s="117"/>
      <c r="FQ795" s="117"/>
      <c r="FR795" s="117"/>
      <c r="FS795" s="117"/>
      <c r="FT795" s="117"/>
      <c r="FU795" s="117"/>
      <c r="FV795" s="117"/>
      <c r="FW795" s="117"/>
      <c r="FX795" s="117"/>
      <c r="FY795" s="117"/>
      <c r="FZ795" s="117"/>
      <c r="GA795" s="117"/>
      <c r="GB795" s="117"/>
      <c r="GC795" s="117"/>
      <c r="GD795" s="117"/>
      <c r="GE795" s="117"/>
      <c r="GF795" s="117"/>
      <c r="GG795" s="117"/>
      <c r="GH795" s="117"/>
      <c r="GI795" s="117"/>
      <c r="GJ795" s="117"/>
      <c r="GK795" s="117"/>
      <c r="GL795" s="117"/>
      <c r="GM795" s="117"/>
      <c r="GN795" s="117"/>
      <c r="GO795" s="117"/>
      <c r="GP795" s="117"/>
      <c r="GQ795" s="117"/>
      <c r="GR795" s="117"/>
      <c r="GS795" s="117"/>
      <c r="GT795" s="117"/>
      <c r="GU795" s="117"/>
      <c r="GV795" s="117"/>
      <c r="GW795" s="117"/>
      <c r="GX795" s="117"/>
      <c r="GY795" s="117"/>
      <c r="GZ795" s="117"/>
      <c r="HA795" s="117"/>
      <c r="HB795" s="117"/>
      <c r="HC795" s="117"/>
      <c r="HD795" s="117"/>
      <c r="HE795" s="117"/>
      <c r="HF795" s="117"/>
      <c r="HG795" s="117"/>
      <c r="HH795" s="117"/>
      <c r="HI795" s="117"/>
      <c r="HJ795" s="117"/>
      <c r="HK795" s="117"/>
      <c r="HL795" s="117"/>
      <c r="HM795" s="117"/>
      <c r="HN795" s="117"/>
      <c r="HO795" s="117"/>
      <c r="HP795" s="117"/>
      <c r="HQ795" s="117"/>
      <c r="HR795" s="117"/>
      <c r="HS795" s="117"/>
      <c r="HT795" s="117"/>
      <c r="HU795" s="117"/>
      <c r="HV795" s="117"/>
      <c r="HW795" s="117"/>
      <c r="HX795" s="117"/>
      <c r="HY795" s="117"/>
    </row>
    <row r="796" spans="1:233" ht="156" customHeight="1" x14ac:dyDescent="0.25">
      <c r="A796" s="97">
        <v>2990</v>
      </c>
      <c r="B796" s="280" t="s">
        <v>4185</v>
      </c>
      <c r="C796" s="347" t="s">
        <v>4186</v>
      </c>
      <c r="D796" s="348" t="s">
        <v>4187</v>
      </c>
      <c r="E796" s="351" t="s">
        <v>4239</v>
      </c>
      <c r="F796" s="355" t="s">
        <v>4448</v>
      </c>
      <c r="G796" s="351" t="s">
        <v>4240</v>
      </c>
      <c r="H796" s="347">
        <v>2011</v>
      </c>
      <c r="I796" s="84" t="s">
        <v>4241</v>
      </c>
      <c r="J796" s="352">
        <v>174000</v>
      </c>
      <c r="K796" s="105" t="s">
        <v>6709</v>
      </c>
      <c r="L796" s="84" t="s">
        <v>4242</v>
      </c>
      <c r="M796" s="84" t="s">
        <v>4243</v>
      </c>
      <c r="N796" s="84" t="s">
        <v>8471</v>
      </c>
      <c r="O796" s="84" t="s">
        <v>4244</v>
      </c>
      <c r="P796" s="350" t="s">
        <v>4245</v>
      </c>
      <c r="Q796" s="353">
        <v>22.35</v>
      </c>
      <c r="R796" s="353"/>
      <c r="S796" s="353">
        <v>5.0268199233716473</v>
      </c>
      <c r="T796" s="353">
        <v>22.35</v>
      </c>
      <c r="U796" s="353">
        <v>27.376819923371649</v>
      </c>
      <c r="V796" s="347">
        <v>100</v>
      </c>
      <c r="W796" s="347">
        <v>100</v>
      </c>
      <c r="X796" s="96" t="s">
        <v>4194</v>
      </c>
      <c r="Y796" s="97"/>
      <c r="Z796" s="97"/>
      <c r="AA796" s="97"/>
      <c r="AB796" s="347">
        <v>4</v>
      </c>
      <c r="AC796" s="97"/>
      <c r="AD796" s="353">
        <v>12.57</v>
      </c>
      <c r="AE796" s="418">
        <v>5</v>
      </c>
      <c r="AF796" s="92">
        <v>100</v>
      </c>
      <c r="AG796" s="395" t="s">
        <v>4246</v>
      </c>
      <c r="AH796" s="354" t="s">
        <v>4247</v>
      </c>
      <c r="AI796" s="368">
        <v>90</v>
      </c>
      <c r="AJ796" s="395" t="s">
        <v>4206</v>
      </c>
      <c r="AK796" s="354" t="s">
        <v>4207</v>
      </c>
      <c r="AL796" s="368">
        <v>10</v>
      </c>
      <c r="AM796" s="395"/>
      <c r="AN796" s="354"/>
      <c r="AO796" s="368"/>
      <c r="AP796" s="395"/>
      <c r="AQ796" s="354"/>
      <c r="AR796" s="368"/>
      <c r="AS796" s="395"/>
      <c r="AT796" s="347"/>
      <c r="AU796" s="368"/>
      <c r="AV796" s="383"/>
      <c r="AW796" s="347"/>
      <c r="AX796" s="368"/>
    </row>
    <row r="797" spans="1:233" ht="182.1" customHeight="1" x14ac:dyDescent="0.25">
      <c r="A797" s="97">
        <v>2990</v>
      </c>
      <c r="B797" s="280" t="s">
        <v>4185</v>
      </c>
      <c r="C797" s="347" t="s">
        <v>4186</v>
      </c>
      <c r="D797" s="348" t="s">
        <v>4187</v>
      </c>
      <c r="E797" s="351" t="s">
        <v>4239</v>
      </c>
      <c r="F797" s="355" t="s">
        <v>4448</v>
      </c>
      <c r="G797" s="351" t="s">
        <v>4248</v>
      </c>
      <c r="H797" s="347">
        <v>2010</v>
      </c>
      <c r="I797" s="84" t="s">
        <v>4249</v>
      </c>
      <c r="J797" s="352">
        <v>44714.36</v>
      </c>
      <c r="K797" s="105" t="s">
        <v>6709</v>
      </c>
      <c r="L797" s="84" t="s">
        <v>4250</v>
      </c>
      <c r="M797" s="84" t="s">
        <v>4243</v>
      </c>
      <c r="N797" s="84" t="s">
        <v>4251</v>
      </c>
      <c r="O797" s="84" t="s">
        <v>4252</v>
      </c>
      <c r="P797" s="350" t="s">
        <v>4253</v>
      </c>
      <c r="Q797" s="353">
        <v>22.35</v>
      </c>
      <c r="R797" s="353"/>
      <c r="S797" s="353">
        <v>1.0038314176245211</v>
      </c>
      <c r="T797" s="353">
        <v>22.35</v>
      </c>
      <c r="U797" s="353">
        <v>23.353831417624523</v>
      </c>
      <c r="V797" s="347">
        <v>100</v>
      </c>
      <c r="W797" s="347">
        <v>100</v>
      </c>
      <c r="X797" s="96" t="s">
        <v>4194</v>
      </c>
      <c r="Y797" s="97"/>
      <c r="Z797" s="97"/>
      <c r="AA797" s="97"/>
      <c r="AB797" s="347">
        <v>35</v>
      </c>
      <c r="AC797" s="97"/>
      <c r="AD797" s="353"/>
      <c r="AE797" s="418">
        <v>5</v>
      </c>
      <c r="AF797" s="92">
        <v>100</v>
      </c>
      <c r="AG797" s="395" t="s">
        <v>4246</v>
      </c>
      <c r="AH797" s="354" t="s">
        <v>4247</v>
      </c>
      <c r="AI797" s="368">
        <v>90</v>
      </c>
      <c r="AJ797" s="395" t="s">
        <v>4206</v>
      </c>
      <c r="AK797" s="354" t="s">
        <v>4207</v>
      </c>
      <c r="AL797" s="368">
        <v>10</v>
      </c>
      <c r="AM797" s="395"/>
      <c r="AN797" s="354"/>
      <c r="AO797" s="368"/>
      <c r="AP797" s="395"/>
      <c r="AQ797" s="354"/>
      <c r="AR797" s="368"/>
      <c r="AS797" s="395"/>
      <c r="AT797" s="347"/>
      <c r="AU797" s="368"/>
      <c r="AV797" s="383"/>
      <c r="AW797" s="347"/>
      <c r="AX797" s="368"/>
    </row>
    <row r="798" spans="1:233" ht="52.2" customHeight="1" x14ac:dyDescent="0.25">
      <c r="A798" s="97">
        <v>2990</v>
      </c>
      <c r="B798" s="280" t="s">
        <v>4185</v>
      </c>
      <c r="C798" s="347" t="s">
        <v>4186</v>
      </c>
      <c r="D798" s="348" t="s">
        <v>4187</v>
      </c>
      <c r="E798" s="351" t="s">
        <v>4239</v>
      </c>
      <c r="F798" s="355" t="s">
        <v>4448</v>
      </c>
      <c r="G798" s="351" t="s">
        <v>4254</v>
      </c>
      <c r="H798" s="347">
        <v>2011</v>
      </c>
      <c r="I798" s="84" t="s">
        <v>4255</v>
      </c>
      <c r="J798" s="352">
        <v>23501.09</v>
      </c>
      <c r="K798" s="105" t="s">
        <v>6709</v>
      </c>
      <c r="L798" s="84" t="s">
        <v>4250</v>
      </c>
      <c r="M798" s="84" t="s">
        <v>4243</v>
      </c>
      <c r="N798" s="84" t="s">
        <v>4256</v>
      </c>
      <c r="O798" s="84" t="s">
        <v>4257</v>
      </c>
      <c r="P798" s="350" t="s">
        <v>4258</v>
      </c>
      <c r="Q798" s="353">
        <v>22.35</v>
      </c>
      <c r="R798" s="353"/>
      <c r="S798" s="353">
        <v>1.0038314176245211</v>
      </c>
      <c r="T798" s="353">
        <v>22.35</v>
      </c>
      <c r="U798" s="353">
        <v>23.353831417624523</v>
      </c>
      <c r="V798" s="347">
        <v>100</v>
      </c>
      <c r="W798" s="347">
        <v>100</v>
      </c>
      <c r="X798" s="96" t="s">
        <v>4194</v>
      </c>
      <c r="Y798" s="97"/>
      <c r="Z798" s="97"/>
      <c r="AA798" s="97"/>
      <c r="AB798" s="347">
        <v>4</v>
      </c>
      <c r="AC798" s="97"/>
      <c r="AD798" s="353"/>
      <c r="AE798" s="418">
        <v>5</v>
      </c>
      <c r="AF798" s="92">
        <v>100</v>
      </c>
      <c r="AG798" s="395" t="s">
        <v>4246</v>
      </c>
      <c r="AH798" s="354" t="s">
        <v>4247</v>
      </c>
      <c r="AI798" s="368">
        <v>90</v>
      </c>
      <c r="AJ798" s="395" t="s">
        <v>4206</v>
      </c>
      <c r="AK798" s="354" t="s">
        <v>4207</v>
      </c>
      <c r="AL798" s="368">
        <v>10</v>
      </c>
      <c r="AM798" s="395"/>
      <c r="AN798" s="354"/>
      <c r="AO798" s="368"/>
      <c r="AP798" s="395"/>
      <c r="AQ798" s="354"/>
      <c r="AR798" s="368"/>
      <c r="AS798" s="395"/>
      <c r="AT798" s="347"/>
      <c r="AU798" s="368"/>
      <c r="AV798" s="383"/>
      <c r="AW798" s="347"/>
      <c r="AX798" s="368"/>
    </row>
    <row r="799" spans="1:233" ht="247.05" customHeight="1" x14ac:dyDescent="0.25">
      <c r="A799" s="97">
        <v>2990</v>
      </c>
      <c r="B799" s="280" t="s">
        <v>4185</v>
      </c>
      <c r="C799" s="347" t="s">
        <v>4186</v>
      </c>
      <c r="D799" s="348" t="s">
        <v>4187</v>
      </c>
      <c r="E799" s="351" t="s">
        <v>4259</v>
      </c>
      <c r="F799" s="355" t="s">
        <v>4449</v>
      </c>
      <c r="G799" s="351" t="s">
        <v>4260</v>
      </c>
      <c r="H799" s="347">
        <v>2011</v>
      </c>
      <c r="I799" s="84" t="s">
        <v>4261</v>
      </c>
      <c r="J799" s="352">
        <v>118800</v>
      </c>
      <c r="K799" s="105" t="s">
        <v>6709</v>
      </c>
      <c r="L799" s="84" t="s">
        <v>4262</v>
      </c>
      <c r="M799" s="84" t="s">
        <v>4262</v>
      </c>
      <c r="N799" s="354" t="s">
        <v>4263</v>
      </c>
      <c r="O799" s="354" t="s">
        <v>4264</v>
      </c>
      <c r="P799" s="350" t="s">
        <v>8497</v>
      </c>
      <c r="Q799" s="353">
        <v>22.35</v>
      </c>
      <c r="R799" s="353"/>
      <c r="S799" s="353">
        <v>10.737547892720306</v>
      </c>
      <c r="T799" s="353">
        <v>22.35</v>
      </c>
      <c r="U799" s="353">
        <v>33.087547892720309</v>
      </c>
      <c r="V799" s="347">
        <v>100</v>
      </c>
      <c r="W799" s="347">
        <v>100</v>
      </c>
      <c r="X799" s="96" t="s">
        <v>4194</v>
      </c>
      <c r="Y799" s="97"/>
      <c r="Z799" s="97"/>
      <c r="AA799" s="97"/>
      <c r="AB799" s="347">
        <v>11</v>
      </c>
      <c r="AC799" s="97"/>
      <c r="AD799" s="353">
        <v>12.57</v>
      </c>
      <c r="AE799" s="418">
        <v>5</v>
      </c>
      <c r="AF799" s="92">
        <v>100</v>
      </c>
      <c r="AG799" s="395" t="s">
        <v>3601</v>
      </c>
      <c r="AH799" s="354" t="s">
        <v>4265</v>
      </c>
      <c r="AI799" s="368">
        <v>20</v>
      </c>
      <c r="AJ799" s="395" t="s">
        <v>4206</v>
      </c>
      <c r="AK799" s="354" t="s">
        <v>4207</v>
      </c>
      <c r="AL799" s="368">
        <v>30</v>
      </c>
      <c r="AM799" s="395" t="s">
        <v>4266</v>
      </c>
      <c r="AN799" s="354" t="s">
        <v>4267</v>
      </c>
      <c r="AO799" s="368">
        <v>50</v>
      </c>
      <c r="AP799" s="395"/>
      <c r="AQ799" s="354"/>
      <c r="AR799" s="368"/>
      <c r="AS799" s="395"/>
      <c r="AT799" s="347"/>
      <c r="AU799" s="368"/>
      <c r="AV799" s="383"/>
      <c r="AW799" s="347"/>
      <c r="AX799" s="368"/>
    </row>
    <row r="800" spans="1:233" ht="247.05" customHeight="1" x14ac:dyDescent="0.25">
      <c r="A800" s="97">
        <v>2990</v>
      </c>
      <c r="B800" s="280" t="s">
        <v>4185</v>
      </c>
      <c r="C800" s="347" t="s">
        <v>4186</v>
      </c>
      <c r="D800" s="348" t="s">
        <v>4187</v>
      </c>
      <c r="E800" s="351" t="s">
        <v>4259</v>
      </c>
      <c r="F800" s="355" t="s">
        <v>4449</v>
      </c>
      <c r="G800" s="351" t="s">
        <v>4268</v>
      </c>
      <c r="H800" s="347">
        <v>2011</v>
      </c>
      <c r="I800" s="84" t="s">
        <v>4269</v>
      </c>
      <c r="J800" s="352">
        <v>246000</v>
      </c>
      <c r="K800" s="105" t="s">
        <v>6709</v>
      </c>
      <c r="L800" s="84" t="s">
        <v>4262</v>
      </c>
      <c r="M800" s="84" t="s">
        <v>4262</v>
      </c>
      <c r="N800" s="354" t="s">
        <v>4263</v>
      </c>
      <c r="O800" s="354" t="s">
        <v>4264</v>
      </c>
      <c r="P800" s="350" t="s">
        <v>8498</v>
      </c>
      <c r="Q800" s="353">
        <v>22.35</v>
      </c>
      <c r="R800" s="353"/>
      <c r="S800" s="353">
        <v>19.35823754789272</v>
      </c>
      <c r="T800" s="353">
        <v>44.7</v>
      </c>
      <c r="U800" s="353">
        <v>64.05823754789273</v>
      </c>
      <c r="V800" s="347">
        <v>100</v>
      </c>
      <c r="W800" s="347">
        <v>100</v>
      </c>
      <c r="X800" s="96" t="s">
        <v>4194</v>
      </c>
      <c r="Y800" s="97"/>
      <c r="Z800" s="97"/>
      <c r="AA800" s="97"/>
      <c r="AB800" s="347">
        <v>11</v>
      </c>
      <c r="AC800" s="97"/>
      <c r="AD800" s="353">
        <v>12.57</v>
      </c>
      <c r="AE800" s="418">
        <v>5</v>
      </c>
      <c r="AF800" s="92">
        <v>100</v>
      </c>
      <c r="AG800" s="395" t="s">
        <v>3601</v>
      </c>
      <c r="AH800" s="354" t="s">
        <v>4265</v>
      </c>
      <c r="AI800" s="368">
        <v>20</v>
      </c>
      <c r="AJ800" s="395" t="s">
        <v>4206</v>
      </c>
      <c r="AK800" s="354" t="s">
        <v>4207</v>
      </c>
      <c r="AL800" s="368">
        <v>30</v>
      </c>
      <c r="AM800" s="395" t="s">
        <v>4266</v>
      </c>
      <c r="AN800" s="354" t="s">
        <v>4267</v>
      </c>
      <c r="AO800" s="368">
        <v>50</v>
      </c>
      <c r="AP800" s="395"/>
      <c r="AQ800" s="354"/>
      <c r="AR800" s="368"/>
      <c r="AS800" s="395"/>
      <c r="AT800" s="347"/>
      <c r="AU800" s="368"/>
      <c r="AV800" s="383"/>
      <c r="AW800" s="347"/>
      <c r="AX800" s="368"/>
    </row>
    <row r="801" spans="1:50" ht="247.05" customHeight="1" x14ac:dyDescent="0.25">
      <c r="A801" s="97">
        <v>2990</v>
      </c>
      <c r="B801" s="280" t="s">
        <v>4185</v>
      </c>
      <c r="C801" s="347" t="s">
        <v>4186</v>
      </c>
      <c r="D801" s="348" t="s">
        <v>4187</v>
      </c>
      <c r="E801" s="351" t="s">
        <v>4259</v>
      </c>
      <c r="F801" s="355" t="s">
        <v>4449</v>
      </c>
      <c r="G801" s="351" t="s">
        <v>4270</v>
      </c>
      <c r="H801" s="347">
        <v>2011</v>
      </c>
      <c r="I801" s="84" t="s">
        <v>4271</v>
      </c>
      <c r="J801" s="352">
        <v>200400</v>
      </c>
      <c r="K801" s="105" t="s">
        <v>6709</v>
      </c>
      <c r="L801" s="84" t="s">
        <v>4262</v>
      </c>
      <c r="M801" s="84" t="s">
        <v>4262</v>
      </c>
      <c r="N801" s="354" t="s">
        <v>4263</v>
      </c>
      <c r="O801" s="354" t="s">
        <v>4264</v>
      </c>
      <c r="P801" s="350" t="s">
        <v>8499</v>
      </c>
      <c r="Q801" s="353">
        <v>22.35</v>
      </c>
      <c r="R801" s="353"/>
      <c r="S801" s="353">
        <v>19.35823754789272</v>
      </c>
      <c r="T801" s="353">
        <v>44.7</v>
      </c>
      <c r="U801" s="353">
        <v>64.05823754789273</v>
      </c>
      <c r="V801" s="347">
        <v>100</v>
      </c>
      <c r="W801" s="347">
        <v>100</v>
      </c>
      <c r="X801" s="96" t="s">
        <v>4194</v>
      </c>
      <c r="Y801" s="97"/>
      <c r="Z801" s="97"/>
      <c r="AA801" s="97"/>
      <c r="AB801" s="347">
        <v>11</v>
      </c>
      <c r="AC801" s="97"/>
      <c r="AD801" s="353">
        <v>12.57</v>
      </c>
      <c r="AE801" s="418">
        <v>5</v>
      </c>
      <c r="AF801" s="92">
        <v>100</v>
      </c>
      <c r="AG801" s="395" t="s">
        <v>3601</v>
      </c>
      <c r="AH801" s="354" t="s">
        <v>4265</v>
      </c>
      <c r="AI801" s="368">
        <v>20</v>
      </c>
      <c r="AJ801" s="395" t="s">
        <v>4206</v>
      </c>
      <c r="AK801" s="354" t="s">
        <v>4207</v>
      </c>
      <c r="AL801" s="368">
        <v>30</v>
      </c>
      <c r="AM801" s="395" t="s">
        <v>4266</v>
      </c>
      <c r="AN801" s="354" t="s">
        <v>4267</v>
      </c>
      <c r="AO801" s="368">
        <v>50</v>
      </c>
      <c r="AP801" s="395"/>
      <c r="AQ801" s="354"/>
      <c r="AR801" s="368"/>
      <c r="AS801" s="395"/>
      <c r="AT801" s="347"/>
      <c r="AU801" s="368"/>
      <c r="AV801" s="383"/>
      <c r="AW801" s="347"/>
      <c r="AX801" s="368"/>
    </row>
    <row r="802" spans="1:50" ht="247.05" customHeight="1" x14ac:dyDescent="0.25">
      <c r="A802" s="97">
        <v>2990</v>
      </c>
      <c r="B802" s="280" t="s">
        <v>4185</v>
      </c>
      <c r="C802" s="347" t="s">
        <v>4186</v>
      </c>
      <c r="D802" s="348" t="s">
        <v>4187</v>
      </c>
      <c r="E802" s="351" t="s">
        <v>4259</v>
      </c>
      <c r="F802" s="355" t="s">
        <v>4449</v>
      </c>
      <c r="G802" s="351" t="s">
        <v>4272</v>
      </c>
      <c r="H802" s="347">
        <v>2010</v>
      </c>
      <c r="I802" s="84" t="s">
        <v>4273</v>
      </c>
      <c r="J802" s="352">
        <v>49098.94</v>
      </c>
      <c r="K802" s="105" t="s">
        <v>6709</v>
      </c>
      <c r="L802" s="84" t="s">
        <v>4262</v>
      </c>
      <c r="M802" s="84" t="s">
        <v>4262</v>
      </c>
      <c r="N802" s="354" t="s">
        <v>4263</v>
      </c>
      <c r="O802" s="354" t="s">
        <v>4264</v>
      </c>
      <c r="P802" s="350" t="s">
        <v>8500</v>
      </c>
      <c r="Q802" s="353">
        <v>22.35</v>
      </c>
      <c r="R802" s="353"/>
      <c r="S802" s="353">
        <v>7.0977011494252871</v>
      </c>
      <c r="T802" s="353">
        <v>22.35</v>
      </c>
      <c r="U802" s="353">
        <v>29.447701149425288</v>
      </c>
      <c r="V802" s="347">
        <v>100</v>
      </c>
      <c r="W802" s="347">
        <v>100</v>
      </c>
      <c r="X802" s="96" t="s">
        <v>4194</v>
      </c>
      <c r="Y802" s="97"/>
      <c r="Z802" s="97"/>
      <c r="AA802" s="97"/>
      <c r="AB802" s="347">
        <v>11</v>
      </c>
      <c r="AC802" s="97"/>
      <c r="AD802" s="353">
        <v>12.57</v>
      </c>
      <c r="AE802" s="418">
        <v>3</v>
      </c>
      <c r="AF802" s="92">
        <v>100</v>
      </c>
      <c r="AG802" s="395" t="s">
        <v>3601</v>
      </c>
      <c r="AH802" s="354" t="s">
        <v>4265</v>
      </c>
      <c r="AI802" s="368">
        <v>20</v>
      </c>
      <c r="AJ802" s="395" t="s">
        <v>4206</v>
      </c>
      <c r="AK802" s="354" t="s">
        <v>4207</v>
      </c>
      <c r="AL802" s="368">
        <v>30</v>
      </c>
      <c r="AM802" s="395" t="s">
        <v>4266</v>
      </c>
      <c r="AN802" s="354" t="s">
        <v>4267</v>
      </c>
      <c r="AO802" s="368">
        <v>50</v>
      </c>
      <c r="AP802" s="395"/>
      <c r="AQ802" s="354"/>
      <c r="AR802" s="368"/>
      <c r="AS802" s="395"/>
      <c r="AT802" s="347"/>
      <c r="AU802" s="368"/>
      <c r="AV802" s="383"/>
      <c r="AW802" s="347"/>
      <c r="AX802" s="368"/>
    </row>
    <row r="803" spans="1:50" ht="247.05" customHeight="1" x14ac:dyDescent="0.25">
      <c r="A803" s="97">
        <v>2990</v>
      </c>
      <c r="B803" s="280" t="s">
        <v>4185</v>
      </c>
      <c r="C803" s="347" t="s">
        <v>4186</v>
      </c>
      <c r="D803" s="348" t="s">
        <v>4187</v>
      </c>
      <c r="E803" s="351" t="s">
        <v>4259</v>
      </c>
      <c r="F803" s="355" t="s">
        <v>4449</v>
      </c>
      <c r="G803" s="351" t="s">
        <v>4274</v>
      </c>
      <c r="H803" s="347">
        <v>2010</v>
      </c>
      <c r="I803" s="84" t="s">
        <v>4275</v>
      </c>
      <c r="J803" s="352">
        <v>41275.199999999997</v>
      </c>
      <c r="K803" s="105" t="s">
        <v>6709</v>
      </c>
      <c r="L803" s="84" t="s">
        <v>4262</v>
      </c>
      <c r="M803" s="84" t="s">
        <v>4262</v>
      </c>
      <c r="N803" s="354" t="s">
        <v>4263</v>
      </c>
      <c r="O803" s="354" t="s">
        <v>4264</v>
      </c>
      <c r="P803" s="350" t="s">
        <v>8501</v>
      </c>
      <c r="Q803" s="353">
        <v>22.35</v>
      </c>
      <c r="R803" s="353"/>
      <c r="S803" s="353">
        <v>3.6494252873563218</v>
      </c>
      <c r="T803" s="353">
        <v>22.35</v>
      </c>
      <c r="U803" s="353">
        <v>25.999425287356324</v>
      </c>
      <c r="V803" s="347">
        <v>100</v>
      </c>
      <c r="W803" s="347">
        <v>100</v>
      </c>
      <c r="X803" s="96" t="s">
        <v>4194</v>
      </c>
      <c r="Y803" s="97"/>
      <c r="Z803" s="97"/>
      <c r="AA803" s="97"/>
      <c r="AB803" s="347">
        <v>11</v>
      </c>
      <c r="AC803" s="97"/>
      <c r="AD803" s="353">
        <v>12.57</v>
      </c>
      <c r="AE803" s="418">
        <v>5</v>
      </c>
      <c r="AF803" s="92">
        <v>100</v>
      </c>
      <c r="AG803" s="395" t="s">
        <v>3601</v>
      </c>
      <c r="AH803" s="354" t="s">
        <v>4265</v>
      </c>
      <c r="AI803" s="368">
        <v>20</v>
      </c>
      <c r="AJ803" s="395" t="s">
        <v>4206</v>
      </c>
      <c r="AK803" s="354" t="s">
        <v>4207</v>
      </c>
      <c r="AL803" s="368">
        <v>30</v>
      </c>
      <c r="AM803" s="395" t="s">
        <v>4266</v>
      </c>
      <c r="AN803" s="354" t="s">
        <v>4267</v>
      </c>
      <c r="AO803" s="368">
        <v>50</v>
      </c>
      <c r="AP803" s="395"/>
      <c r="AQ803" s="354"/>
      <c r="AR803" s="368"/>
      <c r="AS803" s="395"/>
      <c r="AT803" s="347"/>
      <c r="AU803" s="368"/>
      <c r="AV803" s="383"/>
      <c r="AW803" s="347"/>
      <c r="AX803" s="368"/>
    </row>
    <row r="804" spans="1:50" ht="247.05" customHeight="1" x14ac:dyDescent="0.25">
      <c r="A804" s="97">
        <v>2990</v>
      </c>
      <c r="B804" s="280" t="s">
        <v>4185</v>
      </c>
      <c r="C804" s="347" t="s">
        <v>4186</v>
      </c>
      <c r="D804" s="348" t="s">
        <v>4187</v>
      </c>
      <c r="E804" s="351" t="s">
        <v>4259</v>
      </c>
      <c r="F804" s="355" t="s">
        <v>4449</v>
      </c>
      <c r="G804" s="351" t="s">
        <v>4276</v>
      </c>
      <c r="H804" s="347">
        <v>2010</v>
      </c>
      <c r="I804" s="354" t="s">
        <v>4277</v>
      </c>
      <c r="J804" s="352">
        <v>46198.8</v>
      </c>
      <c r="K804" s="105" t="s">
        <v>6709</v>
      </c>
      <c r="L804" s="84" t="s">
        <v>4262</v>
      </c>
      <c r="M804" s="84" t="s">
        <v>4262</v>
      </c>
      <c r="N804" s="354" t="s">
        <v>4263</v>
      </c>
      <c r="O804" s="354" t="s">
        <v>4264</v>
      </c>
      <c r="P804" s="350" t="s">
        <v>8502</v>
      </c>
      <c r="Q804" s="353">
        <v>22.35</v>
      </c>
      <c r="R804" s="353"/>
      <c r="S804" s="353">
        <v>10.210727969348659</v>
      </c>
      <c r="T804" s="353">
        <v>22.35</v>
      </c>
      <c r="U804" s="353">
        <v>32.560727969348662</v>
      </c>
      <c r="V804" s="347">
        <v>100</v>
      </c>
      <c r="W804" s="347">
        <v>100</v>
      </c>
      <c r="X804" s="96" t="s">
        <v>4194</v>
      </c>
      <c r="Y804" s="97"/>
      <c r="Z804" s="97"/>
      <c r="AA804" s="97"/>
      <c r="AB804" s="347">
        <v>11</v>
      </c>
      <c r="AC804" s="97"/>
      <c r="AD804" s="353">
        <v>12.57</v>
      </c>
      <c r="AE804" s="418">
        <v>3</v>
      </c>
      <c r="AF804" s="92">
        <v>100</v>
      </c>
      <c r="AG804" s="395" t="s">
        <v>3601</v>
      </c>
      <c r="AH804" s="354" t="s">
        <v>4265</v>
      </c>
      <c r="AI804" s="368">
        <v>20</v>
      </c>
      <c r="AJ804" s="395" t="s">
        <v>4206</v>
      </c>
      <c r="AK804" s="354" t="s">
        <v>4207</v>
      </c>
      <c r="AL804" s="368">
        <v>30</v>
      </c>
      <c r="AM804" s="395" t="s">
        <v>4266</v>
      </c>
      <c r="AN804" s="354" t="s">
        <v>4267</v>
      </c>
      <c r="AO804" s="368">
        <v>50</v>
      </c>
      <c r="AP804" s="395"/>
      <c r="AQ804" s="354"/>
      <c r="AR804" s="368"/>
      <c r="AS804" s="395"/>
      <c r="AT804" s="347"/>
      <c r="AU804" s="368"/>
      <c r="AV804" s="383"/>
      <c r="AW804" s="347"/>
      <c r="AX804" s="368"/>
    </row>
    <row r="805" spans="1:50" ht="247.05" customHeight="1" x14ac:dyDescent="0.25">
      <c r="A805" s="97">
        <v>2990</v>
      </c>
      <c r="B805" s="280" t="s">
        <v>4185</v>
      </c>
      <c r="C805" s="347" t="s">
        <v>4186</v>
      </c>
      <c r="D805" s="348" t="s">
        <v>4187</v>
      </c>
      <c r="E805" s="351" t="s">
        <v>4278</v>
      </c>
      <c r="F805" s="355" t="s">
        <v>4449</v>
      </c>
      <c r="G805" s="351" t="s">
        <v>4279</v>
      </c>
      <c r="H805" s="347">
        <v>2011</v>
      </c>
      <c r="I805" s="354" t="s">
        <v>4280</v>
      </c>
      <c r="J805" s="352">
        <v>40992</v>
      </c>
      <c r="K805" s="105" t="s">
        <v>6709</v>
      </c>
      <c r="L805" s="84" t="s">
        <v>4281</v>
      </c>
      <c r="M805" s="84" t="s">
        <v>4281</v>
      </c>
      <c r="N805" s="354" t="s">
        <v>4263</v>
      </c>
      <c r="O805" s="354" t="s">
        <v>4264</v>
      </c>
      <c r="P805" s="350" t="s">
        <v>8503</v>
      </c>
      <c r="Q805" s="353">
        <v>22.35</v>
      </c>
      <c r="R805" s="353"/>
      <c r="S805" s="353">
        <v>5.0871647509578546</v>
      </c>
      <c r="T805" s="353">
        <v>22.35</v>
      </c>
      <c r="U805" s="353">
        <v>27.437164750957855</v>
      </c>
      <c r="V805" s="347">
        <v>100</v>
      </c>
      <c r="W805" s="347">
        <v>100</v>
      </c>
      <c r="X805" s="96" t="s">
        <v>4194</v>
      </c>
      <c r="Y805" s="97"/>
      <c r="Z805" s="97"/>
      <c r="AA805" s="97"/>
      <c r="AB805" s="347">
        <v>11</v>
      </c>
      <c r="AC805" s="97"/>
      <c r="AD805" s="353">
        <v>12.57</v>
      </c>
      <c r="AE805" s="418">
        <v>5</v>
      </c>
      <c r="AF805" s="92">
        <v>100</v>
      </c>
      <c r="AG805" s="395" t="s">
        <v>4206</v>
      </c>
      <c r="AH805" s="354" t="s">
        <v>4207</v>
      </c>
      <c r="AI805" s="368">
        <v>30</v>
      </c>
      <c r="AJ805" s="395" t="s">
        <v>4282</v>
      </c>
      <c r="AK805" s="354" t="s">
        <v>4283</v>
      </c>
      <c r="AL805" s="368">
        <v>50</v>
      </c>
      <c r="AM805" s="396"/>
      <c r="AN805" s="98"/>
      <c r="AO805" s="368"/>
      <c r="AP805" s="395"/>
      <c r="AQ805" s="354"/>
      <c r="AR805" s="368"/>
      <c r="AS805" s="395"/>
      <c r="AT805" s="347"/>
      <c r="AU805" s="368"/>
      <c r="AV805" s="383"/>
      <c r="AW805" s="347"/>
      <c r="AX805" s="368"/>
    </row>
    <row r="806" spans="1:50" ht="91.05" customHeight="1" x14ac:dyDescent="0.25">
      <c r="A806" s="97">
        <v>2990</v>
      </c>
      <c r="B806" s="280" t="s">
        <v>4185</v>
      </c>
      <c r="C806" s="347" t="s">
        <v>4186</v>
      </c>
      <c r="D806" s="348" t="s">
        <v>4187</v>
      </c>
      <c r="E806" s="351" t="s">
        <v>4278</v>
      </c>
      <c r="F806" s="355" t="s">
        <v>4450</v>
      </c>
      <c r="G806" s="351" t="s">
        <v>4284</v>
      </c>
      <c r="H806" s="347">
        <v>2011</v>
      </c>
      <c r="I806" s="84" t="s">
        <v>4285</v>
      </c>
      <c r="J806" s="352">
        <v>43864.62</v>
      </c>
      <c r="K806" s="105" t="s">
        <v>6709</v>
      </c>
      <c r="L806" s="84" t="s">
        <v>4281</v>
      </c>
      <c r="M806" s="84" t="s">
        <v>4281</v>
      </c>
      <c r="N806" s="354" t="s">
        <v>4286</v>
      </c>
      <c r="O806" s="84" t="s">
        <v>4287</v>
      </c>
      <c r="P806" s="350" t="s">
        <v>4288</v>
      </c>
      <c r="Q806" s="353">
        <v>22.35</v>
      </c>
      <c r="R806" s="353"/>
      <c r="S806" s="353">
        <v>4.2241379310344831</v>
      </c>
      <c r="T806" s="353">
        <v>22.35</v>
      </c>
      <c r="U806" s="353">
        <v>26.574137931034485</v>
      </c>
      <c r="V806" s="347">
        <v>100</v>
      </c>
      <c r="W806" s="347">
        <v>100</v>
      </c>
      <c r="X806" s="96" t="s">
        <v>4194</v>
      </c>
      <c r="Y806" s="97"/>
      <c r="Z806" s="97"/>
      <c r="AA806" s="97"/>
      <c r="AB806" s="347">
        <v>44</v>
      </c>
      <c r="AC806" s="97"/>
      <c r="AD806" s="353">
        <v>12.57</v>
      </c>
      <c r="AE806" s="418">
        <v>5</v>
      </c>
      <c r="AF806" s="92">
        <v>100</v>
      </c>
      <c r="AG806" s="395" t="s">
        <v>4206</v>
      </c>
      <c r="AH806" s="354" t="s">
        <v>4207</v>
      </c>
      <c r="AI806" s="368">
        <v>30</v>
      </c>
      <c r="AJ806" s="395" t="s">
        <v>4282</v>
      </c>
      <c r="AK806" s="354" t="s">
        <v>4283</v>
      </c>
      <c r="AL806" s="368">
        <v>50</v>
      </c>
      <c r="AM806" s="396"/>
      <c r="AN806" s="98"/>
      <c r="AO806" s="368"/>
      <c r="AP806" s="395"/>
      <c r="AQ806" s="354"/>
      <c r="AR806" s="368"/>
      <c r="AS806" s="395"/>
      <c r="AT806" s="347"/>
      <c r="AU806" s="368"/>
      <c r="AV806" s="383"/>
      <c r="AW806" s="347"/>
      <c r="AX806" s="368"/>
    </row>
    <row r="807" spans="1:50" ht="103.95" customHeight="1" x14ac:dyDescent="0.25">
      <c r="A807" s="97">
        <v>2990</v>
      </c>
      <c r="B807" s="280" t="s">
        <v>4185</v>
      </c>
      <c r="C807" s="347" t="s">
        <v>4186</v>
      </c>
      <c r="D807" s="348" t="s">
        <v>4187</v>
      </c>
      <c r="E807" s="351" t="s">
        <v>4259</v>
      </c>
      <c r="F807" s="355" t="s">
        <v>4450</v>
      </c>
      <c r="G807" s="351" t="s">
        <v>4289</v>
      </c>
      <c r="H807" s="347">
        <v>2011</v>
      </c>
      <c r="I807" s="84" t="s">
        <v>4290</v>
      </c>
      <c r="J807" s="352">
        <v>248943</v>
      </c>
      <c r="K807" s="105" t="s">
        <v>6709</v>
      </c>
      <c r="L807" s="84" t="s">
        <v>4262</v>
      </c>
      <c r="M807" s="84" t="s">
        <v>4262</v>
      </c>
      <c r="N807" s="84" t="s">
        <v>4291</v>
      </c>
      <c r="O807" s="84" t="s">
        <v>4292</v>
      </c>
      <c r="P807" s="350" t="s">
        <v>4293</v>
      </c>
      <c r="Q807" s="353">
        <v>22.35</v>
      </c>
      <c r="R807" s="353"/>
      <c r="S807" s="353">
        <v>11.408045977011493</v>
      </c>
      <c r="T807" s="353">
        <v>22.35</v>
      </c>
      <c r="U807" s="353">
        <v>33.758045977011491</v>
      </c>
      <c r="V807" s="347">
        <v>100</v>
      </c>
      <c r="W807" s="347">
        <v>100</v>
      </c>
      <c r="X807" s="96" t="s">
        <v>4194</v>
      </c>
      <c r="Y807" s="97"/>
      <c r="Z807" s="97"/>
      <c r="AA807" s="97"/>
      <c r="AB807" s="347">
        <v>4</v>
      </c>
      <c r="AC807" s="97"/>
      <c r="AD807" s="353">
        <v>12.57</v>
      </c>
      <c r="AE807" s="418">
        <v>5</v>
      </c>
      <c r="AF807" s="92">
        <v>100</v>
      </c>
      <c r="AG807" s="395" t="s">
        <v>3601</v>
      </c>
      <c r="AH807" s="354" t="s">
        <v>4265</v>
      </c>
      <c r="AI807" s="368">
        <v>20</v>
      </c>
      <c r="AJ807" s="395" t="s">
        <v>4206</v>
      </c>
      <c r="AK807" s="354" t="s">
        <v>4207</v>
      </c>
      <c r="AL807" s="368">
        <v>30</v>
      </c>
      <c r="AM807" s="395" t="s">
        <v>4294</v>
      </c>
      <c r="AN807" s="354" t="s">
        <v>4267</v>
      </c>
      <c r="AO807" s="368">
        <v>50</v>
      </c>
      <c r="AP807" s="395"/>
      <c r="AQ807" s="354"/>
      <c r="AR807" s="368"/>
      <c r="AS807" s="395"/>
      <c r="AT807" s="347"/>
      <c r="AU807" s="368"/>
      <c r="AV807" s="383"/>
      <c r="AW807" s="347"/>
      <c r="AX807" s="368"/>
    </row>
    <row r="808" spans="1:50" ht="52.2" customHeight="1" x14ac:dyDescent="0.25">
      <c r="A808" s="97">
        <v>2990</v>
      </c>
      <c r="B808" s="280" t="s">
        <v>4185</v>
      </c>
      <c r="C808" s="347" t="s">
        <v>4186</v>
      </c>
      <c r="D808" s="348" t="s">
        <v>4187</v>
      </c>
      <c r="E808" s="351" t="s">
        <v>3951</v>
      </c>
      <c r="F808" s="355" t="s">
        <v>4451</v>
      </c>
      <c r="G808" s="351" t="s">
        <v>4295</v>
      </c>
      <c r="H808" s="347">
        <v>2011</v>
      </c>
      <c r="I808" s="84" t="s">
        <v>4296</v>
      </c>
      <c r="J808" s="352">
        <v>86193.67</v>
      </c>
      <c r="K808" s="105" t="s">
        <v>6709</v>
      </c>
      <c r="L808" s="84" t="s">
        <v>4297</v>
      </c>
      <c r="M808" s="84" t="s">
        <v>4298</v>
      </c>
      <c r="N808" s="84" t="s">
        <v>4299</v>
      </c>
      <c r="O808" s="84" t="s">
        <v>4300</v>
      </c>
      <c r="P808" s="350" t="s">
        <v>4301</v>
      </c>
      <c r="Q808" s="353">
        <v>22.35</v>
      </c>
      <c r="R808" s="353"/>
      <c r="S808" s="353">
        <v>3.1704980842911876</v>
      </c>
      <c r="T808" s="353">
        <v>22.35</v>
      </c>
      <c r="U808" s="353">
        <v>25.520498084291191</v>
      </c>
      <c r="V808" s="347">
        <v>100</v>
      </c>
      <c r="W808" s="347">
        <v>100</v>
      </c>
      <c r="X808" s="96" t="s">
        <v>4194</v>
      </c>
      <c r="Y808" s="97"/>
      <c r="Z808" s="97"/>
      <c r="AA808" s="97"/>
      <c r="AB808" s="347">
        <v>4</v>
      </c>
      <c r="AC808" s="97"/>
      <c r="AD808" s="353">
        <v>12.57</v>
      </c>
      <c r="AE808" s="418">
        <v>5</v>
      </c>
      <c r="AF808" s="92">
        <v>100</v>
      </c>
      <c r="AG808" s="395" t="s">
        <v>3942</v>
      </c>
      <c r="AH808" s="354" t="s">
        <v>4302</v>
      </c>
      <c r="AI808" s="368">
        <v>90</v>
      </c>
      <c r="AJ808" s="395" t="s">
        <v>4206</v>
      </c>
      <c r="AK808" s="354" t="s">
        <v>4303</v>
      </c>
      <c r="AL808" s="368">
        <v>10</v>
      </c>
      <c r="AM808" s="395"/>
      <c r="AN808" s="354"/>
      <c r="AO808" s="368"/>
      <c r="AP808" s="395"/>
      <c r="AQ808" s="354"/>
      <c r="AR808" s="368"/>
      <c r="AS808" s="395"/>
      <c r="AT808" s="347"/>
      <c r="AU808" s="368"/>
      <c r="AV808" s="383"/>
      <c r="AW808" s="347"/>
      <c r="AX808" s="368"/>
    </row>
    <row r="809" spans="1:50" ht="103.95" customHeight="1" x14ac:dyDescent="0.25">
      <c r="A809" s="97">
        <v>2990</v>
      </c>
      <c r="B809" s="280" t="s">
        <v>4185</v>
      </c>
      <c r="C809" s="347" t="s">
        <v>4186</v>
      </c>
      <c r="D809" s="348" t="s">
        <v>4187</v>
      </c>
      <c r="E809" s="351" t="s">
        <v>4304</v>
      </c>
      <c r="F809" s="355" t="s">
        <v>4452</v>
      </c>
      <c r="G809" s="351" t="s">
        <v>4305</v>
      </c>
      <c r="H809" s="347">
        <v>2011</v>
      </c>
      <c r="I809" s="84" t="s">
        <v>4306</v>
      </c>
      <c r="J809" s="352">
        <v>37664.71</v>
      </c>
      <c r="K809" s="105" t="s">
        <v>6709</v>
      </c>
      <c r="L809" s="84" t="s">
        <v>4307</v>
      </c>
      <c r="M809" s="84" t="s">
        <v>4307</v>
      </c>
      <c r="N809" s="84" t="s">
        <v>4308</v>
      </c>
      <c r="O809" s="84" t="s">
        <v>4309</v>
      </c>
      <c r="P809" s="350" t="s">
        <v>4310</v>
      </c>
      <c r="Q809" s="353">
        <v>22.35</v>
      </c>
      <c r="R809" s="353"/>
      <c r="S809" s="353">
        <v>5.9003831417624522</v>
      </c>
      <c r="T809" s="353">
        <v>22.35</v>
      </c>
      <c r="U809" s="353">
        <v>28.250383141762455</v>
      </c>
      <c r="V809" s="347">
        <v>100</v>
      </c>
      <c r="W809" s="347">
        <v>100</v>
      </c>
      <c r="X809" s="96" t="s">
        <v>4194</v>
      </c>
      <c r="Y809" s="97"/>
      <c r="Z809" s="97"/>
      <c r="AA809" s="97"/>
      <c r="AB809" s="347">
        <v>4</v>
      </c>
      <c r="AC809" s="97"/>
      <c r="AD809" s="353">
        <v>12.57</v>
      </c>
      <c r="AE809" s="418">
        <v>5</v>
      </c>
      <c r="AF809" s="92">
        <v>100</v>
      </c>
      <c r="AG809" s="395" t="s">
        <v>2460</v>
      </c>
      <c r="AH809" s="354" t="s">
        <v>4311</v>
      </c>
      <c r="AI809" s="368">
        <v>80</v>
      </c>
      <c r="AJ809" s="395" t="s">
        <v>4206</v>
      </c>
      <c r="AK809" s="354" t="s">
        <v>4303</v>
      </c>
      <c r="AL809" s="368">
        <v>20</v>
      </c>
      <c r="AM809" s="395"/>
      <c r="AN809" s="354"/>
      <c r="AO809" s="368"/>
      <c r="AP809" s="395"/>
      <c r="AQ809" s="354"/>
      <c r="AR809" s="368"/>
      <c r="AS809" s="395"/>
      <c r="AT809" s="347"/>
      <c r="AU809" s="368"/>
      <c r="AV809" s="383"/>
      <c r="AW809" s="347"/>
      <c r="AX809" s="368"/>
    </row>
    <row r="810" spans="1:50" ht="103.95" customHeight="1" x14ac:dyDescent="0.25">
      <c r="A810" s="97">
        <v>2990</v>
      </c>
      <c r="B810" s="280" t="s">
        <v>4185</v>
      </c>
      <c r="C810" s="347" t="s">
        <v>4186</v>
      </c>
      <c r="D810" s="348" t="s">
        <v>4187</v>
      </c>
      <c r="E810" s="351" t="s">
        <v>4304</v>
      </c>
      <c r="F810" s="355" t="s">
        <v>4452</v>
      </c>
      <c r="G810" s="351" t="s">
        <v>4312</v>
      </c>
      <c r="H810" s="347">
        <v>2011</v>
      </c>
      <c r="I810" s="84" t="s">
        <v>4313</v>
      </c>
      <c r="J810" s="352">
        <v>172320</v>
      </c>
      <c r="K810" s="105" t="s">
        <v>6709</v>
      </c>
      <c r="L810" s="84" t="s">
        <v>4307</v>
      </c>
      <c r="M810" s="84" t="s">
        <v>4307</v>
      </c>
      <c r="N810" s="84" t="s">
        <v>4314</v>
      </c>
      <c r="O810" s="84" t="s">
        <v>4315</v>
      </c>
      <c r="P810" s="350" t="s">
        <v>4316</v>
      </c>
      <c r="Q810" s="353">
        <v>22.35</v>
      </c>
      <c r="R810" s="353"/>
      <c r="S810" s="353">
        <v>5.421455938697318</v>
      </c>
      <c r="T810" s="353">
        <v>22.35</v>
      </c>
      <c r="U810" s="353">
        <v>27.771455938697319</v>
      </c>
      <c r="V810" s="347">
        <v>100</v>
      </c>
      <c r="W810" s="347">
        <v>100</v>
      </c>
      <c r="X810" s="96" t="s">
        <v>4194</v>
      </c>
      <c r="Y810" s="97"/>
      <c r="Z810" s="97"/>
      <c r="AA810" s="97"/>
      <c r="AB810" s="347">
        <v>44</v>
      </c>
      <c r="AC810" s="97"/>
      <c r="AD810" s="353">
        <v>12.57</v>
      </c>
      <c r="AE810" s="418">
        <v>5</v>
      </c>
      <c r="AF810" s="92">
        <v>100</v>
      </c>
      <c r="AG810" s="395" t="s">
        <v>2460</v>
      </c>
      <c r="AH810" s="354" t="s">
        <v>4311</v>
      </c>
      <c r="AI810" s="368">
        <v>80</v>
      </c>
      <c r="AJ810" s="395" t="s">
        <v>4206</v>
      </c>
      <c r="AK810" s="354" t="s">
        <v>4303</v>
      </c>
      <c r="AL810" s="368">
        <v>20</v>
      </c>
      <c r="AM810" s="395"/>
      <c r="AN810" s="354"/>
      <c r="AO810" s="368"/>
      <c r="AP810" s="395"/>
      <c r="AQ810" s="354"/>
      <c r="AR810" s="368"/>
      <c r="AS810" s="395"/>
      <c r="AT810" s="347"/>
      <c r="AU810" s="368"/>
      <c r="AV810" s="383"/>
      <c r="AW810" s="347"/>
      <c r="AX810" s="368"/>
    </row>
    <row r="811" spans="1:50" ht="142.94999999999999" customHeight="1" x14ac:dyDescent="0.25">
      <c r="A811" s="97">
        <v>2990</v>
      </c>
      <c r="B811" s="280" t="s">
        <v>4185</v>
      </c>
      <c r="C811" s="347" t="s">
        <v>4186</v>
      </c>
      <c r="D811" s="348" t="s">
        <v>4187</v>
      </c>
      <c r="E811" s="351" t="s">
        <v>4317</v>
      </c>
      <c r="F811" s="355" t="s">
        <v>4453</v>
      </c>
      <c r="G811" s="351" t="s">
        <v>4318</v>
      </c>
      <c r="H811" s="347">
        <v>2013</v>
      </c>
      <c r="I811" s="84" t="s">
        <v>4319</v>
      </c>
      <c r="J811" s="352">
        <v>76283.25</v>
      </c>
      <c r="K811" s="105" t="s">
        <v>6709</v>
      </c>
      <c r="L811" s="354" t="s">
        <v>4320</v>
      </c>
      <c r="M811" s="84" t="s">
        <v>4321</v>
      </c>
      <c r="N811" s="354" t="s">
        <v>4322</v>
      </c>
      <c r="O811" s="84" t="s">
        <v>4323</v>
      </c>
      <c r="P811" s="350" t="s">
        <v>4324</v>
      </c>
      <c r="Q811" s="353">
        <v>22.35</v>
      </c>
      <c r="R811" s="353"/>
      <c r="S811" s="353">
        <v>2.9310344827586206</v>
      </c>
      <c r="T811" s="353">
        <v>22.35</v>
      </c>
      <c r="U811" s="353">
        <v>25.281034482758621</v>
      </c>
      <c r="V811" s="347">
        <v>100</v>
      </c>
      <c r="W811" s="347">
        <v>100</v>
      </c>
      <c r="X811" s="96" t="s">
        <v>4194</v>
      </c>
      <c r="Y811" s="97"/>
      <c r="Z811" s="97"/>
      <c r="AA811" s="97"/>
      <c r="AB811" s="347">
        <v>4</v>
      </c>
      <c r="AC811" s="97"/>
      <c r="AD811" s="353">
        <v>12.57</v>
      </c>
      <c r="AE811" s="418">
        <v>5</v>
      </c>
      <c r="AF811" s="92">
        <v>100</v>
      </c>
      <c r="AG811" s="395" t="s">
        <v>2661</v>
      </c>
      <c r="AH811" s="354" t="s">
        <v>4325</v>
      </c>
      <c r="AI811" s="368">
        <v>70</v>
      </c>
      <c r="AJ811" s="395" t="s">
        <v>4206</v>
      </c>
      <c r="AK811" s="354" t="s">
        <v>4303</v>
      </c>
      <c r="AL811" s="368">
        <v>30</v>
      </c>
      <c r="AM811" s="395"/>
      <c r="AN811" s="354"/>
      <c r="AO811" s="368"/>
      <c r="AP811" s="395"/>
      <c r="AQ811" s="354"/>
      <c r="AR811" s="368"/>
      <c r="AS811" s="395"/>
      <c r="AT811" s="347"/>
      <c r="AU811" s="368"/>
      <c r="AV811" s="383"/>
      <c r="AW811" s="347"/>
      <c r="AX811" s="368"/>
    </row>
    <row r="812" spans="1:50" ht="117.15" customHeight="1" x14ac:dyDescent="0.25">
      <c r="A812" s="97">
        <v>2990</v>
      </c>
      <c r="B812" s="280" t="s">
        <v>4185</v>
      </c>
      <c r="C812" s="347" t="s">
        <v>4186</v>
      </c>
      <c r="D812" s="348" t="s">
        <v>4187</v>
      </c>
      <c r="E812" s="351" t="s">
        <v>4317</v>
      </c>
      <c r="F812" s="355" t="s">
        <v>4453</v>
      </c>
      <c r="G812" s="351" t="s">
        <v>4326</v>
      </c>
      <c r="H812" s="347">
        <v>2012</v>
      </c>
      <c r="I812" s="84" t="s">
        <v>4327</v>
      </c>
      <c r="J812" s="352">
        <v>68999.179999999993</v>
      </c>
      <c r="K812" s="105" t="s">
        <v>6709</v>
      </c>
      <c r="L812" s="354" t="s">
        <v>4320</v>
      </c>
      <c r="M812" s="84" t="s">
        <v>4321</v>
      </c>
      <c r="N812" s="84" t="s">
        <v>4328</v>
      </c>
      <c r="O812" s="84" t="s">
        <v>4329</v>
      </c>
      <c r="P812" s="350" t="s">
        <v>4330</v>
      </c>
      <c r="Q812" s="353">
        <v>22.35</v>
      </c>
      <c r="R812" s="353"/>
      <c r="S812" s="353">
        <v>3.3524904214559386</v>
      </c>
      <c r="T812" s="353">
        <v>22.35</v>
      </c>
      <c r="U812" s="353">
        <v>25.702490421455941</v>
      </c>
      <c r="V812" s="347">
        <v>100</v>
      </c>
      <c r="W812" s="347">
        <v>100</v>
      </c>
      <c r="X812" s="96" t="s">
        <v>4194</v>
      </c>
      <c r="Y812" s="97"/>
      <c r="Z812" s="97"/>
      <c r="AA812" s="97"/>
      <c r="AB812" s="347">
        <v>4</v>
      </c>
      <c r="AC812" s="97"/>
      <c r="AD812" s="353">
        <v>12.57</v>
      </c>
      <c r="AE812" s="418">
        <v>5</v>
      </c>
      <c r="AF812" s="92">
        <v>100</v>
      </c>
      <c r="AG812" s="395" t="s">
        <v>2661</v>
      </c>
      <c r="AH812" s="354" t="s">
        <v>4325</v>
      </c>
      <c r="AI812" s="368">
        <v>80</v>
      </c>
      <c r="AJ812" s="395" t="s">
        <v>4206</v>
      </c>
      <c r="AK812" s="354" t="s">
        <v>4303</v>
      </c>
      <c r="AL812" s="368">
        <v>20</v>
      </c>
      <c r="AM812" s="395"/>
      <c r="AN812" s="354"/>
      <c r="AO812" s="368"/>
      <c r="AP812" s="395"/>
      <c r="AQ812" s="354"/>
      <c r="AR812" s="368"/>
      <c r="AS812" s="395"/>
      <c r="AT812" s="347"/>
      <c r="AU812" s="368"/>
      <c r="AV812" s="383"/>
      <c r="AW812" s="347"/>
      <c r="AX812" s="368"/>
    </row>
    <row r="813" spans="1:50" ht="312" customHeight="1" x14ac:dyDescent="0.25">
      <c r="A813" s="97">
        <v>2990</v>
      </c>
      <c r="B813" s="280" t="s">
        <v>4185</v>
      </c>
      <c r="C813" s="347" t="s">
        <v>4186</v>
      </c>
      <c r="D813" s="348" t="s">
        <v>4187</v>
      </c>
      <c r="E813" s="351" t="s">
        <v>4317</v>
      </c>
      <c r="F813" s="355" t="s">
        <v>4453</v>
      </c>
      <c r="G813" s="351" t="s">
        <v>4331</v>
      </c>
      <c r="H813" s="347">
        <v>2010</v>
      </c>
      <c r="I813" s="84" t="s">
        <v>4332</v>
      </c>
      <c r="J813" s="352">
        <v>28390.84</v>
      </c>
      <c r="K813" s="105" t="s">
        <v>6709</v>
      </c>
      <c r="L813" s="354" t="s">
        <v>4320</v>
      </c>
      <c r="M813" s="84" t="s">
        <v>4321</v>
      </c>
      <c r="N813" s="84" t="s">
        <v>8472</v>
      </c>
      <c r="O813" s="84" t="s">
        <v>4333</v>
      </c>
      <c r="P813" s="350" t="s">
        <v>4334</v>
      </c>
      <c r="Q813" s="353">
        <v>22.35</v>
      </c>
      <c r="R813" s="353"/>
      <c r="S813" s="353">
        <v>2.9310344827586206</v>
      </c>
      <c r="T813" s="353">
        <v>22.35</v>
      </c>
      <c r="U813" s="353">
        <v>25.281034482758621</v>
      </c>
      <c r="V813" s="347">
        <v>100</v>
      </c>
      <c r="W813" s="347">
        <v>100</v>
      </c>
      <c r="X813" s="96" t="s">
        <v>4194</v>
      </c>
      <c r="Y813" s="97"/>
      <c r="Z813" s="97"/>
      <c r="AA813" s="97"/>
      <c r="AB813" s="347">
        <v>66</v>
      </c>
      <c r="AC813" s="97"/>
      <c r="AD813" s="353">
        <v>12.57</v>
      </c>
      <c r="AE813" s="418">
        <v>5</v>
      </c>
      <c r="AF813" s="92">
        <v>100</v>
      </c>
      <c r="AG813" s="395" t="s">
        <v>2661</v>
      </c>
      <c r="AH813" s="354" t="s">
        <v>4325</v>
      </c>
      <c r="AI813" s="368">
        <v>80</v>
      </c>
      <c r="AJ813" s="395" t="s">
        <v>4206</v>
      </c>
      <c r="AK813" s="354" t="s">
        <v>4303</v>
      </c>
      <c r="AL813" s="368">
        <v>20</v>
      </c>
      <c r="AM813" s="395"/>
      <c r="AN813" s="354"/>
      <c r="AO813" s="368"/>
      <c r="AP813" s="395"/>
      <c r="AQ813" s="354"/>
      <c r="AR813" s="368"/>
      <c r="AS813" s="395"/>
      <c r="AT813" s="347"/>
      <c r="AU813" s="368"/>
      <c r="AV813" s="383"/>
      <c r="AW813" s="347"/>
      <c r="AX813" s="368"/>
    </row>
    <row r="814" spans="1:50" ht="91.05" customHeight="1" x14ac:dyDescent="0.25">
      <c r="A814" s="97">
        <v>2990</v>
      </c>
      <c r="B814" s="280" t="s">
        <v>4185</v>
      </c>
      <c r="C814" s="347" t="s">
        <v>4186</v>
      </c>
      <c r="D814" s="348" t="s">
        <v>4187</v>
      </c>
      <c r="E814" s="351" t="s">
        <v>4317</v>
      </c>
      <c r="F814" s="355" t="s">
        <v>4453</v>
      </c>
      <c r="G814" s="351" t="s">
        <v>4335</v>
      </c>
      <c r="H814" s="347">
        <v>2010</v>
      </c>
      <c r="I814" s="84" t="s">
        <v>4336</v>
      </c>
      <c r="J814" s="352">
        <v>792044.16</v>
      </c>
      <c r="K814" s="105" t="s">
        <v>6709</v>
      </c>
      <c r="L814" s="84" t="s">
        <v>4337</v>
      </c>
      <c r="M814" s="84" t="s">
        <v>4321</v>
      </c>
      <c r="N814" s="84" t="s">
        <v>4338</v>
      </c>
      <c r="O814" s="84" t="s">
        <v>4339</v>
      </c>
      <c r="P814" s="350" t="s">
        <v>4340</v>
      </c>
      <c r="Q814" s="353">
        <v>22.35</v>
      </c>
      <c r="R814" s="353"/>
      <c r="S814" s="353">
        <v>11.015325670498084</v>
      </c>
      <c r="T814" s="353">
        <v>22.35</v>
      </c>
      <c r="U814" s="353">
        <v>33.365325670498088</v>
      </c>
      <c r="V814" s="347">
        <v>100</v>
      </c>
      <c r="W814" s="347">
        <v>100</v>
      </c>
      <c r="X814" s="96" t="s">
        <v>4194</v>
      </c>
      <c r="Y814" s="97"/>
      <c r="Z814" s="97"/>
      <c r="AA814" s="97"/>
      <c r="AB814" s="347">
        <v>35</v>
      </c>
      <c r="AC814" s="97"/>
      <c r="AD814" s="353">
        <v>12.57</v>
      </c>
      <c r="AE814" s="418">
        <v>3</v>
      </c>
      <c r="AF814" s="92">
        <v>100</v>
      </c>
      <c r="AG814" s="395" t="s">
        <v>2661</v>
      </c>
      <c r="AH814" s="354" t="s">
        <v>4325</v>
      </c>
      <c r="AI814" s="368">
        <v>80</v>
      </c>
      <c r="AJ814" s="395" t="s">
        <v>4206</v>
      </c>
      <c r="AK814" s="354" t="s">
        <v>4303</v>
      </c>
      <c r="AL814" s="368">
        <v>20</v>
      </c>
      <c r="AM814" s="395"/>
      <c r="AN814" s="354"/>
      <c r="AO814" s="368"/>
      <c r="AP814" s="395"/>
      <c r="AQ814" s="354"/>
      <c r="AR814" s="368"/>
      <c r="AS814" s="395"/>
      <c r="AT814" s="347"/>
      <c r="AU814" s="368"/>
      <c r="AV814" s="383"/>
      <c r="AW814" s="347"/>
      <c r="AX814" s="368"/>
    </row>
    <row r="815" spans="1:50" ht="142.94999999999999" customHeight="1" x14ac:dyDescent="0.25">
      <c r="A815" s="97">
        <v>2990</v>
      </c>
      <c r="B815" s="280" t="s">
        <v>4185</v>
      </c>
      <c r="C815" s="347" t="s">
        <v>4186</v>
      </c>
      <c r="D815" s="348" t="s">
        <v>4187</v>
      </c>
      <c r="E815" s="351" t="s">
        <v>4317</v>
      </c>
      <c r="F815" s="355" t="s">
        <v>4453</v>
      </c>
      <c r="G815" s="351" t="s">
        <v>4341</v>
      </c>
      <c r="H815" s="347">
        <v>2010</v>
      </c>
      <c r="I815" s="84" t="s">
        <v>4342</v>
      </c>
      <c r="J815" s="352">
        <v>64284</v>
      </c>
      <c r="K815" s="105" t="s">
        <v>6709</v>
      </c>
      <c r="L815" s="84" t="s">
        <v>4337</v>
      </c>
      <c r="M815" s="84" t="s">
        <v>4321</v>
      </c>
      <c r="N815" s="84" t="s">
        <v>4343</v>
      </c>
      <c r="O815" s="84" t="s">
        <v>4344</v>
      </c>
      <c r="P815" s="350" t="s">
        <v>4345</v>
      </c>
      <c r="Q815" s="353">
        <v>22.35</v>
      </c>
      <c r="R815" s="353"/>
      <c r="S815" s="353">
        <v>4.5498084291187739</v>
      </c>
      <c r="T815" s="353">
        <v>22.35</v>
      </c>
      <c r="U815" s="353">
        <v>26.899808429118774</v>
      </c>
      <c r="V815" s="347">
        <v>100</v>
      </c>
      <c r="W815" s="347">
        <v>100</v>
      </c>
      <c r="X815" s="96" t="s">
        <v>4194</v>
      </c>
      <c r="Y815" s="97"/>
      <c r="Z815" s="97"/>
      <c r="AA815" s="97"/>
      <c r="AB815" s="347">
        <v>35</v>
      </c>
      <c r="AC815" s="97"/>
      <c r="AD815" s="353">
        <v>12.57</v>
      </c>
      <c r="AE815" s="418">
        <v>5</v>
      </c>
      <c r="AF815" s="92">
        <v>100</v>
      </c>
      <c r="AG815" s="395" t="s">
        <v>2661</v>
      </c>
      <c r="AH815" s="354" t="s">
        <v>4325</v>
      </c>
      <c r="AI815" s="368">
        <v>80</v>
      </c>
      <c r="AJ815" s="395" t="s">
        <v>4206</v>
      </c>
      <c r="AK815" s="354" t="s">
        <v>4303</v>
      </c>
      <c r="AL815" s="368">
        <v>20</v>
      </c>
      <c r="AM815" s="395"/>
      <c r="AN815" s="354"/>
      <c r="AO815" s="368"/>
      <c r="AP815" s="395"/>
      <c r="AQ815" s="354"/>
      <c r="AR815" s="368"/>
      <c r="AS815" s="395"/>
      <c r="AT815" s="347"/>
      <c r="AU815" s="368"/>
      <c r="AV815" s="383"/>
      <c r="AW815" s="347"/>
      <c r="AX815" s="368"/>
    </row>
    <row r="816" spans="1:50" ht="91.05" customHeight="1" x14ac:dyDescent="0.25">
      <c r="A816" s="97">
        <v>2990</v>
      </c>
      <c r="B816" s="280" t="s">
        <v>4185</v>
      </c>
      <c r="C816" s="347" t="s">
        <v>4186</v>
      </c>
      <c r="D816" s="348" t="s">
        <v>4187</v>
      </c>
      <c r="E816" s="351" t="s">
        <v>4317</v>
      </c>
      <c r="F816" s="355" t="s">
        <v>4453</v>
      </c>
      <c r="G816" s="351" t="s">
        <v>4346</v>
      </c>
      <c r="H816" s="347">
        <v>2013</v>
      </c>
      <c r="I816" s="84" t="s">
        <v>4347</v>
      </c>
      <c r="J816" s="329">
        <v>90144.47</v>
      </c>
      <c r="K816" s="105" t="s">
        <v>6709</v>
      </c>
      <c r="L816" s="354" t="s">
        <v>4320</v>
      </c>
      <c r="M816" s="84" t="s">
        <v>4321</v>
      </c>
      <c r="N816" s="84" t="s">
        <v>8473</v>
      </c>
      <c r="O816" s="84" t="s">
        <v>4348</v>
      </c>
      <c r="P816" s="350" t="s">
        <v>4349</v>
      </c>
      <c r="Q816" s="353">
        <v>22.35</v>
      </c>
      <c r="R816" s="353"/>
      <c r="S816" s="353">
        <v>3.3524904214559386</v>
      </c>
      <c r="T816" s="353">
        <v>22.35</v>
      </c>
      <c r="U816" s="353">
        <v>25.702490421455941</v>
      </c>
      <c r="V816" s="347">
        <v>100</v>
      </c>
      <c r="W816" s="347">
        <v>100</v>
      </c>
      <c r="X816" s="96" t="s">
        <v>4194</v>
      </c>
      <c r="Y816" s="97"/>
      <c r="Z816" s="97"/>
      <c r="AA816" s="97"/>
      <c r="AB816" s="347">
        <v>4</v>
      </c>
      <c r="AC816" s="97"/>
      <c r="AD816" s="353">
        <v>12.57</v>
      </c>
      <c r="AE816" s="418">
        <v>5</v>
      </c>
      <c r="AF816" s="92">
        <v>100</v>
      </c>
      <c r="AG816" s="395" t="s">
        <v>2661</v>
      </c>
      <c r="AH816" s="354" t="s">
        <v>4325</v>
      </c>
      <c r="AI816" s="368">
        <v>60</v>
      </c>
      <c r="AJ816" s="395" t="s">
        <v>4206</v>
      </c>
      <c r="AK816" s="354" t="s">
        <v>4303</v>
      </c>
      <c r="AL816" s="368">
        <v>40</v>
      </c>
      <c r="AM816" s="395"/>
      <c r="AN816" s="354"/>
      <c r="AO816" s="368"/>
      <c r="AP816" s="395"/>
      <c r="AQ816" s="354"/>
      <c r="AR816" s="368"/>
      <c r="AS816" s="395"/>
      <c r="AT816" s="347"/>
      <c r="AU816" s="368"/>
      <c r="AV816" s="383"/>
      <c r="AW816" s="347"/>
      <c r="AX816" s="368"/>
    </row>
    <row r="817" spans="1:50" ht="52.2" customHeight="1" x14ac:dyDescent="0.25">
      <c r="A817" s="97">
        <v>2990</v>
      </c>
      <c r="B817" s="280" t="s">
        <v>4185</v>
      </c>
      <c r="C817" s="347" t="s">
        <v>4186</v>
      </c>
      <c r="D817" s="348" t="s">
        <v>4187</v>
      </c>
      <c r="E817" s="351" t="s">
        <v>4350</v>
      </c>
      <c r="F817" s="355" t="s">
        <v>4454</v>
      </c>
      <c r="G817" s="351" t="s">
        <v>4351</v>
      </c>
      <c r="H817" s="347">
        <v>2010</v>
      </c>
      <c r="I817" s="84" t="s">
        <v>4352</v>
      </c>
      <c r="J817" s="352">
        <v>111552.17</v>
      </c>
      <c r="K817" s="105" t="s">
        <v>6709</v>
      </c>
      <c r="L817" s="84" t="s">
        <v>4353</v>
      </c>
      <c r="M817" s="84" t="s">
        <v>4354</v>
      </c>
      <c r="N817" s="84" t="s">
        <v>4355</v>
      </c>
      <c r="O817" s="84" t="s">
        <v>4356</v>
      </c>
      <c r="P817" s="350" t="s">
        <v>4357</v>
      </c>
      <c r="Q817" s="353">
        <v>22.35</v>
      </c>
      <c r="R817" s="353"/>
      <c r="S817" s="353">
        <v>10.114942528735632</v>
      </c>
      <c r="T817" s="353">
        <v>22.35</v>
      </c>
      <c r="U817" s="353">
        <v>32.464942528735634</v>
      </c>
      <c r="V817" s="347">
        <v>100</v>
      </c>
      <c r="W817" s="347">
        <v>100</v>
      </c>
      <c r="X817" s="96" t="s">
        <v>4194</v>
      </c>
      <c r="Y817" s="97"/>
      <c r="Z817" s="97"/>
      <c r="AA817" s="97"/>
      <c r="AB817" s="347">
        <v>35</v>
      </c>
      <c r="AC817" s="97"/>
      <c r="AD817" s="353"/>
      <c r="AE817" s="418">
        <v>5</v>
      </c>
      <c r="AF817" s="92">
        <v>100</v>
      </c>
      <c r="AG817" s="395" t="s">
        <v>2588</v>
      </c>
      <c r="AH817" s="354" t="s">
        <v>4358</v>
      </c>
      <c r="AI817" s="368">
        <v>70</v>
      </c>
      <c r="AJ817" s="395" t="s">
        <v>4206</v>
      </c>
      <c r="AK817" s="354" t="s">
        <v>4303</v>
      </c>
      <c r="AL817" s="368">
        <v>30</v>
      </c>
      <c r="AM817" s="395"/>
      <c r="AN817" s="354"/>
      <c r="AO817" s="368"/>
      <c r="AP817" s="395"/>
      <c r="AQ817" s="354"/>
      <c r="AR817" s="368"/>
      <c r="AS817" s="395"/>
      <c r="AT817" s="347"/>
      <c r="AU817" s="368"/>
      <c r="AV817" s="383"/>
      <c r="AW817" s="347"/>
      <c r="AX817" s="368"/>
    </row>
    <row r="818" spans="1:50" ht="78" customHeight="1" x14ac:dyDescent="0.25">
      <c r="A818" s="97">
        <v>2990</v>
      </c>
      <c r="B818" s="280" t="s">
        <v>4185</v>
      </c>
      <c r="C818" s="347" t="s">
        <v>4186</v>
      </c>
      <c r="D818" s="348" t="s">
        <v>4187</v>
      </c>
      <c r="E818" s="351" t="s">
        <v>4350</v>
      </c>
      <c r="F818" s="355" t="s">
        <v>4454</v>
      </c>
      <c r="G818" s="351" t="s">
        <v>4359</v>
      </c>
      <c r="H818" s="347">
        <v>2011</v>
      </c>
      <c r="I818" s="84" t="s">
        <v>4360</v>
      </c>
      <c r="J818" s="352">
        <v>74940</v>
      </c>
      <c r="K818" s="105" t="s">
        <v>6709</v>
      </c>
      <c r="L818" s="84" t="s">
        <v>4353</v>
      </c>
      <c r="M818" s="84" t="s">
        <v>4361</v>
      </c>
      <c r="N818" s="84" t="s">
        <v>4362</v>
      </c>
      <c r="O818" s="84" t="s">
        <v>4363</v>
      </c>
      <c r="P818" s="350" t="s">
        <v>4364</v>
      </c>
      <c r="Q818" s="353">
        <v>22.35</v>
      </c>
      <c r="R818" s="353"/>
      <c r="S818" s="353">
        <v>6.2835249042145591</v>
      </c>
      <c r="T818" s="353">
        <v>22.35</v>
      </c>
      <c r="U818" s="353">
        <v>28.633524904214561</v>
      </c>
      <c r="V818" s="347">
        <v>100</v>
      </c>
      <c r="W818" s="347">
        <v>100</v>
      </c>
      <c r="X818" s="96" t="s">
        <v>4194</v>
      </c>
      <c r="Y818" s="97"/>
      <c r="Z818" s="97"/>
      <c r="AA818" s="97"/>
      <c r="AB818" s="347">
        <v>4</v>
      </c>
      <c r="AC818" s="97"/>
      <c r="AD818" s="353"/>
      <c r="AE818" s="418">
        <v>5</v>
      </c>
      <c r="AF818" s="92">
        <v>100</v>
      </c>
      <c r="AG818" s="395" t="s">
        <v>2588</v>
      </c>
      <c r="AH818" s="354" t="s">
        <v>4358</v>
      </c>
      <c r="AI818" s="368">
        <v>70</v>
      </c>
      <c r="AJ818" s="395" t="s">
        <v>4206</v>
      </c>
      <c r="AK818" s="354" t="s">
        <v>4303</v>
      </c>
      <c r="AL818" s="368">
        <v>30</v>
      </c>
      <c r="AM818" s="395"/>
      <c r="AN818" s="354"/>
      <c r="AO818" s="368"/>
      <c r="AP818" s="395"/>
      <c r="AQ818" s="354"/>
      <c r="AR818" s="368"/>
      <c r="AS818" s="395"/>
      <c r="AT818" s="347"/>
      <c r="AU818" s="368"/>
      <c r="AV818" s="383"/>
      <c r="AW818" s="347"/>
      <c r="AX818" s="368"/>
    </row>
    <row r="819" spans="1:50" ht="117.15" customHeight="1" x14ac:dyDescent="0.25">
      <c r="A819" s="97">
        <v>2990</v>
      </c>
      <c r="B819" s="280" t="s">
        <v>4185</v>
      </c>
      <c r="C819" s="347" t="s">
        <v>4186</v>
      </c>
      <c r="D819" s="348" t="s">
        <v>4187</v>
      </c>
      <c r="E819" s="351" t="s">
        <v>4365</v>
      </c>
      <c r="F819" s="357" t="s">
        <v>4455</v>
      </c>
      <c r="G819" s="351" t="s">
        <v>4366</v>
      </c>
      <c r="H819" s="347">
        <v>2013</v>
      </c>
      <c r="I819" s="84" t="s">
        <v>4367</v>
      </c>
      <c r="J819" s="352">
        <v>51087.6</v>
      </c>
      <c r="K819" s="105" t="s">
        <v>6709</v>
      </c>
      <c r="L819" s="84" t="s">
        <v>4368</v>
      </c>
      <c r="M819" s="84" t="s">
        <v>4369</v>
      </c>
      <c r="N819" s="84" t="s">
        <v>4370</v>
      </c>
      <c r="O819" s="84" t="s">
        <v>4371</v>
      </c>
      <c r="P819" s="350" t="s">
        <v>4372</v>
      </c>
      <c r="Q819" s="353">
        <v>22.35</v>
      </c>
      <c r="R819" s="353"/>
      <c r="S819" s="353">
        <v>2.3448275862068964</v>
      </c>
      <c r="T819" s="353">
        <v>22.35</v>
      </c>
      <c r="U819" s="353">
        <v>24.694827586206898</v>
      </c>
      <c r="V819" s="347">
        <v>100</v>
      </c>
      <c r="W819" s="347">
        <v>100</v>
      </c>
      <c r="X819" s="96" t="s">
        <v>4194</v>
      </c>
      <c r="Y819" s="97"/>
      <c r="Z819" s="97"/>
      <c r="AA819" s="97"/>
      <c r="AB819" s="347">
        <v>11</v>
      </c>
      <c r="AC819" s="97"/>
      <c r="AD819" s="353">
        <v>12.57</v>
      </c>
      <c r="AE819" s="418">
        <v>5</v>
      </c>
      <c r="AF819" s="92">
        <v>100</v>
      </c>
      <c r="AG819" s="395" t="s">
        <v>4373</v>
      </c>
      <c r="AH819" s="354" t="s">
        <v>4374</v>
      </c>
      <c r="AI819" s="368">
        <v>80</v>
      </c>
      <c r="AJ819" s="395" t="s">
        <v>4206</v>
      </c>
      <c r="AK819" s="354" t="s">
        <v>4303</v>
      </c>
      <c r="AL819" s="368">
        <v>20</v>
      </c>
      <c r="AM819" s="395"/>
      <c r="AN819" s="354"/>
      <c r="AO819" s="368"/>
      <c r="AP819" s="395"/>
      <c r="AQ819" s="354"/>
      <c r="AR819" s="368"/>
      <c r="AS819" s="395"/>
      <c r="AT819" s="347"/>
      <c r="AU819" s="368"/>
      <c r="AV819" s="383"/>
      <c r="AW819" s="347"/>
      <c r="AX819" s="368"/>
    </row>
    <row r="820" spans="1:50" ht="156" customHeight="1" x14ac:dyDescent="0.25">
      <c r="A820" s="97">
        <v>2990</v>
      </c>
      <c r="B820" s="280" t="s">
        <v>4185</v>
      </c>
      <c r="C820" s="347" t="s">
        <v>4186</v>
      </c>
      <c r="D820" s="348" t="s">
        <v>4187</v>
      </c>
      <c r="E820" s="351" t="s">
        <v>4365</v>
      </c>
      <c r="F820" s="357" t="s">
        <v>4455</v>
      </c>
      <c r="G820" s="351" t="s">
        <v>4375</v>
      </c>
      <c r="H820" s="347">
        <v>2010</v>
      </c>
      <c r="I820" s="84" t="s">
        <v>4376</v>
      </c>
      <c r="J820" s="352">
        <v>32368.54</v>
      </c>
      <c r="K820" s="105" t="s">
        <v>6709</v>
      </c>
      <c r="L820" s="84" t="s">
        <v>4368</v>
      </c>
      <c r="M820" s="84" t="s">
        <v>4369</v>
      </c>
      <c r="N820" s="84" t="s">
        <v>4377</v>
      </c>
      <c r="O820" s="84" t="s">
        <v>4378</v>
      </c>
      <c r="P820" s="350" t="s">
        <v>4379</v>
      </c>
      <c r="Q820" s="353">
        <v>22.35</v>
      </c>
      <c r="R820" s="353"/>
      <c r="S820" s="353">
        <v>2.3448275862068964</v>
      </c>
      <c r="T820" s="353">
        <v>22.35</v>
      </c>
      <c r="U820" s="353">
        <v>24.694827586206898</v>
      </c>
      <c r="V820" s="347">
        <v>100</v>
      </c>
      <c r="W820" s="347">
        <v>100</v>
      </c>
      <c r="X820" s="96" t="s">
        <v>4194</v>
      </c>
      <c r="Y820" s="97"/>
      <c r="Z820" s="97"/>
      <c r="AA820" s="97"/>
      <c r="AB820" s="347">
        <v>4</v>
      </c>
      <c r="AC820" s="97"/>
      <c r="AD820" s="353">
        <v>12.57</v>
      </c>
      <c r="AE820" s="418">
        <v>5</v>
      </c>
      <c r="AF820" s="92">
        <v>100</v>
      </c>
      <c r="AG820" s="395" t="s">
        <v>4373</v>
      </c>
      <c r="AH820" s="354" t="s">
        <v>4374</v>
      </c>
      <c r="AI820" s="368">
        <v>80</v>
      </c>
      <c r="AJ820" s="395" t="s">
        <v>4206</v>
      </c>
      <c r="AK820" s="354" t="s">
        <v>4303</v>
      </c>
      <c r="AL820" s="368">
        <v>20</v>
      </c>
      <c r="AM820" s="395"/>
      <c r="AN820" s="354"/>
      <c r="AO820" s="368"/>
      <c r="AP820" s="395"/>
      <c r="AQ820" s="354"/>
      <c r="AR820" s="368"/>
      <c r="AS820" s="395"/>
      <c r="AT820" s="347"/>
      <c r="AU820" s="368"/>
      <c r="AV820" s="383"/>
      <c r="AW820" s="347"/>
      <c r="AX820" s="368"/>
    </row>
    <row r="821" spans="1:50" ht="91.05" customHeight="1" x14ac:dyDescent="0.25">
      <c r="A821" s="97">
        <v>2990</v>
      </c>
      <c r="B821" s="280" t="s">
        <v>4185</v>
      </c>
      <c r="C821" s="347" t="s">
        <v>4186</v>
      </c>
      <c r="D821" s="348" t="s">
        <v>4187</v>
      </c>
      <c r="E821" s="351" t="s">
        <v>4380</v>
      </c>
      <c r="F821" s="355" t="s">
        <v>4456</v>
      </c>
      <c r="G821" s="351" t="s">
        <v>4381</v>
      </c>
      <c r="H821" s="347">
        <v>2013</v>
      </c>
      <c r="I821" s="354" t="s">
        <v>4382</v>
      </c>
      <c r="J821" s="352">
        <v>23958</v>
      </c>
      <c r="K821" s="105" t="s">
        <v>6709</v>
      </c>
      <c r="L821" s="84" t="s">
        <v>4383</v>
      </c>
      <c r="M821" s="84" t="s">
        <v>4384</v>
      </c>
      <c r="N821" s="354" t="s">
        <v>4385</v>
      </c>
      <c r="O821" s="84" t="s">
        <v>4386</v>
      </c>
      <c r="P821" s="350" t="s">
        <v>4387</v>
      </c>
      <c r="Q821" s="353">
        <v>22.35</v>
      </c>
      <c r="R821" s="353"/>
      <c r="S821" s="353">
        <v>1.4655172413793103</v>
      </c>
      <c r="T821" s="353">
        <v>22.35</v>
      </c>
      <c r="U821" s="353">
        <v>23.815517241379311</v>
      </c>
      <c r="V821" s="347">
        <v>100</v>
      </c>
      <c r="W821" s="347">
        <v>100</v>
      </c>
      <c r="X821" s="96" t="s">
        <v>4194</v>
      </c>
      <c r="Y821" s="97"/>
      <c r="Z821" s="97"/>
      <c r="AA821" s="97"/>
      <c r="AB821" s="347">
        <v>4</v>
      </c>
      <c r="AC821" s="97"/>
      <c r="AD821" s="353">
        <v>12.57</v>
      </c>
      <c r="AE821" s="418">
        <v>5</v>
      </c>
      <c r="AF821" s="92">
        <v>100</v>
      </c>
      <c r="AG821" s="395" t="s">
        <v>4373</v>
      </c>
      <c r="AH821" s="354" t="s">
        <v>4388</v>
      </c>
      <c r="AI821" s="368">
        <v>50</v>
      </c>
      <c r="AJ821" s="395" t="s">
        <v>4206</v>
      </c>
      <c r="AK821" s="354" t="s">
        <v>4303</v>
      </c>
      <c r="AL821" s="368">
        <v>50</v>
      </c>
      <c r="AM821" s="395"/>
      <c r="AN821" s="354"/>
      <c r="AO821" s="368"/>
      <c r="AP821" s="395"/>
      <c r="AQ821" s="354"/>
      <c r="AR821" s="368"/>
      <c r="AS821" s="395"/>
      <c r="AT821" s="347"/>
      <c r="AU821" s="368"/>
      <c r="AV821" s="383"/>
      <c r="AW821" s="347"/>
      <c r="AX821" s="368"/>
    </row>
    <row r="822" spans="1:50" ht="52.2" customHeight="1" x14ac:dyDescent="0.25">
      <c r="A822" s="97">
        <v>2990</v>
      </c>
      <c r="B822" s="280" t="s">
        <v>4185</v>
      </c>
      <c r="C822" s="347" t="s">
        <v>4186</v>
      </c>
      <c r="D822" s="348" t="s">
        <v>4187</v>
      </c>
      <c r="E822" s="351" t="s">
        <v>4380</v>
      </c>
      <c r="F822" s="355" t="s">
        <v>4456</v>
      </c>
      <c r="G822" s="349" t="s">
        <v>4389</v>
      </c>
      <c r="H822" s="347">
        <v>2012</v>
      </c>
      <c r="I822" s="84" t="s">
        <v>4390</v>
      </c>
      <c r="J822" s="352">
        <v>49725.67</v>
      </c>
      <c r="K822" s="105" t="s">
        <v>6709</v>
      </c>
      <c r="L822" s="84" t="s">
        <v>4383</v>
      </c>
      <c r="M822" s="84" t="s">
        <v>4384</v>
      </c>
      <c r="N822" s="354" t="s">
        <v>4391</v>
      </c>
      <c r="O822" s="354" t="s">
        <v>4392</v>
      </c>
      <c r="P822" s="350" t="s">
        <v>4393</v>
      </c>
      <c r="Q822" s="353">
        <v>22.35</v>
      </c>
      <c r="R822" s="353"/>
      <c r="S822" s="353">
        <v>3.2844827586206895</v>
      </c>
      <c r="T822" s="353">
        <v>22.35</v>
      </c>
      <c r="U822" s="353">
        <v>25.634482758620692</v>
      </c>
      <c r="V822" s="347">
        <v>100</v>
      </c>
      <c r="W822" s="347">
        <v>100</v>
      </c>
      <c r="X822" s="96" t="s">
        <v>4194</v>
      </c>
      <c r="Y822" s="97"/>
      <c r="Z822" s="97"/>
      <c r="AA822" s="97"/>
      <c r="AB822" s="347">
        <v>8</v>
      </c>
      <c r="AC822" s="97"/>
      <c r="AD822" s="353">
        <v>12.57</v>
      </c>
      <c r="AE822" s="418">
        <v>5</v>
      </c>
      <c r="AF822" s="92">
        <v>100</v>
      </c>
      <c r="AG822" s="395" t="s">
        <v>4373</v>
      </c>
      <c r="AH822" s="354" t="s">
        <v>4388</v>
      </c>
      <c r="AI822" s="368">
        <v>50</v>
      </c>
      <c r="AJ822" s="395" t="s">
        <v>4206</v>
      </c>
      <c r="AK822" s="354" t="s">
        <v>4303</v>
      </c>
      <c r="AL822" s="368">
        <v>10</v>
      </c>
      <c r="AM822" s="396"/>
      <c r="AN822" s="98"/>
      <c r="AO822" s="368"/>
      <c r="AP822" s="395"/>
      <c r="AQ822" s="354"/>
      <c r="AR822" s="368"/>
      <c r="AS822" s="395"/>
      <c r="AT822" s="347"/>
      <c r="AU822" s="368"/>
      <c r="AV822" s="383"/>
      <c r="AW822" s="347"/>
      <c r="AX822" s="368"/>
    </row>
    <row r="823" spans="1:50" ht="52.2" customHeight="1" x14ac:dyDescent="0.25">
      <c r="A823" s="97">
        <v>2990</v>
      </c>
      <c r="B823" s="280" t="s">
        <v>4185</v>
      </c>
      <c r="C823" s="347" t="s">
        <v>4186</v>
      </c>
      <c r="D823" s="348" t="s">
        <v>4187</v>
      </c>
      <c r="E823" s="351" t="s">
        <v>4394</v>
      </c>
      <c r="F823" s="355">
        <v>11130</v>
      </c>
      <c r="G823" s="351" t="s">
        <v>4395</v>
      </c>
      <c r="H823" s="347">
        <v>2011</v>
      </c>
      <c r="I823" s="84" t="s">
        <v>4396</v>
      </c>
      <c r="J823" s="352">
        <v>71850</v>
      </c>
      <c r="K823" s="105" t="s">
        <v>6709</v>
      </c>
      <c r="L823" s="84" t="s">
        <v>4397</v>
      </c>
      <c r="M823" s="84" t="s">
        <v>4398</v>
      </c>
      <c r="N823" s="84" t="s">
        <v>4399</v>
      </c>
      <c r="O823" s="84" t="s">
        <v>4400</v>
      </c>
      <c r="P823" s="350" t="s">
        <v>4401</v>
      </c>
      <c r="Q823" s="353">
        <v>22.35</v>
      </c>
      <c r="R823" s="353"/>
      <c r="S823" s="353">
        <v>2.2126436781609193</v>
      </c>
      <c r="T823" s="353">
        <v>22.35</v>
      </c>
      <c r="U823" s="353">
        <v>24.562643678160921</v>
      </c>
      <c r="V823" s="347">
        <v>100</v>
      </c>
      <c r="W823" s="347">
        <v>100</v>
      </c>
      <c r="X823" s="96" t="s">
        <v>4194</v>
      </c>
      <c r="Y823" s="97"/>
      <c r="Z823" s="97"/>
      <c r="AA823" s="97"/>
      <c r="AB823" s="347">
        <v>67</v>
      </c>
      <c r="AC823" s="97"/>
      <c r="AD823" s="353">
        <v>12.57</v>
      </c>
      <c r="AE823" s="418">
        <v>5</v>
      </c>
      <c r="AF823" s="92">
        <v>100</v>
      </c>
      <c r="AG823" s="395" t="s">
        <v>4402</v>
      </c>
      <c r="AH823" s="354" t="s">
        <v>4403</v>
      </c>
      <c r="AI823" s="368">
        <v>85</v>
      </c>
      <c r="AJ823" s="395" t="s">
        <v>4206</v>
      </c>
      <c r="AK823" s="354" t="s">
        <v>4303</v>
      </c>
      <c r="AL823" s="368">
        <v>15</v>
      </c>
      <c r="AM823" s="395"/>
      <c r="AN823" s="354"/>
      <c r="AO823" s="368"/>
      <c r="AP823" s="395"/>
      <c r="AQ823" s="354"/>
      <c r="AR823" s="368"/>
      <c r="AS823" s="395"/>
      <c r="AT823" s="347"/>
      <c r="AU823" s="368"/>
      <c r="AV823" s="383"/>
      <c r="AW823" s="347"/>
      <c r="AX823" s="368"/>
    </row>
    <row r="824" spans="1:50" ht="52.2" customHeight="1" x14ac:dyDescent="0.25">
      <c r="A824" s="97">
        <v>2990</v>
      </c>
      <c r="B824" s="280" t="s">
        <v>4185</v>
      </c>
      <c r="C824" s="347" t="s">
        <v>4186</v>
      </c>
      <c r="D824" s="348" t="s">
        <v>4187</v>
      </c>
      <c r="E824" s="351" t="s">
        <v>4394</v>
      </c>
      <c r="F824" s="355">
        <v>11130</v>
      </c>
      <c r="G824" s="351" t="s">
        <v>4404</v>
      </c>
      <c r="H824" s="347">
        <v>2012</v>
      </c>
      <c r="I824" s="84" t="s">
        <v>4405</v>
      </c>
      <c r="J824" s="352">
        <v>61703.199999999997</v>
      </c>
      <c r="K824" s="105" t="s">
        <v>6709</v>
      </c>
      <c r="L824" s="84" t="s">
        <v>4397</v>
      </c>
      <c r="M824" s="84" t="s">
        <v>4398</v>
      </c>
      <c r="N824" s="84" t="s">
        <v>4399</v>
      </c>
      <c r="O824" s="84" t="s">
        <v>4400</v>
      </c>
      <c r="P824" s="350" t="s">
        <v>4406</v>
      </c>
      <c r="Q824" s="353">
        <v>22.35</v>
      </c>
      <c r="R824" s="353"/>
      <c r="S824" s="353">
        <v>2.2126436781609193</v>
      </c>
      <c r="T824" s="353">
        <v>22.35</v>
      </c>
      <c r="U824" s="353">
        <v>24.562643678160921</v>
      </c>
      <c r="V824" s="347">
        <v>100</v>
      </c>
      <c r="W824" s="347">
        <v>100</v>
      </c>
      <c r="X824" s="96" t="s">
        <v>4194</v>
      </c>
      <c r="Y824" s="97"/>
      <c r="Z824" s="97"/>
      <c r="AA824" s="97"/>
      <c r="AB824" s="347">
        <v>67</v>
      </c>
      <c r="AC824" s="97"/>
      <c r="AD824" s="353">
        <v>12.57</v>
      </c>
      <c r="AE824" s="418">
        <v>5</v>
      </c>
      <c r="AF824" s="92">
        <v>100</v>
      </c>
      <c r="AG824" s="395" t="s">
        <v>4402</v>
      </c>
      <c r="AH824" s="354" t="s">
        <v>4403</v>
      </c>
      <c r="AI824" s="368">
        <v>85</v>
      </c>
      <c r="AJ824" s="395" t="s">
        <v>4206</v>
      </c>
      <c r="AK824" s="354" t="s">
        <v>4303</v>
      </c>
      <c r="AL824" s="368">
        <v>15</v>
      </c>
      <c r="AM824" s="395"/>
      <c r="AN824" s="354"/>
      <c r="AO824" s="368"/>
      <c r="AP824" s="395"/>
      <c r="AQ824" s="354"/>
      <c r="AR824" s="368"/>
      <c r="AS824" s="395"/>
      <c r="AT824" s="347"/>
      <c r="AU824" s="368"/>
      <c r="AV824" s="383"/>
      <c r="AW824" s="347"/>
      <c r="AX824" s="368"/>
    </row>
    <row r="825" spans="1:50" ht="52.2" customHeight="1" x14ac:dyDescent="0.25">
      <c r="A825" s="97">
        <v>2990</v>
      </c>
      <c r="B825" s="280" t="s">
        <v>4185</v>
      </c>
      <c r="C825" s="347" t="s">
        <v>4186</v>
      </c>
      <c r="D825" s="348" t="s">
        <v>4187</v>
      </c>
      <c r="E825" s="351" t="s">
        <v>4394</v>
      </c>
      <c r="F825" s="355">
        <v>11130</v>
      </c>
      <c r="G825" s="351" t="s">
        <v>4407</v>
      </c>
      <c r="H825" s="347">
        <v>2013</v>
      </c>
      <c r="I825" s="84" t="s">
        <v>4408</v>
      </c>
      <c r="J825" s="352">
        <v>96044.5</v>
      </c>
      <c r="K825" s="105" t="s">
        <v>6709</v>
      </c>
      <c r="L825" s="84" t="s">
        <v>4397</v>
      </c>
      <c r="M825" s="84" t="s">
        <v>4398</v>
      </c>
      <c r="N825" s="84" t="s">
        <v>4399</v>
      </c>
      <c r="O825" s="84" t="s">
        <v>4400</v>
      </c>
      <c r="P825" s="350" t="s">
        <v>4409</v>
      </c>
      <c r="Q825" s="353">
        <v>22.35</v>
      </c>
      <c r="R825" s="353"/>
      <c r="S825" s="353">
        <v>2.2126436781609193</v>
      </c>
      <c r="T825" s="353">
        <v>22.35</v>
      </c>
      <c r="U825" s="353">
        <v>24.562643678160921</v>
      </c>
      <c r="V825" s="347">
        <v>100</v>
      </c>
      <c r="W825" s="347">
        <v>100</v>
      </c>
      <c r="X825" s="96" t="s">
        <v>4194</v>
      </c>
      <c r="Y825" s="97"/>
      <c r="Z825" s="97"/>
      <c r="AA825" s="97"/>
      <c r="AB825" s="347">
        <v>67</v>
      </c>
      <c r="AC825" s="97"/>
      <c r="AD825" s="353">
        <v>12.57</v>
      </c>
      <c r="AE825" s="418">
        <v>5</v>
      </c>
      <c r="AF825" s="92">
        <v>100</v>
      </c>
      <c r="AG825" s="395" t="s">
        <v>4402</v>
      </c>
      <c r="AH825" s="354" t="s">
        <v>4403</v>
      </c>
      <c r="AI825" s="368">
        <v>85</v>
      </c>
      <c r="AJ825" s="395" t="s">
        <v>4206</v>
      </c>
      <c r="AK825" s="354" t="s">
        <v>4303</v>
      </c>
      <c r="AL825" s="368">
        <v>15</v>
      </c>
      <c r="AM825" s="395"/>
      <c r="AN825" s="354"/>
      <c r="AO825" s="368"/>
      <c r="AP825" s="395"/>
      <c r="AQ825" s="354"/>
      <c r="AR825" s="368"/>
      <c r="AS825" s="395"/>
      <c r="AT825" s="347"/>
      <c r="AU825" s="368"/>
      <c r="AV825" s="383"/>
      <c r="AW825" s="347"/>
      <c r="AX825" s="368"/>
    </row>
    <row r="826" spans="1:50" ht="64.95" customHeight="1" x14ac:dyDescent="0.25">
      <c r="A826" s="97">
        <v>2990</v>
      </c>
      <c r="B826" s="280" t="s">
        <v>4185</v>
      </c>
      <c r="C826" s="347" t="s">
        <v>4186</v>
      </c>
      <c r="D826" s="348" t="s">
        <v>4187</v>
      </c>
      <c r="E826" s="351" t="s">
        <v>4188</v>
      </c>
      <c r="F826" s="355" t="s">
        <v>4457</v>
      </c>
      <c r="G826" s="351" t="s">
        <v>4410</v>
      </c>
      <c r="H826" s="347">
        <v>2012</v>
      </c>
      <c r="I826" s="354" t="s">
        <v>4410</v>
      </c>
      <c r="J826" s="352">
        <v>77992.320000000007</v>
      </c>
      <c r="K826" s="105" t="s">
        <v>6709</v>
      </c>
      <c r="L826" s="84" t="s">
        <v>4190</v>
      </c>
      <c r="M826" s="84" t="s">
        <v>4191</v>
      </c>
      <c r="N826" s="84" t="s">
        <v>4411</v>
      </c>
      <c r="O826" s="84" t="s">
        <v>4412</v>
      </c>
      <c r="P826" s="350" t="s">
        <v>4413</v>
      </c>
      <c r="Q826" s="353">
        <v>22.35</v>
      </c>
      <c r="R826" s="353"/>
      <c r="S826" s="353">
        <v>2.7873563218390807</v>
      </c>
      <c r="T826" s="353">
        <v>22.35</v>
      </c>
      <c r="U826" s="353">
        <v>25.137356321839082</v>
      </c>
      <c r="V826" s="347">
        <v>100</v>
      </c>
      <c r="W826" s="347">
        <v>100</v>
      </c>
      <c r="X826" s="96" t="s">
        <v>4194</v>
      </c>
      <c r="Y826" s="97"/>
      <c r="Z826" s="97"/>
      <c r="AA826" s="97"/>
      <c r="AB826" s="347">
        <v>66</v>
      </c>
      <c r="AC826" s="97"/>
      <c r="AD826" s="353">
        <v>12.57</v>
      </c>
      <c r="AE826" s="418">
        <v>5</v>
      </c>
      <c r="AF826" s="92">
        <v>100</v>
      </c>
      <c r="AG826" s="395" t="s">
        <v>4414</v>
      </c>
      <c r="AH826" s="354" t="s">
        <v>4415</v>
      </c>
      <c r="AI826" s="368">
        <v>70</v>
      </c>
      <c r="AJ826" s="395" t="s">
        <v>4206</v>
      </c>
      <c r="AK826" s="354" t="s">
        <v>4303</v>
      </c>
      <c r="AL826" s="368">
        <v>30</v>
      </c>
      <c r="AM826" s="395"/>
      <c r="AN826" s="354"/>
      <c r="AO826" s="368"/>
      <c r="AP826" s="395"/>
      <c r="AQ826" s="354"/>
      <c r="AR826" s="368"/>
      <c r="AS826" s="395"/>
      <c r="AT826" s="347"/>
      <c r="AU826" s="368"/>
      <c r="AV826" s="383"/>
      <c r="AW826" s="347"/>
      <c r="AX826" s="368"/>
    </row>
    <row r="827" spans="1:50" ht="91.05" customHeight="1" x14ac:dyDescent="0.25">
      <c r="A827" s="97">
        <v>2990</v>
      </c>
      <c r="B827" s="280" t="s">
        <v>4185</v>
      </c>
      <c r="C827" s="347" t="s">
        <v>4186</v>
      </c>
      <c r="D827" s="348" t="s">
        <v>4187</v>
      </c>
      <c r="E827" s="351" t="s">
        <v>4188</v>
      </c>
      <c r="F827" s="355" t="s">
        <v>4457</v>
      </c>
      <c r="G827" s="351" t="s">
        <v>4416</v>
      </c>
      <c r="H827" s="347">
        <v>2013</v>
      </c>
      <c r="I827" s="84" t="s">
        <v>4417</v>
      </c>
      <c r="J827" s="358">
        <v>532520.57000000007</v>
      </c>
      <c r="K827" s="105" t="s">
        <v>6709</v>
      </c>
      <c r="L827" s="84" t="s">
        <v>4190</v>
      </c>
      <c r="M827" s="84" t="s">
        <v>4191</v>
      </c>
      <c r="N827" s="84" t="s">
        <v>4418</v>
      </c>
      <c r="O827" s="354" t="s">
        <v>4419</v>
      </c>
      <c r="P827" s="350" t="s">
        <v>4420</v>
      </c>
      <c r="Q827" s="353">
        <v>22.35</v>
      </c>
      <c r="R827" s="353"/>
      <c r="S827" s="353">
        <v>2.1551724137931036</v>
      </c>
      <c r="T827" s="353">
        <v>22.35</v>
      </c>
      <c r="U827" s="353">
        <v>24.505172413793105</v>
      </c>
      <c r="V827" s="347">
        <v>100</v>
      </c>
      <c r="W827" s="347">
        <v>100</v>
      </c>
      <c r="X827" s="96" t="s">
        <v>4194</v>
      </c>
      <c r="Y827" s="97"/>
      <c r="Z827" s="97"/>
      <c r="AA827" s="97"/>
      <c r="AB827" s="347">
        <v>66</v>
      </c>
      <c r="AC827" s="97"/>
      <c r="AD827" s="353">
        <v>12.57</v>
      </c>
      <c r="AE827" s="418">
        <v>5</v>
      </c>
      <c r="AF827" s="92">
        <v>100</v>
      </c>
      <c r="AG827" s="395" t="s">
        <v>4414</v>
      </c>
      <c r="AH827" s="354" t="s">
        <v>4415</v>
      </c>
      <c r="AI827" s="368">
        <v>90</v>
      </c>
      <c r="AJ827" s="395" t="s">
        <v>4206</v>
      </c>
      <c r="AK827" s="354" t="s">
        <v>4303</v>
      </c>
      <c r="AL827" s="368">
        <v>10</v>
      </c>
      <c r="AM827" s="395"/>
      <c r="AN827" s="354"/>
      <c r="AO827" s="368"/>
      <c r="AP827" s="395"/>
      <c r="AQ827" s="354"/>
      <c r="AR827" s="368"/>
      <c r="AS827" s="395"/>
      <c r="AT827" s="347"/>
      <c r="AU827" s="368"/>
      <c r="AV827" s="383"/>
      <c r="AW827" s="347"/>
      <c r="AX827" s="368"/>
    </row>
    <row r="828" spans="1:50" ht="39" customHeight="1" x14ac:dyDescent="0.25">
      <c r="A828" s="97">
        <v>2990</v>
      </c>
      <c r="B828" s="280" t="s">
        <v>4185</v>
      </c>
      <c r="C828" s="347" t="s">
        <v>4186</v>
      </c>
      <c r="D828" s="348" t="s">
        <v>4187</v>
      </c>
      <c r="E828" s="351" t="s">
        <v>4188</v>
      </c>
      <c r="F828" s="355" t="s">
        <v>4457</v>
      </c>
      <c r="G828" s="351" t="s">
        <v>4421</v>
      </c>
      <c r="H828" s="347">
        <v>2013</v>
      </c>
      <c r="I828" s="84" t="s">
        <v>4422</v>
      </c>
      <c r="J828" s="352">
        <v>77689.2</v>
      </c>
      <c r="K828" s="105" t="s">
        <v>6709</v>
      </c>
      <c r="L828" s="84" t="s">
        <v>4190</v>
      </c>
      <c r="M828" s="84" t="s">
        <v>4191</v>
      </c>
      <c r="N828" s="84" t="s">
        <v>4423</v>
      </c>
      <c r="O828" s="354" t="s">
        <v>4424</v>
      </c>
      <c r="P828" s="350" t="s">
        <v>4425</v>
      </c>
      <c r="Q828" s="353">
        <v>22.35</v>
      </c>
      <c r="R828" s="353"/>
      <c r="S828" s="353">
        <v>12.270114942528735</v>
      </c>
      <c r="T828" s="353">
        <v>22.35</v>
      </c>
      <c r="U828" s="353">
        <v>34.620114942528737</v>
      </c>
      <c r="V828" s="347">
        <v>100</v>
      </c>
      <c r="W828" s="347">
        <v>100</v>
      </c>
      <c r="X828" s="96" t="s">
        <v>4194</v>
      </c>
      <c r="Y828" s="97"/>
      <c r="Z828" s="97"/>
      <c r="AA828" s="97"/>
      <c r="AB828" s="347">
        <v>66</v>
      </c>
      <c r="AC828" s="97"/>
      <c r="AD828" s="353">
        <v>12.57</v>
      </c>
      <c r="AE828" s="418">
        <v>5</v>
      </c>
      <c r="AF828" s="92">
        <v>100</v>
      </c>
      <c r="AG828" s="395" t="s">
        <v>4414</v>
      </c>
      <c r="AH828" s="354" t="s">
        <v>4415</v>
      </c>
      <c r="AI828" s="368">
        <v>70</v>
      </c>
      <c r="AJ828" s="395" t="s">
        <v>4206</v>
      </c>
      <c r="AK828" s="354" t="s">
        <v>4303</v>
      </c>
      <c r="AL828" s="368">
        <v>30</v>
      </c>
      <c r="AM828" s="395"/>
      <c r="AN828" s="354"/>
      <c r="AO828" s="368"/>
      <c r="AP828" s="395"/>
      <c r="AQ828" s="354"/>
      <c r="AR828" s="368"/>
      <c r="AS828" s="395"/>
      <c r="AT828" s="347"/>
      <c r="AU828" s="368"/>
      <c r="AV828" s="383"/>
      <c r="AW828" s="347"/>
      <c r="AX828" s="368"/>
    </row>
    <row r="829" spans="1:50" ht="91.05" customHeight="1" x14ac:dyDescent="0.25">
      <c r="A829" s="97">
        <v>2990</v>
      </c>
      <c r="B829" s="280" t="s">
        <v>4185</v>
      </c>
      <c r="C829" s="347" t="s">
        <v>4186</v>
      </c>
      <c r="D829" s="348" t="s">
        <v>4187</v>
      </c>
      <c r="E829" s="351" t="s">
        <v>4188</v>
      </c>
      <c r="F829" s="355" t="s">
        <v>4457</v>
      </c>
      <c r="G829" s="351" t="s">
        <v>4426</v>
      </c>
      <c r="H829" s="347">
        <v>2011</v>
      </c>
      <c r="I829" s="84" t="s">
        <v>4427</v>
      </c>
      <c r="J829" s="352">
        <v>621414.93999999994</v>
      </c>
      <c r="K829" s="105" t="s">
        <v>6709</v>
      </c>
      <c r="L829" s="84" t="s">
        <v>4190</v>
      </c>
      <c r="M829" s="84" t="s">
        <v>4191</v>
      </c>
      <c r="N829" s="84" t="s">
        <v>4428</v>
      </c>
      <c r="O829" s="84" t="s">
        <v>4429</v>
      </c>
      <c r="P829" s="350" t="s">
        <v>4430</v>
      </c>
      <c r="Q829" s="353">
        <v>22.35</v>
      </c>
      <c r="R829" s="353"/>
      <c r="S829" s="353">
        <v>14.425287356321839</v>
      </c>
      <c r="T829" s="353">
        <v>22.35</v>
      </c>
      <c r="U829" s="353">
        <v>36.77528735632184</v>
      </c>
      <c r="V829" s="347">
        <v>100</v>
      </c>
      <c r="W829" s="347">
        <v>100</v>
      </c>
      <c r="X829" s="96" t="s">
        <v>4194</v>
      </c>
      <c r="Y829" s="97"/>
      <c r="Z829" s="97"/>
      <c r="AA829" s="97"/>
      <c r="AB829" s="347">
        <v>66</v>
      </c>
      <c r="AC829" s="97"/>
      <c r="AD829" s="353">
        <v>12.57</v>
      </c>
      <c r="AE829" s="418">
        <v>5</v>
      </c>
      <c r="AF829" s="92">
        <v>100</v>
      </c>
      <c r="AG829" s="395" t="s">
        <v>4414</v>
      </c>
      <c r="AH829" s="354" t="s">
        <v>4415</v>
      </c>
      <c r="AI829" s="368">
        <v>70</v>
      </c>
      <c r="AJ829" s="395" t="s">
        <v>4206</v>
      </c>
      <c r="AK829" s="354" t="s">
        <v>4303</v>
      </c>
      <c r="AL829" s="368">
        <v>30</v>
      </c>
      <c r="AM829" s="395"/>
      <c r="AN829" s="354"/>
      <c r="AO829" s="368"/>
      <c r="AP829" s="395"/>
      <c r="AQ829" s="354"/>
      <c r="AR829" s="368"/>
      <c r="AS829" s="395"/>
      <c r="AT829" s="347"/>
      <c r="AU829" s="368"/>
      <c r="AV829" s="383"/>
      <c r="AW829" s="347"/>
      <c r="AX829" s="368"/>
    </row>
    <row r="830" spans="1:50" ht="64.95" customHeight="1" x14ac:dyDescent="0.25">
      <c r="A830" s="97">
        <v>2990</v>
      </c>
      <c r="B830" s="280" t="s">
        <v>4185</v>
      </c>
      <c r="C830" s="347" t="s">
        <v>4186</v>
      </c>
      <c r="D830" s="348" t="s">
        <v>4187</v>
      </c>
      <c r="E830" s="351" t="s">
        <v>4188</v>
      </c>
      <c r="F830" s="355" t="s">
        <v>4457</v>
      </c>
      <c r="G830" s="351" t="s">
        <v>4431</v>
      </c>
      <c r="H830" s="347">
        <v>2013</v>
      </c>
      <c r="I830" s="84" t="s">
        <v>4432</v>
      </c>
      <c r="J830" s="352">
        <v>79588.896000000008</v>
      </c>
      <c r="K830" s="105" t="s">
        <v>6709</v>
      </c>
      <c r="L830" s="84" t="s">
        <v>4190</v>
      </c>
      <c r="M830" s="84" t="s">
        <v>4191</v>
      </c>
      <c r="N830" s="84" t="s">
        <v>8474</v>
      </c>
      <c r="O830" s="84" t="s">
        <v>4433</v>
      </c>
      <c r="P830" s="350" t="s">
        <v>4434</v>
      </c>
      <c r="Q830" s="353">
        <v>22.35</v>
      </c>
      <c r="R830" s="353"/>
      <c r="S830" s="353">
        <v>1.8295019157088122</v>
      </c>
      <c r="T830" s="353">
        <v>22.35</v>
      </c>
      <c r="U830" s="353">
        <v>24.179501915708812</v>
      </c>
      <c r="V830" s="347">
        <v>100</v>
      </c>
      <c r="W830" s="347">
        <v>100</v>
      </c>
      <c r="X830" s="96" t="s">
        <v>4194</v>
      </c>
      <c r="Y830" s="97"/>
      <c r="Z830" s="97"/>
      <c r="AA830" s="97"/>
      <c r="AB830" s="347">
        <v>66</v>
      </c>
      <c r="AC830" s="97"/>
      <c r="AD830" s="353">
        <v>12.57</v>
      </c>
      <c r="AE830" s="418">
        <v>5</v>
      </c>
      <c r="AF830" s="92">
        <v>100</v>
      </c>
      <c r="AG830" s="395" t="s">
        <v>4414</v>
      </c>
      <c r="AH830" s="354" t="s">
        <v>4415</v>
      </c>
      <c r="AI830" s="368">
        <v>70</v>
      </c>
      <c r="AJ830" s="395" t="s">
        <v>4206</v>
      </c>
      <c r="AK830" s="354" t="s">
        <v>4303</v>
      </c>
      <c r="AL830" s="368">
        <v>30</v>
      </c>
      <c r="AM830" s="395"/>
      <c r="AN830" s="354"/>
      <c r="AO830" s="368"/>
      <c r="AP830" s="395"/>
      <c r="AQ830" s="354"/>
      <c r="AR830" s="368"/>
      <c r="AS830" s="395"/>
      <c r="AT830" s="347"/>
      <c r="AU830" s="368"/>
      <c r="AV830" s="383"/>
      <c r="AW830" s="347"/>
      <c r="AX830" s="368"/>
    </row>
    <row r="831" spans="1:50" ht="130.05000000000001" customHeight="1" x14ac:dyDescent="0.25">
      <c r="A831" s="97">
        <v>2990</v>
      </c>
      <c r="B831" s="280" t="s">
        <v>4185</v>
      </c>
      <c r="C831" s="347" t="s">
        <v>4186</v>
      </c>
      <c r="D831" s="348" t="s">
        <v>4187</v>
      </c>
      <c r="E831" s="351" t="s">
        <v>4188</v>
      </c>
      <c r="F831" s="355" t="s">
        <v>4457</v>
      </c>
      <c r="G831" s="351" t="s">
        <v>4435</v>
      </c>
      <c r="H831" s="347">
        <v>2010</v>
      </c>
      <c r="I831" s="84" t="s">
        <v>4436</v>
      </c>
      <c r="J831" s="352">
        <v>50389.02</v>
      </c>
      <c r="K831" s="105" t="s">
        <v>6709</v>
      </c>
      <c r="L831" s="84" t="s">
        <v>4190</v>
      </c>
      <c r="M831" s="84" t="s">
        <v>4191</v>
      </c>
      <c r="N831" s="84" t="s">
        <v>4437</v>
      </c>
      <c r="O831" s="84" t="s">
        <v>4438</v>
      </c>
      <c r="P831" s="350" t="s">
        <v>4439</v>
      </c>
      <c r="Q831" s="353">
        <v>22.35</v>
      </c>
      <c r="R831" s="353"/>
      <c r="S831" s="353">
        <v>5.804597701149425</v>
      </c>
      <c r="T831" s="353">
        <v>22.35</v>
      </c>
      <c r="U831" s="353">
        <v>28.154597701149427</v>
      </c>
      <c r="V831" s="347">
        <v>100</v>
      </c>
      <c r="W831" s="347">
        <v>100</v>
      </c>
      <c r="X831" s="96" t="s">
        <v>4194</v>
      </c>
      <c r="Y831" s="97"/>
      <c r="Z831" s="97"/>
      <c r="AA831" s="97"/>
      <c r="AB831" s="347">
        <v>66</v>
      </c>
      <c r="AC831" s="97"/>
      <c r="AD831" s="353">
        <v>12.57</v>
      </c>
      <c r="AE831" s="418">
        <v>5</v>
      </c>
      <c r="AF831" s="92">
        <v>100</v>
      </c>
      <c r="AG831" s="395" t="s">
        <v>4414</v>
      </c>
      <c r="AH831" s="354" t="s">
        <v>4415</v>
      </c>
      <c r="AI831" s="368">
        <v>90</v>
      </c>
      <c r="AJ831" s="395" t="s">
        <v>4206</v>
      </c>
      <c r="AK831" s="354" t="s">
        <v>4303</v>
      </c>
      <c r="AL831" s="368">
        <v>10</v>
      </c>
      <c r="AM831" s="395"/>
      <c r="AN831" s="354"/>
      <c r="AO831" s="368"/>
      <c r="AP831" s="395"/>
      <c r="AQ831" s="354"/>
      <c r="AR831" s="368"/>
      <c r="AS831" s="395"/>
      <c r="AT831" s="347"/>
      <c r="AU831" s="368"/>
      <c r="AV831" s="383"/>
      <c r="AW831" s="347"/>
      <c r="AX831" s="368"/>
    </row>
    <row r="832" spans="1:50" ht="130.05000000000001" customHeight="1" x14ac:dyDescent="0.25">
      <c r="A832" s="97">
        <v>2990</v>
      </c>
      <c r="B832" s="280" t="s">
        <v>4185</v>
      </c>
      <c r="C832" s="347" t="s">
        <v>4186</v>
      </c>
      <c r="D832" s="348" t="s">
        <v>4187</v>
      </c>
      <c r="E832" s="351" t="s">
        <v>4188</v>
      </c>
      <c r="F832" s="355" t="s">
        <v>4457</v>
      </c>
      <c r="G832" s="351" t="s">
        <v>4440</v>
      </c>
      <c r="H832" s="347">
        <v>2010</v>
      </c>
      <c r="I832" s="84" t="s">
        <v>4441</v>
      </c>
      <c r="J832" s="352">
        <v>43182.5</v>
      </c>
      <c r="K832" s="105" t="s">
        <v>6709</v>
      </c>
      <c r="L832" s="84" t="s">
        <v>4190</v>
      </c>
      <c r="M832" s="84" t="s">
        <v>4191</v>
      </c>
      <c r="N832" s="84" t="s">
        <v>4437</v>
      </c>
      <c r="O832" s="84" t="s">
        <v>4438</v>
      </c>
      <c r="P832" s="350" t="s">
        <v>4442</v>
      </c>
      <c r="Q832" s="353">
        <v>22.35</v>
      </c>
      <c r="R832" s="353"/>
      <c r="S832" s="353">
        <v>3.1704980842911876</v>
      </c>
      <c r="T832" s="353">
        <v>22.35</v>
      </c>
      <c r="U832" s="353">
        <v>25.520498084291191</v>
      </c>
      <c r="V832" s="347">
        <v>100</v>
      </c>
      <c r="W832" s="347">
        <v>100</v>
      </c>
      <c r="X832" s="96" t="s">
        <v>4194</v>
      </c>
      <c r="Y832" s="97"/>
      <c r="Z832" s="97"/>
      <c r="AA832" s="97"/>
      <c r="AB832" s="347">
        <v>66</v>
      </c>
      <c r="AC832" s="97"/>
      <c r="AD832" s="353">
        <v>12.57</v>
      </c>
      <c r="AE832" s="418">
        <v>3</v>
      </c>
      <c r="AF832" s="92">
        <v>100</v>
      </c>
      <c r="AG832" s="395" t="s">
        <v>4414</v>
      </c>
      <c r="AH832" s="354" t="s">
        <v>4415</v>
      </c>
      <c r="AI832" s="368">
        <v>90</v>
      </c>
      <c r="AJ832" s="395" t="s">
        <v>4206</v>
      </c>
      <c r="AK832" s="354" t="s">
        <v>4303</v>
      </c>
      <c r="AL832" s="368">
        <v>10</v>
      </c>
      <c r="AM832" s="395"/>
      <c r="AN832" s="354"/>
      <c r="AO832" s="368"/>
      <c r="AP832" s="395"/>
      <c r="AQ832" s="354"/>
      <c r="AR832" s="368"/>
      <c r="AS832" s="395"/>
      <c r="AT832" s="347"/>
      <c r="AU832" s="368"/>
      <c r="AV832" s="383"/>
      <c r="AW832" s="347"/>
      <c r="AX832" s="368"/>
    </row>
    <row r="833" spans="1:55" ht="130.05000000000001" customHeight="1" x14ac:dyDescent="0.25">
      <c r="A833" s="97">
        <v>2990</v>
      </c>
      <c r="B833" s="280" t="s">
        <v>4185</v>
      </c>
      <c r="C833" s="347" t="s">
        <v>4186</v>
      </c>
      <c r="D833" s="348" t="s">
        <v>4187</v>
      </c>
      <c r="E833" s="351" t="s">
        <v>4188</v>
      </c>
      <c r="F833" s="355" t="s">
        <v>4457</v>
      </c>
      <c r="G833" s="351" t="s">
        <v>4443</v>
      </c>
      <c r="H833" s="347">
        <v>2010</v>
      </c>
      <c r="I833" s="354" t="s">
        <v>4444</v>
      </c>
      <c r="J833" s="352">
        <v>53852.76</v>
      </c>
      <c r="K833" s="105" t="s">
        <v>6709</v>
      </c>
      <c r="L833" s="84" t="s">
        <v>4190</v>
      </c>
      <c r="M833" s="84" t="s">
        <v>4191</v>
      </c>
      <c r="N833" s="84" t="s">
        <v>4437</v>
      </c>
      <c r="O833" s="84" t="s">
        <v>4438</v>
      </c>
      <c r="P833" s="350" t="s">
        <v>4445</v>
      </c>
      <c r="Q833" s="353">
        <v>22.35</v>
      </c>
      <c r="R833" s="353"/>
      <c r="S833" s="353">
        <v>3.1704980842911876</v>
      </c>
      <c r="T833" s="353">
        <v>22.35</v>
      </c>
      <c r="U833" s="353">
        <v>25.520498084291191</v>
      </c>
      <c r="V833" s="347">
        <v>100</v>
      </c>
      <c r="W833" s="347">
        <v>100</v>
      </c>
      <c r="X833" s="96" t="s">
        <v>4194</v>
      </c>
      <c r="Y833" s="97"/>
      <c r="Z833" s="97"/>
      <c r="AA833" s="97"/>
      <c r="AB833" s="347">
        <v>66</v>
      </c>
      <c r="AC833" s="97"/>
      <c r="AD833" s="353">
        <v>12.57</v>
      </c>
      <c r="AE833" s="418">
        <v>5</v>
      </c>
      <c r="AF833" s="92">
        <v>100</v>
      </c>
      <c r="AG833" s="395" t="s">
        <v>4414</v>
      </c>
      <c r="AH833" s="354" t="s">
        <v>4415</v>
      </c>
      <c r="AI833" s="368">
        <v>70</v>
      </c>
      <c r="AJ833" s="395" t="s">
        <v>4206</v>
      </c>
      <c r="AK833" s="354" t="s">
        <v>4303</v>
      </c>
      <c r="AL833" s="368">
        <v>30</v>
      </c>
      <c r="AM833" s="395"/>
      <c r="AN833" s="354"/>
      <c r="AO833" s="368"/>
      <c r="AP833" s="395"/>
      <c r="AQ833" s="354"/>
      <c r="AR833" s="368"/>
      <c r="AS833" s="395"/>
      <c r="AT833" s="347"/>
      <c r="AU833" s="368"/>
      <c r="AV833" s="383"/>
      <c r="AW833" s="347"/>
      <c r="AX833" s="368"/>
    </row>
    <row r="834" spans="1:55" s="39" customFormat="1" ht="130.05000000000001" customHeight="1" x14ac:dyDescent="0.25">
      <c r="A834" s="95">
        <v>2991</v>
      </c>
      <c r="B834" s="253" t="s">
        <v>6704</v>
      </c>
      <c r="C834" s="95"/>
      <c r="D834" s="82"/>
      <c r="E834" s="284" t="s">
        <v>6705</v>
      </c>
      <c r="F834" s="95" t="s">
        <v>6706</v>
      </c>
      <c r="G834" s="284" t="s">
        <v>6707</v>
      </c>
      <c r="H834" s="95">
        <v>2011</v>
      </c>
      <c r="I834" s="161" t="s">
        <v>6708</v>
      </c>
      <c r="J834" s="261">
        <v>39840</v>
      </c>
      <c r="K834" s="105" t="s">
        <v>6709</v>
      </c>
      <c r="L834" s="161" t="s">
        <v>6710</v>
      </c>
      <c r="M834" s="161" t="s">
        <v>6711</v>
      </c>
      <c r="N834" s="161" t="s">
        <v>6712</v>
      </c>
      <c r="O834" s="161" t="s">
        <v>6713</v>
      </c>
      <c r="P834" s="95">
        <v>72</v>
      </c>
      <c r="Q834" s="82">
        <v>4.55</v>
      </c>
      <c r="R834" s="82"/>
      <c r="S834" s="82">
        <v>4.55</v>
      </c>
      <c r="T834" s="82">
        <v>19.5</v>
      </c>
      <c r="U834" s="82">
        <v>24.05</v>
      </c>
      <c r="V834" s="95">
        <v>25</v>
      </c>
      <c r="W834" s="95">
        <v>100</v>
      </c>
      <c r="X834" s="82" t="s">
        <v>6714</v>
      </c>
      <c r="Y834" s="95">
        <v>3</v>
      </c>
      <c r="Z834" s="95">
        <v>7</v>
      </c>
      <c r="AA834" s="95">
        <v>2</v>
      </c>
      <c r="AB834" s="95">
        <v>44</v>
      </c>
      <c r="AC834" s="95"/>
      <c r="AD834" s="82">
        <v>19.5</v>
      </c>
      <c r="AE834" s="360">
        <v>4</v>
      </c>
      <c r="AF834" s="62"/>
      <c r="AG834" s="394"/>
      <c r="AH834" s="161"/>
      <c r="AI834" s="366"/>
      <c r="AJ834" s="386"/>
      <c r="AK834" s="285"/>
      <c r="AL834" s="366"/>
      <c r="AM834" s="386"/>
      <c r="AN834" s="285"/>
      <c r="AO834" s="366"/>
      <c r="AP834" s="386"/>
      <c r="AQ834" s="285"/>
      <c r="AR834" s="366"/>
      <c r="AS834" s="386"/>
      <c r="AT834" s="95"/>
      <c r="AU834" s="366"/>
      <c r="AV834" s="369"/>
      <c r="AW834" s="95"/>
      <c r="AX834" s="366"/>
      <c r="AY834" s="132"/>
      <c r="AZ834" s="132"/>
      <c r="BA834" s="132"/>
      <c r="BB834" s="132"/>
      <c r="BC834" s="132"/>
    </row>
    <row r="835" spans="1:55" s="39" customFormat="1" ht="130.05000000000001" customHeight="1" x14ac:dyDescent="0.25">
      <c r="A835" s="95">
        <v>2991</v>
      </c>
      <c r="B835" s="253" t="s">
        <v>6704</v>
      </c>
      <c r="C835" s="95"/>
      <c r="D835" s="82"/>
      <c r="E835" s="284" t="s">
        <v>6715</v>
      </c>
      <c r="F835" s="95" t="s">
        <v>6716</v>
      </c>
      <c r="G835" s="284" t="s">
        <v>6717</v>
      </c>
      <c r="H835" s="95">
        <v>2013</v>
      </c>
      <c r="I835" s="161" t="s">
        <v>6718</v>
      </c>
      <c r="J835" s="261">
        <v>24900</v>
      </c>
      <c r="K835" s="105" t="s">
        <v>6709</v>
      </c>
      <c r="L835" s="161" t="s">
        <v>6719</v>
      </c>
      <c r="M835" s="161" t="s">
        <v>6720</v>
      </c>
      <c r="N835" s="161" t="s">
        <v>6721</v>
      </c>
      <c r="O835" s="161" t="s">
        <v>6722</v>
      </c>
      <c r="P835" s="95">
        <v>214</v>
      </c>
      <c r="Q835" s="82">
        <v>4</v>
      </c>
      <c r="R835" s="82"/>
      <c r="S835" s="82">
        <v>4</v>
      </c>
      <c r="T835" s="82">
        <v>20</v>
      </c>
      <c r="U835" s="82">
        <v>24</v>
      </c>
      <c r="V835" s="95">
        <v>0</v>
      </c>
      <c r="W835" s="95">
        <v>92</v>
      </c>
      <c r="X835" s="82" t="s">
        <v>6723</v>
      </c>
      <c r="Y835" s="95">
        <v>1</v>
      </c>
      <c r="Z835" s="95">
        <v>7</v>
      </c>
      <c r="AA835" s="95">
        <v>6</v>
      </c>
      <c r="AB835" s="95">
        <v>44</v>
      </c>
      <c r="AC835" s="95"/>
      <c r="AD835" s="82">
        <v>20</v>
      </c>
      <c r="AE835" s="360">
        <v>4</v>
      </c>
      <c r="AF835" s="62"/>
      <c r="AG835" s="394"/>
      <c r="AH835" s="161"/>
      <c r="AI835" s="366"/>
      <c r="AJ835" s="386"/>
      <c r="AK835" s="285"/>
      <c r="AL835" s="366"/>
      <c r="AM835" s="386"/>
      <c r="AN835" s="285"/>
      <c r="AO835" s="366"/>
      <c r="AP835" s="386"/>
      <c r="AQ835" s="285"/>
      <c r="AR835" s="366"/>
      <c r="AS835" s="386"/>
      <c r="AT835" s="95"/>
      <c r="AU835" s="366"/>
      <c r="AV835" s="369"/>
      <c r="AW835" s="95"/>
      <c r="AX835" s="366"/>
      <c r="AY835" s="132"/>
      <c r="AZ835" s="132"/>
      <c r="BA835" s="132"/>
      <c r="BB835" s="132"/>
      <c r="BC835" s="132"/>
    </row>
    <row r="836" spans="1:55" s="39" customFormat="1" ht="130.05000000000001" customHeight="1" x14ac:dyDescent="0.25">
      <c r="A836" s="95">
        <v>2991</v>
      </c>
      <c r="B836" s="253" t="s">
        <v>6704</v>
      </c>
      <c r="C836" s="95"/>
      <c r="D836" s="82"/>
      <c r="E836" s="284" t="s">
        <v>6724</v>
      </c>
      <c r="F836" s="95">
        <v>17270</v>
      </c>
      <c r="G836" s="284" t="s">
        <v>6725</v>
      </c>
      <c r="H836" s="95">
        <v>2011</v>
      </c>
      <c r="I836" s="161" t="s">
        <v>6726</v>
      </c>
      <c r="J836" s="261">
        <v>77290.080000000002</v>
      </c>
      <c r="K836" s="105" t="s">
        <v>6709</v>
      </c>
      <c r="L836" s="161" t="s">
        <v>6727</v>
      </c>
      <c r="M836" s="161" t="s">
        <v>6728</v>
      </c>
      <c r="N836" s="161" t="s">
        <v>6729</v>
      </c>
      <c r="O836" s="161" t="s">
        <v>6730</v>
      </c>
      <c r="P836" s="95">
        <v>23</v>
      </c>
      <c r="Q836" s="82">
        <v>16</v>
      </c>
      <c r="R836" s="82"/>
      <c r="S836" s="82">
        <v>16</v>
      </c>
      <c r="T836" s="82">
        <v>23</v>
      </c>
      <c r="U836" s="82">
        <v>39</v>
      </c>
      <c r="V836" s="95">
        <v>2</v>
      </c>
      <c r="W836" s="95">
        <v>100</v>
      </c>
      <c r="X836" s="82" t="s">
        <v>6731</v>
      </c>
      <c r="Y836" s="95">
        <v>3</v>
      </c>
      <c r="Z836" s="95">
        <v>12</v>
      </c>
      <c r="AA836" s="95">
        <v>3</v>
      </c>
      <c r="AB836" s="95">
        <v>44</v>
      </c>
      <c r="AC836" s="95"/>
      <c r="AD836" s="82">
        <v>23</v>
      </c>
      <c r="AE836" s="360">
        <v>4</v>
      </c>
      <c r="AF836" s="62">
        <v>0</v>
      </c>
      <c r="AG836" s="394"/>
      <c r="AH836" s="161"/>
      <c r="AI836" s="366"/>
      <c r="AJ836" s="386"/>
      <c r="AK836" s="285"/>
      <c r="AL836" s="366"/>
      <c r="AM836" s="386"/>
      <c r="AN836" s="285"/>
      <c r="AO836" s="366"/>
      <c r="AP836" s="386"/>
      <c r="AQ836" s="285"/>
      <c r="AR836" s="366"/>
      <c r="AS836" s="386"/>
      <c r="AT836" s="95"/>
      <c r="AU836" s="366"/>
      <c r="AV836" s="369"/>
      <c r="AW836" s="95"/>
      <c r="AX836" s="366"/>
      <c r="AY836" s="132"/>
      <c r="AZ836" s="132"/>
      <c r="BA836" s="132"/>
      <c r="BB836" s="132"/>
      <c r="BC836" s="132"/>
    </row>
    <row r="837" spans="1:55" s="39" customFormat="1" ht="130.05000000000001" customHeight="1" x14ac:dyDescent="0.25">
      <c r="A837" s="95">
        <v>2991</v>
      </c>
      <c r="B837" s="253" t="s">
        <v>6704</v>
      </c>
      <c r="C837" s="95"/>
      <c r="D837" s="82"/>
      <c r="E837" s="284" t="s">
        <v>6732</v>
      </c>
      <c r="F837" s="95" t="s">
        <v>6733</v>
      </c>
      <c r="G837" s="284" t="s">
        <v>6734</v>
      </c>
      <c r="H837" s="95">
        <v>2012</v>
      </c>
      <c r="I837" s="161" t="s">
        <v>6735</v>
      </c>
      <c r="J837" s="261">
        <v>202490.82</v>
      </c>
      <c r="K837" s="105" t="s">
        <v>6709</v>
      </c>
      <c r="L837" s="161" t="s">
        <v>6736</v>
      </c>
      <c r="M837" s="161" t="s">
        <v>6737</v>
      </c>
      <c r="N837" s="161"/>
      <c r="O837" s="161"/>
      <c r="P837" s="95">
        <v>201</v>
      </c>
      <c r="Q837" s="82">
        <v>3</v>
      </c>
      <c r="R837" s="82"/>
      <c r="S837" s="82">
        <v>3</v>
      </c>
      <c r="T837" s="82">
        <v>17</v>
      </c>
      <c r="U837" s="82">
        <v>20</v>
      </c>
      <c r="V837" s="95">
        <v>100</v>
      </c>
      <c r="W837" s="95">
        <v>100</v>
      </c>
      <c r="X837" s="82" t="s">
        <v>6738</v>
      </c>
      <c r="Y837" s="95">
        <v>1</v>
      </c>
      <c r="Z837" s="95">
        <v>2</v>
      </c>
      <c r="AA837" s="95">
        <v>1</v>
      </c>
      <c r="AB837" s="95">
        <v>44</v>
      </c>
      <c r="AC837" s="95"/>
      <c r="AD837" s="82">
        <v>17</v>
      </c>
      <c r="AE837" s="360">
        <v>4</v>
      </c>
      <c r="AF837" s="62">
        <v>21</v>
      </c>
      <c r="AG837" s="394"/>
      <c r="AH837" s="161"/>
      <c r="AI837" s="366"/>
      <c r="AJ837" s="386"/>
      <c r="AK837" s="285"/>
      <c r="AL837" s="366"/>
      <c r="AM837" s="386"/>
      <c r="AN837" s="285"/>
      <c r="AO837" s="366"/>
      <c r="AP837" s="386"/>
      <c r="AQ837" s="285"/>
      <c r="AR837" s="366"/>
      <c r="AS837" s="386"/>
      <c r="AT837" s="95"/>
      <c r="AU837" s="366"/>
      <c r="AV837" s="369"/>
      <c r="AW837" s="95"/>
      <c r="AX837" s="366"/>
      <c r="AY837" s="132"/>
      <c r="AZ837" s="132"/>
      <c r="BA837" s="132"/>
      <c r="BB837" s="132"/>
      <c r="BC837" s="132"/>
    </row>
    <row r="838" spans="1:55" s="39" customFormat="1" ht="130.05000000000001" customHeight="1" x14ac:dyDescent="0.25">
      <c r="A838" s="95">
        <v>2991</v>
      </c>
      <c r="B838" s="253" t="s">
        <v>6704</v>
      </c>
      <c r="C838" s="95"/>
      <c r="D838" s="82"/>
      <c r="E838" s="284" t="s">
        <v>6739</v>
      </c>
      <c r="F838" s="95" t="s">
        <v>6740</v>
      </c>
      <c r="G838" s="284" t="s">
        <v>6741</v>
      </c>
      <c r="H838" s="95">
        <v>2011</v>
      </c>
      <c r="I838" s="161" t="s">
        <v>6742</v>
      </c>
      <c r="J838" s="261">
        <v>38880</v>
      </c>
      <c r="K838" s="105" t="s">
        <v>6709</v>
      </c>
      <c r="L838" s="161" t="s">
        <v>6743</v>
      </c>
      <c r="M838" s="161" t="s">
        <v>6744</v>
      </c>
      <c r="N838" s="161" t="s">
        <v>6745</v>
      </c>
      <c r="O838" s="161" t="s">
        <v>6730</v>
      </c>
      <c r="P838" s="95">
        <v>84</v>
      </c>
      <c r="Q838" s="82">
        <v>16</v>
      </c>
      <c r="R838" s="82"/>
      <c r="S838" s="82">
        <v>16</v>
      </c>
      <c r="T838" s="82">
        <v>34</v>
      </c>
      <c r="U838" s="82">
        <v>50</v>
      </c>
      <c r="V838" s="95">
        <v>13</v>
      </c>
      <c r="W838" s="95">
        <v>100</v>
      </c>
      <c r="X838" s="82" t="s">
        <v>6746</v>
      </c>
      <c r="Y838" s="95">
        <v>3</v>
      </c>
      <c r="Z838" s="95">
        <v>12</v>
      </c>
      <c r="AA838" s="95">
        <v>3</v>
      </c>
      <c r="AB838" s="95">
        <v>44</v>
      </c>
      <c r="AC838" s="95"/>
      <c r="AD838" s="82">
        <v>34</v>
      </c>
      <c r="AE838" s="360">
        <v>4</v>
      </c>
      <c r="AF838" s="62">
        <v>22</v>
      </c>
      <c r="AG838" s="394"/>
      <c r="AH838" s="161"/>
      <c r="AI838" s="366"/>
      <c r="AJ838" s="386"/>
      <c r="AK838" s="285"/>
      <c r="AL838" s="366"/>
      <c r="AM838" s="386"/>
      <c r="AN838" s="285"/>
      <c r="AO838" s="366"/>
      <c r="AP838" s="386"/>
      <c r="AQ838" s="285"/>
      <c r="AR838" s="366"/>
      <c r="AS838" s="386"/>
      <c r="AT838" s="95"/>
      <c r="AU838" s="366"/>
      <c r="AV838" s="369"/>
      <c r="AW838" s="95"/>
      <c r="AX838" s="366"/>
      <c r="AY838" s="132"/>
      <c r="AZ838" s="132"/>
      <c r="BA838" s="132"/>
      <c r="BB838" s="132"/>
      <c r="BC838" s="132"/>
    </row>
    <row r="839" spans="1:55" s="39" customFormat="1" ht="130.05000000000001" customHeight="1" x14ac:dyDescent="0.25">
      <c r="A839" s="95">
        <v>2991</v>
      </c>
      <c r="B839" s="253" t="s">
        <v>6704</v>
      </c>
      <c r="C839" s="95"/>
      <c r="D839" s="82"/>
      <c r="E839" s="284" t="s">
        <v>6747</v>
      </c>
      <c r="F839" s="95" t="s">
        <v>6748</v>
      </c>
      <c r="G839" s="284" t="s">
        <v>6749</v>
      </c>
      <c r="H839" s="95">
        <v>2011</v>
      </c>
      <c r="I839" s="161" t="s">
        <v>6750</v>
      </c>
      <c r="J839" s="261">
        <v>61887</v>
      </c>
      <c r="K839" s="105" t="s">
        <v>6709</v>
      </c>
      <c r="L839" s="161" t="s">
        <v>6751</v>
      </c>
      <c r="M839" s="161" t="s">
        <v>6752</v>
      </c>
      <c r="N839" s="161" t="s">
        <v>6753</v>
      </c>
      <c r="O839" s="161" t="s">
        <v>6754</v>
      </c>
      <c r="P839" s="95">
        <v>78</v>
      </c>
      <c r="Q839" s="82">
        <v>15.62</v>
      </c>
      <c r="R839" s="82"/>
      <c r="S839" s="82">
        <v>15.62</v>
      </c>
      <c r="T839" s="82">
        <v>24</v>
      </c>
      <c r="U839" s="82">
        <v>39.619999999999997</v>
      </c>
      <c r="V839" s="95">
        <v>2</v>
      </c>
      <c r="W839" s="95">
        <v>100</v>
      </c>
      <c r="X839" s="82" t="s">
        <v>6755</v>
      </c>
      <c r="Y839" s="95">
        <v>3</v>
      </c>
      <c r="Z839" s="95">
        <v>11</v>
      </c>
      <c r="AA839" s="95">
        <v>4</v>
      </c>
      <c r="AB839" s="95">
        <v>44</v>
      </c>
      <c r="AC839" s="95"/>
      <c r="AD839" s="82">
        <v>24</v>
      </c>
      <c r="AE839" s="360">
        <v>4</v>
      </c>
      <c r="AF839" s="62">
        <v>7</v>
      </c>
      <c r="AG839" s="394"/>
      <c r="AH839" s="161"/>
      <c r="AI839" s="366"/>
      <c r="AJ839" s="386"/>
      <c r="AK839" s="285"/>
      <c r="AL839" s="366"/>
      <c r="AM839" s="386"/>
      <c r="AN839" s="285"/>
      <c r="AO839" s="366"/>
      <c r="AP839" s="386"/>
      <c r="AQ839" s="285"/>
      <c r="AR839" s="366"/>
      <c r="AS839" s="386"/>
      <c r="AT839" s="95"/>
      <c r="AU839" s="366"/>
      <c r="AV839" s="369"/>
      <c r="AW839" s="95"/>
      <c r="AX839" s="366"/>
      <c r="AY839" s="132"/>
      <c r="AZ839" s="132"/>
      <c r="BA839" s="132"/>
      <c r="BB839" s="132"/>
      <c r="BC839" s="132"/>
    </row>
    <row r="840" spans="1:55" s="39" customFormat="1" ht="130.05000000000001" customHeight="1" x14ac:dyDescent="0.25">
      <c r="A840" s="95">
        <v>2991</v>
      </c>
      <c r="B840" s="253" t="s">
        <v>6704</v>
      </c>
      <c r="C840" s="95"/>
      <c r="D840" s="82"/>
      <c r="E840" s="284" t="s">
        <v>6756</v>
      </c>
      <c r="F840" s="95">
        <v>6216</v>
      </c>
      <c r="G840" s="284" t="s">
        <v>6757</v>
      </c>
      <c r="H840" s="95">
        <v>2011</v>
      </c>
      <c r="I840" s="161" t="s">
        <v>6758</v>
      </c>
      <c r="J840" s="261">
        <v>64254.66</v>
      </c>
      <c r="K840" s="105" t="s">
        <v>6709</v>
      </c>
      <c r="L840" s="161" t="s">
        <v>6759</v>
      </c>
      <c r="M840" s="161" t="s">
        <v>6760</v>
      </c>
      <c r="N840" s="161" t="s">
        <v>6761</v>
      </c>
      <c r="O840" s="161" t="s">
        <v>6762</v>
      </c>
      <c r="P840" s="95">
        <v>77</v>
      </c>
      <c r="Q840" s="82">
        <v>36.9</v>
      </c>
      <c r="R840" s="82"/>
      <c r="S840" s="82">
        <v>36.9</v>
      </c>
      <c r="T840" s="82">
        <v>23</v>
      </c>
      <c r="U840" s="82">
        <v>59.9</v>
      </c>
      <c r="V840" s="95">
        <v>5</v>
      </c>
      <c r="W840" s="95">
        <v>100</v>
      </c>
      <c r="X840" s="82" t="s">
        <v>6763</v>
      </c>
      <c r="Y840" s="95">
        <v>3</v>
      </c>
      <c r="Z840" s="95">
        <v>11</v>
      </c>
      <c r="AA840" s="95">
        <v>5</v>
      </c>
      <c r="AB840" s="95">
        <v>44</v>
      </c>
      <c r="AC840" s="95"/>
      <c r="AD840" s="82">
        <v>23</v>
      </c>
      <c r="AE840" s="360">
        <v>4</v>
      </c>
      <c r="AF840" s="62">
        <v>0</v>
      </c>
      <c r="AG840" s="394"/>
      <c r="AH840" s="161"/>
      <c r="AI840" s="366"/>
      <c r="AJ840" s="386"/>
      <c r="AK840" s="285"/>
      <c r="AL840" s="366"/>
      <c r="AM840" s="386"/>
      <c r="AN840" s="285"/>
      <c r="AO840" s="366"/>
      <c r="AP840" s="386"/>
      <c r="AQ840" s="285"/>
      <c r="AR840" s="366"/>
      <c r="AS840" s="386"/>
      <c r="AT840" s="95"/>
      <c r="AU840" s="366"/>
      <c r="AV840" s="369"/>
      <c r="AW840" s="95"/>
      <c r="AX840" s="366"/>
      <c r="AY840" s="132"/>
      <c r="AZ840" s="132"/>
      <c r="BA840" s="132"/>
      <c r="BB840" s="132"/>
      <c r="BC840" s="132"/>
    </row>
    <row r="841" spans="1:55" s="39" customFormat="1" ht="130.05000000000001" customHeight="1" x14ac:dyDescent="0.25">
      <c r="A841" s="95">
        <v>2991</v>
      </c>
      <c r="B841" s="253" t="s">
        <v>6704</v>
      </c>
      <c r="C841" s="95"/>
      <c r="D841" s="82"/>
      <c r="E841" s="284" t="s">
        <v>6764</v>
      </c>
      <c r="F841" s="95" t="s">
        <v>6765</v>
      </c>
      <c r="G841" s="284" t="s">
        <v>6766</v>
      </c>
      <c r="H841" s="95">
        <v>2010</v>
      </c>
      <c r="I841" s="161" t="s">
        <v>6767</v>
      </c>
      <c r="J841" s="261">
        <v>30273.62</v>
      </c>
      <c r="K841" s="105" t="s">
        <v>6709</v>
      </c>
      <c r="L841" s="161" t="s">
        <v>6768</v>
      </c>
      <c r="M841" s="161" t="s">
        <v>6769</v>
      </c>
      <c r="N841" s="161" t="s">
        <v>6770</v>
      </c>
      <c r="O841" s="161" t="s">
        <v>6771</v>
      </c>
      <c r="P841" s="95">
        <v>14</v>
      </c>
      <c r="Q841" s="82">
        <v>5.0999999999999996</v>
      </c>
      <c r="R841" s="82"/>
      <c r="S841" s="82">
        <v>5.0999999999999996</v>
      </c>
      <c r="T841" s="82">
        <v>17</v>
      </c>
      <c r="U841" s="82">
        <v>22.1</v>
      </c>
      <c r="V841" s="95">
        <v>1</v>
      </c>
      <c r="W841" s="95">
        <v>100</v>
      </c>
      <c r="X841" s="82" t="s">
        <v>6772</v>
      </c>
      <c r="Y841" s="95">
        <v>1</v>
      </c>
      <c r="Z841" s="95">
        <v>7</v>
      </c>
      <c r="AA841" s="95">
        <v>6</v>
      </c>
      <c r="AB841" s="95">
        <v>44</v>
      </c>
      <c r="AC841" s="95"/>
      <c r="AD841" s="82">
        <v>17</v>
      </c>
      <c r="AE841" s="360">
        <v>5</v>
      </c>
      <c r="AF841" s="62">
        <v>0</v>
      </c>
      <c r="AG841" s="394"/>
      <c r="AH841" s="161"/>
      <c r="AI841" s="366"/>
      <c r="AJ841" s="386"/>
      <c r="AK841" s="285"/>
      <c r="AL841" s="366"/>
      <c r="AM841" s="386"/>
      <c r="AN841" s="285"/>
      <c r="AO841" s="366"/>
      <c r="AP841" s="386"/>
      <c r="AQ841" s="285"/>
      <c r="AR841" s="366"/>
      <c r="AS841" s="386"/>
      <c r="AT841" s="95"/>
      <c r="AU841" s="366"/>
      <c r="AV841" s="369"/>
      <c r="AW841" s="95"/>
      <c r="AX841" s="366"/>
      <c r="AY841" s="132"/>
      <c r="AZ841" s="132"/>
      <c r="BA841" s="132"/>
      <c r="BB841" s="132"/>
      <c r="BC841" s="132"/>
    </row>
    <row r="842" spans="1:55" s="39" customFormat="1" ht="130.05000000000001" customHeight="1" x14ac:dyDescent="0.25">
      <c r="A842" s="95">
        <v>2991</v>
      </c>
      <c r="B842" s="253" t="s">
        <v>6704</v>
      </c>
      <c r="C842" s="95"/>
      <c r="D842" s="82"/>
      <c r="E842" s="284" t="s">
        <v>6773</v>
      </c>
      <c r="F842" s="95">
        <v>10692</v>
      </c>
      <c r="G842" s="284" t="s">
        <v>6774</v>
      </c>
      <c r="H842" s="95">
        <v>2011</v>
      </c>
      <c r="I842" s="161" t="s">
        <v>6775</v>
      </c>
      <c r="J842" s="261">
        <v>119994</v>
      </c>
      <c r="K842" s="105" t="s">
        <v>6709</v>
      </c>
      <c r="L842" s="161" t="s">
        <v>6776</v>
      </c>
      <c r="M842" s="161" t="s">
        <v>6777</v>
      </c>
      <c r="N842" s="161" t="s">
        <v>6778</v>
      </c>
      <c r="O842" s="161" t="s">
        <v>6779</v>
      </c>
      <c r="P842" s="95">
        <v>71</v>
      </c>
      <c r="Q842" s="82">
        <v>12</v>
      </c>
      <c r="R842" s="82"/>
      <c r="S842" s="82">
        <v>12</v>
      </c>
      <c r="T842" s="82">
        <v>24</v>
      </c>
      <c r="U842" s="82">
        <v>36</v>
      </c>
      <c r="V842" s="95">
        <v>19</v>
      </c>
      <c r="W842" s="95">
        <v>100</v>
      </c>
      <c r="X842" s="82" t="s">
        <v>6780</v>
      </c>
      <c r="Y842" s="95">
        <v>6</v>
      </c>
      <c r="Z842" s="95">
        <v>3</v>
      </c>
      <c r="AA842" s="95">
        <v>1</v>
      </c>
      <c r="AB842" s="95">
        <v>44</v>
      </c>
      <c r="AC842" s="95"/>
      <c r="AD842" s="82">
        <v>24</v>
      </c>
      <c r="AE842" s="360">
        <v>4</v>
      </c>
      <c r="AF842" s="62">
        <v>0</v>
      </c>
      <c r="AG842" s="394"/>
      <c r="AH842" s="161"/>
      <c r="AI842" s="366"/>
      <c r="AJ842" s="386"/>
      <c r="AK842" s="285"/>
      <c r="AL842" s="366"/>
      <c r="AM842" s="386"/>
      <c r="AN842" s="285"/>
      <c r="AO842" s="366"/>
      <c r="AP842" s="386"/>
      <c r="AQ842" s="285"/>
      <c r="AR842" s="366"/>
      <c r="AS842" s="386"/>
      <c r="AT842" s="95"/>
      <c r="AU842" s="366"/>
      <c r="AV842" s="369"/>
      <c r="AW842" s="95"/>
      <c r="AX842" s="366"/>
      <c r="AY842" s="132"/>
      <c r="AZ842" s="132"/>
      <c r="BA842" s="132"/>
      <c r="BB842" s="132"/>
      <c r="BC842" s="132"/>
    </row>
    <row r="843" spans="1:55" s="39" customFormat="1" ht="130.05000000000001" customHeight="1" x14ac:dyDescent="0.25">
      <c r="A843" s="95">
        <v>2991</v>
      </c>
      <c r="B843" s="253" t="s">
        <v>6704</v>
      </c>
      <c r="C843" s="95"/>
      <c r="D843" s="82"/>
      <c r="E843" s="284" t="s">
        <v>6764</v>
      </c>
      <c r="F843" s="95" t="s">
        <v>6765</v>
      </c>
      <c r="G843" s="284" t="s">
        <v>6781</v>
      </c>
      <c r="H843" s="95">
        <v>2011</v>
      </c>
      <c r="I843" s="161" t="s">
        <v>6782</v>
      </c>
      <c r="J843" s="261">
        <v>33528.199999999997</v>
      </c>
      <c r="K843" s="105" t="s">
        <v>6709</v>
      </c>
      <c r="L843" s="161" t="s">
        <v>6768</v>
      </c>
      <c r="M843" s="161" t="s">
        <v>6769</v>
      </c>
      <c r="N843" s="161" t="s">
        <v>6783</v>
      </c>
      <c r="O843" s="161" t="s">
        <v>6784</v>
      </c>
      <c r="P843" s="95">
        <v>70</v>
      </c>
      <c r="Q843" s="82">
        <v>4.0999999999999996</v>
      </c>
      <c r="R843" s="82"/>
      <c r="S843" s="82">
        <v>4.0999999999999996</v>
      </c>
      <c r="T843" s="82">
        <v>18</v>
      </c>
      <c r="U843" s="82">
        <v>22.1</v>
      </c>
      <c r="V843" s="95">
        <v>1</v>
      </c>
      <c r="W843" s="95">
        <v>100</v>
      </c>
      <c r="X843" s="82" t="s">
        <v>6785</v>
      </c>
      <c r="Y843" s="95">
        <v>1</v>
      </c>
      <c r="Z843" s="95">
        <v>7</v>
      </c>
      <c r="AA843" s="95">
        <v>4</v>
      </c>
      <c r="AB843" s="95">
        <v>44</v>
      </c>
      <c r="AC843" s="95"/>
      <c r="AD843" s="82">
        <v>18</v>
      </c>
      <c r="AE843" s="360">
        <v>4</v>
      </c>
      <c r="AF843" s="62">
        <v>0</v>
      </c>
      <c r="AG843" s="394"/>
      <c r="AH843" s="161"/>
      <c r="AI843" s="366"/>
      <c r="AJ843" s="386"/>
      <c r="AK843" s="285"/>
      <c r="AL843" s="366"/>
      <c r="AM843" s="386"/>
      <c r="AN843" s="285"/>
      <c r="AO843" s="366"/>
      <c r="AP843" s="386"/>
      <c r="AQ843" s="285"/>
      <c r="AR843" s="366"/>
      <c r="AS843" s="386"/>
      <c r="AT843" s="95"/>
      <c r="AU843" s="366"/>
      <c r="AV843" s="369"/>
      <c r="AW843" s="95"/>
      <c r="AX843" s="366"/>
      <c r="AY843" s="132"/>
      <c r="AZ843" s="132"/>
      <c r="BA843" s="132"/>
      <c r="BB843" s="132"/>
      <c r="BC843" s="132"/>
    </row>
    <row r="844" spans="1:55" s="39" customFormat="1" ht="130.05000000000001" customHeight="1" x14ac:dyDescent="0.25">
      <c r="A844" s="95">
        <v>2991</v>
      </c>
      <c r="B844" s="253" t="s">
        <v>6704</v>
      </c>
      <c r="C844" s="95"/>
      <c r="D844" s="82"/>
      <c r="E844" s="284" t="s">
        <v>6786</v>
      </c>
      <c r="F844" s="95"/>
      <c r="G844" s="284" t="s">
        <v>6787</v>
      </c>
      <c r="H844" s="95">
        <v>2011</v>
      </c>
      <c r="I844" s="161" t="s">
        <v>6788</v>
      </c>
      <c r="J844" s="261">
        <v>38760</v>
      </c>
      <c r="K844" s="105" t="s">
        <v>6709</v>
      </c>
      <c r="L844" s="161" t="s">
        <v>6789</v>
      </c>
      <c r="M844" s="161" t="s">
        <v>6790</v>
      </c>
      <c r="N844" s="161" t="s">
        <v>6791</v>
      </c>
      <c r="O844" s="161" t="s">
        <v>6792</v>
      </c>
      <c r="P844" s="95">
        <v>183</v>
      </c>
      <c r="Q844" s="82">
        <v>6</v>
      </c>
      <c r="R844" s="82"/>
      <c r="S844" s="82">
        <v>6</v>
      </c>
      <c r="T844" s="82">
        <v>17</v>
      </c>
      <c r="U844" s="82">
        <v>24</v>
      </c>
      <c r="V844" s="95">
        <v>20</v>
      </c>
      <c r="W844" s="95">
        <v>100</v>
      </c>
      <c r="X844" s="82" t="s">
        <v>6793</v>
      </c>
      <c r="Y844" s="95">
        <v>6</v>
      </c>
      <c r="Z844" s="95">
        <v>3</v>
      </c>
      <c r="AA844" s="95">
        <v>1</v>
      </c>
      <c r="AB844" s="95">
        <v>44</v>
      </c>
      <c r="AC844" s="95"/>
      <c r="AD844" s="82">
        <v>17</v>
      </c>
      <c r="AE844" s="360">
        <v>4</v>
      </c>
      <c r="AF844" s="62">
        <v>11</v>
      </c>
      <c r="AG844" s="394"/>
      <c r="AH844" s="161"/>
      <c r="AI844" s="366"/>
      <c r="AJ844" s="386"/>
      <c r="AK844" s="285"/>
      <c r="AL844" s="366"/>
      <c r="AM844" s="386"/>
      <c r="AN844" s="285"/>
      <c r="AO844" s="366"/>
      <c r="AP844" s="386"/>
      <c r="AQ844" s="285"/>
      <c r="AR844" s="366"/>
      <c r="AS844" s="386"/>
      <c r="AT844" s="95"/>
      <c r="AU844" s="366"/>
      <c r="AV844" s="369"/>
      <c r="AW844" s="95"/>
      <c r="AX844" s="366"/>
      <c r="AY844" s="132"/>
      <c r="AZ844" s="132"/>
      <c r="BA844" s="132"/>
      <c r="BB844" s="132"/>
      <c r="BC844" s="132"/>
    </row>
    <row r="845" spans="1:55" s="39" customFormat="1" ht="130.05000000000001" customHeight="1" x14ac:dyDescent="0.25">
      <c r="A845" s="95">
        <v>2991</v>
      </c>
      <c r="B845" s="253" t="s">
        <v>6704</v>
      </c>
      <c r="C845" s="95"/>
      <c r="D845" s="82"/>
      <c r="E845" s="284" t="s">
        <v>6773</v>
      </c>
      <c r="F845" s="95">
        <v>10692</v>
      </c>
      <c r="G845" s="284" t="s">
        <v>6794</v>
      </c>
      <c r="H845" s="95">
        <v>2011</v>
      </c>
      <c r="I845" s="161" t="s">
        <v>6795</v>
      </c>
      <c r="J845" s="261">
        <v>22794.93</v>
      </c>
      <c r="K845" s="105" t="s">
        <v>6709</v>
      </c>
      <c r="L845" s="161" t="s">
        <v>6776</v>
      </c>
      <c r="M845" s="161" t="s">
        <v>6777</v>
      </c>
      <c r="N845" s="161" t="s">
        <v>6796</v>
      </c>
      <c r="O845" s="161" t="s">
        <v>6797</v>
      </c>
      <c r="P845" s="95">
        <v>188</v>
      </c>
      <c r="Q845" s="82">
        <v>0.66</v>
      </c>
      <c r="R845" s="82"/>
      <c r="S845" s="82">
        <v>0.66</v>
      </c>
      <c r="T845" s="82">
        <v>0.5</v>
      </c>
      <c r="U845" s="82">
        <v>1.1599999999999999</v>
      </c>
      <c r="V845" s="95">
        <v>40</v>
      </c>
      <c r="W845" s="95">
        <v>100</v>
      </c>
      <c r="X845" s="82" t="s">
        <v>6798</v>
      </c>
      <c r="Y845" s="95">
        <v>2</v>
      </c>
      <c r="Z845" s="95">
        <v>3</v>
      </c>
      <c r="AA845" s="95">
        <v>5</v>
      </c>
      <c r="AB845" s="95">
        <v>44</v>
      </c>
      <c r="AC845" s="95"/>
      <c r="AD845" s="82">
        <v>0.5</v>
      </c>
      <c r="AE845" s="360">
        <v>4</v>
      </c>
      <c r="AF845" s="62">
        <v>0</v>
      </c>
      <c r="AG845" s="394"/>
      <c r="AH845" s="161"/>
      <c r="AI845" s="366"/>
      <c r="AJ845" s="386"/>
      <c r="AK845" s="285"/>
      <c r="AL845" s="366"/>
      <c r="AM845" s="386"/>
      <c r="AN845" s="285"/>
      <c r="AO845" s="366"/>
      <c r="AP845" s="386"/>
      <c r="AQ845" s="285"/>
      <c r="AR845" s="366"/>
      <c r="AS845" s="386"/>
      <c r="AT845" s="95"/>
      <c r="AU845" s="366"/>
      <c r="AV845" s="369"/>
      <c r="AW845" s="95"/>
      <c r="AX845" s="366"/>
      <c r="AY845" s="132"/>
      <c r="AZ845" s="132"/>
      <c r="BA845" s="132"/>
      <c r="BB845" s="132"/>
      <c r="BC845" s="132"/>
    </row>
    <row r="846" spans="1:55" s="39" customFormat="1" ht="130.05000000000001" customHeight="1" x14ac:dyDescent="0.25">
      <c r="A846" s="95">
        <v>2991</v>
      </c>
      <c r="B846" s="253" t="s">
        <v>6704</v>
      </c>
      <c r="C846" s="95"/>
      <c r="D846" s="82"/>
      <c r="E846" s="284" t="s">
        <v>1093</v>
      </c>
      <c r="F846" s="95" t="s">
        <v>6799</v>
      </c>
      <c r="G846" s="284" t="s">
        <v>6800</v>
      </c>
      <c r="H846" s="95">
        <v>2011</v>
      </c>
      <c r="I846" s="161" t="s">
        <v>6801</v>
      </c>
      <c r="J846" s="261">
        <v>717960</v>
      </c>
      <c r="K846" s="105" t="s">
        <v>6709</v>
      </c>
      <c r="L846" s="161" t="s">
        <v>6802</v>
      </c>
      <c r="M846" s="161" t="s">
        <v>6803</v>
      </c>
      <c r="N846" s="161" t="s">
        <v>6804</v>
      </c>
      <c r="O846" s="161" t="s">
        <v>6805</v>
      </c>
      <c r="P846" s="95">
        <v>87</v>
      </c>
      <c r="Q846" s="82">
        <v>16</v>
      </c>
      <c r="R846" s="82"/>
      <c r="S846" s="82">
        <v>16</v>
      </c>
      <c r="T846" s="82">
        <v>24</v>
      </c>
      <c r="U846" s="82">
        <v>40</v>
      </c>
      <c r="V846" s="95">
        <v>20</v>
      </c>
      <c r="W846" s="95">
        <v>100</v>
      </c>
      <c r="X846" s="82" t="s">
        <v>6806</v>
      </c>
      <c r="Y846" s="95">
        <v>3</v>
      </c>
      <c r="Z846" s="95">
        <v>2</v>
      </c>
      <c r="AA846" s="95">
        <v>3</v>
      </c>
      <c r="AB846" s="95">
        <v>44</v>
      </c>
      <c r="AC846" s="95"/>
      <c r="AD846" s="82">
        <v>24</v>
      </c>
      <c r="AE846" s="360">
        <v>4</v>
      </c>
      <c r="AF846" s="62"/>
      <c r="AG846" s="394"/>
      <c r="AH846" s="161"/>
      <c r="AI846" s="366"/>
      <c r="AJ846" s="386"/>
      <c r="AK846" s="285"/>
      <c r="AL846" s="366"/>
      <c r="AM846" s="386"/>
      <c r="AN846" s="285"/>
      <c r="AO846" s="366"/>
      <c r="AP846" s="386"/>
      <c r="AQ846" s="285"/>
      <c r="AR846" s="366"/>
      <c r="AS846" s="386"/>
      <c r="AT846" s="95"/>
      <c r="AU846" s="366"/>
      <c r="AV846" s="369"/>
      <c r="AW846" s="95"/>
      <c r="AX846" s="366"/>
      <c r="AY846" s="132"/>
      <c r="AZ846" s="132"/>
      <c r="BA846" s="132"/>
      <c r="BB846" s="132"/>
      <c r="BC846" s="132"/>
    </row>
    <row r="847" spans="1:55" s="39" customFormat="1" ht="130.05000000000001" customHeight="1" x14ac:dyDescent="0.25">
      <c r="A847" s="95">
        <v>2991</v>
      </c>
      <c r="B847" s="253" t="s">
        <v>6704</v>
      </c>
      <c r="C847" s="95"/>
      <c r="D847" s="82"/>
      <c r="E847" s="284" t="s">
        <v>6807</v>
      </c>
      <c r="F847" s="95" t="s">
        <v>6808</v>
      </c>
      <c r="G847" s="284" t="s">
        <v>6809</v>
      </c>
      <c r="H847" s="95">
        <v>2011</v>
      </c>
      <c r="I847" s="161" t="s">
        <v>6810</v>
      </c>
      <c r="J847" s="261">
        <v>26278.77</v>
      </c>
      <c r="K847" s="105" t="s">
        <v>6709</v>
      </c>
      <c r="L847" s="161" t="s">
        <v>6811</v>
      </c>
      <c r="M847" s="161" t="s">
        <v>6812</v>
      </c>
      <c r="N847" s="161" t="s">
        <v>6813</v>
      </c>
      <c r="O847" s="161" t="s">
        <v>6814</v>
      </c>
      <c r="P847" s="95">
        <v>80</v>
      </c>
      <c r="Q847" s="82">
        <v>17.55</v>
      </c>
      <c r="R847" s="82"/>
      <c r="S847" s="82">
        <v>17.55</v>
      </c>
      <c r="T847" s="82">
        <v>22</v>
      </c>
      <c r="U847" s="82">
        <v>39.549999999999997</v>
      </c>
      <c r="V847" s="95">
        <v>20</v>
      </c>
      <c r="W847" s="95">
        <v>100</v>
      </c>
      <c r="X847" s="82" t="s">
        <v>6815</v>
      </c>
      <c r="Y847" s="95">
        <v>6</v>
      </c>
      <c r="Z847" s="95">
        <v>3</v>
      </c>
      <c r="AA847" s="95">
        <v>1</v>
      </c>
      <c r="AB847" s="95">
        <v>44</v>
      </c>
      <c r="AC847" s="95"/>
      <c r="AD847" s="82">
        <v>22</v>
      </c>
      <c r="AE847" s="360">
        <v>4</v>
      </c>
      <c r="AF847" s="62"/>
      <c r="AG847" s="394"/>
      <c r="AH847" s="161"/>
      <c r="AI847" s="366"/>
      <c r="AJ847" s="386"/>
      <c r="AK847" s="285"/>
      <c r="AL847" s="366"/>
      <c r="AM847" s="386"/>
      <c r="AN847" s="285"/>
      <c r="AO847" s="366"/>
      <c r="AP847" s="386"/>
      <c r="AQ847" s="285"/>
      <c r="AR847" s="366"/>
      <c r="AS847" s="386"/>
      <c r="AT847" s="95"/>
      <c r="AU847" s="366"/>
      <c r="AV847" s="369"/>
      <c r="AW847" s="95"/>
      <c r="AX847" s="366"/>
      <c r="AY847" s="132"/>
      <c r="AZ847" s="132"/>
      <c r="BA847" s="132"/>
      <c r="BB847" s="132"/>
      <c r="BC847" s="132"/>
    </row>
    <row r="848" spans="1:55" s="39" customFormat="1" ht="130.05000000000001" customHeight="1" x14ac:dyDescent="0.25">
      <c r="A848" s="95">
        <v>2991</v>
      </c>
      <c r="B848" s="253" t="s">
        <v>6704</v>
      </c>
      <c r="C848" s="95"/>
      <c r="D848" s="82"/>
      <c r="E848" s="284" t="s">
        <v>6739</v>
      </c>
      <c r="F848" s="95" t="s">
        <v>6740</v>
      </c>
      <c r="G848" s="284" t="s">
        <v>6816</v>
      </c>
      <c r="H848" s="95">
        <v>2011</v>
      </c>
      <c r="I848" s="161" t="s">
        <v>6817</v>
      </c>
      <c r="J848" s="261">
        <v>43549</v>
      </c>
      <c r="K848" s="105" t="s">
        <v>6709</v>
      </c>
      <c r="L848" s="161" t="s">
        <v>6818</v>
      </c>
      <c r="M848" s="161" t="s">
        <v>6744</v>
      </c>
      <c r="N848" s="161" t="s">
        <v>6819</v>
      </c>
      <c r="O848" s="161" t="s">
        <v>6820</v>
      </c>
      <c r="P848" s="95">
        <v>180</v>
      </c>
      <c r="Q848" s="82">
        <v>12</v>
      </c>
      <c r="R848" s="82"/>
      <c r="S848" s="82">
        <v>12</v>
      </c>
      <c r="T848" s="82">
        <v>20</v>
      </c>
      <c r="U848" s="82">
        <v>32</v>
      </c>
      <c r="V848" s="95">
        <v>20</v>
      </c>
      <c r="W848" s="95">
        <v>100</v>
      </c>
      <c r="X848" s="82" t="s">
        <v>6821</v>
      </c>
      <c r="Y848" s="95">
        <v>3</v>
      </c>
      <c r="Z848" s="95">
        <v>6</v>
      </c>
      <c r="AA848" s="95">
        <v>1</v>
      </c>
      <c r="AB848" s="95">
        <v>44</v>
      </c>
      <c r="AC848" s="95"/>
      <c r="AD848" s="82">
        <v>20</v>
      </c>
      <c r="AE848" s="360">
        <v>4</v>
      </c>
      <c r="AF848" s="62"/>
      <c r="AG848" s="394"/>
      <c r="AH848" s="161"/>
      <c r="AI848" s="366"/>
      <c r="AJ848" s="386"/>
      <c r="AK848" s="285"/>
      <c r="AL848" s="366"/>
      <c r="AM848" s="386"/>
      <c r="AN848" s="285"/>
      <c r="AO848" s="366"/>
      <c r="AP848" s="386"/>
      <c r="AQ848" s="285"/>
      <c r="AR848" s="366"/>
      <c r="AS848" s="386"/>
      <c r="AT848" s="95"/>
      <c r="AU848" s="366"/>
      <c r="AV848" s="369"/>
      <c r="AW848" s="95"/>
      <c r="AX848" s="366"/>
      <c r="AY848" s="132"/>
      <c r="AZ848" s="132"/>
      <c r="BA848" s="132"/>
      <c r="BB848" s="132"/>
      <c r="BC848" s="132"/>
    </row>
    <row r="849" spans="1:55" s="39" customFormat="1" ht="130.05000000000001" customHeight="1" x14ac:dyDescent="0.25">
      <c r="A849" s="95">
        <v>2991</v>
      </c>
      <c r="B849" s="253" t="s">
        <v>6704</v>
      </c>
      <c r="C849" s="95"/>
      <c r="D849" s="82"/>
      <c r="E849" s="284" t="s">
        <v>6822</v>
      </c>
      <c r="F849" s="95" t="s">
        <v>6823</v>
      </c>
      <c r="G849" s="284" t="s">
        <v>6824</v>
      </c>
      <c r="H849" s="95">
        <v>2011</v>
      </c>
      <c r="I849" s="161" t="s">
        <v>6825</v>
      </c>
      <c r="J849" s="261">
        <v>124999.2</v>
      </c>
      <c r="K849" s="105" t="s">
        <v>6709</v>
      </c>
      <c r="L849" s="161" t="s">
        <v>6826</v>
      </c>
      <c r="M849" s="161" t="s">
        <v>6827</v>
      </c>
      <c r="N849" s="161" t="s">
        <v>6828</v>
      </c>
      <c r="O849" s="161" t="s">
        <v>6829</v>
      </c>
      <c r="P849" s="95">
        <v>68</v>
      </c>
      <c r="Q849" s="82">
        <v>48.16</v>
      </c>
      <c r="R849" s="82"/>
      <c r="S849" s="82">
        <v>48.16</v>
      </c>
      <c r="T849" s="82">
        <v>22.44</v>
      </c>
      <c r="U849" s="82">
        <v>70.599999999999994</v>
      </c>
      <c r="V849" s="95">
        <v>2</v>
      </c>
      <c r="W849" s="95">
        <v>100</v>
      </c>
      <c r="X849" s="82" t="s">
        <v>6830</v>
      </c>
      <c r="Y849" s="95">
        <v>3</v>
      </c>
      <c r="Z849" s="95">
        <v>12</v>
      </c>
      <c r="AA849" s="95">
        <v>1</v>
      </c>
      <c r="AB849" s="95">
        <v>44</v>
      </c>
      <c r="AC849" s="95"/>
      <c r="AD849" s="82">
        <v>22.44</v>
      </c>
      <c r="AE849" s="360">
        <v>4</v>
      </c>
      <c r="AF849" s="62"/>
      <c r="AG849" s="394"/>
      <c r="AH849" s="161"/>
      <c r="AI849" s="366"/>
      <c r="AJ849" s="386"/>
      <c r="AK849" s="285"/>
      <c r="AL849" s="366"/>
      <c r="AM849" s="386"/>
      <c r="AN849" s="285"/>
      <c r="AO849" s="366"/>
      <c r="AP849" s="386"/>
      <c r="AQ849" s="285"/>
      <c r="AR849" s="366"/>
      <c r="AS849" s="386"/>
      <c r="AT849" s="95"/>
      <c r="AU849" s="366"/>
      <c r="AV849" s="369"/>
      <c r="AW849" s="95"/>
      <c r="AX849" s="366"/>
      <c r="AY849" s="132"/>
      <c r="AZ849" s="132"/>
      <c r="BA849" s="132"/>
      <c r="BB849" s="132"/>
      <c r="BC849" s="132"/>
    </row>
    <row r="850" spans="1:55" s="39" customFormat="1" ht="130.05000000000001" customHeight="1" x14ac:dyDescent="0.25">
      <c r="A850" s="95">
        <v>2991</v>
      </c>
      <c r="B850" s="253" t="s">
        <v>6704</v>
      </c>
      <c r="C850" s="95"/>
      <c r="D850" s="82"/>
      <c r="E850" s="284" t="s">
        <v>6831</v>
      </c>
      <c r="F850" s="95" t="s">
        <v>6832</v>
      </c>
      <c r="G850" s="284" t="s">
        <v>6833</v>
      </c>
      <c r="H850" s="95">
        <v>2013</v>
      </c>
      <c r="I850" s="161" t="s">
        <v>6834</v>
      </c>
      <c r="J850" s="261">
        <v>86995</v>
      </c>
      <c r="K850" s="105" t="s">
        <v>6709</v>
      </c>
      <c r="L850" s="161" t="s">
        <v>6835</v>
      </c>
      <c r="M850" s="161" t="s">
        <v>6836</v>
      </c>
      <c r="N850" s="161" t="s">
        <v>6837</v>
      </c>
      <c r="O850" s="161" t="s">
        <v>6838</v>
      </c>
      <c r="P850" s="95">
        <v>213</v>
      </c>
      <c r="Q850" s="82">
        <v>12</v>
      </c>
      <c r="R850" s="82"/>
      <c r="S850" s="82">
        <v>12</v>
      </c>
      <c r="T850" s="82">
        <v>18</v>
      </c>
      <c r="U850" s="82">
        <v>30</v>
      </c>
      <c r="V850" s="95">
        <v>14</v>
      </c>
      <c r="W850" s="95">
        <v>92</v>
      </c>
      <c r="X850" s="82" t="s">
        <v>6723</v>
      </c>
      <c r="Y850" s="95">
        <v>3</v>
      </c>
      <c r="Z850" s="95">
        <v>10</v>
      </c>
      <c r="AA850" s="95">
        <v>4</v>
      </c>
      <c r="AB850" s="95">
        <v>44</v>
      </c>
      <c r="AC850" s="95"/>
      <c r="AD850" s="82">
        <v>18</v>
      </c>
      <c r="AE850" s="360">
        <v>4</v>
      </c>
      <c r="AF850" s="62"/>
      <c r="AG850" s="394"/>
      <c r="AH850" s="161"/>
      <c r="AI850" s="366"/>
      <c r="AJ850" s="386"/>
      <c r="AK850" s="285"/>
      <c r="AL850" s="366"/>
      <c r="AM850" s="386"/>
      <c r="AN850" s="285"/>
      <c r="AO850" s="366"/>
      <c r="AP850" s="386"/>
      <c r="AQ850" s="285"/>
      <c r="AR850" s="366"/>
      <c r="AS850" s="386"/>
      <c r="AT850" s="95"/>
      <c r="AU850" s="366"/>
      <c r="AV850" s="369"/>
      <c r="AW850" s="95"/>
      <c r="AX850" s="366"/>
      <c r="AY850" s="132"/>
      <c r="AZ850" s="132"/>
      <c r="BA850" s="132"/>
      <c r="BB850" s="132"/>
      <c r="BC850" s="132"/>
    </row>
    <row r="851" spans="1:55" s="39" customFormat="1" ht="130.05000000000001" customHeight="1" x14ac:dyDescent="0.25">
      <c r="A851" s="95">
        <v>2991</v>
      </c>
      <c r="B851" s="253" t="s">
        <v>6704</v>
      </c>
      <c r="C851" s="95"/>
      <c r="D851" s="82"/>
      <c r="E851" s="284" t="s">
        <v>6839</v>
      </c>
      <c r="F851" s="95" t="s">
        <v>6840</v>
      </c>
      <c r="G851" s="284" t="s">
        <v>6841</v>
      </c>
      <c r="H851" s="95">
        <v>2011</v>
      </c>
      <c r="I851" s="161" t="s">
        <v>6842</v>
      </c>
      <c r="J851" s="261">
        <v>33138</v>
      </c>
      <c r="K851" s="105" t="s">
        <v>6709</v>
      </c>
      <c r="L851" s="161" t="s">
        <v>6843</v>
      </c>
      <c r="M851" s="161" t="s">
        <v>6844</v>
      </c>
      <c r="N851" s="161" t="s">
        <v>6845</v>
      </c>
      <c r="O851" s="161" t="s">
        <v>6846</v>
      </c>
      <c r="P851" s="95">
        <v>30</v>
      </c>
      <c r="Q851" s="82">
        <v>10</v>
      </c>
      <c r="R851" s="82"/>
      <c r="S851" s="82">
        <v>10</v>
      </c>
      <c r="T851" s="82">
        <v>23</v>
      </c>
      <c r="U851" s="82">
        <v>33</v>
      </c>
      <c r="V851" s="95">
        <v>17</v>
      </c>
      <c r="W851" s="95">
        <v>100</v>
      </c>
      <c r="X851" s="82" t="s">
        <v>6847</v>
      </c>
      <c r="Y851" s="95"/>
      <c r="Z851" s="95"/>
      <c r="AA851" s="95"/>
      <c r="AB851" s="95">
        <v>44</v>
      </c>
      <c r="AC851" s="95"/>
      <c r="AD851" s="82">
        <v>23</v>
      </c>
      <c r="AE851" s="360">
        <v>4</v>
      </c>
      <c r="AF851" s="62"/>
      <c r="AG851" s="394"/>
      <c r="AH851" s="161"/>
      <c r="AI851" s="366"/>
      <c r="AJ851" s="386"/>
      <c r="AK851" s="285"/>
      <c r="AL851" s="366"/>
      <c r="AM851" s="386"/>
      <c r="AN851" s="285"/>
      <c r="AO851" s="366"/>
      <c r="AP851" s="386"/>
      <c r="AQ851" s="285"/>
      <c r="AR851" s="366"/>
      <c r="AS851" s="386"/>
      <c r="AT851" s="95"/>
      <c r="AU851" s="366"/>
      <c r="AV851" s="369"/>
      <c r="AW851" s="95"/>
      <c r="AX851" s="366"/>
      <c r="AY851" s="132"/>
      <c r="AZ851" s="132"/>
      <c r="BA851" s="132"/>
      <c r="BB851" s="132"/>
      <c r="BC851" s="132"/>
    </row>
    <row r="852" spans="1:55" s="39" customFormat="1" ht="130.05000000000001" customHeight="1" x14ac:dyDescent="0.25">
      <c r="A852" s="95">
        <v>2991</v>
      </c>
      <c r="B852" s="253" t="s">
        <v>6704</v>
      </c>
      <c r="C852" s="95"/>
      <c r="D852" s="82"/>
      <c r="E852" s="284" t="s">
        <v>6848</v>
      </c>
      <c r="F852" s="95" t="s">
        <v>6849</v>
      </c>
      <c r="G852" s="284" t="s">
        <v>6850</v>
      </c>
      <c r="H852" s="95">
        <v>2011</v>
      </c>
      <c r="I852" s="161" t="s">
        <v>6851</v>
      </c>
      <c r="J852" s="261">
        <v>99492</v>
      </c>
      <c r="K852" s="105" t="s">
        <v>6709</v>
      </c>
      <c r="L852" s="161" t="s">
        <v>6852</v>
      </c>
      <c r="M852" s="161" t="s">
        <v>6853</v>
      </c>
      <c r="N852" s="161" t="s">
        <v>6854</v>
      </c>
      <c r="O852" s="161" t="s">
        <v>6855</v>
      </c>
      <c r="P852" s="95">
        <v>88</v>
      </c>
      <c r="Q852" s="82">
        <v>48.16</v>
      </c>
      <c r="R852" s="82"/>
      <c r="S852" s="82">
        <v>48.16</v>
      </c>
      <c r="T852" s="82">
        <v>22.44</v>
      </c>
      <c r="U852" s="82">
        <v>70.599999999999994</v>
      </c>
      <c r="V852" s="95">
        <v>26</v>
      </c>
      <c r="W852" s="95">
        <v>100</v>
      </c>
      <c r="X852" s="82" t="s">
        <v>6856</v>
      </c>
      <c r="Y852" s="95">
        <v>1</v>
      </c>
      <c r="Z852" s="95">
        <v>9</v>
      </c>
      <c r="AA852" s="95">
        <v>1</v>
      </c>
      <c r="AB852" s="95">
        <v>44</v>
      </c>
      <c r="AC852" s="95"/>
      <c r="AD852" s="82">
        <v>22.44</v>
      </c>
      <c r="AE852" s="360">
        <v>4</v>
      </c>
      <c r="AF852" s="62"/>
      <c r="AG852" s="394"/>
      <c r="AH852" s="161"/>
      <c r="AI852" s="366"/>
      <c r="AJ852" s="386"/>
      <c r="AK852" s="285"/>
      <c r="AL852" s="366"/>
      <c r="AM852" s="386"/>
      <c r="AN852" s="285"/>
      <c r="AO852" s="366"/>
      <c r="AP852" s="386"/>
      <c r="AQ852" s="285"/>
      <c r="AR852" s="366"/>
      <c r="AS852" s="386"/>
      <c r="AT852" s="95"/>
      <c r="AU852" s="366"/>
      <c r="AV852" s="369"/>
      <c r="AW852" s="95"/>
      <c r="AX852" s="366"/>
      <c r="AY852" s="132"/>
      <c r="AZ852" s="132"/>
      <c r="BA852" s="132"/>
      <c r="BB852" s="132"/>
      <c r="BC852" s="132"/>
    </row>
    <row r="853" spans="1:55" s="39" customFormat="1" ht="130.05000000000001" customHeight="1" x14ac:dyDescent="0.25">
      <c r="A853" s="95">
        <v>2991</v>
      </c>
      <c r="B853" s="253" t="s">
        <v>6704</v>
      </c>
      <c r="C853" s="95"/>
      <c r="D853" s="82"/>
      <c r="E853" s="284" t="s">
        <v>6857</v>
      </c>
      <c r="F853" s="95">
        <v>30844</v>
      </c>
      <c r="G853" s="284" t="s">
        <v>6858</v>
      </c>
      <c r="H853" s="95">
        <v>2010</v>
      </c>
      <c r="I853" s="161" t="s">
        <v>6859</v>
      </c>
      <c r="J853" s="261">
        <v>19950</v>
      </c>
      <c r="K853" s="105" t="s">
        <v>6709</v>
      </c>
      <c r="L853" s="161" t="s">
        <v>6860</v>
      </c>
      <c r="M853" s="161" t="s">
        <v>6861</v>
      </c>
      <c r="N853" s="161" t="s">
        <v>6862</v>
      </c>
      <c r="O853" s="161" t="s">
        <v>6863</v>
      </c>
      <c r="P853" s="95">
        <v>11</v>
      </c>
      <c r="Q853" s="82">
        <v>3</v>
      </c>
      <c r="R853" s="82"/>
      <c r="S853" s="82">
        <v>3</v>
      </c>
      <c r="T853" s="82">
        <v>7</v>
      </c>
      <c r="U853" s="82">
        <v>10</v>
      </c>
      <c r="V853" s="95">
        <v>1</v>
      </c>
      <c r="W853" s="95">
        <v>100</v>
      </c>
      <c r="X853" s="82" t="s">
        <v>6864</v>
      </c>
      <c r="Y853" s="95">
        <v>1</v>
      </c>
      <c r="Z853" s="95">
        <v>7</v>
      </c>
      <c r="AA853" s="95">
        <v>6</v>
      </c>
      <c r="AB853" s="95">
        <v>44</v>
      </c>
      <c r="AC853" s="95"/>
      <c r="AD853" s="82">
        <v>7</v>
      </c>
      <c r="AE853" s="360">
        <v>5</v>
      </c>
      <c r="AF853" s="62"/>
      <c r="AG853" s="394"/>
      <c r="AH853" s="161"/>
      <c r="AI853" s="366"/>
      <c r="AJ853" s="386"/>
      <c r="AK853" s="285"/>
      <c r="AL853" s="366"/>
      <c r="AM853" s="386"/>
      <c r="AN853" s="285"/>
      <c r="AO853" s="366"/>
      <c r="AP853" s="386"/>
      <c r="AQ853" s="285"/>
      <c r="AR853" s="366"/>
      <c r="AS853" s="386"/>
      <c r="AT853" s="95"/>
      <c r="AU853" s="366"/>
      <c r="AV853" s="369"/>
      <c r="AW853" s="95"/>
      <c r="AX853" s="366"/>
      <c r="AY853" s="132"/>
      <c r="AZ853" s="132"/>
      <c r="BA853" s="132"/>
      <c r="BB853" s="132"/>
      <c r="BC853" s="132"/>
    </row>
    <row r="854" spans="1:55" s="39" customFormat="1" ht="130.05000000000001" customHeight="1" x14ac:dyDescent="0.25">
      <c r="A854" s="95">
        <v>2991</v>
      </c>
      <c r="B854" s="253" t="s">
        <v>6704</v>
      </c>
      <c r="C854" s="95"/>
      <c r="D854" s="82"/>
      <c r="E854" s="284" t="s">
        <v>6724</v>
      </c>
      <c r="F854" s="95">
        <v>17270</v>
      </c>
      <c r="G854" s="284" t="s">
        <v>6865</v>
      </c>
      <c r="H854" s="95">
        <v>2011</v>
      </c>
      <c r="I854" s="161" t="s">
        <v>6866</v>
      </c>
      <c r="J854" s="261">
        <v>62442.720000000001</v>
      </c>
      <c r="K854" s="105" t="s">
        <v>6709</v>
      </c>
      <c r="L854" s="161" t="s">
        <v>6867</v>
      </c>
      <c r="M854" s="161" t="s">
        <v>6728</v>
      </c>
      <c r="N854" s="161" t="s">
        <v>6868</v>
      </c>
      <c r="O854" s="161" t="s">
        <v>6869</v>
      </c>
      <c r="P854" s="95">
        <v>186</v>
      </c>
      <c r="Q854" s="82">
        <v>14</v>
      </c>
      <c r="R854" s="82"/>
      <c r="S854" s="82">
        <v>14</v>
      </c>
      <c r="T854" s="82">
        <v>23</v>
      </c>
      <c r="U854" s="82">
        <v>37</v>
      </c>
      <c r="V854" s="95">
        <v>2</v>
      </c>
      <c r="W854" s="95">
        <v>100</v>
      </c>
      <c r="X854" s="82" t="s">
        <v>6723</v>
      </c>
      <c r="Y854" s="95">
        <v>3</v>
      </c>
      <c r="Z854" s="95">
        <v>2</v>
      </c>
      <c r="AA854" s="95">
        <v>3</v>
      </c>
      <c r="AB854" s="95">
        <v>44</v>
      </c>
      <c r="AC854" s="95"/>
      <c r="AD854" s="82">
        <v>23</v>
      </c>
      <c r="AE854" s="360">
        <v>4</v>
      </c>
      <c r="AF854" s="62"/>
      <c r="AG854" s="394"/>
      <c r="AH854" s="161"/>
      <c r="AI854" s="366"/>
      <c r="AJ854" s="386"/>
      <c r="AK854" s="285"/>
      <c r="AL854" s="366"/>
      <c r="AM854" s="386"/>
      <c r="AN854" s="285"/>
      <c r="AO854" s="366"/>
      <c r="AP854" s="386"/>
      <c r="AQ854" s="285"/>
      <c r="AR854" s="366"/>
      <c r="AS854" s="386"/>
      <c r="AT854" s="95"/>
      <c r="AU854" s="366"/>
      <c r="AV854" s="369"/>
      <c r="AW854" s="95"/>
      <c r="AX854" s="366"/>
      <c r="AY854" s="132"/>
      <c r="AZ854" s="132"/>
      <c r="BA854" s="132"/>
      <c r="BB854" s="132"/>
      <c r="BC854" s="132"/>
    </row>
    <row r="855" spans="1:55" s="39" customFormat="1" ht="130.05000000000001" customHeight="1" x14ac:dyDescent="0.25">
      <c r="A855" s="95">
        <v>2991</v>
      </c>
      <c r="B855" s="253" t="s">
        <v>6704</v>
      </c>
      <c r="C855" s="95"/>
      <c r="D855" s="82"/>
      <c r="E855" s="284" t="s">
        <v>6773</v>
      </c>
      <c r="F855" s="95">
        <v>10692</v>
      </c>
      <c r="G855" s="284" t="s">
        <v>6870</v>
      </c>
      <c r="H855" s="95">
        <v>2012</v>
      </c>
      <c r="I855" s="161" t="s">
        <v>6871</v>
      </c>
      <c r="J855" s="261">
        <v>34986</v>
      </c>
      <c r="K855" s="105" t="s">
        <v>6709</v>
      </c>
      <c r="L855" s="161" t="s">
        <v>6776</v>
      </c>
      <c r="M855" s="161" t="s">
        <v>6777</v>
      </c>
      <c r="N855" s="161" t="s">
        <v>6872</v>
      </c>
      <c r="O855" s="161" t="s">
        <v>6873</v>
      </c>
      <c r="P855" s="95">
        <v>199</v>
      </c>
      <c r="Q855" s="82">
        <v>9</v>
      </c>
      <c r="R855" s="82"/>
      <c r="S855" s="82">
        <v>9</v>
      </c>
      <c r="T855" s="82">
        <v>15</v>
      </c>
      <c r="U855" s="82">
        <v>24</v>
      </c>
      <c r="V855" s="95">
        <v>0</v>
      </c>
      <c r="W855" s="95">
        <v>100</v>
      </c>
      <c r="X855" s="82" t="s">
        <v>6723</v>
      </c>
      <c r="Y855" s="95">
        <v>6</v>
      </c>
      <c r="Z855" s="95">
        <v>3</v>
      </c>
      <c r="AA855" s="95">
        <v>6</v>
      </c>
      <c r="AB855" s="95">
        <v>44</v>
      </c>
      <c r="AC855" s="95"/>
      <c r="AD855" s="82">
        <v>15</v>
      </c>
      <c r="AE855" s="360">
        <v>4</v>
      </c>
      <c r="AF855" s="62"/>
      <c r="AG855" s="394"/>
      <c r="AH855" s="161"/>
      <c r="AI855" s="366"/>
      <c r="AJ855" s="386"/>
      <c r="AK855" s="285"/>
      <c r="AL855" s="366"/>
      <c r="AM855" s="386"/>
      <c r="AN855" s="285"/>
      <c r="AO855" s="366"/>
      <c r="AP855" s="386"/>
      <c r="AQ855" s="285"/>
      <c r="AR855" s="366"/>
      <c r="AS855" s="386"/>
      <c r="AT855" s="95"/>
      <c r="AU855" s="366"/>
      <c r="AV855" s="369"/>
      <c r="AW855" s="95"/>
      <c r="AX855" s="366"/>
      <c r="AY855" s="132"/>
      <c r="AZ855" s="132"/>
      <c r="BA855" s="132"/>
      <c r="BB855" s="132"/>
      <c r="BC855" s="132"/>
    </row>
    <row r="856" spans="1:55" s="39" customFormat="1" ht="130.05000000000001" customHeight="1" x14ac:dyDescent="0.25">
      <c r="A856" s="95">
        <v>2991</v>
      </c>
      <c r="B856" s="253" t="s">
        <v>6704</v>
      </c>
      <c r="C856" s="95"/>
      <c r="D856" s="82"/>
      <c r="E856" s="284" t="s">
        <v>6874</v>
      </c>
      <c r="F856" s="95">
        <v>25446</v>
      </c>
      <c r="G856" s="284" t="s">
        <v>6875</v>
      </c>
      <c r="H856" s="95">
        <v>2010</v>
      </c>
      <c r="I856" s="161" t="s">
        <v>6876</v>
      </c>
      <c r="J856" s="261">
        <v>620806.88</v>
      </c>
      <c r="K856" s="105" t="s">
        <v>6709</v>
      </c>
      <c r="L856" s="161" t="s">
        <v>6877</v>
      </c>
      <c r="M856" s="161" t="s">
        <v>6878</v>
      </c>
      <c r="N856" s="161" t="s">
        <v>6879</v>
      </c>
      <c r="O856" s="161" t="s">
        <v>6879</v>
      </c>
      <c r="P856" s="95">
        <v>22</v>
      </c>
      <c r="Q856" s="82">
        <v>14</v>
      </c>
      <c r="R856" s="82"/>
      <c r="S856" s="82">
        <v>14</v>
      </c>
      <c r="T856" s="82">
        <v>22</v>
      </c>
      <c r="U856" s="82">
        <v>36</v>
      </c>
      <c r="V856" s="95">
        <v>9</v>
      </c>
      <c r="W856" s="95">
        <v>100</v>
      </c>
      <c r="X856" s="82" t="s">
        <v>6880</v>
      </c>
      <c r="Y856" s="95">
        <v>1</v>
      </c>
      <c r="Z856" s="95">
        <v>7</v>
      </c>
      <c r="AA856" s="95">
        <v>6</v>
      </c>
      <c r="AB856" s="95">
        <v>44</v>
      </c>
      <c r="AC856" s="95"/>
      <c r="AD856" s="82">
        <v>22</v>
      </c>
      <c r="AE856" s="360">
        <v>4</v>
      </c>
      <c r="AF856" s="62"/>
      <c r="AG856" s="394"/>
      <c r="AH856" s="161"/>
      <c r="AI856" s="366"/>
      <c r="AJ856" s="386"/>
      <c r="AK856" s="285"/>
      <c r="AL856" s="366"/>
      <c r="AM856" s="386"/>
      <c r="AN856" s="285"/>
      <c r="AO856" s="366"/>
      <c r="AP856" s="386"/>
      <c r="AQ856" s="285"/>
      <c r="AR856" s="366"/>
      <c r="AS856" s="386"/>
      <c r="AT856" s="95"/>
      <c r="AU856" s="366"/>
      <c r="AV856" s="369"/>
      <c r="AW856" s="95"/>
      <c r="AX856" s="366"/>
      <c r="AY856" s="132"/>
      <c r="AZ856" s="132"/>
      <c r="BA856" s="132"/>
      <c r="BB856" s="132"/>
      <c r="BC856" s="132"/>
    </row>
    <row r="857" spans="1:55" s="39" customFormat="1" ht="130.05000000000001" customHeight="1" x14ac:dyDescent="0.25">
      <c r="A857" s="95">
        <v>2991</v>
      </c>
      <c r="B857" s="253" t="s">
        <v>6704</v>
      </c>
      <c r="C857" s="95"/>
      <c r="D857" s="82"/>
      <c r="E857" s="284" t="s">
        <v>6773</v>
      </c>
      <c r="F857" s="95">
        <v>10692</v>
      </c>
      <c r="G857" s="284" t="s">
        <v>6881</v>
      </c>
      <c r="H857" s="95">
        <v>2011</v>
      </c>
      <c r="I857" s="161" t="s">
        <v>6882</v>
      </c>
      <c r="J857" s="261">
        <v>39900</v>
      </c>
      <c r="K857" s="105" t="s">
        <v>6709</v>
      </c>
      <c r="L857" s="161" t="s">
        <v>6883</v>
      </c>
      <c r="M857" s="161" t="s">
        <v>6884</v>
      </c>
      <c r="N857" s="161" t="s">
        <v>6885</v>
      </c>
      <c r="O857" s="161" t="s">
        <v>6886</v>
      </c>
      <c r="P857" s="95">
        <v>76</v>
      </c>
      <c r="Q857" s="82">
        <v>1.4</v>
      </c>
      <c r="R857" s="82"/>
      <c r="S857" s="82">
        <v>1.4</v>
      </c>
      <c r="T857" s="82">
        <v>0.5</v>
      </c>
      <c r="U857" s="82">
        <v>1.9</v>
      </c>
      <c r="V857" s="95">
        <v>0</v>
      </c>
      <c r="W857" s="95">
        <v>100</v>
      </c>
      <c r="X857" s="82" t="s">
        <v>6887</v>
      </c>
      <c r="Y857" s="95">
        <v>3</v>
      </c>
      <c r="Z857" s="95">
        <v>11</v>
      </c>
      <c r="AA857" s="95">
        <v>1</v>
      </c>
      <c r="AB857" s="95">
        <v>44</v>
      </c>
      <c r="AC857" s="95"/>
      <c r="AD857" s="82">
        <v>0</v>
      </c>
      <c r="AE857" s="360">
        <v>4</v>
      </c>
      <c r="AF857" s="62"/>
      <c r="AG857" s="394"/>
      <c r="AH857" s="161"/>
      <c r="AI857" s="366"/>
      <c r="AJ857" s="386"/>
      <c r="AK857" s="285"/>
      <c r="AL857" s="366"/>
      <c r="AM857" s="386"/>
      <c r="AN857" s="285"/>
      <c r="AO857" s="366"/>
      <c r="AP857" s="386"/>
      <c r="AQ857" s="285"/>
      <c r="AR857" s="366"/>
      <c r="AS857" s="386"/>
      <c r="AT857" s="95"/>
      <c r="AU857" s="366"/>
      <c r="AV857" s="369"/>
      <c r="AW857" s="95"/>
      <c r="AX857" s="366"/>
      <c r="AY857" s="132"/>
      <c r="AZ857" s="132"/>
      <c r="BA857" s="132"/>
      <c r="BB857" s="132"/>
      <c r="BC857" s="132"/>
    </row>
    <row r="858" spans="1:55" s="39" customFormat="1" ht="130.05000000000001" customHeight="1" x14ac:dyDescent="0.25">
      <c r="A858" s="95">
        <v>2991</v>
      </c>
      <c r="B858" s="253" t="s">
        <v>6704</v>
      </c>
      <c r="C858" s="95"/>
      <c r="D858" s="82"/>
      <c r="E858" s="284" t="s">
        <v>6715</v>
      </c>
      <c r="F858" s="95" t="s">
        <v>6716</v>
      </c>
      <c r="G858" s="284" t="s">
        <v>6888</v>
      </c>
      <c r="H858" s="95">
        <v>2013</v>
      </c>
      <c r="I858" s="161" t="s">
        <v>6889</v>
      </c>
      <c r="J858" s="261">
        <v>34980</v>
      </c>
      <c r="K858" s="105" t="s">
        <v>6709</v>
      </c>
      <c r="L858" s="161" t="s">
        <v>6719</v>
      </c>
      <c r="M858" s="161" t="s">
        <v>6720</v>
      </c>
      <c r="N858" s="161" t="s">
        <v>6890</v>
      </c>
      <c r="O858" s="161" t="s">
        <v>6891</v>
      </c>
      <c r="P858" s="95">
        <v>215</v>
      </c>
      <c r="Q858" s="82">
        <v>4</v>
      </c>
      <c r="R858" s="82"/>
      <c r="S858" s="82">
        <v>4</v>
      </c>
      <c r="T858" s="82">
        <v>20</v>
      </c>
      <c r="U858" s="82">
        <v>24</v>
      </c>
      <c r="V858" s="95">
        <v>0</v>
      </c>
      <c r="W858" s="95">
        <v>92</v>
      </c>
      <c r="X858" s="82" t="s">
        <v>6723</v>
      </c>
      <c r="Y858" s="95"/>
      <c r="Z858" s="95"/>
      <c r="AA858" s="95"/>
      <c r="AB858" s="95">
        <v>44</v>
      </c>
      <c r="AC858" s="95"/>
      <c r="AD858" s="82">
        <v>20</v>
      </c>
      <c r="AE858" s="360">
        <v>4</v>
      </c>
      <c r="AF858" s="62"/>
      <c r="AG858" s="394"/>
      <c r="AH858" s="161"/>
      <c r="AI858" s="366"/>
      <c r="AJ858" s="386"/>
      <c r="AK858" s="285"/>
      <c r="AL858" s="366"/>
      <c r="AM858" s="386"/>
      <c r="AN858" s="285"/>
      <c r="AO858" s="366"/>
      <c r="AP858" s="386"/>
      <c r="AQ858" s="285"/>
      <c r="AR858" s="366"/>
      <c r="AS858" s="386"/>
      <c r="AT858" s="95"/>
      <c r="AU858" s="366"/>
      <c r="AV858" s="369"/>
      <c r="AW858" s="95"/>
      <c r="AX858" s="366"/>
      <c r="AY858" s="132"/>
      <c r="AZ858" s="132"/>
      <c r="BA858" s="132"/>
      <c r="BB858" s="132"/>
      <c r="BC858" s="132"/>
    </row>
    <row r="859" spans="1:55" s="39" customFormat="1" ht="130.05000000000001" customHeight="1" x14ac:dyDescent="0.25">
      <c r="A859" s="95">
        <v>2991</v>
      </c>
      <c r="B859" s="253" t="s">
        <v>6704</v>
      </c>
      <c r="C859" s="95"/>
      <c r="D859" s="82"/>
      <c r="E859" s="284" t="s">
        <v>6739</v>
      </c>
      <c r="F859" s="95" t="s">
        <v>6740</v>
      </c>
      <c r="G859" s="284" t="s">
        <v>6892</v>
      </c>
      <c r="H859" s="95">
        <v>2010</v>
      </c>
      <c r="I859" s="161" t="s">
        <v>6893</v>
      </c>
      <c r="J859" s="261">
        <v>75468</v>
      </c>
      <c r="K859" s="105" t="s">
        <v>6709</v>
      </c>
      <c r="L859" s="161" t="s">
        <v>6818</v>
      </c>
      <c r="M859" s="161" t="s">
        <v>6744</v>
      </c>
      <c r="N859" s="161" t="s">
        <v>6894</v>
      </c>
      <c r="O859" s="161" t="s">
        <v>6895</v>
      </c>
      <c r="P859" s="95">
        <v>20</v>
      </c>
      <c r="Q859" s="82">
        <v>16</v>
      </c>
      <c r="R859" s="82"/>
      <c r="S859" s="82">
        <v>16</v>
      </c>
      <c r="T859" s="82">
        <v>24</v>
      </c>
      <c r="U859" s="82">
        <v>40</v>
      </c>
      <c r="V859" s="95">
        <v>11</v>
      </c>
      <c r="W859" s="95">
        <v>100</v>
      </c>
      <c r="X859" s="82" t="s">
        <v>6896</v>
      </c>
      <c r="Y859" s="95">
        <v>3</v>
      </c>
      <c r="Z859" s="95">
        <v>12</v>
      </c>
      <c r="AA859" s="95">
        <v>1</v>
      </c>
      <c r="AB859" s="95">
        <v>44</v>
      </c>
      <c r="AC859" s="95"/>
      <c r="AD859" s="82">
        <v>24</v>
      </c>
      <c r="AE859" s="360">
        <v>5</v>
      </c>
      <c r="AF859" s="62"/>
      <c r="AG859" s="394"/>
      <c r="AH859" s="161"/>
      <c r="AI859" s="366"/>
      <c r="AJ859" s="386"/>
      <c r="AK859" s="285"/>
      <c r="AL859" s="366"/>
      <c r="AM859" s="386"/>
      <c r="AN859" s="285"/>
      <c r="AO859" s="366"/>
      <c r="AP859" s="386"/>
      <c r="AQ859" s="285"/>
      <c r="AR859" s="366"/>
      <c r="AS859" s="386"/>
      <c r="AT859" s="95"/>
      <c r="AU859" s="366"/>
      <c r="AV859" s="369"/>
      <c r="AW859" s="95"/>
      <c r="AX859" s="366"/>
      <c r="AY859" s="132"/>
      <c r="AZ859" s="132"/>
      <c r="BA859" s="132"/>
      <c r="BB859" s="132"/>
      <c r="BC859" s="132"/>
    </row>
    <row r="860" spans="1:55" s="39" customFormat="1" ht="130.05000000000001" customHeight="1" x14ac:dyDescent="0.25">
      <c r="A860" s="95">
        <v>2991</v>
      </c>
      <c r="B860" s="253" t="s">
        <v>6704</v>
      </c>
      <c r="C860" s="95"/>
      <c r="D860" s="82"/>
      <c r="E860" s="284" t="s">
        <v>6724</v>
      </c>
      <c r="F860" s="95">
        <v>17270</v>
      </c>
      <c r="G860" s="284" t="s">
        <v>6897</v>
      </c>
      <c r="H860" s="95">
        <v>2011</v>
      </c>
      <c r="I860" s="161" t="s">
        <v>6898</v>
      </c>
      <c r="J860" s="261">
        <v>46800</v>
      </c>
      <c r="K860" s="105" t="s">
        <v>6709</v>
      </c>
      <c r="L860" s="161" t="s">
        <v>6867</v>
      </c>
      <c r="M860" s="161" t="s">
        <v>6728</v>
      </c>
      <c r="N860" s="161" t="s">
        <v>6729</v>
      </c>
      <c r="O860" s="161" t="s">
        <v>6730</v>
      </c>
      <c r="P860" s="95">
        <v>32</v>
      </c>
      <c r="Q860" s="82">
        <v>14</v>
      </c>
      <c r="R860" s="82"/>
      <c r="S860" s="82">
        <v>14</v>
      </c>
      <c r="T860" s="82">
        <v>23</v>
      </c>
      <c r="U860" s="82">
        <v>37</v>
      </c>
      <c r="V860" s="95">
        <v>16</v>
      </c>
      <c r="W860" s="95">
        <v>100</v>
      </c>
      <c r="X860" s="82" t="s">
        <v>6899</v>
      </c>
      <c r="Y860" s="95">
        <v>3</v>
      </c>
      <c r="Z860" s="95">
        <v>12</v>
      </c>
      <c r="AA860" s="95">
        <v>3</v>
      </c>
      <c r="AB860" s="95">
        <v>44</v>
      </c>
      <c r="AC860" s="95"/>
      <c r="AD860" s="82">
        <v>23</v>
      </c>
      <c r="AE860" s="360">
        <v>4</v>
      </c>
      <c r="AF860" s="62"/>
      <c r="AG860" s="394"/>
      <c r="AH860" s="161"/>
      <c r="AI860" s="366"/>
      <c r="AJ860" s="386"/>
      <c r="AK860" s="285"/>
      <c r="AL860" s="366"/>
      <c r="AM860" s="386"/>
      <c r="AN860" s="285"/>
      <c r="AO860" s="366"/>
      <c r="AP860" s="386"/>
      <c r="AQ860" s="285"/>
      <c r="AR860" s="366"/>
      <c r="AS860" s="386"/>
      <c r="AT860" s="95"/>
      <c r="AU860" s="366"/>
      <c r="AV860" s="369"/>
      <c r="AW860" s="95"/>
      <c r="AX860" s="366"/>
      <c r="AY860" s="132"/>
      <c r="AZ860" s="132"/>
      <c r="BA860" s="132"/>
      <c r="BB860" s="132"/>
      <c r="BC860" s="132"/>
    </row>
    <row r="861" spans="1:55" s="39" customFormat="1" ht="130.05000000000001" customHeight="1" x14ac:dyDescent="0.25">
      <c r="A861" s="95">
        <v>2991</v>
      </c>
      <c r="B861" s="253" t="s">
        <v>6704</v>
      </c>
      <c r="C861" s="95"/>
      <c r="D861" s="82"/>
      <c r="E861" s="284" t="s">
        <v>6900</v>
      </c>
      <c r="F861" s="95" t="s">
        <v>6901</v>
      </c>
      <c r="G861" s="284" t="s">
        <v>6902</v>
      </c>
      <c r="H861" s="95">
        <v>2011</v>
      </c>
      <c r="I861" s="161" t="s">
        <v>6903</v>
      </c>
      <c r="J861" s="261">
        <v>105413.15</v>
      </c>
      <c r="K861" s="105" t="s">
        <v>6709</v>
      </c>
      <c r="L861" s="161" t="s">
        <v>6904</v>
      </c>
      <c r="M861" s="161" t="s">
        <v>6905</v>
      </c>
      <c r="N861" s="161" t="s">
        <v>6906</v>
      </c>
      <c r="O861" s="161" t="s">
        <v>6907</v>
      </c>
      <c r="P861" s="95">
        <v>29</v>
      </c>
      <c r="Q861" s="82">
        <v>12</v>
      </c>
      <c r="R861" s="82"/>
      <c r="S861" s="82">
        <v>12</v>
      </c>
      <c r="T861" s="82">
        <v>18</v>
      </c>
      <c r="U861" s="82">
        <v>30</v>
      </c>
      <c r="V861" s="95">
        <v>40</v>
      </c>
      <c r="W861" s="95">
        <v>100</v>
      </c>
      <c r="X861" s="82" t="s">
        <v>6908</v>
      </c>
      <c r="Y861" s="95">
        <v>1</v>
      </c>
      <c r="Z861" s="95">
        <v>7</v>
      </c>
      <c r="AA861" s="95">
        <v>6</v>
      </c>
      <c r="AB861" s="95">
        <v>44</v>
      </c>
      <c r="AC861" s="95"/>
      <c r="AD861" s="82">
        <v>18</v>
      </c>
      <c r="AE861" s="360">
        <v>4</v>
      </c>
      <c r="AF861" s="62"/>
      <c r="AG861" s="394"/>
      <c r="AH861" s="161"/>
      <c r="AI861" s="366"/>
      <c r="AJ861" s="386"/>
      <c r="AK861" s="285"/>
      <c r="AL861" s="366"/>
      <c r="AM861" s="386"/>
      <c r="AN861" s="285"/>
      <c r="AO861" s="366"/>
      <c r="AP861" s="386"/>
      <c r="AQ861" s="285"/>
      <c r="AR861" s="366"/>
      <c r="AS861" s="386"/>
      <c r="AT861" s="95"/>
      <c r="AU861" s="366"/>
      <c r="AV861" s="369"/>
      <c r="AW861" s="95"/>
      <c r="AX861" s="366"/>
      <c r="AY861" s="132"/>
      <c r="AZ861" s="132"/>
      <c r="BA861" s="132"/>
      <c r="BB861" s="132"/>
      <c r="BC861" s="132"/>
    </row>
    <row r="862" spans="1:55" s="39" customFormat="1" ht="130.05000000000001" customHeight="1" x14ac:dyDescent="0.25">
      <c r="A862" s="95">
        <v>2992</v>
      </c>
      <c r="B862" s="253" t="s">
        <v>6909</v>
      </c>
      <c r="C862" s="95" t="s">
        <v>6910</v>
      </c>
      <c r="D862" s="82"/>
      <c r="E862" s="284" t="s">
        <v>6911</v>
      </c>
      <c r="F862" s="95" t="s">
        <v>6912</v>
      </c>
      <c r="G862" s="284" t="s">
        <v>6913</v>
      </c>
      <c r="H862" s="95">
        <v>2010</v>
      </c>
      <c r="I862" s="161" t="s">
        <v>6914</v>
      </c>
      <c r="J862" s="261">
        <v>231751.28</v>
      </c>
      <c r="K862" s="105" t="s">
        <v>6709</v>
      </c>
      <c r="L862" s="161" t="s">
        <v>6915</v>
      </c>
      <c r="M862" s="161" t="s">
        <v>6916</v>
      </c>
      <c r="N862" s="161" t="s">
        <v>6917</v>
      </c>
      <c r="O862" s="161" t="s">
        <v>6918</v>
      </c>
      <c r="P862" s="95" t="s">
        <v>6919</v>
      </c>
      <c r="Q862" s="82">
        <v>31.270000000000003</v>
      </c>
      <c r="R862" s="82">
        <v>0</v>
      </c>
      <c r="S862" s="82">
        <v>5.15</v>
      </c>
      <c r="T862" s="82">
        <v>26.12</v>
      </c>
      <c r="U862" s="82">
        <v>31.270000000000003</v>
      </c>
      <c r="V862" s="95">
        <v>75</v>
      </c>
      <c r="W862" s="95">
        <v>0</v>
      </c>
      <c r="X862" s="82" t="s">
        <v>6920</v>
      </c>
      <c r="Y862" s="95">
        <v>3</v>
      </c>
      <c r="Z862" s="95">
        <v>2</v>
      </c>
      <c r="AA862" s="95">
        <v>3</v>
      </c>
      <c r="AB862" s="95">
        <v>4</v>
      </c>
      <c r="AC862" s="95" t="s">
        <v>2703</v>
      </c>
      <c r="AD862" s="82">
        <v>30.3</v>
      </c>
      <c r="AE862" s="360">
        <v>3</v>
      </c>
      <c r="AF862" s="62"/>
      <c r="AG862" s="394"/>
      <c r="AH862" s="161"/>
      <c r="AI862" s="366"/>
      <c r="AJ862" s="386"/>
      <c r="AK862" s="285"/>
      <c r="AL862" s="366"/>
      <c r="AM862" s="386"/>
      <c r="AN862" s="285"/>
      <c r="AO862" s="366"/>
      <c r="AP862" s="386"/>
      <c r="AQ862" s="285"/>
      <c r="AR862" s="366"/>
      <c r="AS862" s="386"/>
      <c r="AT862" s="95"/>
      <c r="AU862" s="366"/>
      <c r="AV862" s="369"/>
      <c r="AW862" s="95"/>
      <c r="AX862" s="366"/>
      <c r="AY862" s="132"/>
      <c r="AZ862" s="132"/>
      <c r="BA862" s="132"/>
      <c r="BB862" s="132"/>
      <c r="BC862" s="132"/>
    </row>
    <row r="863" spans="1:55" s="39" customFormat="1" ht="169.2" customHeight="1" x14ac:dyDescent="0.25">
      <c r="A863" s="95">
        <v>2992</v>
      </c>
      <c r="B863" s="253" t="s">
        <v>6909</v>
      </c>
      <c r="C863" s="95" t="s">
        <v>6910</v>
      </c>
      <c r="D863" s="82"/>
      <c r="E863" s="284" t="s">
        <v>6921</v>
      </c>
      <c r="F863" s="95" t="s">
        <v>6922</v>
      </c>
      <c r="G863" s="284" t="s">
        <v>6923</v>
      </c>
      <c r="H863" s="95" t="s">
        <v>6924</v>
      </c>
      <c r="I863" s="161" t="s">
        <v>6925</v>
      </c>
      <c r="J863" s="261">
        <v>394060</v>
      </c>
      <c r="K863" s="105" t="s">
        <v>6709</v>
      </c>
      <c r="L863" s="161" t="s">
        <v>6926</v>
      </c>
      <c r="M863" s="161" t="s">
        <v>6927</v>
      </c>
      <c r="N863" s="161" t="s">
        <v>6928</v>
      </c>
      <c r="O863" s="161" t="s">
        <v>6929</v>
      </c>
      <c r="P863" s="95" t="s">
        <v>6930</v>
      </c>
      <c r="Q863" s="82">
        <v>35</v>
      </c>
      <c r="R863" s="82">
        <v>0</v>
      </c>
      <c r="S863" s="82">
        <v>20.588235294117649</v>
      </c>
      <c r="T863" s="82">
        <v>14.411764705882353</v>
      </c>
      <c r="U863" s="82">
        <v>35</v>
      </c>
      <c r="V863" s="95">
        <v>83</v>
      </c>
      <c r="W863" s="95">
        <v>0</v>
      </c>
      <c r="X863" s="82" t="s">
        <v>6920</v>
      </c>
      <c r="Y863" s="95">
        <v>2</v>
      </c>
      <c r="Z863" s="95">
        <v>5</v>
      </c>
      <c r="AA863" s="95">
        <v>3</v>
      </c>
      <c r="AB863" s="95">
        <v>66</v>
      </c>
      <c r="AC863" s="95" t="s">
        <v>2703</v>
      </c>
      <c r="AD863" s="82">
        <v>30.3</v>
      </c>
      <c r="AE863" s="360">
        <v>3</v>
      </c>
      <c r="AF863" s="62"/>
      <c r="AG863" s="394"/>
      <c r="AH863" s="161"/>
      <c r="AI863" s="366"/>
      <c r="AJ863" s="386"/>
      <c r="AK863" s="285"/>
      <c r="AL863" s="366"/>
      <c r="AM863" s="386"/>
      <c r="AN863" s="285"/>
      <c r="AO863" s="366"/>
      <c r="AP863" s="386"/>
      <c r="AQ863" s="285"/>
      <c r="AR863" s="366"/>
      <c r="AS863" s="386"/>
      <c r="AT863" s="95"/>
      <c r="AU863" s="366"/>
      <c r="AV863" s="369"/>
      <c r="AW863" s="95"/>
      <c r="AX863" s="366"/>
      <c r="AY863" s="132"/>
      <c r="AZ863" s="132"/>
      <c r="BA863" s="132"/>
      <c r="BB863" s="132"/>
      <c r="BC863" s="132"/>
    </row>
    <row r="864" spans="1:55" s="39" customFormat="1" ht="91.05" customHeight="1" x14ac:dyDescent="0.25">
      <c r="A864" s="95">
        <v>2992</v>
      </c>
      <c r="B864" s="253" t="s">
        <v>6909</v>
      </c>
      <c r="C864" s="95" t="s">
        <v>6910</v>
      </c>
      <c r="D864" s="82"/>
      <c r="E864" s="284" t="s">
        <v>1064</v>
      </c>
      <c r="F864" s="95" t="s">
        <v>6931</v>
      </c>
      <c r="G864" s="284" t="s">
        <v>4395</v>
      </c>
      <c r="H864" s="95">
        <v>2013</v>
      </c>
      <c r="I864" s="161" t="s">
        <v>6932</v>
      </c>
      <c r="J864" s="261">
        <v>67209.2</v>
      </c>
      <c r="K864" s="105" t="s">
        <v>6709</v>
      </c>
      <c r="L864" s="161" t="s">
        <v>6933</v>
      </c>
      <c r="M864" s="161" t="s">
        <v>6934</v>
      </c>
      <c r="N864" s="161" t="s">
        <v>6935</v>
      </c>
      <c r="O864" s="161" t="s">
        <v>6936</v>
      </c>
      <c r="P864" s="95" t="s">
        <v>6937</v>
      </c>
      <c r="Q864" s="82">
        <v>17.058823529411764</v>
      </c>
      <c r="R864" s="82">
        <v>0</v>
      </c>
      <c r="S864" s="82">
        <v>8.235294117647058</v>
      </c>
      <c r="T864" s="82">
        <v>8.8235294117647065</v>
      </c>
      <c r="U864" s="82">
        <v>17.058823529411764</v>
      </c>
      <c r="V864" s="95">
        <v>100</v>
      </c>
      <c r="W864" s="95">
        <v>0</v>
      </c>
      <c r="X864" s="82" t="s">
        <v>6920</v>
      </c>
      <c r="Y864" s="95">
        <v>6</v>
      </c>
      <c r="Z864" s="95">
        <v>1</v>
      </c>
      <c r="AA864" s="95">
        <v>4</v>
      </c>
      <c r="AB864" s="95">
        <v>14</v>
      </c>
      <c r="AC864" s="95" t="s">
        <v>2703</v>
      </c>
      <c r="AD864" s="82">
        <v>22.35</v>
      </c>
      <c r="AE864" s="360">
        <v>3</v>
      </c>
      <c r="AF864" s="62"/>
      <c r="AG864" s="394"/>
      <c r="AH864" s="161"/>
      <c r="AI864" s="366"/>
      <c r="AJ864" s="386"/>
      <c r="AK864" s="285"/>
      <c r="AL864" s="366"/>
      <c r="AM864" s="386"/>
      <c r="AN864" s="285"/>
      <c r="AO864" s="366"/>
      <c r="AP864" s="386"/>
      <c r="AQ864" s="285"/>
      <c r="AR864" s="366"/>
      <c r="AS864" s="386"/>
      <c r="AT864" s="95"/>
      <c r="AU864" s="366"/>
      <c r="AV864" s="369"/>
      <c r="AW864" s="95"/>
      <c r="AX864" s="366"/>
      <c r="AY864" s="132"/>
      <c r="AZ864" s="132"/>
      <c r="BA864" s="132"/>
      <c r="BB864" s="132"/>
      <c r="BC864" s="132"/>
    </row>
    <row r="865" spans="1:55" s="39" customFormat="1" ht="182.1" customHeight="1" x14ac:dyDescent="0.25">
      <c r="A865" s="95">
        <v>2992</v>
      </c>
      <c r="B865" s="253" t="s">
        <v>6909</v>
      </c>
      <c r="C865" s="95" t="s">
        <v>6910</v>
      </c>
      <c r="D865" s="82"/>
      <c r="E865" s="284" t="s">
        <v>6938</v>
      </c>
      <c r="F865" s="95" t="s">
        <v>6939</v>
      </c>
      <c r="G865" s="284" t="s">
        <v>6940</v>
      </c>
      <c r="H865" s="95">
        <v>2011</v>
      </c>
      <c r="I865" s="161" t="s">
        <v>6941</v>
      </c>
      <c r="J865" s="261">
        <v>411600</v>
      </c>
      <c r="K865" s="105" t="s">
        <v>6709</v>
      </c>
      <c r="L865" s="161" t="s">
        <v>6942</v>
      </c>
      <c r="M865" s="161" t="s">
        <v>6943</v>
      </c>
      <c r="N865" s="161" t="s">
        <v>6944</v>
      </c>
      <c r="O865" s="161" t="s">
        <v>6945</v>
      </c>
      <c r="P865" s="95" t="s">
        <v>6946</v>
      </c>
      <c r="Q865" s="82">
        <v>38.129999999999995</v>
      </c>
      <c r="R865" s="82">
        <v>0</v>
      </c>
      <c r="S865" s="82">
        <v>10.59</v>
      </c>
      <c r="T865" s="82">
        <v>27.54</v>
      </c>
      <c r="U865" s="82">
        <v>38.129999999999995</v>
      </c>
      <c r="V865" s="95">
        <v>100</v>
      </c>
      <c r="W865" s="95">
        <v>74</v>
      </c>
      <c r="X865" s="82" t="s">
        <v>6920</v>
      </c>
      <c r="Y865" s="95">
        <v>3</v>
      </c>
      <c r="Z865" s="95">
        <v>8</v>
      </c>
      <c r="AA865" s="95">
        <v>1</v>
      </c>
      <c r="AB865" s="95">
        <v>60</v>
      </c>
      <c r="AC865" s="95" t="s">
        <v>2703</v>
      </c>
      <c r="AD865" s="82">
        <v>30.3</v>
      </c>
      <c r="AE865" s="360">
        <v>3</v>
      </c>
      <c r="AF865" s="62"/>
      <c r="AG865" s="394"/>
      <c r="AH865" s="161"/>
      <c r="AI865" s="366"/>
      <c r="AJ865" s="386"/>
      <c r="AK865" s="285"/>
      <c r="AL865" s="366"/>
      <c r="AM865" s="386"/>
      <c r="AN865" s="285"/>
      <c r="AO865" s="366"/>
      <c r="AP865" s="386"/>
      <c r="AQ865" s="285"/>
      <c r="AR865" s="366"/>
      <c r="AS865" s="386"/>
      <c r="AT865" s="95"/>
      <c r="AU865" s="366"/>
      <c r="AV865" s="369"/>
      <c r="AW865" s="95"/>
      <c r="AX865" s="366"/>
      <c r="AY865" s="132"/>
      <c r="AZ865" s="132"/>
      <c r="BA865" s="132"/>
      <c r="BB865" s="132"/>
      <c r="BC865" s="132"/>
    </row>
    <row r="866" spans="1:55" s="39" customFormat="1" ht="142.94999999999999" customHeight="1" x14ac:dyDescent="0.25">
      <c r="A866" s="95">
        <v>2992</v>
      </c>
      <c r="B866" s="253" t="s">
        <v>6909</v>
      </c>
      <c r="C866" s="95" t="s">
        <v>6910</v>
      </c>
      <c r="D866" s="82"/>
      <c r="E866" s="284" t="s">
        <v>6938</v>
      </c>
      <c r="F866" s="95" t="s">
        <v>6939</v>
      </c>
      <c r="G866" s="284" t="s">
        <v>6947</v>
      </c>
      <c r="H866" s="95">
        <v>2011</v>
      </c>
      <c r="I866" s="161" t="s">
        <v>6948</v>
      </c>
      <c r="J866" s="261">
        <v>80994.64</v>
      </c>
      <c r="K866" s="105" t="s">
        <v>6709</v>
      </c>
      <c r="L866" s="161" t="s">
        <v>6942</v>
      </c>
      <c r="M866" s="161" t="s">
        <v>6943</v>
      </c>
      <c r="N866" s="161" t="s">
        <v>6949</v>
      </c>
      <c r="O866" s="161" t="s">
        <v>6950</v>
      </c>
      <c r="P866" s="95" t="s">
        <v>6951</v>
      </c>
      <c r="Q866" s="82">
        <v>32.4</v>
      </c>
      <c r="R866" s="82">
        <v>0</v>
      </c>
      <c r="S866" s="82">
        <v>3.53</v>
      </c>
      <c r="T866" s="82">
        <v>28.87</v>
      </c>
      <c r="U866" s="82">
        <v>32.4</v>
      </c>
      <c r="V866" s="95">
        <v>100</v>
      </c>
      <c r="W866" s="95">
        <v>0</v>
      </c>
      <c r="X866" s="82" t="s">
        <v>6920</v>
      </c>
      <c r="Y866" s="95">
        <v>3</v>
      </c>
      <c r="Z866" s="95">
        <v>12</v>
      </c>
      <c r="AA866" s="95">
        <v>3</v>
      </c>
      <c r="AB866" s="95">
        <v>60</v>
      </c>
      <c r="AC866" s="95" t="s">
        <v>2703</v>
      </c>
      <c r="AD866" s="82">
        <v>30.3</v>
      </c>
      <c r="AE866" s="360">
        <v>3</v>
      </c>
      <c r="AF866" s="62"/>
      <c r="AG866" s="394"/>
      <c r="AH866" s="161"/>
      <c r="AI866" s="366"/>
      <c r="AJ866" s="386"/>
      <c r="AK866" s="285"/>
      <c r="AL866" s="366"/>
      <c r="AM866" s="386"/>
      <c r="AN866" s="285"/>
      <c r="AO866" s="366"/>
      <c r="AP866" s="386"/>
      <c r="AQ866" s="285"/>
      <c r="AR866" s="366"/>
      <c r="AS866" s="386"/>
      <c r="AT866" s="95"/>
      <c r="AU866" s="366"/>
      <c r="AV866" s="369"/>
      <c r="AW866" s="95"/>
      <c r="AX866" s="366"/>
      <c r="AY866" s="132"/>
      <c r="AZ866" s="132"/>
      <c r="BA866" s="132"/>
      <c r="BB866" s="132"/>
      <c r="BC866" s="132"/>
    </row>
    <row r="867" spans="1:55" s="39" customFormat="1" ht="39" customHeight="1" x14ac:dyDescent="0.25">
      <c r="A867" s="95">
        <v>2992</v>
      </c>
      <c r="B867" s="253" t="s">
        <v>6909</v>
      </c>
      <c r="C867" s="95" t="s">
        <v>6910</v>
      </c>
      <c r="D867" s="82"/>
      <c r="E867" s="284" t="s">
        <v>6952</v>
      </c>
      <c r="F867" s="95" t="s">
        <v>6953</v>
      </c>
      <c r="G867" s="284" t="s">
        <v>6954</v>
      </c>
      <c r="H867" s="95">
        <v>2011</v>
      </c>
      <c r="I867" s="161" t="s">
        <v>6955</v>
      </c>
      <c r="J867" s="261">
        <v>120045.84</v>
      </c>
      <c r="K867" s="105" t="s">
        <v>6709</v>
      </c>
      <c r="L867" s="161" t="s">
        <v>6956</v>
      </c>
      <c r="M867" s="161" t="s">
        <v>6957</v>
      </c>
      <c r="N867" s="161" t="s">
        <v>6958</v>
      </c>
      <c r="O867" s="161" t="s">
        <v>6959</v>
      </c>
      <c r="P867" s="95" t="s">
        <v>6960</v>
      </c>
      <c r="Q867" s="82">
        <v>9.9650819231802323</v>
      </c>
      <c r="R867" s="82">
        <v>0</v>
      </c>
      <c r="S867" s="82">
        <v>1.1415525114155252</v>
      </c>
      <c r="T867" s="82">
        <v>8.8235294117647065</v>
      </c>
      <c r="U867" s="82">
        <v>9.9650819231802323</v>
      </c>
      <c r="V867" s="95">
        <v>83</v>
      </c>
      <c r="W867" s="95">
        <v>0</v>
      </c>
      <c r="X867" s="82" t="s">
        <v>6920</v>
      </c>
      <c r="Y867" s="95">
        <v>3</v>
      </c>
      <c r="Z867" s="95">
        <v>1</v>
      </c>
      <c r="AA867" s="95">
        <v>3</v>
      </c>
      <c r="AB867" s="95">
        <v>60</v>
      </c>
      <c r="AC867" s="95" t="s">
        <v>2703</v>
      </c>
      <c r="AD867" s="82">
        <v>22.35</v>
      </c>
      <c r="AE867" s="360">
        <v>3</v>
      </c>
      <c r="AF867" s="62"/>
      <c r="AG867" s="394"/>
      <c r="AH867" s="161"/>
      <c r="AI867" s="366"/>
      <c r="AJ867" s="386"/>
      <c r="AK867" s="285"/>
      <c r="AL867" s="366"/>
      <c r="AM867" s="386"/>
      <c r="AN867" s="285"/>
      <c r="AO867" s="366"/>
      <c r="AP867" s="386"/>
      <c r="AQ867" s="285"/>
      <c r="AR867" s="366"/>
      <c r="AS867" s="386"/>
      <c r="AT867" s="95"/>
      <c r="AU867" s="366"/>
      <c r="AV867" s="369"/>
      <c r="AW867" s="95"/>
      <c r="AX867" s="366"/>
      <c r="AY867" s="132"/>
      <c r="AZ867" s="132"/>
      <c r="BA867" s="132"/>
      <c r="BB867" s="132"/>
      <c r="BC867" s="132"/>
    </row>
    <row r="868" spans="1:55" s="39" customFormat="1" ht="130.05000000000001" customHeight="1" x14ac:dyDescent="0.25">
      <c r="A868" s="95">
        <v>2992</v>
      </c>
      <c r="B868" s="253" t="s">
        <v>6909</v>
      </c>
      <c r="C868" s="95" t="s">
        <v>6910</v>
      </c>
      <c r="D868" s="82"/>
      <c r="E868" s="284" t="s">
        <v>6961</v>
      </c>
      <c r="F868" s="95" t="s">
        <v>6962</v>
      </c>
      <c r="G868" s="284" t="s">
        <v>6963</v>
      </c>
      <c r="H868" s="95" t="s">
        <v>6964</v>
      </c>
      <c r="I868" s="161"/>
      <c r="J868" s="261">
        <v>1200000</v>
      </c>
      <c r="K868" s="105" t="s">
        <v>6709</v>
      </c>
      <c r="L868" s="161" t="s">
        <v>6965</v>
      </c>
      <c r="M868" s="161" t="s">
        <v>6966</v>
      </c>
      <c r="N868" s="161" t="s">
        <v>6967</v>
      </c>
      <c r="O868" s="161" t="s">
        <v>6968</v>
      </c>
      <c r="P868" s="95" t="s">
        <v>6969</v>
      </c>
      <c r="Q868" s="82">
        <v>37.089041095890408</v>
      </c>
      <c r="R868" s="82">
        <v>0</v>
      </c>
      <c r="S868" s="82">
        <v>29.589041095890412</v>
      </c>
      <c r="T868" s="82">
        <v>7.5</v>
      </c>
      <c r="U868" s="82">
        <v>37.089041095890408</v>
      </c>
      <c r="V868" s="95">
        <v>71</v>
      </c>
      <c r="W868" s="95">
        <v>0</v>
      </c>
      <c r="X868" s="82" t="s">
        <v>6920</v>
      </c>
      <c r="Y868" s="95">
        <v>6</v>
      </c>
      <c r="Z868" s="95">
        <v>5</v>
      </c>
      <c r="AA868" s="95">
        <v>1</v>
      </c>
      <c r="AB868" s="95">
        <v>60</v>
      </c>
      <c r="AC868" s="95" t="s">
        <v>2703</v>
      </c>
      <c r="AD868" s="82">
        <v>30.3</v>
      </c>
      <c r="AE868" s="360">
        <v>3</v>
      </c>
      <c r="AF868" s="62"/>
      <c r="AG868" s="394"/>
      <c r="AH868" s="161"/>
      <c r="AI868" s="366"/>
      <c r="AJ868" s="386"/>
      <c r="AK868" s="285"/>
      <c r="AL868" s="366"/>
      <c r="AM868" s="386"/>
      <c r="AN868" s="285"/>
      <c r="AO868" s="366"/>
      <c r="AP868" s="386"/>
      <c r="AQ868" s="285"/>
      <c r="AR868" s="366"/>
      <c r="AS868" s="386"/>
      <c r="AT868" s="95"/>
      <c r="AU868" s="366"/>
      <c r="AV868" s="369"/>
      <c r="AW868" s="95"/>
      <c r="AX868" s="366"/>
      <c r="AY868" s="132"/>
      <c r="AZ868" s="132"/>
      <c r="BA868" s="132"/>
      <c r="BB868" s="132"/>
      <c r="BC868" s="132"/>
    </row>
    <row r="869" spans="1:55" s="39" customFormat="1" ht="64.95" customHeight="1" x14ac:dyDescent="0.25">
      <c r="A869" s="95">
        <v>2992</v>
      </c>
      <c r="B869" s="253" t="s">
        <v>6909</v>
      </c>
      <c r="C869" s="95" t="s">
        <v>6910</v>
      </c>
      <c r="D869" s="82"/>
      <c r="E869" s="284" t="s">
        <v>6952</v>
      </c>
      <c r="F869" s="95" t="s">
        <v>6953</v>
      </c>
      <c r="G869" s="284" t="s">
        <v>6970</v>
      </c>
      <c r="H869" s="95" t="s">
        <v>6971</v>
      </c>
      <c r="I869" s="161" t="s">
        <v>6970</v>
      </c>
      <c r="J869" s="261">
        <v>235760.69999999998</v>
      </c>
      <c r="K869" s="105" t="s">
        <v>6709</v>
      </c>
      <c r="L869" s="161" t="s">
        <v>6956</v>
      </c>
      <c r="M869" s="161" t="s">
        <v>6957</v>
      </c>
      <c r="N869" s="161" t="s">
        <v>6972</v>
      </c>
      <c r="O869" s="161" t="s">
        <v>6973</v>
      </c>
      <c r="P869" s="95" t="s">
        <v>6974</v>
      </c>
      <c r="Q869" s="82">
        <v>15.269943593875906</v>
      </c>
      <c r="R869" s="82">
        <v>0</v>
      </c>
      <c r="S869" s="82">
        <v>12.328767123287671</v>
      </c>
      <c r="T869" s="82">
        <v>2.9411764705882355</v>
      </c>
      <c r="U869" s="82">
        <v>15.269943593875906</v>
      </c>
      <c r="V869" s="95">
        <v>16</v>
      </c>
      <c r="W869" s="95">
        <v>0</v>
      </c>
      <c r="X869" s="82" t="s">
        <v>6920</v>
      </c>
      <c r="Y869" s="95">
        <v>3</v>
      </c>
      <c r="Z869" s="95">
        <v>1</v>
      </c>
      <c r="AA869" s="95">
        <v>3</v>
      </c>
      <c r="AB869" s="95">
        <v>60</v>
      </c>
      <c r="AC869" s="95" t="s">
        <v>2703</v>
      </c>
      <c r="AD869" s="82">
        <v>22.35</v>
      </c>
      <c r="AE869" s="360">
        <v>3</v>
      </c>
      <c r="AF869" s="62"/>
      <c r="AG869" s="394"/>
      <c r="AH869" s="161"/>
      <c r="AI869" s="366"/>
      <c r="AJ869" s="386"/>
      <c r="AK869" s="285"/>
      <c r="AL869" s="366"/>
      <c r="AM869" s="386"/>
      <c r="AN869" s="285"/>
      <c r="AO869" s="366"/>
      <c r="AP869" s="386"/>
      <c r="AQ869" s="285"/>
      <c r="AR869" s="366"/>
      <c r="AS869" s="386"/>
      <c r="AT869" s="95"/>
      <c r="AU869" s="366"/>
      <c r="AV869" s="369"/>
      <c r="AW869" s="95"/>
      <c r="AX869" s="366"/>
      <c r="AY869" s="132"/>
      <c r="AZ869" s="132"/>
      <c r="BA869" s="132"/>
      <c r="BB869" s="132"/>
      <c r="BC869" s="132"/>
    </row>
    <row r="870" spans="1:55" s="39" customFormat="1" ht="52.2" customHeight="1" x14ac:dyDescent="0.25">
      <c r="A870" s="95">
        <v>2992</v>
      </c>
      <c r="B870" s="253" t="s">
        <v>6909</v>
      </c>
      <c r="C870" s="95" t="s">
        <v>6910</v>
      </c>
      <c r="D870" s="82"/>
      <c r="E870" s="284" t="s">
        <v>6975</v>
      </c>
      <c r="F870" s="95" t="s">
        <v>6976</v>
      </c>
      <c r="G870" s="284" t="s">
        <v>6977</v>
      </c>
      <c r="H870" s="95" t="s">
        <v>6971</v>
      </c>
      <c r="I870" s="161" t="s">
        <v>6978</v>
      </c>
      <c r="J870" s="261">
        <v>85101.02</v>
      </c>
      <c r="K870" s="105" t="s">
        <v>6709</v>
      </c>
      <c r="L870" s="161" t="s">
        <v>6979</v>
      </c>
      <c r="M870" s="161" t="s">
        <v>6980</v>
      </c>
      <c r="N870" s="161" t="s">
        <v>6981</v>
      </c>
      <c r="O870" s="161" t="s">
        <v>6982</v>
      </c>
      <c r="P870" s="95" t="s">
        <v>6983</v>
      </c>
      <c r="Q870" s="82">
        <v>40.26</v>
      </c>
      <c r="R870" s="82">
        <v>0</v>
      </c>
      <c r="S870" s="82">
        <v>12.06</v>
      </c>
      <c r="T870" s="82">
        <v>28.2</v>
      </c>
      <c r="U870" s="82">
        <v>40.26</v>
      </c>
      <c r="V870" s="95">
        <v>50</v>
      </c>
      <c r="W870" s="95">
        <v>0</v>
      </c>
      <c r="X870" s="82" t="s">
        <v>6920</v>
      </c>
      <c r="Y870" s="95">
        <v>3</v>
      </c>
      <c r="Z870" s="95">
        <v>3</v>
      </c>
      <c r="AA870" s="95">
        <v>1</v>
      </c>
      <c r="AB870" s="95">
        <v>10</v>
      </c>
      <c r="AC870" s="95" t="s">
        <v>2703</v>
      </c>
      <c r="AD870" s="82">
        <v>30.3</v>
      </c>
      <c r="AE870" s="360">
        <v>3</v>
      </c>
      <c r="AF870" s="62"/>
      <c r="AG870" s="394"/>
      <c r="AH870" s="161"/>
      <c r="AI870" s="366"/>
      <c r="AJ870" s="386"/>
      <c r="AK870" s="285"/>
      <c r="AL870" s="366"/>
      <c r="AM870" s="386"/>
      <c r="AN870" s="285"/>
      <c r="AO870" s="366"/>
      <c r="AP870" s="386"/>
      <c r="AQ870" s="285"/>
      <c r="AR870" s="366"/>
      <c r="AS870" s="386"/>
      <c r="AT870" s="95"/>
      <c r="AU870" s="366"/>
      <c r="AV870" s="369"/>
      <c r="AW870" s="95"/>
      <c r="AX870" s="366"/>
      <c r="AY870" s="132"/>
      <c r="AZ870" s="132"/>
      <c r="BA870" s="132"/>
      <c r="BB870" s="132"/>
      <c r="BC870" s="132"/>
    </row>
    <row r="871" spans="1:55" s="39" customFormat="1" ht="64.95" customHeight="1" x14ac:dyDescent="0.25">
      <c r="A871" s="95">
        <v>2992</v>
      </c>
      <c r="B871" s="253" t="s">
        <v>6909</v>
      </c>
      <c r="C871" s="95" t="s">
        <v>6910</v>
      </c>
      <c r="D871" s="82"/>
      <c r="E871" s="284" t="s">
        <v>6984</v>
      </c>
      <c r="F871" s="95" t="s">
        <v>5914</v>
      </c>
      <c r="G871" s="284" t="s">
        <v>6985</v>
      </c>
      <c r="H871" s="95">
        <v>2011</v>
      </c>
      <c r="I871" s="161" t="s">
        <v>6986</v>
      </c>
      <c r="J871" s="261">
        <v>55720</v>
      </c>
      <c r="K871" s="105" t="s">
        <v>6709</v>
      </c>
      <c r="L871" s="161" t="s">
        <v>6987</v>
      </c>
      <c r="M871" s="161" t="s">
        <v>6988</v>
      </c>
      <c r="N871" s="161" t="s">
        <v>6989</v>
      </c>
      <c r="O871" s="161" t="s">
        <v>6990</v>
      </c>
      <c r="P871" s="95" t="s">
        <v>6991</v>
      </c>
      <c r="Q871" s="82">
        <v>2</v>
      </c>
      <c r="R871" s="82">
        <v>0</v>
      </c>
      <c r="S871" s="82">
        <v>2</v>
      </c>
      <c r="T871" s="82"/>
      <c r="U871" s="82">
        <v>2</v>
      </c>
      <c r="V871" s="95">
        <v>72</v>
      </c>
      <c r="W871" s="95">
        <v>0</v>
      </c>
      <c r="X871" s="82" t="s">
        <v>6920</v>
      </c>
      <c r="Y871" s="95">
        <v>3</v>
      </c>
      <c r="Z871" s="95">
        <v>1</v>
      </c>
      <c r="AA871" s="95">
        <v>3</v>
      </c>
      <c r="AB871" s="95">
        <v>4</v>
      </c>
      <c r="AC871" s="95" t="s">
        <v>2703</v>
      </c>
      <c r="AD871" s="82">
        <v>22.35</v>
      </c>
      <c r="AE871" s="360">
        <v>3</v>
      </c>
      <c r="AF871" s="62"/>
      <c r="AG871" s="394"/>
      <c r="AH871" s="161"/>
      <c r="AI871" s="366"/>
      <c r="AJ871" s="386"/>
      <c r="AK871" s="285"/>
      <c r="AL871" s="366"/>
      <c r="AM871" s="386"/>
      <c r="AN871" s="285"/>
      <c r="AO871" s="366"/>
      <c r="AP871" s="386"/>
      <c r="AQ871" s="285"/>
      <c r="AR871" s="366"/>
      <c r="AS871" s="386"/>
      <c r="AT871" s="95"/>
      <c r="AU871" s="366"/>
      <c r="AV871" s="369"/>
      <c r="AW871" s="95"/>
      <c r="AX871" s="366"/>
      <c r="AY871" s="132"/>
      <c r="AZ871" s="132"/>
      <c r="BA871" s="132"/>
      <c r="BB871" s="132"/>
      <c r="BC871" s="132"/>
    </row>
    <row r="872" spans="1:55" s="39" customFormat="1" ht="103.95" customHeight="1" x14ac:dyDescent="0.25">
      <c r="A872" s="95">
        <v>2997</v>
      </c>
      <c r="B872" s="253" t="s">
        <v>6992</v>
      </c>
      <c r="C872" s="95" t="s">
        <v>6993</v>
      </c>
      <c r="D872" s="82"/>
      <c r="E872" s="284" t="s">
        <v>6994</v>
      </c>
      <c r="F872" s="95" t="s">
        <v>6995</v>
      </c>
      <c r="G872" s="284" t="s">
        <v>6996</v>
      </c>
      <c r="H872" s="95">
        <v>2011</v>
      </c>
      <c r="I872" s="161" t="s">
        <v>6997</v>
      </c>
      <c r="J872" s="261">
        <v>59285</v>
      </c>
      <c r="K872" s="105" t="s">
        <v>6709</v>
      </c>
      <c r="L872" s="161" t="s">
        <v>6998</v>
      </c>
      <c r="M872" s="161" t="s">
        <v>6999</v>
      </c>
      <c r="N872" s="161" t="s">
        <v>7000</v>
      </c>
      <c r="O872" s="161" t="s">
        <v>7001</v>
      </c>
      <c r="P872" s="95" t="s">
        <v>7002</v>
      </c>
      <c r="Q872" s="82" t="s">
        <v>7003</v>
      </c>
      <c r="R872" s="82">
        <v>0</v>
      </c>
      <c r="S872" s="82"/>
      <c r="T872" s="82"/>
      <c r="U872" s="82">
        <v>0</v>
      </c>
      <c r="V872" s="95">
        <v>55</v>
      </c>
      <c r="W872" s="95">
        <v>75</v>
      </c>
      <c r="X872" s="82" t="s">
        <v>7685</v>
      </c>
      <c r="Y872" s="95">
        <v>3</v>
      </c>
      <c r="Z872" s="95">
        <v>1</v>
      </c>
      <c r="AA872" s="95">
        <v>3</v>
      </c>
      <c r="AB872" s="95">
        <v>44</v>
      </c>
      <c r="AC872" s="95" t="s">
        <v>1041</v>
      </c>
      <c r="AD872" s="82"/>
      <c r="AE872" s="360">
        <v>7</v>
      </c>
      <c r="AF872" s="62">
        <v>55</v>
      </c>
      <c r="AG872" s="394" t="s">
        <v>7004</v>
      </c>
      <c r="AH872" s="161" t="s">
        <v>6994</v>
      </c>
      <c r="AI872" s="366">
        <v>55</v>
      </c>
      <c r="AJ872" s="386"/>
      <c r="AK872" s="285"/>
      <c r="AL872" s="366"/>
      <c r="AM872" s="386"/>
      <c r="AN872" s="285"/>
      <c r="AO872" s="366"/>
      <c r="AP872" s="386"/>
      <c r="AQ872" s="285"/>
      <c r="AR872" s="366"/>
      <c r="AS872" s="386"/>
      <c r="AT872" s="95"/>
      <c r="AU872" s="366"/>
      <c r="AV872" s="369"/>
      <c r="AW872" s="95"/>
      <c r="AX872" s="366"/>
      <c r="AY872" s="132"/>
      <c r="AZ872" s="132"/>
      <c r="BA872" s="132"/>
      <c r="BB872" s="132"/>
      <c r="BC872" s="132"/>
    </row>
    <row r="873" spans="1:55" s="39" customFormat="1" ht="103.95" customHeight="1" x14ac:dyDescent="0.25">
      <c r="A873" s="95">
        <v>2997</v>
      </c>
      <c r="B873" s="253" t="s">
        <v>6992</v>
      </c>
      <c r="C873" s="95" t="s">
        <v>6993</v>
      </c>
      <c r="D873" s="82"/>
      <c r="E873" s="284" t="s">
        <v>4919</v>
      </c>
      <c r="F873" s="95" t="s">
        <v>7005</v>
      </c>
      <c r="G873" s="284" t="s">
        <v>7006</v>
      </c>
      <c r="H873" s="95">
        <v>2011</v>
      </c>
      <c r="I873" s="161" t="s">
        <v>7007</v>
      </c>
      <c r="J873" s="261">
        <v>103503</v>
      </c>
      <c r="K873" s="105" t="s">
        <v>6709</v>
      </c>
      <c r="L873" s="161" t="s">
        <v>6998</v>
      </c>
      <c r="M873" s="161" t="s">
        <v>6999</v>
      </c>
      <c r="N873" s="161" t="s">
        <v>7008</v>
      </c>
      <c r="O873" s="161" t="s">
        <v>7009</v>
      </c>
      <c r="P873" s="95" t="s">
        <v>7010</v>
      </c>
      <c r="Q873" s="82" t="s">
        <v>7003</v>
      </c>
      <c r="R873" s="82">
        <v>0</v>
      </c>
      <c r="S873" s="82"/>
      <c r="T873" s="82"/>
      <c r="U873" s="82">
        <v>0</v>
      </c>
      <c r="V873" s="95">
        <v>70</v>
      </c>
      <c r="W873" s="95">
        <v>72</v>
      </c>
      <c r="X873" s="82" t="s">
        <v>7685</v>
      </c>
      <c r="Y873" s="95">
        <v>3</v>
      </c>
      <c r="Z873" s="95">
        <v>12</v>
      </c>
      <c r="AA873" s="95">
        <v>4</v>
      </c>
      <c r="AB873" s="95">
        <v>44</v>
      </c>
      <c r="AC873" s="95" t="s">
        <v>1041</v>
      </c>
      <c r="AD873" s="82"/>
      <c r="AE873" s="360">
        <v>7</v>
      </c>
      <c r="AF873" s="62">
        <v>70</v>
      </c>
      <c r="AG873" s="394" t="s">
        <v>7004</v>
      </c>
      <c r="AH873" s="161" t="s">
        <v>4919</v>
      </c>
      <c r="AI873" s="366">
        <v>70</v>
      </c>
      <c r="AJ873" s="386"/>
      <c r="AK873" s="285"/>
      <c r="AL873" s="366"/>
      <c r="AM873" s="386"/>
      <c r="AN873" s="285"/>
      <c r="AO873" s="366"/>
      <c r="AP873" s="386"/>
      <c r="AQ873" s="285"/>
      <c r="AR873" s="366"/>
      <c r="AS873" s="386"/>
      <c r="AT873" s="95"/>
      <c r="AU873" s="366"/>
      <c r="AV873" s="369"/>
      <c r="AW873" s="95"/>
      <c r="AX873" s="366"/>
      <c r="AY873" s="132"/>
      <c r="AZ873" s="132"/>
      <c r="BA873" s="132"/>
      <c r="BB873" s="132"/>
      <c r="BC873" s="132"/>
    </row>
    <row r="874" spans="1:55" s="39" customFormat="1" ht="103.95" customHeight="1" x14ac:dyDescent="0.25">
      <c r="A874" s="95">
        <v>2997</v>
      </c>
      <c r="B874" s="253" t="s">
        <v>6992</v>
      </c>
      <c r="C874" s="95" t="s">
        <v>6993</v>
      </c>
      <c r="D874" s="82"/>
      <c r="E874" s="284" t="s">
        <v>4919</v>
      </c>
      <c r="F874" s="95" t="s">
        <v>7005</v>
      </c>
      <c r="G874" s="284" t="s">
        <v>7011</v>
      </c>
      <c r="H874" s="95">
        <v>2010</v>
      </c>
      <c r="I874" s="161" t="s">
        <v>7012</v>
      </c>
      <c r="J874" s="261">
        <v>118297</v>
      </c>
      <c r="K874" s="105" t="s">
        <v>6709</v>
      </c>
      <c r="L874" s="161" t="s">
        <v>6998</v>
      </c>
      <c r="M874" s="161" t="s">
        <v>6999</v>
      </c>
      <c r="N874" s="161" t="s">
        <v>7013</v>
      </c>
      <c r="O874" s="161" t="s">
        <v>7014</v>
      </c>
      <c r="P874" s="95" t="s">
        <v>7015</v>
      </c>
      <c r="Q874" s="82" t="s">
        <v>7003</v>
      </c>
      <c r="R874" s="82">
        <v>0</v>
      </c>
      <c r="S874" s="82"/>
      <c r="T874" s="82"/>
      <c r="U874" s="82">
        <v>0</v>
      </c>
      <c r="V874" s="95">
        <v>60</v>
      </c>
      <c r="W874" s="95">
        <v>87</v>
      </c>
      <c r="X874" s="82" t="s">
        <v>7685</v>
      </c>
      <c r="Y874" s="95"/>
      <c r="Z874" s="95"/>
      <c r="AA874" s="95"/>
      <c r="AB874" s="95">
        <v>44</v>
      </c>
      <c r="AC874" s="95" t="s">
        <v>1041</v>
      </c>
      <c r="AD874" s="82"/>
      <c r="AE874" s="360">
        <v>7</v>
      </c>
      <c r="AF874" s="62">
        <v>60</v>
      </c>
      <c r="AG874" s="394" t="s">
        <v>7004</v>
      </c>
      <c r="AH874" s="161" t="s">
        <v>4919</v>
      </c>
      <c r="AI874" s="366">
        <v>60</v>
      </c>
      <c r="AJ874" s="386"/>
      <c r="AK874" s="285"/>
      <c r="AL874" s="366"/>
      <c r="AM874" s="386"/>
      <c r="AN874" s="285"/>
      <c r="AO874" s="366"/>
      <c r="AP874" s="386"/>
      <c r="AQ874" s="285"/>
      <c r="AR874" s="366"/>
      <c r="AS874" s="386"/>
      <c r="AT874" s="95"/>
      <c r="AU874" s="366"/>
      <c r="AV874" s="369"/>
      <c r="AW874" s="95"/>
      <c r="AX874" s="366"/>
      <c r="AY874" s="132"/>
      <c r="AZ874" s="132"/>
      <c r="BA874" s="132"/>
      <c r="BB874" s="132"/>
      <c r="BC874" s="132"/>
    </row>
    <row r="875" spans="1:55" s="39" customFormat="1" ht="103.95" customHeight="1" x14ac:dyDescent="0.25">
      <c r="A875" s="95">
        <v>2997</v>
      </c>
      <c r="B875" s="253" t="s">
        <v>6992</v>
      </c>
      <c r="C875" s="95" t="s">
        <v>6993</v>
      </c>
      <c r="D875" s="82"/>
      <c r="E875" s="284" t="s">
        <v>4919</v>
      </c>
      <c r="F875" s="95" t="s">
        <v>7005</v>
      </c>
      <c r="G875" s="284" t="s">
        <v>7016</v>
      </c>
      <c r="H875" s="95">
        <v>2010</v>
      </c>
      <c r="I875" s="161" t="s">
        <v>7017</v>
      </c>
      <c r="J875" s="261">
        <v>56653</v>
      </c>
      <c r="K875" s="105" t="s">
        <v>6709</v>
      </c>
      <c r="L875" s="161" t="s">
        <v>6998</v>
      </c>
      <c r="M875" s="161" t="s">
        <v>6999</v>
      </c>
      <c r="N875" s="161" t="s">
        <v>7018</v>
      </c>
      <c r="O875" s="161" t="s">
        <v>7019</v>
      </c>
      <c r="P875" s="95" t="s">
        <v>7020</v>
      </c>
      <c r="Q875" s="82" t="s">
        <v>7003</v>
      </c>
      <c r="R875" s="82">
        <v>0</v>
      </c>
      <c r="S875" s="82"/>
      <c r="T875" s="82"/>
      <c r="U875" s="82">
        <v>0</v>
      </c>
      <c r="V875" s="95">
        <v>45</v>
      </c>
      <c r="W875" s="95">
        <v>86</v>
      </c>
      <c r="X875" s="82" t="s">
        <v>7685</v>
      </c>
      <c r="Y875" s="95">
        <v>3</v>
      </c>
      <c r="Z875" s="95">
        <v>4</v>
      </c>
      <c r="AA875" s="95">
        <v>7</v>
      </c>
      <c r="AB875" s="95">
        <v>4</v>
      </c>
      <c r="AC875" s="95" t="s">
        <v>1041</v>
      </c>
      <c r="AD875" s="82"/>
      <c r="AE875" s="360">
        <v>7</v>
      </c>
      <c r="AF875" s="62">
        <v>45</v>
      </c>
      <c r="AG875" s="394" t="s">
        <v>7004</v>
      </c>
      <c r="AH875" s="161" t="s">
        <v>4919</v>
      </c>
      <c r="AI875" s="366">
        <v>45</v>
      </c>
      <c r="AJ875" s="386"/>
      <c r="AK875" s="285"/>
      <c r="AL875" s="366"/>
      <c r="AM875" s="386"/>
      <c r="AN875" s="285"/>
      <c r="AO875" s="366"/>
      <c r="AP875" s="386"/>
      <c r="AQ875" s="285"/>
      <c r="AR875" s="366"/>
      <c r="AS875" s="386"/>
      <c r="AT875" s="95"/>
      <c r="AU875" s="366"/>
      <c r="AV875" s="369"/>
      <c r="AW875" s="95"/>
      <c r="AX875" s="366"/>
      <c r="AY875" s="132"/>
      <c r="AZ875" s="132"/>
      <c r="BA875" s="132"/>
      <c r="BB875" s="132"/>
      <c r="BC875" s="132"/>
    </row>
    <row r="876" spans="1:55" s="39" customFormat="1" ht="103.95" customHeight="1" x14ac:dyDescent="0.25">
      <c r="A876" s="95">
        <v>2997</v>
      </c>
      <c r="B876" s="253" t="s">
        <v>6992</v>
      </c>
      <c r="C876" s="95" t="s">
        <v>6993</v>
      </c>
      <c r="D876" s="82"/>
      <c r="E876" s="284" t="s">
        <v>4919</v>
      </c>
      <c r="F876" s="95" t="s">
        <v>7005</v>
      </c>
      <c r="G876" s="284" t="s">
        <v>7021</v>
      </c>
      <c r="H876" s="95">
        <v>2011</v>
      </c>
      <c r="I876" s="161" t="s">
        <v>7022</v>
      </c>
      <c r="J876" s="261">
        <v>75323</v>
      </c>
      <c r="K876" s="105" t="s">
        <v>6709</v>
      </c>
      <c r="L876" s="161" t="s">
        <v>6998</v>
      </c>
      <c r="M876" s="161" t="s">
        <v>6999</v>
      </c>
      <c r="N876" s="161" t="s">
        <v>7023</v>
      </c>
      <c r="O876" s="161" t="s">
        <v>7024</v>
      </c>
      <c r="P876" s="95" t="s">
        <v>7025</v>
      </c>
      <c r="Q876" s="82" t="s">
        <v>7003</v>
      </c>
      <c r="R876" s="82">
        <v>0</v>
      </c>
      <c r="S876" s="82"/>
      <c r="T876" s="82"/>
      <c r="U876" s="82">
        <v>0</v>
      </c>
      <c r="V876" s="95">
        <v>60</v>
      </c>
      <c r="W876" s="95">
        <v>73</v>
      </c>
      <c r="X876" s="82" t="s">
        <v>7685</v>
      </c>
      <c r="Y876" s="95"/>
      <c r="Z876" s="95"/>
      <c r="AA876" s="95"/>
      <c r="AB876" s="95">
        <v>4</v>
      </c>
      <c r="AC876" s="95" t="s">
        <v>1041</v>
      </c>
      <c r="AD876" s="82"/>
      <c r="AE876" s="360">
        <v>7</v>
      </c>
      <c r="AF876" s="62">
        <v>60</v>
      </c>
      <c r="AG876" s="394" t="s">
        <v>7004</v>
      </c>
      <c r="AH876" s="161" t="s">
        <v>4919</v>
      </c>
      <c r="AI876" s="366">
        <v>60</v>
      </c>
      <c r="AJ876" s="386"/>
      <c r="AK876" s="285"/>
      <c r="AL876" s="366"/>
      <c r="AM876" s="386"/>
      <c r="AN876" s="285"/>
      <c r="AO876" s="366"/>
      <c r="AP876" s="386"/>
      <c r="AQ876" s="285"/>
      <c r="AR876" s="366"/>
      <c r="AS876" s="386"/>
      <c r="AT876" s="95"/>
      <c r="AU876" s="366"/>
      <c r="AV876" s="369"/>
      <c r="AW876" s="95"/>
      <c r="AX876" s="366"/>
      <c r="AY876" s="132"/>
      <c r="AZ876" s="132"/>
      <c r="BA876" s="132"/>
      <c r="BB876" s="132"/>
      <c r="BC876" s="132"/>
    </row>
    <row r="877" spans="1:55" s="39" customFormat="1" ht="103.95" customHeight="1" x14ac:dyDescent="0.25">
      <c r="A877" s="95">
        <v>2997</v>
      </c>
      <c r="B877" s="253" t="s">
        <v>6992</v>
      </c>
      <c r="C877" s="95" t="s">
        <v>6993</v>
      </c>
      <c r="D877" s="82"/>
      <c r="E877" s="284" t="s">
        <v>5928</v>
      </c>
      <c r="F877" s="95" t="s">
        <v>7026</v>
      </c>
      <c r="G877" s="284" t="s">
        <v>7027</v>
      </c>
      <c r="H877" s="95">
        <v>2010</v>
      </c>
      <c r="I877" s="161" t="s">
        <v>7028</v>
      </c>
      <c r="J877" s="261">
        <v>52474</v>
      </c>
      <c r="K877" s="105" t="s">
        <v>6709</v>
      </c>
      <c r="L877" s="161" t="s">
        <v>6998</v>
      </c>
      <c r="M877" s="161" t="s">
        <v>6999</v>
      </c>
      <c r="N877" s="161" t="s">
        <v>7029</v>
      </c>
      <c r="O877" s="161" t="s">
        <v>7030</v>
      </c>
      <c r="P877" s="95" t="s">
        <v>7031</v>
      </c>
      <c r="Q877" s="82" t="s">
        <v>7003</v>
      </c>
      <c r="R877" s="82">
        <v>0</v>
      </c>
      <c r="S877" s="82"/>
      <c r="T877" s="82"/>
      <c r="U877" s="82">
        <v>0</v>
      </c>
      <c r="V877" s="95">
        <v>5</v>
      </c>
      <c r="W877" s="95">
        <v>100</v>
      </c>
      <c r="X877" s="82" t="s">
        <v>7685</v>
      </c>
      <c r="Y877" s="95">
        <v>3</v>
      </c>
      <c r="Z877" s="95">
        <v>9</v>
      </c>
      <c r="AA877" s="95">
        <v>2</v>
      </c>
      <c r="AB877" s="95">
        <v>4</v>
      </c>
      <c r="AC877" s="95" t="s">
        <v>1041</v>
      </c>
      <c r="AD877" s="82"/>
      <c r="AE877" s="360">
        <v>5</v>
      </c>
      <c r="AF877" s="62">
        <v>5</v>
      </c>
      <c r="AG877" s="394" t="s">
        <v>7032</v>
      </c>
      <c r="AH877" s="161" t="s">
        <v>5928</v>
      </c>
      <c r="AI877" s="366">
        <v>5</v>
      </c>
      <c r="AJ877" s="386"/>
      <c r="AK877" s="285"/>
      <c r="AL877" s="366"/>
      <c r="AM877" s="386"/>
      <c r="AN877" s="285"/>
      <c r="AO877" s="366"/>
      <c r="AP877" s="386"/>
      <c r="AQ877" s="285"/>
      <c r="AR877" s="366"/>
      <c r="AS877" s="386"/>
      <c r="AT877" s="95"/>
      <c r="AU877" s="366"/>
      <c r="AV877" s="369"/>
      <c r="AW877" s="95"/>
      <c r="AX877" s="366"/>
      <c r="AY877" s="132"/>
      <c r="AZ877" s="132"/>
      <c r="BA877" s="132"/>
      <c r="BB877" s="132"/>
      <c r="BC877" s="132"/>
    </row>
    <row r="878" spans="1:55" s="39" customFormat="1" ht="130.05000000000001" customHeight="1" x14ac:dyDescent="0.25">
      <c r="A878" s="95">
        <v>2997</v>
      </c>
      <c r="B878" s="253" t="s">
        <v>6992</v>
      </c>
      <c r="C878" s="95" t="s">
        <v>6993</v>
      </c>
      <c r="D878" s="82"/>
      <c r="E878" s="284" t="s">
        <v>5928</v>
      </c>
      <c r="F878" s="95" t="s">
        <v>7026</v>
      </c>
      <c r="G878" s="284" t="s">
        <v>7033</v>
      </c>
      <c r="H878" s="95">
        <v>2011</v>
      </c>
      <c r="I878" s="161" t="s">
        <v>7034</v>
      </c>
      <c r="J878" s="261">
        <v>111200</v>
      </c>
      <c r="K878" s="105" t="s">
        <v>6709</v>
      </c>
      <c r="L878" s="161" t="s">
        <v>6998</v>
      </c>
      <c r="M878" s="161" t="s">
        <v>6999</v>
      </c>
      <c r="N878" s="161" t="s">
        <v>7035</v>
      </c>
      <c r="O878" s="161" t="s">
        <v>7036</v>
      </c>
      <c r="P878" s="95" t="s">
        <v>7037</v>
      </c>
      <c r="Q878" s="82" t="s">
        <v>7003</v>
      </c>
      <c r="R878" s="82">
        <v>0</v>
      </c>
      <c r="S878" s="82"/>
      <c r="T878" s="82"/>
      <c r="U878" s="82">
        <v>0</v>
      </c>
      <c r="V878" s="95">
        <v>70</v>
      </c>
      <c r="W878" s="95">
        <v>72</v>
      </c>
      <c r="X878" s="82" t="s">
        <v>7685</v>
      </c>
      <c r="Y878" s="95">
        <v>6</v>
      </c>
      <c r="Z878" s="95">
        <v>3</v>
      </c>
      <c r="AA878" s="95">
        <v>6</v>
      </c>
      <c r="AB878" s="95">
        <v>4</v>
      </c>
      <c r="AC878" s="95" t="s">
        <v>1041</v>
      </c>
      <c r="AD878" s="82"/>
      <c r="AE878" s="360">
        <v>5</v>
      </c>
      <c r="AF878" s="62">
        <v>70</v>
      </c>
      <c r="AG878" s="394" t="s">
        <v>7032</v>
      </c>
      <c r="AH878" s="161" t="s">
        <v>5928</v>
      </c>
      <c r="AI878" s="366">
        <v>70</v>
      </c>
      <c r="AJ878" s="386"/>
      <c r="AK878" s="285"/>
      <c r="AL878" s="366"/>
      <c r="AM878" s="386"/>
      <c r="AN878" s="285"/>
      <c r="AO878" s="366"/>
      <c r="AP878" s="386"/>
      <c r="AQ878" s="285"/>
      <c r="AR878" s="366"/>
      <c r="AS878" s="386"/>
      <c r="AT878" s="95"/>
      <c r="AU878" s="366"/>
      <c r="AV878" s="369"/>
      <c r="AW878" s="95"/>
      <c r="AX878" s="366"/>
      <c r="AY878" s="132"/>
      <c r="AZ878" s="132"/>
      <c r="BA878" s="132"/>
      <c r="BB878" s="132"/>
      <c r="BC878" s="132"/>
    </row>
    <row r="879" spans="1:55" s="39" customFormat="1" ht="103.95" customHeight="1" x14ac:dyDescent="0.25">
      <c r="A879" s="95">
        <v>2997</v>
      </c>
      <c r="B879" s="253" t="s">
        <v>6992</v>
      </c>
      <c r="C879" s="95" t="s">
        <v>6993</v>
      </c>
      <c r="D879" s="82"/>
      <c r="E879" s="284" t="s">
        <v>7038</v>
      </c>
      <c r="F879" s="95" t="s">
        <v>7039</v>
      </c>
      <c r="G879" s="284" t="s">
        <v>7040</v>
      </c>
      <c r="H879" s="95">
        <v>2010</v>
      </c>
      <c r="I879" s="161" t="s">
        <v>7041</v>
      </c>
      <c r="J879" s="261">
        <v>64462</v>
      </c>
      <c r="K879" s="105" t="s">
        <v>6709</v>
      </c>
      <c r="L879" s="161" t="s">
        <v>6998</v>
      </c>
      <c r="M879" s="161" t="s">
        <v>6999</v>
      </c>
      <c r="N879" s="161" t="s">
        <v>7042</v>
      </c>
      <c r="O879" s="161" t="s">
        <v>7043</v>
      </c>
      <c r="P879" s="95" t="s">
        <v>7044</v>
      </c>
      <c r="Q879" s="82" t="s">
        <v>7003</v>
      </c>
      <c r="R879" s="82">
        <v>0</v>
      </c>
      <c r="S879" s="82"/>
      <c r="T879" s="82"/>
      <c r="U879" s="82">
        <v>0</v>
      </c>
      <c r="V879" s="95">
        <v>100</v>
      </c>
      <c r="W879" s="95">
        <v>100</v>
      </c>
      <c r="X879" s="82" t="s">
        <v>7685</v>
      </c>
      <c r="Y879" s="95">
        <v>3</v>
      </c>
      <c r="Z879" s="95">
        <v>12</v>
      </c>
      <c r="AA879" s="95">
        <v>1</v>
      </c>
      <c r="AB879" s="95">
        <v>47</v>
      </c>
      <c r="AC879" s="95" t="s">
        <v>1041</v>
      </c>
      <c r="AD879" s="82"/>
      <c r="AE879" s="360">
        <v>5</v>
      </c>
      <c r="AF879" s="62">
        <v>100</v>
      </c>
      <c r="AG879" s="394" t="s">
        <v>7032</v>
      </c>
      <c r="AH879" s="161" t="s">
        <v>7038</v>
      </c>
      <c r="AI879" s="366">
        <v>100</v>
      </c>
      <c r="AJ879" s="386"/>
      <c r="AK879" s="285"/>
      <c r="AL879" s="366"/>
      <c r="AM879" s="386"/>
      <c r="AN879" s="285"/>
      <c r="AO879" s="366"/>
      <c r="AP879" s="386"/>
      <c r="AQ879" s="285"/>
      <c r="AR879" s="366"/>
      <c r="AS879" s="386"/>
      <c r="AT879" s="95"/>
      <c r="AU879" s="366"/>
      <c r="AV879" s="369"/>
      <c r="AW879" s="95"/>
      <c r="AX879" s="366"/>
      <c r="AY879" s="132"/>
      <c r="AZ879" s="132"/>
      <c r="BA879" s="132"/>
      <c r="BB879" s="132"/>
      <c r="BC879" s="132"/>
    </row>
    <row r="880" spans="1:55" s="39" customFormat="1" ht="103.95" customHeight="1" x14ac:dyDescent="0.25">
      <c r="A880" s="95">
        <v>2997</v>
      </c>
      <c r="B880" s="253" t="s">
        <v>6992</v>
      </c>
      <c r="C880" s="95" t="s">
        <v>6993</v>
      </c>
      <c r="D880" s="82"/>
      <c r="E880" s="284" t="s">
        <v>7045</v>
      </c>
      <c r="F880" s="95" t="s">
        <v>7046</v>
      </c>
      <c r="G880" s="284" t="s">
        <v>7047</v>
      </c>
      <c r="H880" s="95">
        <v>2010</v>
      </c>
      <c r="I880" s="161" t="s">
        <v>7048</v>
      </c>
      <c r="J880" s="261">
        <v>138328</v>
      </c>
      <c r="K880" s="105" t="s">
        <v>6709</v>
      </c>
      <c r="L880" s="161" t="s">
        <v>6998</v>
      </c>
      <c r="M880" s="161" t="s">
        <v>6999</v>
      </c>
      <c r="N880" s="161" t="s">
        <v>7049</v>
      </c>
      <c r="O880" s="161" t="s">
        <v>7050</v>
      </c>
      <c r="P880" s="95" t="s">
        <v>7051</v>
      </c>
      <c r="Q880" s="82" t="s">
        <v>7003</v>
      </c>
      <c r="R880" s="82">
        <v>0</v>
      </c>
      <c r="S880" s="82"/>
      <c r="T880" s="82"/>
      <c r="U880" s="82">
        <v>0</v>
      </c>
      <c r="V880" s="95">
        <v>50</v>
      </c>
      <c r="W880" s="95">
        <v>100</v>
      </c>
      <c r="X880" s="82" t="s">
        <v>7685</v>
      </c>
      <c r="Y880" s="95">
        <v>3</v>
      </c>
      <c r="Z880" s="95">
        <v>1</v>
      </c>
      <c r="AA880" s="95">
        <v>7</v>
      </c>
      <c r="AB880" s="95">
        <v>47</v>
      </c>
      <c r="AC880" s="95" t="s">
        <v>1041</v>
      </c>
      <c r="AD880" s="82"/>
      <c r="AE880" s="360">
        <v>8</v>
      </c>
      <c r="AF880" s="62">
        <v>50</v>
      </c>
      <c r="AG880" s="394" t="s">
        <v>7032</v>
      </c>
      <c r="AH880" s="161" t="s">
        <v>7045</v>
      </c>
      <c r="AI880" s="366">
        <v>50</v>
      </c>
      <c r="AJ880" s="386"/>
      <c r="AK880" s="285"/>
      <c r="AL880" s="366"/>
      <c r="AM880" s="386"/>
      <c r="AN880" s="285"/>
      <c r="AO880" s="366"/>
      <c r="AP880" s="386"/>
      <c r="AQ880" s="285"/>
      <c r="AR880" s="366"/>
      <c r="AS880" s="386"/>
      <c r="AT880" s="95"/>
      <c r="AU880" s="366"/>
      <c r="AV880" s="369"/>
      <c r="AW880" s="95"/>
      <c r="AX880" s="366"/>
      <c r="AY880" s="132"/>
      <c r="AZ880" s="132"/>
      <c r="BA880" s="132"/>
      <c r="BB880" s="132"/>
      <c r="BC880" s="132"/>
    </row>
    <row r="881" spans="1:55" s="39" customFormat="1" ht="103.95" customHeight="1" x14ac:dyDescent="0.25">
      <c r="A881" s="95">
        <v>2997</v>
      </c>
      <c r="B881" s="253" t="s">
        <v>6992</v>
      </c>
      <c r="C881" s="95" t="s">
        <v>6993</v>
      </c>
      <c r="D881" s="82"/>
      <c r="E881" s="284" t="s">
        <v>7052</v>
      </c>
      <c r="F881" s="95" t="s">
        <v>7053</v>
      </c>
      <c r="G881" s="284" t="s">
        <v>7054</v>
      </c>
      <c r="H881" s="95">
        <v>2011</v>
      </c>
      <c r="I881" s="161" t="s">
        <v>7055</v>
      </c>
      <c r="J881" s="261">
        <v>133176</v>
      </c>
      <c r="K881" s="105" t="s">
        <v>6709</v>
      </c>
      <c r="L881" s="161" t="s">
        <v>6998</v>
      </c>
      <c r="M881" s="161" t="s">
        <v>6999</v>
      </c>
      <c r="N881" s="161" t="s">
        <v>7056</v>
      </c>
      <c r="O881" s="161" t="s">
        <v>7057</v>
      </c>
      <c r="P881" s="95" t="s">
        <v>7058</v>
      </c>
      <c r="Q881" s="82" t="s">
        <v>7003</v>
      </c>
      <c r="R881" s="82">
        <v>0</v>
      </c>
      <c r="S881" s="82"/>
      <c r="T881" s="82"/>
      <c r="U881" s="82">
        <v>0</v>
      </c>
      <c r="V881" s="95">
        <v>85</v>
      </c>
      <c r="W881" s="95">
        <v>72</v>
      </c>
      <c r="X881" s="82" t="s">
        <v>7685</v>
      </c>
      <c r="Y881" s="95">
        <v>6</v>
      </c>
      <c r="Z881" s="95">
        <v>3</v>
      </c>
      <c r="AA881" s="95">
        <v>8</v>
      </c>
      <c r="AB881" s="95">
        <v>31</v>
      </c>
      <c r="AC881" s="95" t="s">
        <v>1041</v>
      </c>
      <c r="AD881" s="82"/>
      <c r="AE881" s="360">
        <v>6</v>
      </c>
      <c r="AF881" s="62">
        <v>85</v>
      </c>
      <c r="AG881" s="394" t="s">
        <v>7032</v>
      </c>
      <c r="AH881" s="161" t="s">
        <v>7052</v>
      </c>
      <c r="AI881" s="366">
        <v>85</v>
      </c>
      <c r="AJ881" s="386"/>
      <c r="AK881" s="285"/>
      <c r="AL881" s="366"/>
      <c r="AM881" s="386"/>
      <c r="AN881" s="285"/>
      <c r="AO881" s="366"/>
      <c r="AP881" s="386"/>
      <c r="AQ881" s="285"/>
      <c r="AR881" s="366"/>
      <c r="AS881" s="386"/>
      <c r="AT881" s="95"/>
      <c r="AU881" s="366"/>
      <c r="AV881" s="369"/>
      <c r="AW881" s="95"/>
      <c r="AX881" s="366"/>
      <c r="AY881" s="132"/>
      <c r="AZ881" s="132"/>
      <c r="BA881" s="132"/>
      <c r="BB881" s="132"/>
      <c r="BC881" s="132"/>
    </row>
    <row r="882" spans="1:55" s="39" customFormat="1" ht="103.95" customHeight="1" x14ac:dyDescent="0.25">
      <c r="A882" s="95">
        <v>2997</v>
      </c>
      <c r="B882" s="253" t="s">
        <v>6992</v>
      </c>
      <c r="C882" s="95" t="s">
        <v>6993</v>
      </c>
      <c r="D882" s="82"/>
      <c r="E882" s="284" t="s">
        <v>7059</v>
      </c>
      <c r="F882" s="95" t="s">
        <v>7060</v>
      </c>
      <c r="G882" s="284" t="s">
        <v>7061</v>
      </c>
      <c r="H882" s="95" t="s">
        <v>7062</v>
      </c>
      <c r="I882" s="161" t="s">
        <v>7063</v>
      </c>
      <c r="J882" s="261">
        <v>125781</v>
      </c>
      <c r="K882" s="105" t="s">
        <v>6709</v>
      </c>
      <c r="L882" s="161" t="s">
        <v>6998</v>
      </c>
      <c r="M882" s="161" t="s">
        <v>6999</v>
      </c>
      <c r="N882" s="161" t="s">
        <v>7064</v>
      </c>
      <c r="O882" s="161" t="s">
        <v>7065</v>
      </c>
      <c r="P882" s="95" t="s">
        <v>7066</v>
      </c>
      <c r="Q882" s="82" t="s">
        <v>7003</v>
      </c>
      <c r="R882" s="82">
        <v>0</v>
      </c>
      <c r="S882" s="82"/>
      <c r="T882" s="82"/>
      <c r="U882" s="82">
        <v>0</v>
      </c>
      <c r="V882" s="95">
        <v>90</v>
      </c>
      <c r="W882" s="95">
        <v>100</v>
      </c>
      <c r="X882" s="82" t="s">
        <v>7685</v>
      </c>
      <c r="Y882" s="95">
        <v>6</v>
      </c>
      <c r="Z882" s="95">
        <v>1</v>
      </c>
      <c r="AA882" s="95">
        <v>1</v>
      </c>
      <c r="AB882" s="95">
        <v>44</v>
      </c>
      <c r="AC882" s="95" t="s">
        <v>1041</v>
      </c>
      <c r="AD882" s="82"/>
      <c r="AE882" s="360">
        <v>3</v>
      </c>
      <c r="AF882" s="62">
        <v>90</v>
      </c>
      <c r="AG882" s="394" t="s">
        <v>7067</v>
      </c>
      <c r="AH882" s="161" t="s">
        <v>7059</v>
      </c>
      <c r="AI882" s="366">
        <v>90</v>
      </c>
      <c r="AJ882" s="386"/>
      <c r="AK882" s="285"/>
      <c r="AL882" s="366"/>
      <c r="AM882" s="386"/>
      <c r="AN882" s="285"/>
      <c r="AO882" s="366"/>
      <c r="AP882" s="386"/>
      <c r="AQ882" s="285"/>
      <c r="AR882" s="366"/>
      <c r="AS882" s="386"/>
      <c r="AT882" s="95"/>
      <c r="AU882" s="366"/>
      <c r="AV882" s="369"/>
      <c r="AW882" s="95"/>
      <c r="AX882" s="366"/>
      <c r="AY882" s="132"/>
      <c r="AZ882" s="132"/>
      <c r="BA882" s="132"/>
      <c r="BB882" s="132"/>
      <c r="BC882" s="132"/>
    </row>
    <row r="883" spans="1:55" s="39" customFormat="1" ht="103.95" customHeight="1" x14ac:dyDescent="0.25">
      <c r="A883" s="95">
        <v>2997</v>
      </c>
      <c r="B883" s="253" t="s">
        <v>6992</v>
      </c>
      <c r="C883" s="95" t="s">
        <v>6993</v>
      </c>
      <c r="D883" s="82"/>
      <c r="E883" s="284" t="s">
        <v>7059</v>
      </c>
      <c r="F883" s="95" t="s">
        <v>7060</v>
      </c>
      <c r="G883" s="284" t="s">
        <v>7068</v>
      </c>
      <c r="H883" s="95">
        <v>2010</v>
      </c>
      <c r="I883" s="161" t="s">
        <v>7069</v>
      </c>
      <c r="J883" s="261">
        <v>262444</v>
      </c>
      <c r="K883" s="105" t="s">
        <v>6709</v>
      </c>
      <c r="L883" s="161" t="s">
        <v>6998</v>
      </c>
      <c r="M883" s="161" t="s">
        <v>6999</v>
      </c>
      <c r="N883" s="161" t="s">
        <v>7070</v>
      </c>
      <c r="O883" s="161" t="s">
        <v>7071</v>
      </c>
      <c r="P883" s="95" t="s">
        <v>7072</v>
      </c>
      <c r="Q883" s="82" t="s">
        <v>7003</v>
      </c>
      <c r="R883" s="82">
        <v>0</v>
      </c>
      <c r="S883" s="82"/>
      <c r="T883" s="82"/>
      <c r="U883" s="82">
        <v>0</v>
      </c>
      <c r="V883" s="95">
        <v>90</v>
      </c>
      <c r="W883" s="95">
        <v>100</v>
      </c>
      <c r="X883" s="82" t="s">
        <v>7685</v>
      </c>
      <c r="Y883" s="95">
        <v>6</v>
      </c>
      <c r="Z883" s="95">
        <v>1</v>
      </c>
      <c r="AA883" s="95">
        <v>1</v>
      </c>
      <c r="AB883" s="95">
        <v>60</v>
      </c>
      <c r="AC883" s="95" t="s">
        <v>1041</v>
      </c>
      <c r="AD883" s="82"/>
      <c r="AE883" s="360">
        <v>7</v>
      </c>
      <c r="AF883" s="62">
        <v>90</v>
      </c>
      <c r="AG883" s="394" t="s">
        <v>7067</v>
      </c>
      <c r="AH883" s="161" t="s">
        <v>7059</v>
      </c>
      <c r="AI883" s="366">
        <v>90</v>
      </c>
      <c r="AJ883" s="386"/>
      <c r="AK883" s="285"/>
      <c r="AL883" s="366"/>
      <c r="AM883" s="386"/>
      <c r="AN883" s="285"/>
      <c r="AO883" s="366"/>
      <c r="AP883" s="386"/>
      <c r="AQ883" s="285"/>
      <c r="AR883" s="366"/>
      <c r="AS883" s="386"/>
      <c r="AT883" s="95"/>
      <c r="AU883" s="366"/>
      <c r="AV883" s="369"/>
      <c r="AW883" s="95"/>
      <c r="AX883" s="366"/>
      <c r="AY883" s="132"/>
      <c r="AZ883" s="132"/>
      <c r="BA883" s="132"/>
      <c r="BB883" s="132"/>
      <c r="BC883" s="132"/>
    </row>
    <row r="884" spans="1:55" s="39" customFormat="1" ht="103.95" customHeight="1" x14ac:dyDescent="0.25">
      <c r="A884" s="95">
        <v>2997</v>
      </c>
      <c r="B884" s="253" t="s">
        <v>6992</v>
      </c>
      <c r="C884" s="95" t="s">
        <v>6993</v>
      </c>
      <c r="D884" s="82"/>
      <c r="E884" s="284" t="s">
        <v>5334</v>
      </c>
      <c r="F884" s="95" t="s">
        <v>5335</v>
      </c>
      <c r="G884" s="284" t="s">
        <v>7073</v>
      </c>
      <c r="H884" s="95">
        <v>2010</v>
      </c>
      <c r="I884" s="161" t="s">
        <v>7074</v>
      </c>
      <c r="J884" s="261">
        <v>110563</v>
      </c>
      <c r="K884" s="105" t="s">
        <v>6709</v>
      </c>
      <c r="L884" s="161" t="s">
        <v>6998</v>
      </c>
      <c r="M884" s="161" t="s">
        <v>6999</v>
      </c>
      <c r="N884" s="161" t="s">
        <v>7075</v>
      </c>
      <c r="O884" s="161" t="s">
        <v>7076</v>
      </c>
      <c r="P884" s="95" t="s">
        <v>7077</v>
      </c>
      <c r="Q884" s="82" t="s">
        <v>7003</v>
      </c>
      <c r="R884" s="82">
        <v>0</v>
      </c>
      <c r="S884" s="82"/>
      <c r="T884" s="82"/>
      <c r="U884" s="82">
        <v>0</v>
      </c>
      <c r="V884" s="95">
        <v>100</v>
      </c>
      <c r="W884" s="95">
        <v>80</v>
      </c>
      <c r="X884" s="82" t="s">
        <v>7685</v>
      </c>
      <c r="Y884" s="95">
        <v>3</v>
      </c>
      <c r="Z884" s="95">
        <v>1</v>
      </c>
      <c r="AA884" s="95">
        <v>3</v>
      </c>
      <c r="AB884" s="95">
        <v>11</v>
      </c>
      <c r="AC884" s="95" t="s">
        <v>1041</v>
      </c>
      <c r="AD884" s="82"/>
      <c r="AE884" s="360">
        <v>5</v>
      </c>
      <c r="AF884" s="62">
        <v>100</v>
      </c>
      <c r="AG884" s="394" t="s">
        <v>7078</v>
      </c>
      <c r="AH884" s="161" t="s">
        <v>5334</v>
      </c>
      <c r="AI884" s="366">
        <v>100</v>
      </c>
      <c r="AJ884" s="386"/>
      <c r="AK884" s="285"/>
      <c r="AL884" s="366"/>
      <c r="AM884" s="386"/>
      <c r="AN884" s="285"/>
      <c r="AO884" s="366"/>
      <c r="AP884" s="386"/>
      <c r="AQ884" s="285"/>
      <c r="AR884" s="366"/>
      <c r="AS884" s="386"/>
      <c r="AT884" s="95"/>
      <c r="AU884" s="366"/>
      <c r="AV884" s="369"/>
      <c r="AW884" s="95"/>
      <c r="AX884" s="366"/>
      <c r="AY884" s="132"/>
      <c r="AZ884" s="132"/>
      <c r="BA884" s="132"/>
      <c r="BB884" s="132"/>
      <c r="BC884" s="132"/>
    </row>
    <row r="885" spans="1:55" s="39" customFormat="1" ht="103.95" customHeight="1" x14ac:dyDescent="0.25">
      <c r="A885" s="95">
        <v>2997</v>
      </c>
      <c r="B885" s="253" t="s">
        <v>6992</v>
      </c>
      <c r="C885" s="95" t="s">
        <v>6993</v>
      </c>
      <c r="D885" s="82"/>
      <c r="E885" s="284" t="s">
        <v>5334</v>
      </c>
      <c r="F885" s="95" t="s">
        <v>5335</v>
      </c>
      <c r="G885" s="284" t="s">
        <v>7079</v>
      </c>
      <c r="H885" s="95">
        <v>2011</v>
      </c>
      <c r="I885" s="161" t="s">
        <v>7080</v>
      </c>
      <c r="J885" s="261">
        <v>285692</v>
      </c>
      <c r="K885" s="105" t="s">
        <v>6709</v>
      </c>
      <c r="L885" s="161" t="s">
        <v>6998</v>
      </c>
      <c r="M885" s="161" t="s">
        <v>6999</v>
      </c>
      <c r="N885" s="161" t="s">
        <v>7081</v>
      </c>
      <c r="O885" s="161" t="s">
        <v>7082</v>
      </c>
      <c r="P885" s="95" t="s">
        <v>7083</v>
      </c>
      <c r="Q885" s="82" t="s">
        <v>7003</v>
      </c>
      <c r="R885" s="82">
        <v>0</v>
      </c>
      <c r="S885" s="82"/>
      <c r="T885" s="82"/>
      <c r="U885" s="82">
        <v>0</v>
      </c>
      <c r="V885" s="95">
        <v>100</v>
      </c>
      <c r="W885" s="95">
        <v>93</v>
      </c>
      <c r="X885" s="82" t="s">
        <v>7685</v>
      </c>
      <c r="Y885" s="95">
        <v>3</v>
      </c>
      <c r="Z885" s="95">
        <v>10</v>
      </c>
      <c r="AA885" s="95">
        <v>2</v>
      </c>
      <c r="AB885" s="95">
        <v>30</v>
      </c>
      <c r="AC885" s="95" t="s">
        <v>1041</v>
      </c>
      <c r="AD885" s="82"/>
      <c r="AE885" s="360">
        <v>6</v>
      </c>
      <c r="AF885" s="62">
        <v>100</v>
      </c>
      <c r="AG885" s="394" t="s">
        <v>7078</v>
      </c>
      <c r="AH885" s="161" t="s">
        <v>5334</v>
      </c>
      <c r="AI885" s="366">
        <v>100</v>
      </c>
      <c r="AJ885" s="386"/>
      <c r="AK885" s="285"/>
      <c r="AL885" s="366"/>
      <c r="AM885" s="386"/>
      <c r="AN885" s="285"/>
      <c r="AO885" s="366"/>
      <c r="AP885" s="386"/>
      <c r="AQ885" s="285"/>
      <c r="AR885" s="366"/>
      <c r="AS885" s="386"/>
      <c r="AT885" s="95"/>
      <c r="AU885" s="366"/>
      <c r="AV885" s="369"/>
      <c r="AW885" s="95"/>
      <c r="AX885" s="366"/>
      <c r="AY885" s="132"/>
      <c r="AZ885" s="132"/>
      <c r="BA885" s="132"/>
      <c r="BB885" s="132"/>
      <c r="BC885" s="132"/>
    </row>
    <row r="886" spans="1:55" s="39" customFormat="1" ht="103.95" customHeight="1" x14ac:dyDescent="0.25">
      <c r="A886" s="95">
        <v>2997</v>
      </c>
      <c r="B886" s="253" t="s">
        <v>6992</v>
      </c>
      <c r="C886" s="95" t="s">
        <v>6993</v>
      </c>
      <c r="D886" s="82"/>
      <c r="E886" s="284" t="s">
        <v>4769</v>
      </c>
      <c r="F886" s="95" t="s">
        <v>7084</v>
      </c>
      <c r="G886" s="284" t="s">
        <v>4395</v>
      </c>
      <c r="H886" s="95" t="s">
        <v>7085</v>
      </c>
      <c r="I886" s="161" t="s">
        <v>7086</v>
      </c>
      <c r="J886" s="261">
        <v>163616</v>
      </c>
      <c r="K886" s="105" t="s">
        <v>6709</v>
      </c>
      <c r="L886" s="161" t="s">
        <v>6998</v>
      </c>
      <c r="M886" s="161" t="s">
        <v>6999</v>
      </c>
      <c r="N886" s="161" t="s">
        <v>7087</v>
      </c>
      <c r="O886" s="161" t="s">
        <v>7088</v>
      </c>
      <c r="P886" s="95" t="s">
        <v>7089</v>
      </c>
      <c r="Q886" s="82" t="s">
        <v>7003</v>
      </c>
      <c r="R886" s="82">
        <v>0</v>
      </c>
      <c r="S886" s="82"/>
      <c r="T886" s="82"/>
      <c r="U886" s="82">
        <v>0</v>
      </c>
      <c r="V886" s="95">
        <v>100</v>
      </c>
      <c r="W886" s="95">
        <v>90</v>
      </c>
      <c r="X886" s="82" t="s">
        <v>7685</v>
      </c>
      <c r="Y886" s="95">
        <v>1</v>
      </c>
      <c r="Z886" s="95">
        <v>2</v>
      </c>
      <c r="AA886" s="95">
        <v>4</v>
      </c>
      <c r="AB886" s="95">
        <v>14</v>
      </c>
      <c r="AC886" s="95" t="s">
        <v>1041</v>
      </c>
      <c r="AD886" s="82"/>
      <c r="AE886" s="360">
        <v>5</v>
      </c>
      <c r="AF886" s="62">
        <v>100</v>
      </c>
      <c r="AG886" s="394" t="s">
        <v>7078</v>
      </c>
      <c r="AH886" s="161" t="s">
        <v>4769</v>
      </c>
      <c r="AI886" s="366">
        <v>100</v>
      </c>
      <c r="AJ886" s="386"/>
      <c r="AK886" s="285"/>
      <c r="AL886" s="366"/>
      <c r="AM886" s="386"/>
      <c r="AN886" s="285"/>
      <c r="AO886" s="366"/>
      <c r="AP886" s="386"/>
      <c r="AQ886" s="285"/>
      <c r="AR886" s="366"/>
      <c r="AS886" s="386"/>
      <c r="AT886" s="95"/>
      <c r="AU886" s="366"/>
      <c r="AV886" s="369"/>
      <c r="AW886" s="95"/>
      <c r="AX886" s="366"/>
      <c r="AY886" s="132"/>
      <c r="AZ886" s="132"/>
      <c r="BA886" s="132"/>
      <c r="BB886" s="132"/>
      <c r="BC886" s="132"/>
    </row>
    <row r="887" spans="1:55" s="39" customFormat="1" ht="103.95" customHeight="1" x14ac:dyDescent="0.25">
      <c r="A887" s="95">
        <v>2997</v>
      </c>
      <c r="B887" s="253" t="s">
        <v>6992</v>
      </c>
      <c r="C887" s="95" t="s">
        <v>6993</v>
      </c>
      <c r="D887" s="82"/>
      <c r="E887" s="284" t="s">
        <v>5913</v>
      </c>
      <c r="F887" s="95" t="s">
        <v>7090</v>
      </c>
      <c r="G887" s="284" t="s">
        <v>7091</v>
      </c>
      <c r="H887" s="95">
        <v>2010</v>
      </c>
      <c r="I887" s="161" t="s">
        <v>7092</v>
      </c>
      <c r="J887" s="261">
        <v>52892</v>
      </c>
      <c r="K887" s="105" t="s">
        <v>6709</v>
      </c>
      <c r="L887" s="161" t="s">
        <v>6998</v>
      </c>
      <c r="M887" s="161" t="s">
        <v>6999</v>
      </c>
      <c r="N887" s="161" t="s">
        <v>7093</v>
      </c>
      <c r="O887" s="161" t="s">
        <v>7094</v>
      </c>
      <c r="P887" s="95" t="s">
        <v>7095</v>
      </c>
      <c r="Q887" s="82" t="s">
        <v>7003</v>
      </c>
      <c r="R887" s="82">
        <v>0</v>
      </c>
      <c r="S887" s="82"/>
      <c r="T887" s="82"/>
      <c r="U887" s="82">
        <v>0</v>
      </c>
      <c r="V887" s="95">
        <v>90</v>
      </c>
      <c r="W887" s="95">
        <v>100</v>
      </c>
      <c r="X887" s="82" t="s">
        <v>7685</v>
      </c>
      <c r="Y887" s="95">
        <v>3</v>
      </c>
      <c r="Z887" s="95">
        <v>6</v>
      </c>
      <c r="AA887" s="95">
        <v>1</v>
      </c>
      <c r="AB887" s="95">
        <v>30</v>
      </c>
      <c r="AC887" s="95" t="s">
        <v>1041</v>
      </c>
      <c r="AD887" s="82"/>
      <c r="AE887" s="360">
        <v>3</v>
      </c>
      <c r="AF887" s="62">
        <v>90</v>
      </c>
      <c r="AG887" s="394" t="s">
        <v>7078</v>
      </c>
      <c r="AH887" s="161" t="s">
        <v>5913</v>
      </c>
      <c r="AI887" s="366">
        <v>90</v>
      </c>
      <c r="AJ887" s="386"/>
      <c r="AK887" s="285"/>
      <c r="AL887" s="366"/>
      <c r="AM887" s="386"/>
      <c r="AN887" s="285"/>
      <c r="AO887" s="366"/>
      <c r="AP887" s="386"/>
      <c r="AQ887" s="285"/>
      <c r="AR887" s="366"/>
      <c r="AS887" s="386"/>
      <c r="AT887" s="95"/>
      <c r="AU887" s="366"/>
      <c r="AV887" s="369"/>
      <c r="AW887" s="95"/>
      <c r="AX887" s="366"/>
      <c r="AY887" s="132"/>
      <c r="AZ887" s="132"/>
      <c r="BA887" s="132"/>
      <c r="BB887" s="132"/>
      <c r="BC887" s="132"/>
    </row>
    <row r="888" spans="1:55" s="39" customFormat="1" ht="103.95" customHeight="1" x14ac:dyDescent="0.25">
      <c r="A888" s="95">
        <v>2997</v>
      </c>
      <c r="B888" s="253" t="s">
        <v>6992</v>
      </c>
      <c r="C888" s="95" t="s">
        <v>6993</v>
      </c>
      <c r="D888" s="82"/>
      <c r="E888" s="284" t="s">
        <v>5174</v>
      </c>
      <c r="F888" s="95" t="s">
        <v>5175</v>
      </c>
      <c r="G888" s="284" t="s">
        <v>7096</v>
      </c>
      <c r="H888" s="95">
        <v>2011</v>
      </c>
      <c r="I888" s="161" t="s">
        <v>7097</v>
      </c>
      <c r="J888" s="261">
        <v>61585</v>
      </c>
      <c r="K888" s="105" t="s">
        <v>6709</v>
      </c>
      <c r="L888" s="161" t="s">
        <v>6998</v>
      </c>
      <c r="M888" s="161" t="s">
        <v>6999</v>
      </c>
      <c r="N888" s="161" t="s">
        <v>7098</v>
      </c>
      <c r="O888" s="161" t="s">
        <v>7099</v>
      </c>
      <c r="P888" s="95" t="s">
        <v>7100</v>
      </c>
      <c r="Q888" s="82" t="s">
        <v>7003</v>
      </c>
      <c r="R888" s="82">
        <v>0</v>
      </c>
      <c r="S888" s="82"/>
      <c r="T888" s="82"/>
      <c r="U888" s="82">
        <v>0</v>
      </c>
      <c r="V888" s="95">
        <v>65</v>
      </c>
      <c r="W888" s="95">
        <v>67</v>
      </c>
      <c r="X888" s="82" t="s">
        <v>7685</v>
      </c>
      <c r="Y888" s="95">
        <v>1</v>
      </c>
      <c r="Z888" s="95">
        <v>3</v>
      </c>
      <c r="AA888" s="95">
        <v>3</v>
      </c>
      <c r="AB888" s="95">
        <v>60</v>
      </c>
      <c r="AC888" s="95" t="s">
        <v>1041</v>
      </c>
      <c r="AD888" s="82"/>
      <c r="AE888" s="360">
        <v>6</v>
      </c>
      <c r="AF888" s="62">
        <v>65</v>
      </c>
      <c r="AG888" s="394" t="s">
        <v>7078</v>
      </c>
      <c r="AH888" s="161" t="s">
        <v>5174</v>
      </c>
      <c r="AI888" s="366">
        <v>65</v>
      </c>
      <c r="AJ888" s="386"/>
      <c r="AK888" s="285"/>
      <c r="AL888" s="366"/>
      <c r="AM888" s="386"/>
      <c r="AN888" s="285"/>
      <c r="AO888" s="366"/>
      <c r="AP888" s="386"/>
      <c r="AQ888" s="285"/>
      <c r="AR888" s="366"/>
      <c r="AS888" s="386"/>
      <c r="AT888" s="95"/>
      <c r="AU888" s="366"/>
      <c r="AV888" s="369"/>
      <c r="AW888" s="95"/>
      <c r="AX888" s="366"/>
      <c r="AY888" s="132"/>
      <c r="AZ888" s="132"/>
      <c r="BA888" s="132"/>
      <c r="BB888" s="132"/>
      <c r="BC888" s="132"/>
    </row>
    <row r="889" spans="1:55" s="39" customFormat="1" ht="220.95" customHeight="1" x14ac:dyDescent="0.25">
      <c r="A889" s="95">
        <v>2997</v>
      </c>
      <c r="B889" s="253" t="s">
        <v>6992</v>
      </c>
      <c r="C889" s="95" t="s">
        <v>6993</v>
      </c>
      <c r="D889" s="82"/>
      <c r="E889" s="284" t="s">
        <v>5782</v>
      </c>
      <c r="F889" s="95" t="s">
        <v>7101</v>
      </c>
      <c r="G889" s="284" t="s">
        <v>7102</v>
      </c>
      <c r="H889" s="95">
        <v>2011</v>
      </c>
      <c r="I889" s="161" t="s">
        <v>7103</v>
      </c>
      <c r="J889" s="261">
        <v>251962</v>
      </c>
      <c r="K889" s="105" t="s">
        <v>6709</v>
      </c>
      <c r="L889" s="161" t="s">
        <v>6998</v>
      </c>
      <c r="M889" s="161" t="s">
        <v>6999</v>
      </c>
      <c r="N889" s="161" t="s">
        <v>7104</v>
      </c>
      <c r="O889" s="161" t="s">
        <v>7105</v>
      </c>
      <c r="P889" s="95" t="s">
        <v>7106</v>
      </c>
      <c r="Q889" s="82" t="s">
        <v>7003</v>
      </c>
      <c r="R889" s="82">
        <v>0</v>
      </c>
      <c r="S889" s="82"/>
      <c r="T889" s="82"/>
      <c r="U889" s="82">
        <v>0</v>
      </c>
      <c r="V889" s="95">
        <v>100</v>
      </c>
      <c r="W889" s="95">
        <v>82</v>
      </c>
      <c r="X889" s="82" t="s">
        <v>7685</v>
      </c>
      <c r="Y889" s="95">
        <v>3</v>
      </c>
      <c r="Z889" s="95">
        <v>1</v>
      </c>
      <c r="AA889" s="95">
        <v>5</v>
      </c>
      <c r="AB889" s="95">
        <v>44</v>
      </c>
      <c r="AC889" s="95" t="s">
        <v>1041</v>
      </c>
      <c r="AD889" s="82"/>
      <c r="AE889" s="360">
        <v>7</v>
      </c>
      <c r="AF889" s="62">
        <v>100</v>
      </c>
      <c r="AG889" s="394" t="s">
        <v>7107</v>
      </c>
      <c r="AH889" s="161" t="s">
        <v>5782</v>
      </c>
      <c r="AI889" s="366">
        <v>100</v>
      </c>
      <c r="AJ889" s="386"/>
      <c r="AK889" s="285"/>
      <c r="AL889" s="366"/>
      <c r="AM889" s="386"/>
      <c r="AN889" s="285"/>
      <c r="AO889" s="366"/>
      <c r="AP889" s="386"/>
      <c r="AQ889" s="285"/>
      <c r="AR889" s="366"/>
      <c r="AS889" s="386"/>
      <c r="AT889" s="95"/>
      <c r="AU889" s="366"/>
      <c r="AV889" s="369"/>
      <c r="AW889" s="95"/>
      <c r="AX889" s="366"/>
      <c r="AY889" s="132"/>
      <c r="AZ889" s="132"/>
      <c r="BA889" s="132"/>
      <c r="BB889" s="132"/>
      <c r="BC889" s="132"/>
    </row>
    <row r="890" spans="1:55" s="39" customFormat="1" ht="103.95" customHeight="1" x14ac:dyDescent="0.25">
      <c r="A890" s="95">
        <v>2997</v>
      </c>
      <c r="B890" s="253" t="s">
        <v>6992</v>
      </c>
      <c r="C890" s="95" t="s">
        <v>6993</v>
      </c>
      <c r="D890" s="82"/>
      <c r="E890" s="284" t="s">
        <v>4919</v>
      </c>
      <c r="F890" s="95" t="s">
        <v>7005</v>
      </c>
      <c r="G890" s="284" t="s">
        <v>7108</v>
      </c>
      <c r="H890" s="95">
        <v>2011</v>
      </c>
      <c r="I890" s="161" t="s">
        <v>7109</v>
      </c>
      <c r="J890" s="261">
        <v>197520</v>
      </c>
      <c r="K890" s="105" t="s">
        <v>6709</v>
      </c>
      <c r="L890" s="161" t="s">
        <v>6998</v>
      </c>
      <c r="M890" s="161" t="s">
        <v>6999</v>
      </c>
      <c r="N890" s="161" t="s">
        <v>7110</v>
      </c>
      <c r="O890" s="161" t="s">
        <v>7111</v>
      </c>
      <c r="P890" s="95" t="s">
        <v>7112</v>
      </c>
      <c r="Q890" s="82" t="s">
        <v>7003</v>
      </c>
      <c r="R890" s="82">
        <v>0</v>
      </c>
      <c r="S890" s="82"/>
      <c r="T890" s="82"/>
      <c r="U890" s="82">
        <v>0</v>
      </c>
      <c r="V890" s="95">
        <v>30</v>
      </c>
      <c r="W890" s="95">
        <v>95</v>
      </c>
      <c r="X890" s="82" t="s">
        <v>7685</v>
      </c>
      <c r="Y890" s="95">
        <v>3</v>
      </c>
      <c r="Z890" s="95">
        <v>4</v>
      </c>
      <c r="AA890" s="95">
        <v>2</v>
      </c>
      <c r="AB890" s="95">
        <v>4</v>
      </c>
      <c r="AC890" s="95" t="s">
        <v>1041</v>
      </c>
      <c r="AD890" s="82"/>
      <c r="AE890" s="360">
        <v>5</v>
      </c>
      <c r="AF890" s="62">
        <v>30</v>
      </c>
      <c r="AG890" s="394" t="s">
        <v>7004</v>
      </c>
      <c r="AH890" s="161" t="s">
        <v>4919</v>
      </c>
      <c r="AI890" s="366">
        <v>30</v>
      </c>
      <c r="AJ890" s="386"/>
      <c r="AK890" s="285"/>
      <c r="AL890" s="366"/>
      <c r="AM890" s="386"/>
      <c r="AN890" s="285"/>
      <c r="AO890" s="366"/>
      <c r="AP890" s="386"/>
      <c r="AQ890" s="285"/>
      <c r="AR890" s="366"/>
      <c r="AS890" s="386"/>
      <c r="AT890" s="95"/>
      <c r="AU890" s="366"/>
      <c r="AV890" s="369"/>
      <c r="AW890" s="95"/>
      <c r="AX890" s="366"/>
      <c r="AY890" s="132"/>
      <c r="AZ890" s="132"/>
      <c r="BA890" s="132"/>
      <c r="BB890" s="132"/>
      <c r="BC890" s="132"/>
    </row>
    <row r="891" spans="1:55" s="39" customFormat="1" ht="103.95" customHeight="1" x14ac:dyDescent="0.25">
      <c r="A891" s="95">
        <v>2997</v>
      </c>
      <c r="B891" s="253" t="s">
        <v>6992</v>
      </c>
      <c r="C891" s="95" t="s">
        <v>6993</v>
      </c>
      <c r="D891" s="82"/>
      <c r="E891" s="284" t="s">
        <v>7059</v>
      </c>
      <c r="F891" s="95" t="s">
        <v>7060</v>
      </c>
      <c r="G891" s="284" t="s">
        <v>7113</v>
      </c>
      <c r="H891" s="95">
        <v>2010</v>
      </c>
      <c r="I891" s="161" t="s">
        <v>7114</v>
      </c>
      <c r="J891" s="261">
        <v>99912</v>
      </c>
      <c r="K891" s="105" t="s">
        <v>6709</v>
      </c>
      <c r="L891" s="161" t="s">
        <v>6998</v>
      </c>
      <c r="M891" s="161" t="s">
        <v>6999</v>
      </c>
      <c r="N891" s="161" t="s">
        <v>7115</v>
      </c>
      <c r="O891" s="161" t="s">
        <v>7116</v>
      </c>
      <c r="P891" s="95" t="s">
        <v>7117</v>
      </c>
      <c r="Q891" s="82" t="s">
        <v>7003</v>
      </c>
      <c r="R891" s="82">
        <v>0</v>
      </c>
      <c r="S891" s="82"/>
      <c r="T891" s="82"/>
      <c r="U891" s="82">
        <v>0</v>
      </c>
      <c r="V891" s="95">
        <v>90</v>
      </c>
      <c r="W891" s="95">
        <v>100</v>
      </c>
      <c r="X891" s="82" t="s">
        <v>7685</v>
      </c>
      <c r="Y891" s="95">
        <v>2</v>
      </c>
      <c r="Z891" s="95">
        <v>5</v>
      </c>
      <c r="AA891" s="95">
        <v>7</v>
      </c>
      <c r="AB891" s="95">
        <v>30</v>
      </c>
      <c r="AC891" s="95" t="s">
        <v>1041</v>
      </c>
      <c r="AD891" s="82"/>
      <c r="AE891" s="360">
        <v>3</v>
      </c>
      <c r="AF891" s="62">
        <v>90</v>
      </c>
      <c r="AG891" s="394" t="s">
        <v>7067</v>
      </c>
      <c r="AH891" s="161" t="s">
        <v>7059</v>
      </c>
      <c r="AI891" s="366">
        <v>90</v>
      </c>
      <c r="AJ891" s="386"/>
      <c r="AK891" s="285"/>
      <c r="AL891" s="366"/>
      <c r="AM891" s="386"/>
      <c r="AN891" s="285"/>
      <c r="AO891" s="366"/>
      <c r="AP891" s="386"/>
      <c r="AQ891" s="285"/>
      <c r="AR891" s="366"/>
      <c r="AS891" s="386"/>
      <c r="AT891" s="95"/>
      <c r="AU891" s="366"/>
      <c r="AV891" s="369"/>
      <c r="AW891" s="95"/>
      <c r="AX891" s="366"/>
      <c r="AY891" s="132"/>
      <c r="AZ891" s="132"/>
      <c r="BA891" s="132"/>
      <c r="BB891" s="132"/>
      <c r="BC891" s="132"/>
    </row>
    <row r="892" spans="1:55" s="39" customFormat="1" ht="103.95" customHeight="1" x14ac:dyDescent="0.25">
      <c r="A892" s="95">
        <v>2997</v>
      </c>
      <c r="B892" s="253" t="s">
        <v>6992</v>
      </c>
      <c r="C892" s="95" t="s">
        <v>6993</v>
      </c>
      <c r="D892" s="82"/>
      <c r="E892" s="284" t="s">
        <v>5935</v>
      </c>
      <c r="F892" s="95" t="s">
        <v>7118</v>
      </c>
      <c r="G892" s="284" t="s">
        <v>7119</v>
      </c>
      <c r="H892" s="95" t="s">
        <v>7062</v>
      </c>
      <c r="I892" s="161" t="s">
        <v>7120</v>
      </c>
      <c r="J892" s="261">
        <v>218946</v>
      </c>
      <c r="K892" s="105" t="s">
        <v>6709</v>
      </c>
      <c r="L892" s="161" t="s">
        <v>6998</v>
      </c>
      <c r="M892" s="161" t="s">
        <v>6999</v>
      </c>
      <c r="N892" s="161" t="s">
        <v>7121</v>
      </c>
      <c r="O892" s="161" t="s">
        <v>7122</v>
      </c>
      <c r="P892" s="95" t="s">
        <v>7123</v>
      </c>
      <c r="Q892" s="82" t="s">
        <v>7003</v>
      </c>
      <c r="R892" s="82">
        <v>0</v>
      </c>
      <c r="S892" s="82"/>
      <c r="T892" s="82"/>
      <c r="U892" s="82">
        <v>0</v>
      </c>
      <c r="V892" s="95">
        <v>80</v>
      </c>
      <c r="W892" s="95">
        <v>80</v>
      </c>
      <c r="X892" s="82" t="s">
        <v>7685</v>
      </c>
      <c r="Y892" s="95">
        <v>3</v>
      </c>
      <c r="Z892" s="95">
        <v>12</v>
      </c>
      <c r="AA892" s="95">
        <v>1</v>
      </c>
      <c r="AB892" s="95">
        <v>4</v>
      </c>
      <c r="AC892" s="95" t="s">
        <v>1041</v>
      </c>
      <c r="AD892" s="82"/>
      <c r="AE892" s="360">
        <v>7</v>
      </c>
      <c r="AF892" s="62">
        <v>80</v>
      </c>
      <c r="AG892" s="394" t="s">
        <v>7124</v>
      </c>
      <c r="AH892" s="161" t="s">
        <v>5935</v>
      </c>
      <c r="AI892" s="366">
        <v>80</v>
      </c>
      <c r="AJ892" s="386"/>
      <c r="AK892" s="285"/>
      <c r="AL892" s="366"/>
      <c r="AM892" s="386"/>
      <c r="AN892" s="285"/>
      <c r="AO892" s="366"/>
      <c r="AP892" s="386"/>
      <c r="AQ892" s="285"/>
      <c r="AR892" s="366"/>
      <c r="AS892" s="386"/>
      <c r="AT892" s="95"/>
      <c r="AU892" s="366"/>
      <c r="AV892" s="369"/>
      <c r="AW892" s="95"/>
      <c r="AX892" s="366"/>
      <c r="AY892" s="132"/>
      <c r="AZ892" s="132"/>
      <c r="BA892" s="132"/>
      <c r="BB892" s="132"/>
      <c r="BC892" s="132"/>
    </row>
    <row r="893" spans="1:55" s="39" customFormat="1" ht="103.95" customHeight="1" x14ac:dyDescent="0.25">
      <c r="A893" s="95">
        <v>2997</v>
      </c>
      <c r="B893" s="253" t="s">
        <v>6992</v>
      </c>
      <c r="C893" s="95" t="s">
        <v>6993</v>
      </c>
      <c r="D893" s="82"/>
      <c r="E893" s="284" t="s">
        <v>5108</v>
      </c>
      <c r="F893" s="95" t="s">
        <v>7125</v>
      </c>
      <c r="G893" s="284" t="s">
        <v>7126</v>
      </c>
      <c r="H893" s="95">
        <v>2011</v>
      </c>
      <c r="I893" s="161" t="s">
        <v>7127</v>
      </c>
      <c r="J893" s="261">
        <v>107389</v>
      </c>
      <c r="K893" s="105" t="s">
        <v>6709</v>
      </c>
      <c r="L893" s="161" t="s">
        <v>6998</v>
      </c>
      <c r="M893" s="161" t="s">
        <v>6999</v>
      </c>
      <c r="N893" s="161" t="s">
        <v>7128</v>
      </c>
      <c r="O893" s="161" t="s">
        <v>7129</v>
      </c>
      <c r="P893" s="95" t="s">
        <v>7130</v>
      </c>
      <c r="Q893" s="82" t="s">
        <v>7003</v>
      </c>
      <c r="R893" s="82">
        <v>0</v>
      </c>
      <c r="S893" s="82"/>
      <c r="T893" s="82"/>
      <c r="U893" s="82">
        <v>0</v>
      </c>
      <c r="V893" s="95">
        <v>0</v>
      </c>
      <c r="W893" s="95">
        <v>60</v>
      </c>
      <c r="X893" s="82" t="s">
        <v>7685</v>
      </c>
      <c r="Y893" s="95">
        <v>3</v>
      </c>
      <c r="Z893" s="95">
        <v>12</v>
      </c>
      <c r="AA893" s="95">
        <v>2</v>
      </c>
      <c r="AB893" s="95">
        <v>60</v>
      </c>
      <c r="AC893" s="95" t="s">
        <v>1041</v>
      </c>
      <c r="AD893" s="82"/>
      <c r="AE893" s="360"/>
      <c r="AF893" s="62">
        <v>0</v>
      </c>
      <c r="AG893" s="394" t="s">
        <v>7078</v>
      </c>
      <c r="AH893" s="161" t="s">
        <v>5108</v>
      </c>
      <c r="AI893" s="366">
        <v>0</v>
      </c>
      <c r="AJ893" s="386"/>
      <c r="AK893" s="285"/>
      <c r="AL893" s="366"/>
      <c r="AM893" s="386"/>
      <c r="AN893" s="285"/>
      <c r="AO893" s="366"/>
      <c r="AP893" s="386"/>
      <c r="AQ893" s="285"/>
      <c r="AR893" s="366"/>
      <c r="AS893" s="386"/>
      <c r="AT893" s="95"/>
      <c r="AU893" s="366"/>
      <c r="AV893" s="369"/>
      <c r="AW893" s="95"/>
      <c r="AX893" s="366"/>
      <c r="AY893" s="132"/>
      <c r="AZ893" s="132"/>
      <c r="BA893" s="132"/>
      <c r="BB893" s="132"/>
      <c r="BC893" s="132"/>
    </row>
    <row r="894" spans="1:55" s="39" customFormat="1" ht="117.15" customHeight="1" x14ac:dyDescent="0.25">
      <c r="A894" s="95">
        <v>2997</v>
      </c>
      <c r="B894" s="253" t="s">
        <v>6992</v>
      </c>
      <c r="C894" s="95" t="s">
        <v>6993</v>
      </c>
      <c r="D894" s="82"/>
      <c r="E894" s="284" t="s">
        <v>5801</v>
      </c>
      <c r="F894" s="95" t="s">
        <v>5802</v>
      </c>
      <c r="G894" s="284" t="s">
        <v>7131</v>
      </c>
      <c r="H894" s="95" t="s">
        <v>7132</v>
      </c>
      <c r="I894" s="161" t="s">
        <v>7133</v>
      </c>
      <c r="J894" s="261">
        <v>182471</v>
      </c>
      <c r="K894" s="105" t="s">
        <v>6709</v>
      </c>
      <c r="L894" s="161" t="s">
        <v>6998</v>
      </c>
      <c r="M894" s="161" t="s">
        <v>6999</v>
      </c>
      <c r="N894" s="161" t="s">
        <v>7134</v>
      </c>
      <c r="O894" s="161" t="s">
        <v>7135</v>
      </c>
      <c r="P894" s="95" t="s">
        <v>7136</v>
      </c>
      <c r="Q894" s="82" t="s">
        <v>7003</v>
      </c>
      <c r="R894" s="82">
        <v>0</v>
      </c>
      <c r="S894" s="82"/>
      <c r="T894" s="82"/>
      <c r="U894" s="82">
        <v>0</v>
      </c>
      <c r="V894" s="95">
        <v>100</v>
      </c>
      <c r="W894" s="95">
        <v>100</v>
      </c>
      <c r="X894" s="82" t="s">
        <v>7685</v>
      </c>
      <c r="Y894" s="95">
        <v>6</v>
      </c>
      <c r="Z894" s="95">
        <v>3</v>
      </c>
      <c r="AA894" s="95">
        <v>7</v>
      </c>
      <c r="AB894" s="95">
        <v>30</v>
      </c>
      <c r="AC894" s="95" t="s">
        <v>1041</v>
      </c>
      <c r="AD894" s="82"/>
      <c r="AE894" s="360">
        <v>5</v>
      </c>
      <c r="AF894" s="62">
        <v>100</v>
      </c>
      <c r="AG894" s="394" t="s">
        <v>7107</v>
      </c>
      <c r="AH894" s="161" t="s">
        <v>5801</v>
      </c>
      <c r="AI894" s="366">
        <v>100</v>
      </c>
      <c r="AJ894" s="386"/>
      <c r="AK894" s="285"/>
      <c r="AL894" s="366"/>
      <c r="AM894" s="386"/>
      <c r="AN894" s="285"/>
      <c r="AO894" s="366"/>
      <c r="AP894" s="386"/>
      <c r="AQ894" s="285"/>
      <c r="AR894" s="366"/>
      <c r="AS894" s="386"/>
      <c r="AT894" s="95"/>
      <c r="AU894" s="366"/>
      <c r="AV894" s="369"/>
      <c r="AW894" s="95"/>
      <c r="AX894" s="366"/>
      <c r="AY894" s="132"/>
      <c r="AZ894" s="132"/>
      <c r="BA894" s="132"/>
      <c r="BB894" s="132"/>
      <c r="BC894" s="132"/>
    </row>
    <row r="895" spans="1:55" s="39" customFormat="1" ht="103.95" customHeight="1" x14ac:dyDescent="0.25">
      <c r="A895" s="95">
        <v>2997</v>
      </c>
      <c r="B895" s="253" t="s">
        <v>6992</v>
      </c>
      <c r="C895" s="95" t="s">
        <v>6993</v>
      </c>
      <c r="D895" s="82"/>
      <c r="E895" s="284" t="s">
        <v>4919</v>
      </c>
      <c r="F895" s="95" t="s">
        <v>7005</v>
      </c>
      <c r="G895" s="284" t="s">
        <v>7137</v>
      </c>
      <c r="H895" s="95">
        <v>2010</v>
      </c>
      <c r="I895" s="161" t="s">
        <v>7137</v>
      </c>
      <c r="J895" s="261">
        <v>79624</v>
      </c>
      <c r="K895" s="105" t="s">
        <v>6709</v>
      </c>
      <c r="L895" s="161" t="s">
        <v>6998</v>
      </c>
      <c r="M895" s="161" t="s">
        <v>6999</v>
      </c>
      <c r="N895" s="161" t="s">
        <v>7138</v>
      </c>
      <c r="O895" s="161" t="s">
        <v>7139</v>
      </c>
      <c r="P895" s="95" t="s">
        <v>7140</v>
      </c>
      <c r="Q895" s="82" t="s">
        <v>7003</v>
      </c>
      <c r="R895" s="82">
        <v>0</v>
      </c>
      <c r="S895" s="82"/>
      <c r="T895" s="82"/>
      <c r="U895" s="82">
        <v>0</v>
      </c>
      <c r="V895" s="95">
        <v>15</v>
      </c>
      <c r="W895" s="95">
        <v>81</v>
      </c>
      <c r="X895" s="82" t="s">
        <v>7685</v>
      </c>
      <c r="Y895" s="95"/>
      <c r="Z895" s="95"/>
      <c r="AA895" s="95"/>
      <c r="AB895" s="95">
        <v>44</v>
      </c>
      <c r="AC895" s="95" t="s">
        <v>1041</v>
      </c>
      <c r="AD895" s="82"/>
      <c r="AE895" s="360">
        <v>7</v>
      </c>
      <c r="AF895" s="62">
        <v>15</v>
      </c>
      <c r="AG895" s="394" t="s">
        <v>7004</v>
      </c>
      <c r="AH895" s="161" t="s">
        <v>4919</v>
      </c>
      <c r="AI895" s="366">
        <v>15</v>
      </c>
      <c r="AJ895" s="386"/>
      <c r="AK895" s="285"/>
      <c r="AL895" s="366"/>
      <c r="AM895" s="386"/>
      <c r="AN895" s="285"/>
      <c r="AO895" s="366"/>
      <c r="AP895" s="386"/>
      <c r="AQ895" s="285"/>
      <c r="AR895" s="366"/>
      <c r="AS895" s="386"/>
      <c r="AT895" s="95"/>
      <c r="AU895" s="366"/>
      <c r="AV895" s="369"/>
      <c r="AW895" s="95"/>
      <c r="AX895" s="366"/>
      <c r="AY895" s="132"/>
      <c r="AZ895" s="132"/>
      <c r="BA895" s="132"/>
      <c r="BB895" s="132"/>
      <c r="BC895" s="132"/>
    </row>
    <row r="896" spans="1:55" s="39" customFormat="1" ht="103.95" customHeight="1" x14ac:dyDescent="0.25">
      <c r="A896" s="95">
        <v>2997</v>
      </c>
      <c r="B896" s="253" t="s">
        <v>6992</v>
      </c>
      <c r="C896" s="95" t="s">
        <v>6993</v>
      </c>
      <c r="D896" s="82"/>
      <c r="E896" s="284" t="s">
        <v>5928</v>
      </c>
      <c r="F896" s="95" t="s">
        <v>7026</v>
      </c>
      <c r="G896" s="284" t="s">
        <v>7141</v>
      </c>
      <c r="H896" s="95">
        <v>2011</v>
      </c>
      <c r="I896" s="161" t="s">
        <v>7142</v>
      </c>
      <c r="J896" s="261">
        <v>59400</v>
      </c>
      <c r="K896" s="105" t="s">
        <v>6709</v>
      </c>
      <c r="L896" s="161" t="s">
        <v>6998</v>
      </c>
      <c r="M896" s="161" t="s">
        <v>6999</v>
      </c>
      <c r="N896" s="161" t="s">
        <v>7138</v>
      </c>
      <c r="O896" s="161" t="s">
        <v>7139</v>
      </c>
      <c r="P896" s="95" t="s">
        <v>7143</v>
      </c>
      <c r="Q896" s="82" t="s">
        <v>7003</v>
      </c>
      <c r="R896" s="82">
        <v>0</v>
      </c>
      <c r="S896" s="82"/>
      <c r="T896" s="82"/>
      <c r="U896" s="82">
        <v>0</v>
      </c>
      <c r="V896" s="95">
        <v>33</v>
      </c>
      <c r="W896" s="95">
        <v>80</v>
      </c>
      <c r="X896" s="82" t="s">
        <v>7685</v>
      </c>
      <c r="Y896" s="95"/>
      <c r="Z896" s="95"/>
      <c r="AA896" s="95"/>
      <c r="AB896" s="95">
        <v>44</v>
      </c>
      <c r="AC896" s="95" t="s">
        <v>1041</v>
      </c>
      <c r="AD896" s="82"/>
      <c r="AE896" s="360">
        <v>7</v>
      </c>
      <c r="AF896" s="62">
        <v>33</v>
      </c>
      <c r="AG896" s="394" t="s">
        <v>7032</v>
      </c>
      <c r="AH896" s="161" t="s">
        <v>5928</v>
      </c>
      <c r="AI896" s="366">
        <v>33</v>
      </c>
      <c r="AJ896" s="386"/>
      <c r="AK896" s="285"/>
      <c r="AL896" s="366"/>
      <c r="AM896" s="386"/>
      <c r="AN896" s="285"/>
      <c r="AO896" s="366"/>
      <c r="AP896" s="386"/>
      <c r="AQ896" s="285"/>
      <c r="AR896" s="366"/>
      <c r="AS896" s="386"/>
      <c r="AT896" s="95"/>
      <c r="AU896" s="366"/>
      <c r="AV896" s="369"/>
      <c r="AW896" s="95"/>
      <c r="AX896" s="366"/>
      <c r="AY896" s="132"/>
      <c r="AZ896" s="132"/>
      <c r="BA896" s="132"/>
      <c r="BB896" s="132"/>
      <c r="BC896" s="132"/>
    </row>
    <row r="897" spans="1:55" s="39" customFormat="1" ht="103.95" customHeight="1" x14ac:dyDescent="0.25">
      <c r="A897" s="95">
        <v>2997</v>
      </c>
      <c r="B897" s="253" t="s">
        <v>6992</v>
      </c>
      <c r="C897" s="95" t="s">
        <v>6993</v>
      </c>
      <c r="D897" s="82"/>
      <c r="E897" s="284" t="s">
        <v>4919</v>
      </c>
      <c r="F897" s="95" t="s">
        <v>7005</v>
      </c>
      <c r="G897" s="284" t="s">
        <v>7144</v>
      </c>
      <c r="H897" s="95" t="s">
        <v>7145</v>
      </c>
      <c r="I897" s="161" t="s">
        <v>7146</v>
      </c>
      <c r="J897" s="261">
        <v>211816</v>
      </c>
      <c r="K897" s="105" t="s">
        <v>6709</v>
      </c>
      <c r="L897" s="161" t="s">
        <v>6998</v>
      </c>
      <c r="M897" s="161" t="s">
        <v>6999</v>
      </c>
      <c r="N897" s="161" t="s">
        <v>7147</v>
      </c>
      <c r="O897" s="161" t="s">
        <v>7148</v>
      </c>
      <c r="P897" s="95" t="s">
        <v>7149</v>
      </c>
      <c r="Q897" s="82" t="s">
        <v>7003</v>
      </c>
      <c r="R897" s="82">
        <v>0</v>
      </c>
      <c r="S897" s="82"/>
      <c r="T897" s="82"/>
      <c r="U897" s="82">
        <v>0</v>
      </c>
      <c r="V897" s="95">
        <v>90</v>
      </c>
      <c r="W897" s="95">
        <v>78</v>
      </c>
      <c r="X897" s="82" t="s">
        <v>7685</v>
      </c>
      <c r="Y897" s="95"/>
      <c r="Z897" s="95"/>
      <c r="AA897" s="95"/>
      <c r="AB897" s="95">
        <v>44</v>
      </c>
      <c r="AC897" s="95" t="s">
        <v>1041</v>
      </c>
      <c r="AD897" s="82"/>
      <c r="AE897" s="360">
        <v>8</v>
      </c>
      <c r="AF897" s="62">
        <v>90</v>
      </c>
      <c r="AG897" s="394" t="s">
        <v>7004</v>
      </c>
      <c r="AH897" s="161" t="s">
        <v>4919</v>
      </c>
      <c r="AI897" s="366">
        <v>90</v>
      </c>
      <c r="AJ897" s="386"/>
      <c r="AK897" s="285"/>
      <c r="AL897" s="366"/>
      <c r="AM897" s="386"/>
      <c r="AN897" s="285"/>
      <c r="AO897" s="366"/>
      <c r="AP897" s="386"/>
      <c r="AQ897" s="285"/>
      <c r="AR897" s="366"/>
      <c r="AS897" s="386"/>
      <c r="AT897" s="95"/>
      <c r="AU897" s="366"/>
      <c r="AV897" s="369"/>
      <c r="AW897" s="95"/>
      <c r="AX897" s="366"/>
      <c r="AY897" s="132"/>
      <c r="AZ897" s="132"/>
      <c r="BA897" s="132"/>
      <c r="BB897" s="132"/>
      <c r="BC897" s="132"/>
    </row>
    <row r="898" spans="1:55" s="39" customFormat="1" ht="103.95" customHeight="1" x14ac:dyDescent="0.25">
      <c r="A898" s="95">
        <v>2997</v>
      </c>
      <c r="B898" s="253" t="s">
        <v>6992</v>
      </c>
      <c r="C898" s="95" t="s">
        <v>6993</v>
      </c>
      <c r="D898" s="82"/>
      <c r="E898" s="284" t="s">
        <v>7150</v>
      </c>
      <c r="F898" s="95" t="s">
        <v>7151</v>
      </c>
      <c r="G898" s="284" t="s">
        <v>7152</v>
      </c>
      <c r="H898" s="95">
        <v>2011</v>
      </c>
      <c r="I898" s="161" t="s">
        <v>7153</v>
      </c>
      <c r="J898" s="261">
        <v>203177</v>
      </c>
      <c r="K898" s="105" t="s">
        <v>6709</v>
      </c>
      <c r="L898" s="161" t="s">
        <v>6998</v>
      </c>
      <c r="M898" s="161" t="s">
        <v>6999</v>
      </c>
      <c r="N898" s="161" t="s">
        <v>7154</v>
      </c>
      <c r="O898" s="161" t="s">
        <v>7155</v>
      </c>
      <c r="P898" s="95" t="s">
        <v>7156</v>
      </c>
      <c r="Q898" s="82" t="s">
        <v>7003</v>
      </c>
      <c r="R898" s="82">
        <v>0</v>
      </c>
      <c r="S898" s="82"/>
      <c r="T898" s="82"/>
      <c r="U898" s="82">
        <v>0</v>
      </c>
      <c r="V898" s="95">
        <v>80</v>
      </c>
      <c r="W898" s="95">
        <v>100</v>
      </c>
      <c r="X898" s="82" t="s">
        <v>7685</v>
      </c>
      <c r="Y898" s="95"/>
      <c r="Z898" s="95"/>
      <c r="AA898" s="95"/>
      <c r="AB898" s="95">
        <v>4</v>
      </c>
      <c r="AC898" s="95" t="s">
        <v>1041</v>
      </c>
      <c r="AD898" s="82"/>
      <c r="AE898" s="360">
        <v>3</v>
      </c>
      <c r="AF898" s="62">
        <v>80</v>
      </c>
      <c r="AG898" s="394" t="s">
        <v>7157</v>
      </c>
      <c r="AH898" s="161" t="s">
        <v>7150</v>
      </c>
      <c r="AI898" s="366">
        <v>80</v>
      </c>
      <c r="AJ898" s="386"/>
      <c r="AK898" s="285"/>
      <c r="AL898" s="366"/>
      <c r="AM898" s="386"/>
      <c r="AN898" s="285"/>
      <c r="AO898" s="366"/>
      <c r="AP898" s="386"/>
      <c r="AQ898" s="285"/>
      <c r="AR898" s="366"/>
      <c r="AS898" s="386"/>
      <c r="AT898" s="95"/>
      <c r="AU898" s="366"/>
      <c r="AV898" s="369"/>
      <c r="AW898" s="95"/>
      <c r="AX898" s="366"/>
      <c r="AY898" s="132"/>
      <c r="AZ898" s="132"/>
      <c r="BA898" s="132"/>
      <c r="BB898" s="132"/>
      <c r="BC898" s="132"/>
    </row>
    <row r="899" spans="1:55" s="39" customFormat="1" ht="103.95" customHeight="1" x14ac:dyDescent="0.25">
      <c r="A899" s="95">
        <v>2997</v>
      </c>
      <c r="B899" s="253" t="s">
        <v>6992</v>
      </c>
      <c r="C899" s="95" t="s">
        <v>6993</v>
      </c>
      <c r="D899" s="82"/>
      <c r="E899" s="284" t="s">
        <v>4919</v>
      </c>
      <c r="F899" s="95" t="s">
        <v>7005</v>
      </c>
      <c r="G899" s="284" t="s">
        <v>7158</v>
      </c>
      <c r="H899" s="95">
        <v>2012</v>
      </c>
      <c r="I899" s="161" t="s">
        <v>7159</v>
      </c>
      <c r="J899" s="261">
        <v>59745</v>
      </c>
      <c r="K899" s="105" t="s">
        <v>6709</v>
      </c>
      <c r="L899" s="161" t="s">
        <v>6998</v>
      </c>
      <c r="M899" s="161" t="s">
        <v>6999</v>
      </c>
      <c r="N899" s="161" t="s">
        <v>7160</v>
      </c>
      <c r="O899" s="161" t="s">
        <v>7161</v>
      </c>
      <c r="P899" s="95" t="s">
        <v>7162</v>
      </c>
      <c r="Q899" s="82" t="s">
        <v>7003</v>
      </c>
      <c r="R899" s="82">
        <v>0</v>
      </c>
      <c r="S899" s="82"/>
      <c r="T899" s="82"/>
      <c r="U899" s="82">
        <v>0</v>
      </c>
      <c r="V899" s="95">
        <v>30</v>
      </c>
      <c r="W899" s="95">
        <v>77</v>
      </c>
      <c r="X899" s="82" t="s">
        <v>7685</v>
      </c>
      <c r="Y899" s="95"/>
      <c r="Z899" s="95"/>
      <c r="AA899" s="95"/>
      <c r="AB899" s="95">
        <v>47</v>
      </c>
      <c r="AC899" s="95" t="s">
        <v>1041</v>
      </c>
      <c r="AD899" s="82"/>
      <c r="AE899" s="360">
        <v>7</v>
      </c>
      <c r="AF899" s="62">
        <v>30</v>
      </c>
      <c r="AG899" s="394" t="s">
        <v>7004</v>
      </c>
      <c r="AH899" s="161" t="s">
        <v>4919</v>
      </c>
      <c r="AI899" s="366">
        <v>30</v>
      </c>
      <c r="AJ899" s="386"/>
      <c r="AK899" s="285"/>
      <c r="AL899" s="366"/>
      <c r="AM899" s="386"/>
      <c r="AN899" s="285"/>
      <c r="AO899" s="366"/>
      <c r="AP899" s="386"/>
      <c r="AQ899" s="285"/>
      <c r="AR899" s="366"/>
      <c r="AS899" s="386"/>
      <c r="AT899" s="95"/>
      <c r="AU899" s="366"/>
      <c r="AV899" s="369"/>
      <c r="AW899" s="95"/>
      <c r="AX899" s="366"/>
      <c r="AY899" s="132"/>
      <c r="AZ899" s="132"/>
      <c r="BA899" s="132"/>
      <c r="BB899" s="132"/>
      <c r="BC899" s="132"/>
    </row>
    <row r="900" spans="1:55" s="39" customFormat="1" ht="103.95" customHeight="1" x14ac:dyDescent="0.25">
      <c r="A900" s="95">
        <v>2997</v>
      </c>
      <c r="B900" s="253" t="s">
        <v>6992</v>
      </c>
      <c r="C900" s="95" t="s">
        <v>7163</v>
      </c>
      <c r="D900" s="82"/>
      <c r="E900" s="284" t="s">
        <v>5801</v>
      </c>
      <c r="F900" s="95" t="s">
        <v>5802</v>
      </c>
      <c r="G900" s="284" t="s">
        <v>7164</v>
      </c>
      <c r="H900" s="95">
        <v>2012</v>
      </c>
      <c r="I900" s="161" t="s">
        <v>7165</v>
      </c>
      <c r="J900" s="261">
        <v>65520</v>
      </c>
      <c r="K900" s="105" t="s">
        <v>6709</v>
      </c>
      <c r="L900" s="161" t="s">
        <v>6998</v>
      </c>
      <c r="M900" s="161" t="s">
        <v>6999</v>
      </c>
      <c r="N900" s="161" t="s">
        <v>7166</v>
      </c>
      <c r="O900" s="161" t="s">
        <v>7167</v>
      </c>
      <c r="P900" s="95" t="s">
        <v>7168</v>
      </c>
      <c r="Q900" s="82" t="s">
        <v>7003</v>
      </c>
      <c r="R900" s="82">
        <v>0</v>
      </c>
      <c r="S900" s="82"/>
      <c r="T900" s="82"/>
      <c r="U900" s="82">
        <v>0</v>
      </c>
      <c r="V900" s="95">
        <v>40</v>
      </c>
      <c r="W900" s="95">
        <v>70</v>
      </c>
      <c r="X900" s="82" t="s">
        <v>7685</v>
      </c>
      <c r="Y900" s="95"/>
      <c r="Z900" s="95"/>
      <c r="AA900" s="95"/>
      <c r="AB900" s="95">
        <v>30</v>
      </c>
      <c r="AC900" s="95" t="s">
        <v>1041</v>
      </c>
      <c r="AD900" s="82"/>
      <c r="AE900" s="360">
        <v>5</v>
      </c>
      <c r="AF900" s="62">
        <v>40</v>
      </c>
      <c r="AG900" s="394" t="s">
        <v>7107</v>
      </c>
      <c r="AH900" s="161" t="s">
        <v>5801</v>
      </c>
      <c r="AI900" s="366">
        <v>40</v>
      </c>
      <c r="AJ900" s="386"/>
      <c r="AK900" s="285"/>
      <c r="AL900" s="366"/>
      <c r="AM900" s="386"/>
      <c r="AN900" s="285"/>
      <c r="AO900" s="366"/>
      <c r="AP900" s="386"/>
      <c r="AQ900" s="285"/>
      <c r="AR900" s="366"/>
      <c r="AS900" s="386"/>
      <c r="AT900" s="95"/>
      <c r="AU900" s="366"/>
      <c r="AV900" s="369"/>
      <c r="AW900" s="95"/>
      <c r="AX900" s="366"/>
      <c r="AY900" s="132"/>
      <c r="AZ900" s="132"/>
      <c r="BA900" s="132"/>
      <c r="BB900" s="132"/>
      <c r="BC900" s="132"/>
    </row>
    <row r="901" spans="1:55" s="39" customFormat="1" ht="103.95" customHeight="1" x14ac:dyDescent="0.25">
      <c r="A901" s="95">
        <v>2997</v>
      </c>
      <c r="B901" s="253" t="s">
        <v>6992</v>
      </c>
      <c r="C901" s="95" t="s">
        <v>7169</v>
      </c>
      <c r="D901" s="82"/>
      <c r="E901" s="284" t="s">
        <v>7059</v>
      </c>
      <c r="F901" s="95" t="s">
        <v>7060</v>
      </c>
      <c r="G901" s="284" t="s">
        <v>7170</v>
      </c>
      <c r="H901" s="95">
        <v>2012</v>
      </c>
      <c r="I901" s="161" t="s">
        <v>7171</v>
      </c>
      <c r="J901" s="261">
        <v>76509</v>
      </c>
      <c r="K901" s="105" t="s">
        <v>6709</v>
      </c>
      <c r="L901" s="161" t="s">
        <v>6998</v>
      </c>
      <c r="M901" s="161" t="s">
        <v>6999</v>
      </c>
      <c r="N901" s="161" t="s">
        <v>7172</v>
      </c>
      <c r="O901" s="161" t="s">
        <v>7173</v>
      </c>
      <c r="P901" s="95" t="s">
        <v>7174</v>
      </c>
      <c r="Q901" s="82" t="s">
        <v>7003</v>
      </c>
      <c r="R901" s="82">
        <v>0</v>
      </c>
      <c r="S901" s="82"/>
      <c r="T901" s="82"/>
      <c r="U901" s="82">
        <v>0</v>
      </c>
      <c r="V901" s="95">
        <v>100</v>
      </c>
      <c r="W901" s="95">
        <v>83</v>
      </c>
      <c r="X901" s="82" t="s">
        <v>7685</v>
      </c>
      <c r="Y901" s="95"/>
      <c r="Z901" s="95"/>
      <c r="AA901" s="95"/>
      <c r="AB901" s="95">
        <v>30</v>
      </c>
      <c r="AC901" s="95" t="s">
        <v>1041</v>
      </c>
      <c r="AD901" s="82"/>
      <c r="AE901" s="360">
        <v>5</v>
      </c>
      <c r="AF901" s="62">
        <v>100</v>
      </c>
      <c r="AG901" s="394" t="s">
        <v>7067</v>
      </c>
      <c r="AH901" s="161" t="s">
        <v>7059</v>
      </c>
      <c r="AI901" s="366">
        <v>100</v>
      </c>
      <c r="AJ901" s="386"/>
      <c r="AK901" s="285"/>
      <c r="AL901" s="366"/>
      <c r="AM901" s="386"/>
      <c r="AN901" s="285"/>
      <c r="AO901" s="366"/>
      <c r="AP901" s="386"/>
      <c r="AQ901" s="285"/>
      <c r="AR901" s="366"/>
      <c r="AS901" s="386"/>
      <c r="AT901" s="95"/>
      <c r="AU901" s="366"/>
      <c r="AV901" s="369"/>
      <c r="AW901" s="95"/>
      <c r="AX901" s="366"/>
      <c r="AY901" s="132"/>
      <c r="AZ901" s="132"/>
      <c r="BA901" s="132"/>
      <c r="BB901" s="132"/>
      <c r="BC901" s="132"/>
    </row>
    <row r="902" spans="1:55" s="39" customFormat="1" ht="103.95" customHeight="1" x14ac:dyDescent="0.25">
      <c r="A902" s="95">
        <v>2997</v>
      </c>
      <c r="B902" s="253" t="s">
        <v>6992</v>
      </c>
      <c r="C902" s="95" t="s">
        <v>7175</v>
      </c>
      <c r="D902" s="82"/>
      <c r="E902" s="284" t="s">
        <v>4919</v>
      </c>
      <c r="F902" s="95" t="s">
        <v>7005</v>
      </c>
      <c r="G902" s="284" t="s">
        <v>7176</v>
      </c>
      <c r="H902" s="95">
        <v>2012</v>
      </c>
      <c r="I902" s="161" t="s">
        <v>7177</v>
      </c>
      <c r="J902" s="261">
        <v>90000</v>
      </c>
      <c r="K902" s="105" t="s">
        <v>6709</v>
      </c>
      <c r="L902" s="161" t="s">
        <v>6998</v>
      </c>
      <c r="M902" s="161" t="s">
        <v>6999</v>
      </c>
      <c r="N902" s="161" t="s">
        <v>7178</v>
      </c>
      <c r="O902" s="161" t="s">
        <v>7179</v>
      </c>
      <c r="P902" s="95" t="s">
        <v>7180</v>
      </c>
      <c r="Q902" s="82" t="s">
        <v>7003</v>
      </c>
      <c r="R902" s="82">
        <v>0</v>
      </c>
      <c r="S902" s="82"/>
      <c r="T902" s="82"/>
      <c r="U902" s="82">
        <v>0</v>
      </c>
      <c r="V902" s="95">
        <v>45</v>
      </c>
      <c r="W902" s="95">
        <v>67</v>
      </c>
      <c r="X902" s="82" t="s">
        <v>7685</v>
      </c>
      <c r="Y902" s="95"/>
      <c r="Z902" s="95"/>
      <c r="AA902" s="95"/>
      <c r="AB902" s="95">
        <v>4</v>
      </c>
      <c r="AC902" s="95" t="s">
        <v>1041</v>
      </c>
      <c r="AD902" s="82"/>
      <c r="AE902" s="360">
        <v>5</v>
      </c>
      <c r="AF902" s="62">
        <v>45</v>
      </c>
      <c r="AG902" s="394" t="s">
        <v>7004</v>
      </c>
      <c r="AH902" s="161" t="s">
        <v>4919</v>
      </c>
      <c r="AI902" s="366">
        <v>45</v>
      </c>
      <c r="AJ902" s="386"/>
      <c r="AK902" s="285"/>
      <c r="AL902" s="366"/>
      <c r="AM902" s="386"/>
      <c r="AN902" s="285"/>
      <c r="AO902" s="366"/>
      <c r="AP902" s="386"/>
      <c r="AQ902" s="285"/>
      <c r="AR902" s="366"/>
      <c r="AS902" s="386"/>
      <c r="AT902" s="95"/>
      <c r="AU902" s="366"/>
      <c r="AV902" s="369"/>
      <c r="AW902" s="95"/>
      <c r="AX902" s="366"/>
      <c r="AY902" s="132"/>
      <c r="AZ902" s="132"/>
      <c r="BA902" s="132"/>
      <c r="BB902" s="132"/>
      <c r="BC902" s="132"/>
    </row>
    <row r="903" spans="1:55" s="39" customFormat="1" ht="103.95" customHeight="1" x14ac:dyDescent="0.25">
      <c r="A903" s="95">
        <v>2997</v>
      </c>
      <c r="B903" s="253" t="s">
        <v>6992</v>
      </c>
      <c r="C903" s="95" t="s">
        <v>7181</v>
      </c>
      <c r="D903" s="82"/>
      <c r="E903" s="284" t="s">
        <v>7182</v>
      </c>
      <c r="F903" s="95" t="s">
        <v>7183</v>
      </c>
      <c r="G903" s="284" t="s">
        <v>7184</v>
      </c>
      <c r="H903" s="95">
        <v>2012</v>
      </c>
      <c r="I903" s="161" t="s">
        <v>7185</v>
      </c>
      <c r="J903" s="261">
        <v>228000</v>
      </c>
      <c r="K903" s="105" t="s">
        <v>6709</v>
      </c>
      <c r="L903" s="161" t="s">
        <v>6998</v>
      </c>
      <c r="M903" s="161" t="s">
        <v>6999</v>
      </c>
      <c r="N903" s="161" t="s">
        <v>7186</v>
      </c>
      <c r="O903" s="161" t="s">
        <v>7187</v>
      </c>
      <c r="P903" s="95" t="s">
        <v>7188</v>
      </c>
      <c r="Q903" s="82" t="s">
        <v>7003</v>
      </c>
      <c r="R903" s="82">
        <v>0</v>
      </c>
      <c r="S903" s="82"/>
      <c r="T903" s="82"/>
      <c r="U903" s="82">
        <v>0</v>
      </c>
      <c r="V903" s="95">
        <v>25</v>
      </c>
      <c r="W903" s="95">
        <v>72</v>
      </c>
      <c r="X903" s="82" t="s">
        <v>7685</v>
      </c>
      <c r="Y903" s="95"/>
      <c r="Z903" s="95"/>
      <c r="AA903" s="95"/>
      <c r="AB903" s="95">
        <v>4</v>
      </c>
      <c r="AC903" s="95" t="s">
        <v>1041</v>
      </c>
      <c r="AD903" s="82"/>
      <c r="AE903" s="360">
        <v>5</v>
      </c>
      <c r="AF903" s="62">
        <v>25</v>
      </c>
      <c r="AG903" s="394" t="s">
        <v>7004</v>
      </c>
      <c r="AH903" s="161" t="s">
        <v>7182</v>
      </c>
      <c r="AI903" s="366">
        <v>25</v>
      </c>
      <c r="AJ903" s="386"/>
      <c r="AK903" s="285"/>
      <c r="AL903" s="366"/>
      <c r="AM903" s="386"/>
      <c r="AN903" s="285"/>
      <c r="AO903" s="366"/>
      <c r="AP903" s="386"/>
      <c r="AQ903" s="285"/>
      <c r="AR903" s="366"/>
      <c r="AS903" s="386"/>
      <c r="AT903" s="95"/>
      <c r="AU903" s="366"/>
      <c r="AV903" s="369"/>
      <c r="AW903" s="95"/>
      <c r="AX903" s="366"/>
      <c r="AY903" s="132"/>
      <c r="AZ903" s="132"/>
      <c r="BA903" s="132"/>
      <c r="BB903" s="132"/>
      <c r="BC903" s="132"/>
    </row>
    <row r="904" spans="1:55" s="39" customFormat="1" ht="103.95" customHeight="1" x14ac:dyDescent="0.25">
      <c r="A904" s="95">
        <v>2997</v>
      </c>
      <c r="B904" s="253" t="s">
        <v>6992</v>
      </c>
      <c r="C904" s="95" t="s">
        <v>7189</v>
      </c>
      <c r="D904" s="82"/>
      <c r="E904" s="284" t="s">
        <v>5334</v>
      </c>
      <c r="F904" s="95" t="s">
        <v>5335</v>
      </c>
      <c r="G904" s="284" t="s">
        <v>7190</v>
      </c>
      <c r="H904" s="95">
        <v>2012</v>
      </c>
      <c r="I904" s="161" t="s">
        <v>7191</v>
      </c>
      <c r="J904" s="261">
        <v>81600</v>
      </c>
      <c r="K904" s="105" t="s">
        <v>6709</v>
      </c>
      <c r="L904" s="161" t="s">
        <v>6998</v>
      </c>
      <c r="M904" s="161" t="s">
        <v>6999</v>
      </c>
      <c r="N904" s="161" t="s">
        <v>7192</v>
      </c>
      <c r="O904" s="161" t="s">
        <v>7193</v>
      </c>
      <c r="P904" s="95" t="s">
        <v>7194</v>
      </c>
      <c r="Q904" s="82" t="s">
        <v>7003</v>
      </c>
      <c r="R904" s="82">
        <v>0</v>
      </c>
      <c r="S904" s="82"/>
      <c r="T904" s="82"/>
      <c r="U904" s="82">
        <v>0</v>
      </c>
      <c r="V904" s="95">
        <v>50</v>
      </c>
      <c r="W904" s="95">
        <v>72</v>
      </c>
      <c r="X904" s="82" t="s">
        <v>7685</v>
      </c>
      <c r="Y904" s="95"/>
      <c r="Z904" s="95"/>
      <c r="AA904" s="95"/>
      <c r="AB904" s="95">
        <v>30</v>
      </c>
      <c r="AC904" s="95" t="s">
        <v>1041</v>
      </c>
      <c r="AD904" s="82"/>
      <c r="AE904" s="360">
        <v>6</v>
      </c>
      <c r="AF904" s="62">
        <v>50</v>
      </c>
      <c r="AG904" s="394" t="s">
        <v>7078</v>
      </c>
      <c r="AH904" s="161" t="s">
        <v>5334</v>
      </c>
      <c r="AI904" s="366">
        <v>50</v>
      </c>
      <c r="AJ904" s="386"/>
      <c r="AK904" s="285"/>
      <c r="AL904" s="366"/>
      <c r="AM904" s="386"/>
      <c r="AN904" s="285"/>
      <c r="AO904" s="366"/>
      <c r="AP904" s="386"/>
      <c r="AQ904" s="285"/>
      <c r="AR904" s="366"/>
      <c r="AS904" s="386"/>
      <c r="AT904" s="95"/>
      <c r="AU904" s="366"/>
      <c r="AV904" s="369"/>
      <c r="AW904" s="95"/>
      <c r="AX904" s="366"/>
      <c r="AY904" s="132"/>
      <c r="AZ904" s="132"/>
      <c r="BA904" s="132"/>
      <c r="BB904" s="132"/>
      <c r="BC904" s="132"/>
    </row>
    <row r="905" spans="1:55" s="39" customFormat="1" ht="103.95" customHeight="1" x14ac:dyDescent="0.25">
      <c r="A905" s="95">
        <v>2997</v>
      </c>
      <c r="B905" s="253" t="s">
        <v>6992</v>
      </c>
      <c r="C905" s="95" t="s">
        <v>6993</v>
      </c>
      <c r="D905" s="82"/>
      <c r="E905" s="284" t="s">
        <v>4919</v>
      </c>
      <c r="F905" s="95" t="s">
        <v>7005</v>
      </c>
      <c r="G905" s="284" t="s">
        <v>7195</v>
      </c>
      <c r="H905" s="95">
        <v>2010</v>
      </c>
      <c r="I905" s="161" t="s">
        <v>7196</v>
      </c>
      <c r="J905" s="261">
        <v>36301</v>
      </c>
      <c r="K905" s="105" t="s">
        <v>6709</v>
      </c>
      <c r="L905" s="161" t="s">
        <v>6998</v>
      </c>
      <c r="M905" s="161" t="s">
        <v>6999</v>
      </c>
      <c r="N905" s="161" t="s">
        <v>7197</v>
      </c>
      <c r="O905" s="161" t="s">
        <v>7198</v>
      </c>
      <c r="P905" s="95" t="s">
        <v>7199</v>
      </c>
      <c r="Q905" s="82" t="s">
        <v>7003</v>
      </c>
      <c r="R905" s="82">
        <v>0</v>
      </c>
      <c r="S905" s="82"/>
      <c r="T905" s="82"/>
      <c r="U905" s="82">
        <v>0</v>
      </c>
      <c r="V905" s="95">
        <v>19</v>
      </c>
      <c r="W905" s="95">
        <v>49</v>
      </c>
      <c r="X905" s="82" t="s">
        <v>7685</v>
      </c>
      <c r="Y905" s="95"/>
      <c r="Z905" s="95"/>
      <c r="AA905" s="95"/>
      <c r="AB905" s="95">
        <v>44</v>
      </c>
      <c r="AC905" s="95" t="s">
        <v>1041</v>
      </c>
      <c r="AD905" s="82"/>
      <c r="AE905" s="360">
        <v>7</v>
      </c>
      <c r="AF905" s="62">
        <v>19</v>
      </c>
      <c r="AG905" s="394" t="s">
        <v>7004</v>
      </c>
      <c r="AH905" s="161" t="s">
        <v>4919</v>
      </c>
      <c r="AI905" s="366"/>
      <c r="AJ905" s="386"/>
      <c r="AK905" s="285"/>
      <c r="AL905" s="366"/>
      <c r="AM905" s="386"/>
      <c r="AN905" s="285"/>
      <c r="AO905" s="366"/>
      <c r="AP905" s="386"/>
      <c r="AQ905" s="285"/>
      <c r="AR905" s="366"/>
      <c r="AS905" s="386"/>
      <c r="AT905" s="95"/>
      <c r="AU905" s="366"/>
      <c r="AV905" s="369"/>
      <c r="AW905" s="95"/>
      <c r="AX905" s="366"/>
      <c r="AY905" s="132"/>
      <c r="AZ905" s="132"/>
      <c r="BA905" s="132"/>
      <c r="BB905" s="132"/>
      <c r="BC905" s="132"/>
    </row>
    <row r="906" spans="1:55" s="39" customFormat="1" ht="103.95" customHeight="1" x14ac:dyDescent="0.25">
      <c r="A906" s="95">
        <v>2997</v>
      </c>
      <c r="B906" s="253" t="s">
        <v>6992</v>
      </c>
      <c r="C906" s="95" t="s">
        <v>6993</v>
      </c>
      <c r="D906" s="82"/>
      <c r="E906" s="284" t="s">
        <v>4919</v>
      </c>
      <c r="F906" s="95" t="s">
        <v>7005</v>
      </c>
      <c r="G906" s="284" t="s">
        <v>7200</v>
      </c>
      <c r="H906" s="95">
        <v>2010</v>
      </c>
      <c r="I906" s="161" t="s">
        <v>7201</v>
      </c>
      <c r="J906" s="261">
        <v>16933</v>
      </c>
      <c r="K906" s="105" t="s">
        <v>6709</v>
      </c>
      <c r="L906" s="161" t="s">
        <v>6998</v>
      </c>
      <c r="M906" s="161" t="s">
        <v>6999</v>
      </c>
      <c r="N906" s="161" t="s">
        <v>7197</v>
      </c>
      <c r="O906" s="161" t="s">
        <v>7202</v>
      </c>
      <c r="P906" s="95" t="s">
        <v>7203</v>
      </c>
      <c r="Q906" s="82" t="s">
        <v>7003</v>
      </c>
      <c r="R906" s="82">
        <v>0</v>
      </c>
      <c r="S906" s="82"/>
      <c r="T906" s="82"/>
      <c r="U906" s="82">
        <v>0</v>
      </c>
      <c r="V906" s="95">
        <v>70</v>
      </c>
      <c r="W906" s="95">
        <v>35</v>
      </c>
      <c r="X906" s="82" t="s">
        <v>7685</v>
      </c>
      <c r="Y906" s="95"/>
      <c r="Z906" s="95"/>
      <c r="AA906" s="95"/>
      <c r="AB906" s="95">
        <v>44</v>
      </c>
      <c r="AC906" s="95" t="s">
        <v>1041</v>
      </c>
      <c r="AD906" s="82"/>
      <c r="AE906" s="360">
        <v>7</v>
      </c>
      <c r="AF906" s="62">
        <v>70</v>
      </c>
      <c r="AG906" s="394" t="s">
        <v>7004</v>
      </c>
      <c r="AH906" s="161" t="s">
        <v>4919</v>
      </c>
      <c r="AI906" s="366"/>
      <c r="AJ906" s="386"/>
      <c r="AK906" s="285"/>
      <c r="AL906" s="366"/>
      <c r="AM906" s="386"/>
      <c r="AN906" s="285"/>
      <c r="AO906" s="366"/>
      <c r="AP906" s="386"/>
      <c r="AQ906" s="285"/>
      <c r="AR906" s="366"/>
      <c r="AS906" s="386"/>
      <c r="AT906" s="95"/>
      <c r="AU906" s="366"/>
      <c r="AV906" s="369"/>
      <c r="AW906" s="95"/>
      <c r="AX906" s="366"/>
      <c r="AY906" s="132"/>
      <c r="AZ906" s="132"/>
      <c r="BA906" s="132"/>
      <c r="BB906" s="132"/>
      <c r="BC906" s="132"/>
    </row>
    <row r="907" spans="1:55" s="39" customFormat="1" ht="103.95" customHeight="1" x14ac:dyDescent="0.25">
      <c r="A907" s="95">
        <v>2997</v>
      </c>
      <c r="B907" s="253" t="s">
        <v>6992</v>
      </c>
      <c r="C907" s="95" t="s">
        <v>6993</v>
      </c>
      <c r="D907" s="82"/>
      <c r="E907" s="284" t="s">
        <v>4919</v>
      </c>
      <c r="F907" s="95" t="s">
        <v>7005</v>
      </c>
      <c r="G907" s="284" t="s">
        <v>7204</v>
      </c>
      <c r="H907" s="95">
        <v>2011</v>
      </c>
      <c r="I907" s="161" t="s">
        <v>7205</v>
      </c>
      <c r="J907" s="261">
        <v>1800</v>
      </c>
      <c r="K907" s="105" t="s">
        <v>6709</v>
      </c>
      <c r="L907" s="161" t="s">
        <v>6998</v>
      </c>
      <c r="M907" s="161" t="s">
        <v>6999</v>
      </c>
      <c r="N907" s="161" t="s">
        <v>7197</v>
      </c>
      <c r="O907" s="161" t="s">
        <v>7202</v>
      </c>
      <c r="P907" s="95" t="s">
        <v>7206</v>
      </c>
      <c r="Q907" s="82" t="s">
        <v>7003</v>
      </c>
      <c r="R907" s="82">
        <v>0</v>
      </c>
      <c r="S907" s="82"/>
      <c r="T907" s="82"/>
      <c r="U907" s="82">
        <v>0</v>
      </c>
      <c r="V907" s="95">
        <v>55</v>
      </c>
      <c r="W907" s="95">
        <v>43</v>
      </c>
      <c r="X907" s="82" t="s">
        <v>7685</v>
      </c>
      <c r="Y907" s="95"/>
      <c r="Z907" s="95"/>
      <c r="AA907" s="95"/>
      <c r="AB907" s="95">
        <v>44</v>
      </c>
      <c r="AC907" s="95" t="s">
        <v>1041</v>
      </c>
      <c r="AD907" s="82"/>
      <c r="AE907" s="360">
        <v>7</v>
      </c>
      <c r="AF907" s="62">
        <v>55</v>
      </c>
      <c r="AG907" s="394" t="s">
        <v>7004</v>
      </c>
      <c r="AH907" s="161" t="s">
        <v>4919</v>
      </c>
      <c r="AI907" s="366"/>
      <c r="AJ907" s="386"/>
      <c r="AK907" s="285"/>
      <c r="AL907" s="366"/>
      <c r="AM907" s="386"/>
      <c r="AN907" s="285"/>
      <c r="AO907" s="366"/>
      <c r="AP907" s="386"/>
      <c r="AQ907" s="285"/>
      <c r="AR907" s="366"/>
      <c r="AS907" s="386"/>
      <c r="AT907" s="95"/>
      <c r="AU907" s="366"/>
      <c r="AV907" s="369"/>
      <c r="AW907" s="95"/>
      <c r="AX907" s="366"/>
      <c r="AY907" s="132"/>
      <c r="AZ907" s="132"/>
      <c r="BA907" s="132"/>
      <c r="BB907" s="132"/>
      <c r="BC907" s="132"/>
    </row>
    <row r="908" spans="1:55" s="39" customFormat="1" ht="103.95" customHeight="1" x14ac:dyDescent="0.25">
      <c r="A908" s="95">
        <v>2997</v>
      </c>
      <c r="B908" s="253" t="s">
        <v>6992</v>
      </c>
      <c r="C908" s="95" t="s">
        <v>6993</v>
      </c>
      <c r="D908" s="82"/>
      <c r="E908" s="284" t="s">
        <v>4919</v>
      </c>
      <c r="F908" s="95" t="s">
        <v>7005</v>
      </c>
      <c r="G908" s="284" t="s">
        <v>7207</v>
      </c>
      <c r="H908" s="95">
        <v>2011</v>
      </c>
      <c r="I908" s="161" t="s">
        <v>7208</v>
      </c>
      <c r="J908" s="261">
        <v>28342</v>
      </c>
      <c r="K908" s="105" t="s">
        <v>6709</v>
      </c>
      <c r="L908" s="161" t="s">
        <v>6998</v>
      </c>
      <c r="M908" s="161" t="s">
        <v>6999</v>
      </c>
      <c r="N908" s="161" t="s">
        <v>7209</v>
      </c>
      <c r="O908" s="161" t="s">
        <v>7210</v>
      </c>
      <c r="P908" s="95" t="s">
        <v>7211</v>
      </c>
      <c r="Q908" s="82" t="s">
        <v>7003</v>
      </c>
      <c r="R908" s="82">
        <v>0</v>
      </c>
      <c r="S908" s="82"/>
      <c r="T908" s="82"/>
      <c r="U908" s="82">
        <v>0</v>
      </c>
      <c r="V908" s="95">
        <v>80</v>
      </c>
      <c r="W908" s="95">
        <v>29</v>
      </c>
      <c r="X908" s="82" t="s">
        <v>7685</v>
      </c>
      <c r="Y908" s="95"/>
      <c r="Z908" s="95"/>
      <c r="AA908" s="95"/>
      <c r="AB908" s="95">
        <v>44</v>
      </c>
      <c r="AC908" s="95" t="s">
        <v>1041</v>
      </c>
      <c r="AD908" s="82"/>
      <c r="AE908" s="360">
        <v>7</v>
      </c>
      <c r="AF908" s="62">
        <v>80</v>
      </c>
      <c r="AG908" s="394" t="s">
        <v>7004</v>
      </c>
      <c r="AH908" s="161" t="s">
        <v>4919</v>
      </c>
      <c r="AI908" s="366"/>
      <c r="AJ908" s="386"/>
      <c r="AK908" s="285"/>
      <c r="AL908" s="366"/>
      <c r="AM908" s="386"/>
      <c r="AN908" s="285"/>
      <c r="AO908" s="366"/>
      <c r="AP908" s="386"/>
      <c r="AQ908" s="285"/>
      <c r="AR908" s="366"/>
      <c r="AS908" s="386"/>
      <c r="AT908" s="95"/>
      <c r="AU908" s="366"/>
      <c r="AV908" s="369"/>
      <c r="AW908" s="95"/>
      <c r="AX908" s="366"/>
      <c r="AY908" s="132"/>
      <c r="AZ908" s="132"/>
      <c r="BA908" s="132"/>
      <c r="BB908" s="132"/>
      <c r="BC908" s="132"/>
    </row>
    <row r="909" spans="1:55" s="39" customFormat="1" ht="103.95" customHeight="1" x14ac:dyDescent="0.25">
      <c r="A909" s="95">
        <v>2997</v>
      </c>
      <c r="B909" s="253" t="s">
        <v>6992</v>
      </c>
      <c r="C909" s="95" t="s">
        <v>6993</v>
      </c>
      <c r="D909" s="82"/>
      <c r="E909" s="284" t="s">
        <v>4919</v>
      </c>
      <c r="F909" s="95" t="s">
        <v>7005</v>
      </c>
      <c r="G909" s="284" t="s">
        <v>7011</v>
      </c>
      <c r="H909" s="95">
        <v>2010</v>
      </c>
      <c r="I909" s="161" t="s">
        <v>7012</v>
      </c>
      <c r="J909" s="261">
        <v>118297</v>
      </c>
      <c r="K909" s="105" t="s">
        <v>6709</v>
      </c>
      <c r="L909" s="161" t="s">
        <v>6998</v>
      </c>
      <c r="M909" s="161" t="s">
        <v>6999</v>
      </c>
      <c r="N909" s="161" t="s">
        <v>7013</v>
      </c>
      <c r="O909" s="161" t="s">
        <v>7014</v>
      </c>
      <c r="P909" s="95" t="s">
        <v>7015</v>
      </c>
      <c r="Q909" s="82" t="s">
        <v>7003</v>
      </c>
      <c r="R909" s="82">
        <v>0</v>
      </c>
      <c r="S909" s="82"/>
      <c r="T909" s="82"/>
      <c r="U909" s="82">
        <v>0</v>
      </c>
      <c r="V909" s="95">
        <v>40</v>
      </c>
      <c r="W909" s="95">
        <v>44</v>
      </c>
      <c r="X909" s="82" t="s">
        <v>7685</v>
      </c>
      <c r="Y909" s="95"/>
      <c r="Z909" s="95"/>
      <c r="AA909" s="95"/>
      <c r="AB909" s="95">
        <v>44</v>
      </c>
      <c r="AC909" s="95" t="s">
        <v>1041</v>
      </c>
      <c r="AD909" s="82"/>
      <c r="AE909" s="360">
        <v>7</v>
      </c>
      <c r="AF909" s="62">
        <v>40</v>
      </c>
      <c r="AG909" s="394" t="s">
        <v>7004</v>
      </c>
      <c r="AH909" s="161" t="s">
        <v>4919</v>
      </c>
      <c r="AI909" s="366"/>
      <c r="AJ909" s="386"/>
      <c r="AK909" s="285"/>
      <c r="AL909" s="366"/>
      <c r="AM909" s="386"/>
      <c r="AN909" s="285"/>
      <c r="AO909" s="366"/>
      <c r="AP909" s="386"/>
      <c r="AQ909" s="285"/>
      <c r="AR909" s="366"/>
      <c r="AS909" s="386"/>
      <c r="AT909" s="95"/>
      <c r="AU909" s="366"/>
      <c r="AV909" s="369"/>
      <c r="AW909" s="95"/>
      <c r="AX909" s="366"/>
      <c r="AY909" s="132"/>
      <c r="AZ909" s="132"/>
      <c r="BA909" s="132"/>
      <c r="BB909" s="132"/>
      <c r="BC909" s="132"/>
    </row>
    <row r="910" spans="1:55" s="39" customFormat="1" ht="103.95" customHeight="1" x14ac:dyDescent="0.25">
      <c r="A910" s="95">
        <v>2997</v>
      </c>
      <c r="B910" s="253" t="s">
        <v>6992</v>
      </c>
      <c r="C910" s="95" t="s">
        <v>6993</v>
      </c>
      <c r="D910" s="82"/>
      <c r="E910" s="284" t="s">
        <v>4919</v>
      </c>
      <c r="F910" s="95" t="s">
        <v>7005</v>
      </c>
      <c r="G910" s="284" t="s">
        <v>7212</v>
      </c>
      <c r="H910" s="95">
        <v>2010</v>
      </c>
      <c r="I910" s="161" t="s">
        <v>7213</v>
      </c>
      <c r="J910" s="261">
        <v>19500</v>
      </c>
      <c r="K910" s="105" t="s">
        <v>6709</v>
      </c>
      <c r="L910" s="161" t="s">
        <v>6998</v>
      </c>
      <c r="M910" s="161" t="s">
        <v>6999</v>
      </c>
      <c r="N910" s="161" t="s">
        <v>7214</v>
      </c>
      <c r="O910" s="161" t="s">
        <v>7215</v>
      </c>
      <c r="P910" s="95" t="s">
        <v>7216</v>
      </c>
      <c r="Q910" s="82" t="s">
        <v>7003</v>
      </c>
      <c r="R910" s="82">
        <v>0</v>
      </c>
      <c r="S910" s="82"/>
      <c r="T910" s="82"/>
      <c r="U910" s="82">
        <v>0</v>
      </c>
      <c r="V910" s="95">
        <v>15</v>
      </c>
      <c r="W910" s="95">
        <v>38</v>
      </c>
      <c r="X910" s="82" t="s">
        <v>7685</v>
      </c>
      <c r="Y910" s="95"/>
      <c r="Z910" s="95"/>
      <c r="AA910" s="95"/>
      <c r="AB910" s="95">
        <v>4</v>
      </c>
      <c r="AC910" s="95" t="s">
        <v>1041</v>
      </c>
      <c r="AD910" s="82"/>
      <c r="AE910" s="360">
        <v>7</v>
      </c>
      <c r="AF910" s="62">
        <v>15</v>
      </c>
      <c r="AG910" s="394" t="s">
        <v>7004</v>
      </c>
      <c r="AH910" s="161" t="s">
        <v>4919</v>
      </c>
      <c r="AI910" s="366"/>
      <c r="AJ910" s="386"/>
      <c r="AK910" s="285"/>
      <c r="AL910" s="366"/>
      <c r="AM910" s="386"/>
      <c r="AN910" s="285"/>
      <c r="AO910" s="366"/>
      <c r="AP910" s="386"/>
      <c r="AQ910" s="285"/>
      <c r="AR910" s="366"/>
      <c r="AS910" s="386"/>
      <c r="AT910" s="95"/>
      <c r="AU910" s="366"/>
      <c r="AV910" s="369"/>
      <c r="AW910" s="95"/>
      <c r="AX910" s="366"/>
      <c r="AY910" s="132"/>
      <c r="AZ910" s="132"/>
      <c r="BA910" s="132"/>
      <c r="BB910" s="132"/>
      <c r="BC910" s="132"/>
    </row>
    <row r="911" spans="1:55" s="39" customFormat="1" ht="103.95" customHeight="1" x14ac:dyDescent="0.25">
      <c r="A911" s="95">
        <v>2997</v>
      </c>
      <c r="B911" s="253" t="s">
        <v>6992</v>
      </c>
      <c r="C911" s="95" t="s">
        <v>6993</v>
      </c>
      <c r="D911" s="82"/>
      <c r="E911" s="284" t="s">
        <v>7038</v>
      </c>
      <c r="F911" s="95" t="s">
        <v>7039</v>
      </c>
      <c r="G911" s="284" t="s">
        <v>7217</v>
      </c>
      <c r="H911" s="95">
        <v>2011</v>
      </c>
      <c r="I911" s="161" t="s">
        <v>7218</v>
      </c>
      <c r="J911" s="261">
        <v>1537</v>
      </c>
      <c r="K911" s="105" t="s">
        <v>6709</v>
      </c>
      <c r="L911" s="161" t="s">
        <v>6998</v>
      </c>
      <c r="M911" s="161" t="s">
        <v>6999</v>
      </c>
      <c r="N911" s="161" t="s">
        <v>7219</v>
      </c>
      <c r="O911" s="161" t="s">
        <v>7220</v>
      </c>
      <c r="P911" s="95" t="s">
        <v>7221</v>
      </c>
      <c r="Q911" s="82" t="s">
        <v>7003</v>
      </c>
      <c r="R911" s="82">
        <v>0</v>
      </c>
      <c r="S911" s="82"/>
      <c r="T911" s="82"/>
      <c r="U911" s="82">
        <v>0</v>
      </c>
      <c r="V911" s="95">
        <v>90</v>
      </c>
      <c r="W911" s="95">
        <v>52</v>
      </c>
      <c r="X911" s="82" t="s">
        <v>7685</v>
      </c>
      <c r="Y911" s="95"/>
      <c r="Z911" s="95"/>
      <c r="AA911" s="95"/>
      <c r="AB911" s="95">
        <v>4</v>
      </c>
      <c r="AC911" s="95" t="s">
        <v>1041</v>
      </c>
      <c r="AD911" s="82"/>
      <c r="AE911" s="360">
        <v>5</v>
      </c>
      <c r="AF911" s="62">
        <v>90</v>
      </c>
      <c r="AG911" s="394" t="s">
        <v>7032</v>
      </c>
      <c r="AH911" s="161" t="s">
        <v>7038</v>
      </c>
      <c r="AI911" s="366"/>
      <c r="AJ911" s="386"/>
      <c r="AK911" s="285"/>
      <c r="AL911" s="366"/>
      <c r="AM911" s="386"/>
      <c r="AN911" s="285"/>
      <c r="AO911" s="366"/>
      <c r="AP911" s="386"/>
      <c r="AQ911" s="285"/>
      <c r="AR911" s="366"/>
      <c r="AS911" s="386"/>
      <c r="AT911" s="95"/>
      <c r="AU911" s="366"/>
      <c r="AV911" s="369"/>
      <c r="AW911" s="95"/>
      <c r="AX911" s="366"/>
      <c r="AY911" s="132"/>
      <c r="AZ911" s="132"/>
      <c r="BA911" s="132"/>
      <c r="BB911" s="132"/>
      <c r="BC911" s="132"/>
    </row>
    <row r="912" spans="1:55" s="39" customFormat="1" ht="103.95" customHeight="1" x14ac:dyDescent="0.25">
      <c r="A912" s="95">
        <v>2997</v>
      </c>
      <c r="B912" s="253" t="s">
        <v>6992</v>
      </c>
      <c r="C912" s="95" t="s">
        <v>6993</v>
      </c>
      <c r="D912" s="82"/>
      <c r="E912" s="284" t="s">
        <v>7038</v>
      </c>
      <c r="F912" s="95" t="s">
        <v>7039</v>
      </c>
      <c r="G912" s="284" t="s">
        <v>7222</v>
      </c>
      <c r="H912" s="95" t="s">
        <v>3819</v>
      </c>
      <c r="I912" s="161" t="s">
        <v>7223</v>
      </c>
      <c r="J912" s="261">
        <v>5364</v>
      </c>
      <c r="K912" s="105" t="s">
        <v>6709</v>
      </c>
      <c r="L912" s="161" t="s">
        <v>6998</v>
      </c>
      <c r="M912" s="161" t="s">
        <v>6999</v>
      </c>
      <c r="N912" s="161" t="s">
        <v>7224</v>
      </c>
      <c r="O912" s="161" t="s">
        <v>7225</v>
      </c>
      <c r="P912" s="95" t="s">
        <v>7226</v>
      </c>
      <c r="Q912" s="82" t="s">
        <v>7003</v>
      </c>
      <c r="R912" s="82">
        <v>0</v>
      </c>
      <c r="S912" s="82"/>
      <c r="T912" s="82"/>
      <c r="U912" s="82">
        <v>0</v>
      </c>
      <c r="V912" s="95">
        <v>80</v>
      </c>
      <c r="W912" s="95">
        <v>47</v>
      </c>
      <c r="X912" s="82" t="s">
        <v>7685</v>
      </c>
      <c r="Y912" s="95"/>
      <c r="Z912" s="95"/>
      <c r="AA912" s="95"/>
      <c r="AB912" s="95">
        <v>4</v>
      </c>
      <c r="AC912" s="95" t="s">
        <v>1041</v>
      </c>
      <c r="AD912" s="82"/>
      <c r="AE912" s="360">
        <v>5</v>
      </c>
      <c r="AF912" s="62">
        <v>80</v>
      </c>
      <c r="AG912" s="394" t="s">
        <v>7032</v>
      </c>
      <c r="AH912" s="161" t="s">
        <v>7038</v>
      </c>
      <c r="AI912" s="366"/>
      <c r="AJ912" s="386"/>
      <c r="AK912" s="285"/>
      <c r="AL912" s="366"/>
      <c r="AM912" s="386"/>
      <c r="AN912" s="285"/>
      <c r="AO912" s="366"/>
      <c r="AP912" s="386"/>
      <c r="AQ912" s="285"/>
      <c r="AR912" s="366"/>
      <c r="AS912" s="386"/>
      <c r="AT912" s="95"/>
      <c r="AU912" s="366"/>
      <c r="AV912" s="369"/>
      <c r="AW912" s="95"/>
      <c r="AX912" s="366"/>
      <c r="AY912" s="132"/>
      <c r="AZ912" s="132"/>
      <c r="BA912" s="132"/>
      <c r="BB912" s="132"/>
      <c r="BC912" s="132"/>
    </row>
    <row r="913" spans="1:55" s="39" customFormat="1" ht="103.95" customHeight="1" x14ac:dyDescent="0.25">
      <c r="A913" s="95">
        <v>2997</v>
      </c>
      <c r="B913" s="253" t="s">
        <v>6992</v>
      </c>
      <c r="C913" s="95" t="s">
        <v>6993</v>
      </c>
      <c r="D913" s="82"/>
      <c r="E913" s="284" t="s">
        <v>7038</v>
      </c>
      <c r="F913" s="95" t="s">
        <v>7039</v>
      </c>
      <c r="G913" s="284" t="s">
        <v>7227</v>
      </c>
      <c r="H913" s="95">
        <v>2011</v>
      </c>
      <c r="I913" s="161" t="s">
        <v>7228</v>
      </c>
      <c r="J913" s="261">
        <v>8106</v>
      </c>
      <c r="K913" s="105" t="s">
        <v>6709</v>
      </c>
      <c r="L913" s="161" t="s">
        <v>6998</v>
      </c>
      <c r="M913" s="161" t="s">
        <v>6999</v>
      </c>
      <c r="N913" s="161" t="s">
        <v>7229</v>
      </c>
      <c r="O913" s="161" t="s">
        <v>7230</v>
      </c>
      <c r="P913" s="95" t="s">
        <v>7231</v>
      </c>
      <c r="Q913" s="82" t="s">
        <v>7003</v>
      </c>
      <c r="R913" s="82">
        <v>0</v>
      </c>
      <c r="S913" s="82"/>
      <c r="T913" s="82"/>
      <c r="U913" s="82">
        <v>0</v>
      </c>
      <c r="V913" s="95">
        <v>90</v>
      </c>
      <c r="W913" s="95">
        <v>52</v>
      </c>
      <c r="X913" s="82" t="s">
        <v>7685</v>
      </c>
      <c r="Y913" s="95"/>
      <c r="Z913" s="95"/>
      <c r="AA913" s="95"/>
      <c r="AB913" s="95">
        <v>4</v>
      </c>
      <c r="AC913" s="95" t="s">
        <v>1041</v>
      </c>
      <c r="AD913" s="82"/>
      <c r="AE913" s="360">
        <v>5</v>
      </c>
      <c r="AF913" s="62">
        <v>90</v>
      </c>
      <c r="AG913" s="394" t="s">
        <v>7032</v>
      </c>
      <c r="AH913" s="161" t="s">
        <v>7038</v>
      </c>
      <c r="AI913" s="366"/>
      <c r="AJ913" s="386"/>
      <c r="AK913" s="285"/>
      <c r="AL913" s="366"/>
      <c r="AM913" s="386"/>
      <c r="AN913" s="285"/>
      <c r="AO913" s="366"/>
      <c r="AP913" s="386"/>
      <c r="AQ913" s="285"/>
      <c r="AR913" s="366"/>
      <c r="AS913" s="386"/>
      <c r="AT913" s="95"/>
      <c r="AU913" s="366"/>
      <c r="AV913" s="369"/>
      <c r="AW913" s="95"/>
      <c r="AX913" s="366"/>
      <c r="AY913" s="132"/>
      <c r="AZ913" s="132"/>
      <c r="BA913" s="132"/>
      <c r="BB913" s="132"/>
      <c r="BC913" s="132"/>
    </row>
    <row r="914" spans="1:55" s="39" customFormat="1" ht="103.95" customHeight="1" x14ac:dyDescent="0.25">
      <c r="A914" s="95">
        <v>2997</v>
      </c>
      <c r="B914" s="253" t="s">
        <v>6992</v>
      </c>
      <c r="C914" s="95" t="s">
        <v>6993</v>
      </c>
      <c r="D914" s="82"/>
      <c r="E914" s="284" t="s">
        <v>7052</v>
      </c>
      <c r="F914" s="95" t="s">
        <v>7053</v>
      </c>
      <c r="G914" s="284" t="s">
        <v>7232</v>
      </c>
      <c r="H914" s="95">
        <v>2010</v>
      </c>
      <c r="I914" s="161" t="s">
        <v>7233</v>
      </c>
      <c r="J914" s="261">
        <v>9221</v>
      </c>
      <c r="K914" s="105" t="s">
        <v>6709</v>
      </c>
      <c r="L914" s="161" t="s">
        <v>6998</v>
      </c>
      <c r="M914" s="161" t="s">
        <v>6999</v>
      </c>
      <c r="N914" s="161" t="s">
        <v>7234</v>
      </c>
      <c r="O914" s="161" t="s">
        <v>7235</v>
      </c>
      <c r="P914" s="95" t="s">
        <v>7236</v>
      </c>
      <c r="Q914" s="82" t="s">
        <v>7003</v>
      </c>
      <c r="R914" s="82">
        <v>0</v>
      </c>
      <c r="S914" s="82"/>
      <c r="T914" s="82"/>
      <c r="U914" s="82">
        <v>0</v>
      </c>
      <c r="V914" s="95">
        <v>80</v>
      </c>
      <c r="W914" s="95">
        <v>42</v>
      </c>
      <c r="X914" s="82" t="s">
        <v>7685</v>
      </c>
      <c r="Y914" s="95"/>
      <c r="Z914" s="95"/>
      <c r="AA914" s="95"/>
      <c r="AB914" s="95">
        <v>30</v>
      </c>
      <c r="AC914" s="95" t="s">
        <v>1041</v>
      </c>
      <c r="AD914" s="82"/>
      <c r="AE914" s="360">
        <v>7</v>
      </c>
      <c r="AF914" s="62">
        <v>80</v>
      </c>
      <c r="AG914" s="394" t="s">
        <v>7032</v>
      </c>
      <c r="AH914" s="161" t="s">
        <v>7052</v>
      </c>
      <c r="AI914" s="366"/>
      <c r="AJ914" s="386"/>
      <c r="AK914" s="285"/>
      <c r="AL914" s="366"/>
      <c r="AM914" s="386"/>
      <c r="AN914" s="285"/>
      <c r="AO914" s="366"/>
      <c r="AP914" s="386"/>
      <c r="AQ914" s="285"/>
      <c r="AR914" s="366"/>
      <c r="AS914" s="386"/>
      <c r="AT914" s="95"/>
      <c r="AU914" s="366"/>
      <c r="AV914" s="369"/>
      <c r="AW914" s="95"/>
      <c r="AX914" s="366"/>
      <c r="AY914" s="132"/>
      <c r="AZ914" s="132"/>
      <c r="BA914" s="132"/>
      <c r="BB914" s="132"/>
      <c r="BC914" s="132"/>
    </row>
    <row r="915" spans="1:55" s="39" customFormat="1" ht="103.95" customHeight="1" x14ac:dyDescent="0.25">
      <c r="A915" s="95">
        <v>2997</v>
      </c>
      <c r="B915" s="253" t="s">
        <v>6992</v>
      </c>
      <c r="C915" s="95" t="s">
        <v>6993</v>
      </c>
      <c r="D915" s="82"/>
      <c r="E915" s="284" t="s">
        <v>7052</v>
      </c>
      <c r="F915" s="95" t="s">
        <v>7053</v>
      </c>
      <c r="G915" s="284" t="s">
        <v>7207</v>
      </c>
      <c r="H915" s="95">
        <v>2010</v>
      </c>
      <c r="I915" s="161" t="s">
        <v>7237</v>
      </c>
      <c r="J915" s="261">
        <v>7800</v>
      </c>
      <c r="K915" s="105" t="s">
        <v>6709</v>
      </c>
      <c r="L915" s="161" t="s">
        <v>6998</v>
      </c>
      <c r="M915" s="161" t="s">
        <v>6999</v>
      </c>
      <c r="N915" s="161" t="s">
        <v>7238</v>
      </c>
      <c r="O915" s="161" t="s">
        <v>7239</v>
      </c>
      <c r="P915" s="95" t="s">
        <v>7240</v>
      </c>
      <c r="Q915" s="82" t="s">
        <v>7003</v>
      </c>
      <c r="R915" s="82">
        <v>0</v>
      </c>
      <c r="S915" s="82"/>
      <c r="T915" s="82"/>
      <c r="U915" s="82">
        <v>0</v>
      </c>
      <c r="V915" s="95">
        <v>70</v>
      </c>
      <c r="W915" s="95">
        <v>72</v>
      </c>
      <c r="X915" s="82" t="s">
        <v>7685</v>
      </c>
      <c r="Y915" s="95"/>
      <c r="Z915" s="95"/>
      <c r="AA915" s="95"/>
      <c r="AB915" s="95">
        <v>4</v>
      </c>
      <c r="AC915" s="95" t="s">
        <v>1041</v>
      </c>
      <c r="AD915" s="82"/>
      <c r="AE915" s="360">
        <v>5</v>
      </c>
      <c r="AF915" s="62">
        <v>80</v>
      </c>
      <c r="AG915" s="394" t="s">
        <v>7032</v>
      </c>
      <c r="AH915" s="161" t="s">
        <v>7052</v>
      </c>
      <c r="AI915" s="366"/>
      <c r="AJ915" s="386"/>
      <c r="AK915" s="285"/>
      <c r="AL915" s="366"/>
      <c r="AM915" s="386"/>
      <c r="AN915" s="285"/>
      <c r="AO915" s="366"/>
      <c r="AP915" s="386"/>
      <c r="AQ915" s="285"/>
      <c r="AR915" s="366"/>
      <c r="AS915" s="386"/>
      <c r="AT915" s="95"/>
      <c r="AU915" s="366"/>
      <c r="AV915" s="369"/>
      <c r="AW915" s="95"/>
      <c r="AX915" s="366"/>
      <c r="AY915" s="132"/>
      <c r="AZ915" s="132"/>
      <c r="BA915" s="132"/>
      <c r="BB915" s="132"/>
      <c r="BC915" s="132"/>
    </row>
    <row r="916" spans="1:55" s="39" customFormat="1" ht="103.95" customHeight="1" x14ac:dyDescent="0.25">
      <c r="A916" s="95">
        <v>2997</v>
      </c>
      <c r="B916" s="253" t="s">
        <v>6992</v>
      </c>
      <c r="C916" s="95" t="s">
        <v>6993</v>
      </c>
      <c r="D916" s="82"/>
      <c r="E916" s="284" t="s">
        <v>7052</v>
      </c>
      <c r="F916" s="95" t="s">
        <v>7053</v>
      </c>
      <c r="G916" s="284" t="s">
        <v>7241</v>
      </c>
      <c r="H916" s="95">
        <v>2010</v>
      </c>
      <c r="I916" s="161" t="s">
        <v>92</v>
      </c>
      <c r="J916" s="261">
        <v>7758</v>
      </c>
      <c r="K916" s="105" t="s">
        <v>6709</v>
      </c>
      <c r="L916" s="161" t="s">
        <v>6998</v>
      </c>
      <c r="M916" s="161" t="s">
        <v>6999</v>
      </c>
      <c r="N916" s="161" t="s">
        <v>7242</v>
      </c>
      <c r="O916" s="161" t="s">
        <v>7243</v>
      </c>
      <c r="P916" s="95" t="s">
        <v>7244</v>
      </c>
      <c r="Q916" s="82" t="s">
        <v>7003</v>
      </c>
      <c r="R916" s="82">
        <v>0</v>
      </c>
      <c r="S916" s="82"/>
      <c r="T916" s="82"/>
      <c r="U916" s="82">
        <v>0</v>
      </c>
      <c r="V916" s="95">
        <v>95</v>
      </c>
      <c r="W916" s="95">
        <v>51</v>
      </c>
      <c r="X916" s="82" t="s">
        <v>7685</v>
      </c>
      <c r="Y916" s="95"/>
      <c r="Z916" s="95"/>
      <c r="AA916" s="95"/>
      <c r="AB916" s="95">
        <v>30</v>
      </c>
      <c r="AC916" s="95" t="s">
        <v>1041</v>
      </c>
      <c r="AD916" s="82"/>
      <c r="AE916" s="360">
        <v>7</v>
      </c>
      <c r="AF916" s="62">
        <v>100</v>
      </c>
      <c r="AG916" s="394" t="s">
        <v>7032</v>
      </c>
      <c r="AH916" s="161" t="s">
        <v>7052</v>
      </c>
      <c r="AI916" s="366"/>
      <c r="AJ916" s="386"/>
      <c r="AK916" s="285"/>
      <c r="AL916" s="366"/>
      <c r="AM916" s="386"/>
      <c r="AN916" s="285"/>
      <c r="AO916" s="366"/>
      <c r="AP916" s="386"/>
      <c r="AQ916" s="285"/>
      <c r="AR916" s="366"/>
      <c r="AS916" s="386"/>
      <c r="AT916" s="95"/>
      <c r="AU916" s="366"/>
      <c r="AV916" s="369"/>
      <c r="AW916" s="95"/>
      <c r="AX916" s="366"/>
      <c r="AY916" s="132"/>
      <c r="AZ916" s="132"/>
      <c r="BA916" s="132"/>
      <c r="BB916" s="132"/>
      <c r="BC916" s="132"/>
    </row>
    <row r="917" spans="1:55" s="39" customFormat="1" ht="103.95" customHeight="1" x14ac:dyDescent="0.25">
      <c r="A917" s="95">
        <v>2997</v>
      </c>
      <c r="B917" s="253" t="s">
        <v>6992</v>
      </c>
      <c r="C917" s="95" t="s">
        <v>6993</v>
      </c>
      <c r="D917" s="82"/>
      <c r="E917" s="284" t="s">
        <v>7052</v>
      </c>
      <c r="F917" s="95" t="s">
        <v>7053</v>
      </c>
      <c r="G917" s="284" t="s">
        <v>7245</v>
      </c>
      <c r="H917" s="95">
        <v>2010</v>
      </c>
      <c r="I917" s="161" t="s">
        <v>7246</v>
      </c>
      <c r="J917" s="261">
        <v>5227</v>
      </c>
      <c r="K917" s="105" t="s">
        <v>6709</v>
      </c>
      <c r="L917" s="161" t="s">
        <v>6998</v>
      </c>
      <c r="M917" s="161" t="s">
        <v>6999</v>
      </c>
      <c r="N917" s="161" t="s">
        <v>7247</v>
      </c>
      <c r="O917" s="161" t="s">
        <v>7248</v>
      </c>
      <c r="P917" s="95" t="s">
        <v>7249</v>
      </c>
      <c r="Q917" s="82" t="s">
        <v>7003</v>
      </c>
      <c r="R917" s="82">
        <v>0</v>
      </c>
      <c r="S917" s="82"/>
      <c r="T917" s="82"/>
      <c r="U917" s="82">
        <v>0</v>
      </c>
      <c r="V917" s="95">
        <v>70</v>
      </c>
      <c r="W917" s="95">
        <v>50</v>
      </c>
      <c r="X917" s="82" t="s">
        <v>7685</v>
      </c>
      <c r="Y917" s="95"/>
      <c r="Z917" s="95"/>
      <c r="AA917" s="95"/>
      <c r="AB917" s="95">
        <v>4</v>
      </c>
      <c r="AC917" s="95" t="s">
        <v>1041</v>
      </c>
      <c r="AD917" s="82"/>
      <c r="AE917" s="360">
        <v>5</v>
      </c>
      <c r="AF917" s="62">
        <v>70</v>
      </c>
      <c r="AG917" s="394" t="s">
        <v>7032</v>
      </c>
      <c r="AH917" s="161" t="s">
        <v>7052</v>
      </c>
      <c r="AI917" s="366"/>
      <c r="AJ917" s="386"/>
      <c r="AK917" s="285"/>
      <c r="AL917" s="366"/>
      <c r="AM917" s="386"/>
      <c r="AN917" s="285"/>
      <c r="AO917" s="366"/>
      <c r="AP917" s="386"/>
      <c r="AQ917" s="285"/>
      <c r="AR917" s="366"/>
      <c r="AS917" s="386"/>
      <c r="AT917" s="95"/>
      <c r="AU917" s="366"/>
      <c r="AV917" s="369"/>
      <c r="AW917" s="95"/>
      <c r="AX917" s="366"/>
      <c r="AY917" s="132"/>
      <c r="AZ917" s="132"/>
      <c r="BA917" s="132"/>
      <c r="BB917" s="132"/>
      <c r="BC917" s="132"/>
    </row>
    <row r="918" spans="1:55" s="39" customFormat="1" ht="103.95" customHeight="1" x14ac:dyDescent="0.25">
      <c r="A918" s="95">
        <v>2997</v>
      </c>
      <c r="B918" s="253" t="s">
        <v>6992</v>
      </c>
      <c r="C918" s="95" t="s">
        <v>6993</v>
      </c>
      <c r="D918" s="82"/>
      <c r="E918" s="284" t="s">
        <v>7052</v>
      </c>
      <c r="F918" s="95" t="s">
        <v>7053</v>
      </c>
      <c r="G918" s="284" t="s">
        <v>7250</v>
      </c>
      <c r="H918" s="95">
        <v>2010</v>
      </c>
      <c r="I918" s="161" t="s">
        <v>7251</v>
      </c>
      <c r="J918" s="261">
        <v>29904</v>
      </c>
      <c r="K918" s="105" t="s">
        <v>6709</v>
      </c>
      <c r="L918" s="161" t="s">
        <v>6998</v>
      </c>
      <c r="M918" s="161" t="s">
        <v>6999</v>
      </c>
      <c r="N918" s="161" t="s">
        <v>7252</v>
      </c>
      <c r="O918" s="161" t="s">
        <v>7253</v>
      </c>
      <c r="P918" s="95" t="s">
        <v>7254</v>
      </c>
      <c r="Q918" s="82" t="s">
        <v>7003</v>
      </c>
      <c r="R918" s="82">
        <v>0</v>
      </c>
      <c r="S918" s="82"/>
      <c r="T918" s="82"/>
      <c r="U918" s="82">
        <v>0</v>
      </c>
      <c r="V918" s="95">
        <v>95</v>
      </c>
      <c r="W918" s="95">
        <v>62</v>
      </c>
      <c r="X918" s="82" t="s">
        <v>7685</v>
      </c>
      <c r="Y918" s="95"/>
      <c r="Z918" s="95"/>
      <c r="AA918" s="95"/>
      <c r="AB918" s="95">
        <v>4</v>
      </c>
      <c r="AC918" s="95" t="s">
        <v>1041</v>
      </c>
      <c r="AD918" s="82"/>
      <c r="AE918" s="360">
        <v>5</v>
      </c>
      <c r="AF918" s="62">
        <v>95</v>
      </c>
      <c r="AG918" s="394" t="s">
        <v>7032</v>
      </c>
      <c r="AH918" s="161" t="s">
        <v>7052</v>
      </c>
      <c r="AI918" s="366"/>
      <c r="AJ918" s="386"/>
      <c r="AK918" s="285"/>
      <c r="AL918" s="366"/>
      <c r="AM918" s="386"/>
      <c r="AN918" s="285"/>
      <c r="AO918" s="366"/>
      <c r="AP918" s="386"/>
      <c r="AQ918" s="285"/>
      <c r="AR918" s="366"/>
      <c r="AS918" s="386"/>
      <c r="AT918" s="95"/>
      <c r="AU918" s="366"/>
      <c r="AV918" s="369"/>
      <c r="AW918" s="95"/>
      <c r="AX918" s="366"/>
      <c r="AY918" s="132"/>
      <c r="AZ918" s="132"/>
      <c r="BA918" s="132"/>
      <c r="BB918" s="132"/>
      <c r="BC918" s="132"/>
    </row>
    <row r="919" spans="1:55" s="39" customFormat="1" ht="103.95" customHeight="1" x14ac:dyDescent="0.25">
      <c r="A919" s="95">
        <v>2997</v>
      </c>
      <c r="B919" s="253" t="s">
        <v>6992</v>
      </c>
      <c r="C919" s="95" t="s">
        <v>6993</v>
      </c>
      <c r="D919" s="82"/>
      <c r="E919" s="284" t="s">
        <v>7052</v>
      </c>
      <c r="F919" s="95" t="s">
        <v>7053</v>
      </c>
      <c r="G919" s="284" t="s">
        <v>7255</v>
      </c>
      <c r="H919" s="95">
        <v>2010</v>
      </c>
      <c r="I919" s="161" t="s">
        <v>7256</v>
      </c>
      <c r="J919" s="261">
        <v>4190</v>
      </c>
      <c r="K919" s="105" t="s">
        <v>6709</v>
      </c>
      <c r="L919" s="161" t="s">
        <v>6998</v>
      </c>
      <c r="M919" s="161" t="s">
        <v>6999</v>
      </c>
      <c r="N919" s="161" t="s">
        <v>7257</v>
      </c>
      <c r="O919" s="161" t="s">
        <v>7258</v>
      </c>
      <c r="P919" s="95" t="s">
        <v>7259</v>
      </c>
      <c r="Q919" s="82" t="s">
        <v>7003</v>
      </c>
      <c r="R919" s="82">
        <v>0</v>
      </c>
      <c r="S919" s="82"/>
      <c r="T919" s="82"/>
      <c r="U919" s="82">
        <v>0</v>
      </c>
      <c r="V919" s="95">
        <v>50</v>
      </c>
      <c r="W919" s="95">
        <v>70</v>
      </c>
      <c r="X919" s="82" t="s">
        <v>7685</v>
      </c>
      <c r="Y919" s="95"/>
      <c r="Z919" s="95"/>
      <c r="AA919" s="95"/>
      <c r="AB919" s="95">
        <v>4</v>
      </c>
      <c r="AC919" s="95" t="s">
        <v>1041</v>
      </c>
      <c r="AD919" s="82"/>
      <c r="AE919" s="360">
        <v>7</v>
      </c>
      <c r="AF919" s="62">
        <v>50</v>
      </c>
      <c r="AG919" s="394" t="s">
        <v>7032</v>
      </c>
      <c r="AH919" s="161" t="s">
        <v>7052</v>
      </c>
      <c r="AI919" s="366"/>
      <c r="AJ919" s="386"/>
      <c r="AK919" s="285"/>
      <c r="AL919" s="366"/>
      <c r="AM919" s="386"/>
      <c r="AN919" s="285"/>
      <c r="AO919" s="366"/>
      <c r="AP919" s="386"/>
      <c r="AQ919" s="285"/>
      <c r="AR919" s="366"/>
      <c r="AS919" s="386"/>
      <c r="AT919" s="95"/>
      <c r="AU919" s="366"/>
      <c r="AV919" s="369"/>
      <c r="AW919" s="95"/>
      <c r="AX919" s="366"/>
      <c r="AY919" s="132"/>
      <c r="AZ919" s="132"/>
      <c r="BA919" s="132"/>
      <c r="BB919" s="132"/>
      <c r="BC919" s="132"/>
    </row>
    <row r="920" spans="1:55" s="39" customFormat="1" ht="103.95" customHeight="1" x14ac:dyDescent="0.25">
      <c r="A920" s="95">
        <v>2997</v>
      </c>
      <c r="B920" s="253" t="s">
        <v>6992</v>
      </c>
      <c r="C920" s="95" t="s">
        <v>6993</v>
      </c>
      <c r="D920" s="82"/>
      <c r="E920" s="284" t="s">
        <v>7052</v>
      </c>
      <c r="F920" s="95" t="s">
        <v>7053</v>
      </c>
      <c r="G920" s="284" t="s">
        <v>7260</v>
      </c>
      <c r="H920" s="95">
        <v>2011</v>
      </c>
      <c r="I920" s="161" t="s">
        <v>7261</v>
      </c>
      <c r="J920" s="261">
        <v>3056</v>
      </c>
      <c r="K920" s="105" t="s">
        <v>6709</v>
      </c>
      <c r="L920" s="161" t="s">
        <v>6998</v>
      </c>
      <c r="M920" s="161" t="s">
        <v>6999</v>
      </c>
      <c r="N920" s="161" t="s">
        <v>7262</v>
      </c>
      <c r="O920" s="161" t="s">
        <v>7263</v>
      </c>
      <c r="P920" s="95" t="s">
        <v>7264</v>
      </c>
      <c r="Q920" s="82" t="s">
        <v>7003</v>
      </c>
      <c r="R920" s="82">
        <v>0</v>
      </c>
      <c r="S920" s="82"/>
      <c r="T920" s="82"/>
      <c r="U920" s="82">
        <v>0</v>
      </c>
      <c r="V920" s="95">
        <v>100</v>
      </c>
      <c r="W920" s="95">
        <v>28</v>
      </c>
      <c r="X920" s="82" t="s">
        <v>7685</v>
      </c>
      <c r="Y920" s="95"/>
      <c r="Z920" s="95"/>
      <c r="AA920" s="95"/>
      <c r="AB920" s="95">
        <v>30</v>
      </c>
      <c r="AC920" s="95" t="s">
        <v>1041</v>
      </c>
      <c r="AD920" s="82"/>
      <c r="AE920" s="360">
        <v>6</v>
      </c>
      <c r="AF920" s="62">
        <v>85</v>
      </c>
      <c r="AG920" s="394" t="s">
        <v>7032</v>
      </c>
      <c r="AH920" s="161" t="s">
        <v>7052</v>
      </c>
      <c r="AI920" s="366"/>
      <c r="AJ920" s="386"/>
      <c r="AK920" s="285"/>
      <c r="AL920" s="366"/>
      <c r="AM920" s="386"/>
      <c r="AN920" s="285"/>
      <c r="AO920" s="366"/>
      <c r="AP920" s="386"/>
      <c r="AQ920" s="285"/>
      <c r="AR920" s="366"/>
      <c r="AS920" s="386"/>
      <c r="AT920" s="95"/>
      <c r="AU920" s="366"/>
      <c r="AV920" s="369"/>
      <c r="AW920" s="95"/>
      <c r="AX920" s="366"/>
      <c r="AY920" s="132"/>
      <c r="AZ920" s="132"/>
      <c r="BA920" s="132"/>
      <c r="BB920" s="132"/>
      <c r="BC920" s="132"/>
    </row>
    <row r="921" spans="1:55" s="39" customFormat="1" ht="103.95" customHeight="1" x14ac:dyDescent="0.25">
      <c r="A921" s="95">
        <v>2997</v>
      </c>
      <c r="B921" s="253" t="s">
        <v>6992</v>
      </c>
      <c r="C921" s="95" t="s">
        <v>6993</v>
      </c>
      <c r="D921" s="82"/>
      <c r="E921" s="284" t="s">
        <v>7265</v>
      </c>
      <c r="F921" s="95" t="s">
        <v>7266</v>
      </c>
      <c r="G921" s="284" t="s">
        <v>7267</v>
      </c>
      <c r="H921" s="95">
        <v>2011</v>
      </c>
      <c r="I921" s="161" t="s">
        <v>7268</v>
      </c>
      <c r="J921" s="261">
        <v>34226</v>
      </c>
      <c r="K921" s="105" t="s">
        <v>6709</v>
      </c>
      <c r="L921" s="161" t="s">
        <v>6998</v>
      </c>
      <c r="M921" s="161" t="s">
        <v>6999</v>
      </c>
      <c r="N921" s="161" t="s">
        <v>7269</v>
      </c>
      <c r="O921" s="161" t="s">
        <v>7270</v>
      </c>
      <c r="P921" s="95" t="s">
        <v>7271</v>
      </c>
      <c r="Q921" s="82" t="s">
        <v>7003</v>
      </c>
      <c r="R921" s="82">
        <v>0</v>
      </c>
      <c r="S921" s="82"/>
      <c r="T921" s="82"/>
      <c r="U921" s="82">
        <v>0</v>
      </c>
      <c r="V921" s="95">
        <v>15</v>
      </c>
      <c r="W921" s="95">
        <v>25</v>
      </c>
      <c r="X921" s="82" t="s">
        <v>7685</v>
      </c>
      <c r="Y921" s="95"/>
      <c r="Z921" s="95"/>
      <c r="AA921" s="95"/>
      <c r="AB921" s="95">
        <v>60</v>
      </c>
      <c r="AC921" s="95" t="s">
        <v>1041</v>
      </c>
      <c r="AD921" s="82"/>
      <c r="AE921" s="360">
        <v>7</v>
      </c>
      <c r="AF921" s="62">
        <v>15</v>
      </c>
      <c r="AG921" s="394" t="s">
        <v>7032</v>
      </c>
      <c r="AH921" s="161" t="s">
        <v>7265</v>
      </c>
      <c r="AI921" s="366"/>
      <c r="AJ921" s="386"/>
      <c r="AK921" s="285"/>
      <c r="AL921" s="366"/>
      <c r="AM921" s="386"/>
      <c r="AN921" s="285"/>
      <c r="AO921" s="366"/>
      <c r="AP921" s="386"/>
      <c r="AQ921" s="285"/>
      <c r="AR921" s="366"/>
      <c r="AS921" s="386"/>
      <c r="AT921" s="95"/>
      <c r="AU921" s="366"/>
      <c r="AV921" s="369"/>
      <c r="AW921" s="95"/>
      <c r="AX921" s="366"/>
      <c r="AY921" s="132"/>
      <c r="AZ921" s="132"/>
      <c r="BA921" s="132"/>
      <c r="BB921" s="132"/>
      <c r="BC921" s="132"/>
    </row>
    <row r="922" spans="1:55" s="39" customFormat="1" ht="103.95" customHeight="1" x14ac:dyDescent="0.25">
      <c r="A922" s="95">
        <v>2997</v>
      </c>
      <c r="B922" s="253" t="s">
        <v>6992</v>
      </c>
      <c r="C922" s="95" t="s">
        <v>6993</v>
      </c>
      <c r="D922" s="82"/>
      <c r="E922" s="284" t="s">
        <v>5935</v>
      </c>
      <c r="F922" s="95" t="s">
        <v>7118</v>
      </c>
      <c r="G922" s="284" t="s">
        <v>7272</v>
      </c>
      <c r="H922" s="95">
        <v>2010</v>
      </c>
      <c r="I922" s="161" t="s">
        <v>7273</v>
      </c>
      <c r="J922" s="261">
        <v>28602</v>
      </c>
      <c r="K922" s="105" t="s">
        <v>6709</v>
      </c>
      <c r="L922" s="161" t="s">
        <v>6998</v>
      </c>
      <c r="M922" s="161" t="s">
        <v>6999</v>
      </c>
      <c r="N922" s="161" t="s">
        <v>7274</v>
      </c>
      <c r="O922" s="161" t="s">
        <v>7275</v>
      </c>
      <c r="P922" s="95" t="s">
        <v>7276</v>
      </c>
      <c r="Q922" s="82" t="s">
        <v>7003</v>
      </c>
      <c r="R922" s="82">
        <v>0</v>
      </c>
      <c r="S922" s="82"/>
      <c r="T922" s="82"/>
      <c r="U922" s="82">
        <v>0</v>
      </c>
      <c r="V922" s="95">
        <v>80</v>
      </c>
      <c r="W922" s="95">
        <v>57</v>
      </c>
      <c r="X922" s="82" t="s">
        <v>7685</v>
      </c>
      <c r="Y922" s="95"/>
      <c r="Z922" s="95"/>
      <c r="AA922" s="95"/>
      <c r="AB922" s="95">
        <v>4</v>
      </c>
      <c r="AC922" s="95" t="s">
        <v>1041</v>
      </c>
      <c r="AD922" s="82"/>
      <c r="AE922" s="360">
        <v>5</v>
      </c>
      <c r="AF922" s="62">
        <v>80</v>
      </c>
      <c r="AG922" s="394" t="s">
        <v>7124</v>
      </c>
      <c r="AH922" s="161" t="s">
        <v>5935</v>
      </c>
      <c r="AI922" s="366"/>
      <c r="AJ922" s="386"/>
      <c r="AK922" s="285"/>
      <c r="AL922" s="366"/>
      <c r="AM922" s="386"/>
      <c r="AN922" s="285"/>
      <c r="AO922" s="366"/>
      <c r="AP922" s="386"/>
      <c r="AQ922" s="285"/>
      <c r="AR922" s="366"/>
      <c r="AS922" s="386"/>
      <c r="AT922" s="95"/>
      <c r="AU922" s="366"/>
      <c r="AV922" s="369"/>
      <c r="AW922" s="95"/>
      <c r="AX922" s="366"/>
      <c r="AY922" s="132"/>
      <c r="AZ922" s="132"/>
      <c r="BA922" s="132"/>
      <c r="BB922" s="132"/>
      <c r="BC922" s="132"/>
    </row>
    <row r="923" spans="1:55" s="39" customFormat="1" ht="103.95" customHeight="1" x14ac:dyDescent="0.25">
      <c r="A923" s="95">
        <v>2997</v>
      </c>
      <c r="B923" s="253" t="s">
        <v>6992</v>
      </c>
      <c r="C923" s="95" t="s">
        <v>6993</v>
      </c>
      <c r="D923" s="82"/>
      <c r="E923" s="284" t="s">
        <v>7277</v>
      </c>
      <c r="F923" s="95" t="s">
        <v>7278</v>
      </c>
      <c r="G923" s="284" t="s">
        <v>7279</v>
      </c>
      <c r="H923" s="95">
        <v>2011</v>
      </c>
      <c r="I923" s="161" t="s">
        <v>7280</v>
      </c>
      <c r="J923" s="261">
        <v>11577</v>
      </c>
      <c r="K923" s="105" t="s">
        <v>6709</v>
      </c>
      <c r="L923" s="161" t="s">
        <v>6998</v>
      </c>
      <c r="M923" s="161" t="s">
        <v>6999</v>
      </c>
      <c r="N923" s="161" t="s">
        <v>7281</v>
      </c>
      <c r="O923" s="161" t="s">
        <v>7282</v>
      </c>
      <c r="P923" s="95" t="s">
        <v>7283</v>
      </c>
      <c r="Q923" s="82" t="s">
        <v>7003</v>
      </c>
      <c r="R923" s="82">
        <v>0</v>
      </c>
      <c r="S923" s="82"/>
      <c r="T923" s="82"/>
      <c r="U923" s="82">
        <v>0</v>
      </c>
      <c r="V923" s="95">
        <v>100</v>
      </c>
      <c r="W923" s="95">
        <v>25</v>
      </c>
      <c r="X923" s="82" t="s">
        <v>7685</v>
      </c>
      <c r="Y923" s="95"/>
      <c r="Z923" s="95"/>
      <c r="AA923" s="95"/>
      <c r="AB923" s="95">
        <v>11</v>
      </c>
      <c r="AC923" s="95" t="s">
        <v>1041</v>
      </c>
      <c r="AD923" s="82"/>
      <c r="AE923" s="360">
        <v>10</v>
      </c>
      <c r="AF923" s="62">
        <v>100</v>
      </c>
      <c r="AG923" s="394" t="s">
        <v>7107</v>
      </c>
      <c r="AH923" s="161" t="s">
        <v>7277</v>
      </c>
      <c r="AI923" s="366"/>
      <c r="AJ923" s="386"/>
      <c r="AK923" s="285"/>
      <c r="AL923" s="366"/>
      <c r="AM923" s="386"/>
      <c r="AN923" s="285"/>
      <c r="AO923" s="366"/>
      <c r="AP923" s="386"/>
      <c r="AQ923" s="285"/>
      <c r="AR923" s="366"/>
      <c r="AS923" s="386"/>
      <c r="AT923" s="95"/>
      <c r="AU923" s="366"/>
      <c r="AV923" s="369"/>
      <c r="AW923" s="95"/>
      <c r="AX923" s="366"/>
      <c r="AY923" s="132"/>
      <c r="AZ923" s="132"/>
      <c r="BA923" s="132"/>
      <c r="BB923" s="132"/>
      <c r="BC923" s="132"/>
    </row>
    <row r="924" spans="1:55" s="39" customFormat="1" ht="103.95" customHeight="1" x14ac:dyDescent="0.25">
      <c r="A924" s="95">
        <v>2997</v>
      </c>
      <c r="B924" s="253" t="s">
        <v>6992</v>
      </c>
      <c r="C924" s="95" t="s">
        <v>6993</v>
      </c>
      <c r="D924" s="82"/>
      <c r="E924" s="284" t="s">
        <v>7277</v>
      </c>
      <c r="F924" s="95" t="s">
        <v>7278</v>
      </c>
      <c r="G924" s="284" t="s">
        <v>7284</v>
      </c>
      <c r="H924" s="95">
        <v>2011</v>
      </c>
      <c r="I924" s="161" t="s">
        <v>7285</v>
      </c>
      <c r="J924" s="261">
        <v>5802</v>
      </c>
      <c r="K924" s="105" t="s">
        <v>6709</v>
      </c>
      <c r="L924" s="161" t="s">
        <v>6998</v>
      </c>
      <c r="M924" s="161" t="s">
        <v>6999</v>
      </c>
      <c r="N924" s="161" t="s">
        <v>7281</v>
      </c>
      <c r="O924" s="161" t="s">
        <v>7282</v>
      </c>
      <c r="P924" s="95" t="s">
        <v>7286</v>
      </c>
      <c r="Q924" s="82" t="s">
        <v>7003</v>
      </c>
      <c r="R924" s="82">
        <v>0</v>
      </c>
      <c r="S924" s="82"/>
      <c r="T924" s="82"/>
      <c r="U924" s="82">
        <v>0</v>
      </c>
      <c r="V924" s="95">
        <v>100</v>
      </c>
      <c r="W924" s="95">
        <v>30</v>
      </c>
      <c r="X924" s="82" t="s">
        <v>7685</v>
      </c>
      <c r="Y924" s="95"/>
      <c r="Z924" s="95"/>
      <c r="AA924" s="95"/>
      <c r="AB924" s="95">
        <v>11</v>
      </c>
      <c r="AC924" s="95" t="s">
        <v>1041</v>
      </c>
      <c r="AD924" s="82"/>
      <c r="AE924" s="360">
        <v>7</v>
      </c>
      <c r="AF924" s="62">
        <v>100</v>
      </c>
      <c r="AG924" s="394" t="s">
        <v>7107</v>
      </c>
      <c r="AH924" s="161" t="s">
        <v>7277</v>
      </c>
      <c r="AI924" s="366"/>
      <c r="AJ924" s="386"/>
      <c r="AK924" s="285"/>
      <c r="AL924" s="366"/>
      <c r="AM924" s="386"/>
      <c r="AN924" s="285"/>
      <c r="AO924" s="366"/>
      <c r="AP924" s="386"/>
      <c r="AQ924" s="285"/>
      <c r="AR924" s="366"/>
      <c r="AS924" s="386"/>
      <c r="AT924" s="95"/>
      <c r="AU924" s="366"/>
      <c r="AV924" s="369"/>
      <c r="AW924" s="95"/>
      <c r="AX924" s="366"/>
      <c r="AY924" s="132"/>
      <c r="AZ924" s="132"/>
      <c r="BA924" s="132"/>
      <c r="BB924" s="132"/>
      <c r="BC924" s="132"/>
    </row>
    <row r="925" spans="1:55" s="39" customFormat="1" ht="103.95" customHeight="1" x14ac:dyDescent="0.25">
      <c r="A925" s="95">
        <v>2997</v>
      </c>
      <c r="B925" s="253" t="s">
        <v>6992</v>
      </c>
      <c r="C925" s="95" t="s">
        <v>6993</v>
      </c>
      <c r="D925" s="82"/>
      <c r="E925" s="284" t="s">
        <v>7277</v>
      </c>
      <c r="F925" s="95" t="s">
        <v>7278</v>
      </c>
      <c r="G925" s="284" t="s">
        <v>7287</v>
      </c>
      <c r="H925" s="95">
        <v>2011</v>
      </c>
      <c r="I925" s="161" t="s">
        <v>7288</v>
      </c>
      <c r="J925" s="261">
        <v>7800</v>
      </c>
      <c r="K925" s="105" t="s">
        <v>6709</v>
      </c>
      <c r="L925" s="161" t="s">
        <v>6998</v>
      </c>
      <c r="M925" s="161" t="s">
        <v>6999</v>
      </c>
      <c r="N925" s="161" t="s">
        <v>7281</v>
      </c>
      <c r="O925" s="161" t="s">
        <v>7282</v>
      </c>
      <c r="P925" s="95" t="s">
        <v>7289</v>
      </c>
      <c r="Q925" s="82" t="s">
        <v>7003</v>
      </c>
      <c r="R925" s="82">
        <v>0</v>
      </c>
      <c r="S925" s="82"/>
      <c r="T925" s="82"/>
      <c r="U925" s="82">
        <v>0</v>
      </c>
      <c r="V925" s="95">
        <v>100</v>
      </c>
      <c r="W925" s="95">
        <v>29</v>
      </c>
      <c r="X925" s="82" t="s">
        <v>7685</v>
      </c>
      <c r="Y925" s="95"/>
      <c r="Z925" s="95"/>
      <c r="AA925" s="95"/>
      <c r="AB925" s="95">
        <v>11</v>
      </c>
      <c r="AC925" s="95" t="s">
        <v>1041</v>
      </c>
      <c r="AD925" s="82"/>
      <c r="AE925" s="360">
        <v>6</v>
      </c>
      <c r="AF925" s="62">
        <v>100</v>
      </c>
      <c r="AG925" s="394" t="s">
        <v>7107</v>
      </c>
      <c r="AH925" s="161" t="s">
        <v>7277</v>
      </c>
      <c r="AI925" s="366"/>
      <c r="AJ925" s="386"/>
      <c r="AK925" s="285"/>
      <c r="AL925" s="366"/>
      <c r="AM925" s="386"/>
      <c r="AN925" s="285"/>
      <c r="AO925" s="366"/>
      <c r="AP925" s="386"/>
      <c r="AQ925" s="285"/>
      <c r="AR925" s="366"/>
      <c r="AS925" s="386"/>
      <c r="AT925" s="95"/>
      <c r="AU925" s="366"/>
      <c r="AV925" s="369"/>
      <c r="AW925" s="95"/>
      <c r="AX925" s="366"/>
      <c r="AY925" s="132"/>
      <c r="AZ925" s="132"/>
      <c r="BA925" s="132"/>
      <c r="BB925" s="132"/>
      <c r="BC925" s="132"/>
    </row>
    <row r="926" spans="1:55" s="39" customFormat="1" ht="156" customHeight="1" x14ac:dyDescent="0.25">
      <c r="A926" s="95">
        <v>2997</v>
      </c>
      <c r="B926" s="253" t="s">
        <v>6992</v>
      </c>
      <c r="C926" s="95" t="s">
        <v>6993</v>
      </c>
      <c r="D926" s="82"/>
      <c r="E926" s="284" t="s">
        <v>7290</v>
      </c>
      <c r="F926" s="95" t="s">
        <v>7291</v>
      </c>
      <c r="G926" s="284" t="s">
        <v>7292</v>
      </c>
      <c r="H926" s="95">
        <v>2010</v>
      </c>
      <c r="I926" s="161" t="s">
        <v>7293</v>
      </c>
      <c r="J926" s="261">
        <v>19422</v>
      </c>
      <c r="K926" s="105" t="s">
        <v>6709</v>
      </c>
      <c r="L926" s="161" t="s">
        <v>6998</v>
      </c>
      <c r="M926" s="161" t="s">
        <v>6999</v>
      </c>
      <c r="N926" s="161" t="s">
        <v>7294</v>
      </c>
      <c r="O926" s="161" t="s">
        <v>7295</v>
      </c>
      <c r="P926" s="95" t="s">
        <v>7296</v>
      </c>
      <c r="Q926" s="82" t="s">
        <v>7003</v>
      </c>
      <c r="R926" s="82">
        <v>0</v>
      </c>
      <c r="S926" s="82"/>
      <c r="T926" s="82"/>
      <c r="U926" s="82">
        <v>0</v>
      </c>
      <c r="V926" s="95">
        <v>10</v>
      </c>
      <c r="W926" s="95">
        <v>60</v>
      </c>
      <c r="X926" s="82" t="s">
        <v>7685</v>
      </c>
      <c r="Y926" s="95"/>
      <c r="Z926" s="95"/>
      <c r="AA926" s="95"/>
      <c r="AB926" s="95">
        <v>32</v>
      </c>
      <c r="AC926" s="95" t="s">
        <v>1041</v>
      </c>
      <c r="AD926" s="82"/>
      <c r="AE926" s="360">
        <v>5</v>
      </c>
      <c r="AF926" s="62">
        <v>10</v>
      </c>
      <c r="AG926" s="394" t="s">
        <v>7107</v>
      </c>
      <c r="AH926" s="161" t="s">
        <v>7290</v>
      </c>
      <c r="AI926" s="366"/>
      <c r="AJ926" s="386"/>
      <c r="AK926" s="285"/>
      <c r="AL926" s="366"/>
      <c r="AM926" s="386"/>
      <c r="AN926" s="285"/>
      <c r="AO926" s="366"/>
      <c r="AP926" s="386"/>
      <c r="AQ926" s="285"/>
      <c r="AR926" s="366"/>
      <c r="AS926" s="386"/>
      <c r="AT926" s="95"/>
      <c r="AU926" s="366"/>
      <c r="AV926" s="369"/>
      <c r="AW926" s="95"/>
      <c r="AX926" s="366"/>
      <c r="AY926" s="132"/>
      <c r="AZ926" s="132"/>
      <c r="BA926" s="132"/>
      <c r="BB926" s="132"/>
      <c r="BC926" s="132"/>
    </row>
    <row r="927" spans="1:55" s="39" customFormat="1" ht="103.95" customHeight="1" x14ac:dyDescent="0.25">
      <c r="A927" s="95">
        <v>2997</v>
      </c>
      <c r="B927" s="253" t="s">
        <v>6992</v>
      </c>
      <c r="C927" s="95" t="s">
        <v>6993</v>
      </c>
      <c r="D927" s="82"/>
      <c r="E927" s="284" t="s">
        <v>5782</v>
      </c>
      <c r="F927" s="95" t="s">
        <v>7101</v>
      </c>
      <c r="G927" s="284" t="s">
        <v>4612</v>
      </c>
      <c r="H927" s="95">
        <v>2010</v>
      </c>
      <c r="I927" s="161" t="s">
        <v>7297</v>
      </c>
      <c r="J927" s="261">
        <v>50814</v>
      </c>
      <c r="K927" s="105" t="s">
        <v>6709</v>
      </c>
      <c r="L927" s="161" t="s">
        <v>6998</v>
      </c>
      <c r="M927" s="161" t="s">
        <v>6999</v>
      </c>
      <c r="N927" s="161" t="s">
        <v>7298</v>
      </c>
      <c r="O927" s="161" t="s">
        <v>7299</v>
      </c>
      <c r="P927" s="95" t="s">
        <v>7300</v>
      </c>
      <c r="Q927" s="82" t="s">
        <v>7003</v>
      </c>
      <c r="R927" s="82">
        <v>0</v>
      </c>
      <c r="S927" s="82"/>
      <c r="T927" s="82"/>
      <c r="U927" s="82">
        <v>0</v>
      </c>
      <c r="V927" s="95">
        <v>30</v>
      </c>
      <c r="W927" s="95">
        <v>18</v>
      </c>
      <c r="X927" s="82" t="s">
        <v>7685</v>
      </c>
      <c r="Y927" s="95"/>
      <c r="Z927" s="95"/>
      <c r="AA927" s="95"/>
      <c r="AB927" s="95">
        <v>44</v>
      </c>
      <c r="AC927" s="95" t="s">
        <v>1041</v>
      </c>
      <c r="AD927" s="82"/>
      <c r="AE927" s="360">
        <v>7</v>
      </c>
      <c r="AF927" s="62">
        <v>30</v>
      </c>
      <c r="AG927" s="394" t="s">
        <v>7107</v>
      </c>
      <c r="AH927" s="161" t="s">
        <v>5782</v>
      </c>
      <c r="AI927" s="366"/>
      <c r="AJ927" s="386"/>
      <c r="AK927" s="285"/>
      <c r="AL927" s="366"/>
      <c r="AM927" s="386"/>
      <c r="AN927" s="285"/>
      <c r="AO927" s="366"/>
      <c r="AP927" s="386"/>
      <c r="AQ927" s="285"/>
      <c r="AR927" s="366"/>
      <c r="AS927" s="386"/>
      <c r="AT927" s="95"/>
      <c r="AU927" s="366"/>
      <c r="AV927" s="369"/>
      <c r="AW927" s="95"/>
      <c r="AX927" s="366"/>
      <c r="AY927" s="132"/>
      <c r="AZ927" s="132"/>
      <c r="BA927" s="132"/>
      <c r="BB927" s="132"/>
      <c r="BC927" s="132"/>
    </row>
    <row r="928" spans="1:55" s="39" customFormat="1" ht="103.95" customHeight="1" x14ac:dyDescent="0.25">
      <c r="A928" s="95">
        <v>2997</v>
      </c>
      <c r="B928" s="253" t="s">
        <v>6992</v>
      </c>
      <c r="C928" s="95" t="s">
        <v>6993</v>
      </c>
      <c r="D928" s="82"/>
      <c r="E928" s="284" t="s">
        <v>5782</v>
      </c>
      <c r="F928" s="95" t="s">
        <v>7101</v>
      </c>
      <c r="G928" s="284" t="s">
        <v>7301</v>
      </c>
      <c r="H928" s="95">
        <v>2010</v>
      </c>
      <c r="I928" s="161" t="s">
        <v>7302</v>
      </c>
      <c r="J928" s="261">
        <v>32017</v>
      </c>
      <c r="K928" s="105" t="s">
        <v>6709</v>
      </c>
      <c r="L928" s="161" t="s">
        <v>6998</v>
      </c>
      <c r="M928" s="161" t="s">
        <v>6999</v>
      </c>
      <c r="N928" s="161" t="s">
        <v>7303</v>
      </c>
      <c r="O928" s="161" t="s">
        <v>7304</v>
      </c>
      <c r="P928" s="95" t="s">
        <v>7305</v>
      </c>
      <c r="Q928" s="82" t="s">
        <v>7003</v>
      </c>
      <c r="R928" s="82">
        <v>0</v>
      </c>
      <c r="S928" s="82"/>
      <c r="T928" s="82"/>
      <c r="U928" s="82">
        <v>0</v>
      </c>
      <c r="V928" s="95">
        <v>30</v>
      </c>
      <c r="W928" s="95">
        <v>33</v>
      </c>
      <c r="X928" s="82" t="s">
        <v>7685</v>
      </c>
      <c r="Y928" s="95"/>
      <c r="Z928" s="95"/>
      <c r="AA928" s="95"/>
      <c r="AB928" s="95">
        <v>32</v>
      </c>
      <c r="AC928" s="95" t="s">
        <v>1041</v>
      </c>
      <c r="AD928" s="82"/>
      <c r="AE928" s="360">
        <v>7</v>
      </c>
      <c r="AF928" s="62">
        <v>30</v>
      </c>
      <c r="AG928" s="394" t="s">
        <v>7107</v>
      </c>
      <c r="AH928" s="161" t="s">
        <v>5782</v>
      </c>
      <c r="AI928" s="366"/>
      <c r="AJ928" s="386"/>
      <c r="AK928" s="285"/>
      <c r="AL928" s="366"/>
      <c r="AM928" s="386"/>
      <c r="AN928" s="285"/>
      <c r="AO928" s="366"/>
      <c r="AP928" s="386"/>
      <c r="AQ928" s="285"/>
      <c r="AR928" s="366"/>
      <c r="AS928" s="386"/>
      <c r="AT928" s="95"/>
      <c r="AU928" s="366"/>
      <c r="AV928" s="369"/>
      <c r="AW928" s="95"/>
      <c r="AX928" s="366"/>
      <c r="AY928" s="132"/>
      <c r="AZ928" s="132"/>
      <c r="BA928" s="132"/>
      <c r="BB928" s="132"/>
      <c r="BC928" s="132"/>
    </row>
    <row r="929" spans="1:55" s="39" customFormat="1" ht="130.05000000000001" customHeight="1" x14ac:dyDescent="0.25">
      <c r="A929" s="95">
        <v>2997</v>
      </c>
      <c r="B929" s="253" t="s">
        <v>6992</v>
      </c>
      <c r="C929" s="95" t="s">
        <v>6993</v>
      </c>
      <c r="D929" s="82"/>
      <c r="E929" s="284" t="s">
        <v>7306</v>
      </c>
      <c r="F929" s="95" t="s">
        <v>7307</v>
      </c>
      <c r="G929" s="284" t="s">
        <v>7308</v>
      </c>
      <c r="H929" s="95">
        <v>2010</v>
      </c>
      <c r="I929" s="161" t="s">
        <v>7309</v>
      </c>
      <c r="J929" s="261">
        <v>43586</v>
      </c>
      <c r="K929" s="105" t="s">
        <v>6709</v>
      </c>
      <c r="L929" s="161" t="s">
        <v>6998</v>
      </c>
      <c r="M929" s="161" t="s">
        <v>6999</v>
      </c>
      <c r="N929" s="161" t="s">
        <v>7310</v>
      </c>
      <c r="O929" s="161" t="s">
        <v>7311</v>
      </c>
      <c r="P929" s="95" t="s">
        <v>7312</v>
      </c>
      <c r="Q929" s="82" t="s">
        <v>7003</v>
      </c>
      <c r="R929" s="82">
        <v>0</v>
      </c>
      <c r="S929" s="82"/>
      <c r="T929" s="82"/>
      <c r="U929" s="82">
        <v>0</v>
      </c>
      <c r="V929" s="95">
        <v>77</v>
      </c>
      <c r="W929" s="95">
        <v>50</v>
      </c>
      <c r="X929" s="82" t="s">
        <v>7685</v>
      </c>
      <c r="Y929" s="95"/>
      <c r="Z929" s="95"/>
      <c r="AA929" s="95"/>
      <c r="AB929" s="95">
        <v>44</v>
      </c>
      <c r="AC929" s="95" t="s">
        <v>1041</v>
      </c>
      <c r="AD929" s="82"/>
      <c r="AE929" s="360">
        <v>9</v>
      </c>
      <c r="AF929" s="62">
        <v>77</v>
      </c>
      <c r="AG929" s="394" t="s">
        <v>7157</v>
      </c>
      <c r="AH929" s="161" t="s">
        <v>7306</v>
      </c>
      <c r="AI929" s="366"/>
      <c r="AJ929" s="386"/>
      <c r="AK929" s="285"/>
      <c r="AL929" s="366"/>
      <c r="AM929" s="386"/>
      <c r="AN929" s="285"/>
      <c r="AO929" s="366"/>
      <c r="AP929" s="386"/>
      <c r="AQ929" s="285"/>
      <c r="AR929" s="366"/>
      <c r="AS929" s="386"/>
      <c r="AT929" s="95"/>
      <c r="AU929" s="366"/>
      <c r="AV929" s="369"/>
      <c r="AW929" s="95"/>
      <c r="AX929" s="366"/>
      <c r="AY929" s="132"/>
      <c r="AZ929" s="132"/>
      <c r="BA929" s="132"/>
      <c r="BB929" s="132"/>
      <c r="BC929" s="132"/>
    </row>
    <row r="930" spans="1:55" s="39" customFormat="1" ht="103.95" customHeight="1" x14ac:dyDescent="0.25">
      <c r="A930" s="95">
        <v>2997</v>
      </c>
      <c r="B930" s="253" t="s">
        <v>6992</v>
      </c>
      <c r="C930" s="95" t="s">
        <v>6993</v>
      </c>
      <c r="D930" s="82"/>
      <c r="E930" s="284" t="s">
        <v>7045</v>
      </c>
      <c r="F930" s="95" t="s">
        <v>7046</v>
      </c>
      <c r="G930" s="284" t="s">
        <v>7313</v>
      </c>
      <c r="H930" s="95">
        <v>2011</v>
      </c>
      <c r="I930" s="161" t="s">
        <v>7314</v>
      </c>
      <c r="J930" s="261">
        <v>7260</v>
      </c>
      <c r="K930" s="105" t="s">
        <v>6709</v>
      </c>
      <c r="L930" s="161" t="s">
        <v>6998</v>
      </c>
      <c r="M930" s="161" t="s">
        <v>6999</v>
      </c>
      <c r="N930" s="161" t="s">
        <v>7315</v>
      </c>
      <c r="O930" s="161" t="s">
        <v>7316</v>
      </c>
      <c r="P930" s="95" t="s">
        <v>7317</v>
      </c>
      <c r="Q930" s="82" t="s">
        <v>7003</v>
      </c>
      <c r="R930" s="82">
        <v>0</v>
      </c>
      <c r="S930" s="82"/>
      <c r="T930" s="82"/>
      <c r="U930" s="82">
        <v>0</v>
      </c>
      <c r="V930" s="95">
        <v>60</v>
      </c>
      <c r="W930" s="95">
        <v>29</v>
      </c>
      <c r="X930" s="82" t="s">
        <v>7685</v>
      </c>
      <c r="Y930" s="95"/>
      <c r="Z930" s="95"/>
      <c r="AA930" s="95"/>
      <c r="AB930" s="95">
        <v>4</v>
      </c>
      <c r="AC930" s="95" t="s">
        <v>1041</v>
      </c>
      <c r="AD930" s="82"/>
      <c r="AE930" s="360">
        <v>7</v>
      </c>
      <c r="AF930" s="62">
        <v>60</v>
      </c>
      <c r="AG930" s="394" t="s">
        <v>7032</v>
      </c>
      <c r="AH930" s="161" t="s">
        <v>7045</v>
      </c>
      <c r="AI930" s="366"/>
      <c r="AJ930" s="386"/>
      <c r="AK930" s="285"/>
      <c r="AL930" s="366"/>
      <c r="AM930" s="386"/>
      <c r="AN930" s="285"/>
      <c r="AO930" s="366"/>
      <c r="AP930" s="386"/>
      <c r="AQ930" s="285"/>
      <c r="AR930" s="366"/>
      <c r="AS930" s="386"/>
      <c r="AT930" s="95"/>
      <c r="AU930" s="366"/>
      <c r="AV930" s="369"/>
      <c r="AW930" s="95"/>
      <c r="AX930" s="366"/>
      <c r="AY930" s="132"/>
      <c r="AZ930" s="132"/>
      <c r="BA930" s="132"/>
      <c r="BB930" s="132"/>
      <c r="BC930" s="132"/>
    </row>
    <row r="931" spans="1:55" s="39" customFormat="1" ht="103.95" customHeight="1" x14ac:dyDescent="0.25">
      <c r="A931" s="95">
        <v>2997</v>
      </c>
      <c r="B931" s="253" t="s">
        <v>6992</v>
      </c>
      <c r="C931" s="95" t="s">
        <v>6993</v>
      </c>
      <c r="D931" s="82"/>
      <c r="E931" s="284" t="s">
        <v>7182</v>
      </c>
      <c r="F931" s="95" t="s">
        <v>7183</v>
      </c>
      <c r="G931" s="284" t="s">
        <v>7318</v>
      </c>
      <c r="H931" s="95">
        <v>2012</v>
      </c>
      <c r="I931" s="161" t="s">
        <v>7319</v>
      </c>
      <c r="J931" s="261">
        <v>42000</v>
      </c>
      <c r="K931" s="105" t="s">
        <v>6709</v>
      </c>
      <c r="L931" s="161" t="s">
        <v>6998</v>
      </c>
      <c r="M931" s="161" t="s">
        <v>6999</v>
      </c>
      <c r="N931" s="161" t="s">
        <v>7320</v>
      </c>
      <c r="O931" s="161" t="s">
        <v>7321</v>
      </c>
      <c r="P931" s="95" t="s">
        <v>7322</v>
      </c>
      <c r="Q931" s="82" t="s">
        <v>7003</v>
      </c>
      <c r="R931" s="82">
        <v>0</v>
      </c>
      <c r="S931" s="82"/>
      <c r="T931" s="82"/>
      <c r="U931" s="82">
        <v>0</v>
      </c>
      <c r="V931" s="95">
        <v>34</v>
      </c>
      <c r="W931" s="95">
        <v>20</v>
      </c>
      <c r="X931" s="82" t="s">
        <v>7685</v>
      </c>
      <c r="Y931" s="95"/>
      <c r="Z931" s="95"/>
      <c r="AA931" s="95"/>
      <c r="AB931" s="95">
        <v>4</v>
      </c>
      <c r="AC931" s="95" t="s">
        <v>1041</v>
      </c>
      <c r="AD931" s="82"/>
      <c r="AE931" s="360">
        <v>6</v>
      </c>
      <c r="AF931" s="62">
        <v>34</v>
      </c>
      <c r="AG931" s="394" t="s">
        <v>7004</v>
      </c>
      <c r="AH931" s="161" t="s">
        <v>7182</v>
      </c>
      <c r="AI931" s="366"/>
      <c r="AJ931" s="386"/>
      <c r="AK931" s="285"/>
      <c r="AL931" s="366"/>
      <c r="AM931" s="386"/>
      <c r="AN931" s="285"/>
      <c r="AO931" s="366"/>
      <c r="AP931" s="386"/>
      <c r="AQ931" s="285"/>
      <c r="AR931" s="366"/>
      <c r="AS931" s="386"/>
      <c r="AT931" s="95"/>
      <c r="AU931" s="366"/>
      <c r="AV931" s="369"/>
      <c r="AW931" s="95"/>
      <c r="AX931" s="366"/>
      <c r="AY931" s="132"/>
      <c r="AZ931" s="132"/>
      <c r="BA931" s="132"/>
      <c r="BB931" s="132"/>
      <c r="BC931" s="132"/>
    </row>
    <row r="932" spans="1:55" s="39" customFormat="1" ht="103.95" customHeight="1" x14ac:dyDescent="0.25">
      <c r="A932" s="95">
        <v>2997</v>
      </c>
      <c r="B932" s="253" t="s">
        <v>6992</v>
      </c>
      <c r="C932" s="95" t="s">
        <v>6993</v>
      </c>
      <c r="D932" s="82"/>
      <c r="E932" s="284" t="s">
        <v>4919</v>
      </c>
      <c r="F932" s="95" t="s">
        <v>7005</v>
      </c>
      <c r="G932" s="284" t="s">
        <v>7323</v>
      </c>
      <c r="H932" s="95">
        <v>2012</v>
      </c>
      <c r="I932" s="161" t="s">
        <v>7324</v>
      </c>
      <c r="J932" s="261">
        <v>28212</v>
      </c>
      <c r="K932" s="105" t="s">
        <v>6709</v>
      </c>
      <c r="L932" s="161" t="s">
        <v>6998</v>
      </c>
      <c r="M932" s="161" t="s">
        <v>6999</v>
      </c>
      <c r="N932" s="161" t="s">
        <v>7325</v>
      </c>
      <c r="O932" s="161" t="s">
        <v>7326</v>
      </c>
      <c r="P932" s="95" t="s">
        <v>7327</v>
      </c>
      <c r="Q932" s="82" t="s">
        <v>7003</v>
      </c>
      <c r="R932" s="82">
        <v>0</v>
      </c>
      <c r="S932" s="82"/>
      <c r="T932" s="82"/>
      <c r="U932" s="82">
        <v>0</v>
      </c>
      <c r="V932" s="95">
        <v>13</v>
      </c>
      <c r="W932" s="95">
        <v>30</v>
      </c>
      <c r="X932" s="82" t="s">
        <v>7685</v>
      </c>
      <c r="Y932" s="95"/>
      <c r="Z932" s="95"/>
      <c r="AA932" s="95"/>
      <c r="AB932" s="95">
        <v>44</v>
      </c>
      <c r="AC932" s="95" t="s">
        <v>1041</v>
      </c>
      <c r="AD932" s="82"/>
      <c r="AE932" s="360">
        <v>5</v>
      </c>
      <c r="AF932" s="62">
        <v>13</v>
      </c>
      <c r="AG932" s="394" t="s">
        <v>7004</v>
      </c>
      <c r="AH932" s="161" t="s">
        <v>4919</v>
      </c>
      <c r="AI932" s="366"/>
      <c r="AJ932" s="386"/>
      <c r="AK932" s="285"/>
      <c r="AL932" s="366"/>
      <c r="AM932" s="386"/>
      <c r="AN932" s="285"/>
      <c r="AO932" s="366"/>
      <c r="AP932" s="386"/>
      <c r="AQ932" s="285"/>
      <c r="AR932" s="366"/>
      <c r="AS932" s="386"/>
      <c r="AT932" s="95"/>
      <c r="AU932" s="366"/>
      <c r="AV932" s="369"/>
      <c r="AW932" s="95"/>
      <c r="AX932" s="366"/>
      <c r="AY932" s="132"/>
      <c r="AZ932" s="132"/>
      <c r="BA932" s="132"/>
      <c r="BB932" s="132"/>
      <c r="BC932" s="132"/>
    </row>
    <row r="933" spans="1:55" s="39" customFormat="1" ht="103.95" customHeight="1" x14ac:dyDescent="0.25">
      <c r="A933" s="95">
        <v>2997</v>
      </c>
      <c r="B933" s="253" t="s">
        <v>6992</v>
      </c>
      <c r="C933" s="95" t="s">
        <v>6993</v>
      </c>
      <c r="D933" s="82"/>
      <c r="E933" s="284" t="s">
        <v>7265</v>
      </c>
      <c r="F933" s="95" t="s">
        <v>7266</v>
      </c>
      <c r="G933" s="284" t="s">
        <v>7328</v>
      </c>
      <c r="H933" s="95">
        <v>2012</v>
      </c>
      <c r="I933" s="161" t="s">
        <v>7329</v>
      </c>
      <c r="J933" s="261">
        <v>29880</v>
      </c>
      <c r="K933" s="105" t="s">
        <v>6709</v>
      </c>
      <c r="L933" s="161" t="s">
        <v>6998</v>
      </c>
      <c r="M933" s="161" t="s">
        <v>6999</v>
      </c>
      <c r="N933" s="161" t="s">
        <v>7330</v>
      </c>
      <c r="O933" s="161" t="s">
        <v>7331</v>
      </c>
      <c r="P933" s="95" t="s">
        <v>7332</v>
      </c>
      <c r="Q933" s="82" t="s">
        <v>7003</v>
      </c>
      <c r="R933" s="82">
        <v>0</v>
      </c>
      <c r="S933" s="82"/>
      <c r="T933" s="82"/>
      <c r="U933" s="82">
        <v>0</v>
      </c>
      <c r="V933" s="95">
        <v>4</v>
      </c>
      <c r="W933" s="95">
        <v>10</v>
      </c>
      <c r="X933" s="82" t="s">
        <v>7685</v>
      </c>
      <c r="Y933" s="95"/>
      <c r="Z933" s="95"/>
      <c r="AA933" s="95"/>
      <c r="AB933" s="95">
        <v>44</v>
      </c>
      <c r="AC933" s="95" t="s">
        <v>1041</v>
      </c>
      <c r="AD933" s="82"/>
      <c r="AE933" s="360">
        <v>6</v>
      </c>
      <c r="AF933" s="62">
        <v>4</v>
      </c>
      <c r="AG933" s="394" t="s">
        <v>7032</v>
      </c>
      <c r="AH933" s="161" t="s">
        <v>7265</v>
      </c>
      <c r="AI933" s="366"/>
      <c r="AJ933" s="386"/>
      <c r="AK933" s="285"/>
      <c r="AL933" s="366"/>
      <c r="AM933" s="386"/>
      <c r="AN933" s="285"/>
      <c r="AO933" s="366"/>
      <c r="AP933" s="386"/>
      <c r="AQ933" s="285"/>
      <c r="AR933" s="366"/>
      <c r="AS933" s="386"/>
      <c r="AT933" s="95"/>
      <c r="AU933" s="366"/>
      <c r="AV933" s="369"/>
      <c r="AW933" s="95"/>
      <c r="AX933" s="366"/>
      <c r="AY933" s="132"/>
      <c r="AZ933" s="132"/>
      <c r="BA933" s="132"/>
      <c r="BB933" s="132"/>
      <c r="BC933" s="132"/>
    </row>
    <row r="934" spans="1:55" s="39" customFormat="1" ht="103.95" customHeight="1" x14ac:dyDescent="0.25">
      <c r="A934" s="95">
        <v>2997</v>
      </c>
      <c r="B934" s="253" t="s">
        <v>6992</v>
      </c>
      <c r="C934" s="95" t="s">
        <v>7333</v>
      </c>
      <c r="D934" s="82"/>
      <c r="E934" s="284" t="s">
        <v>7334</v>
      </c>
      <c r="F934" s="95">
        <v>12682</v>
      </c>
      <c r="G934" s="284" t="s">
        <v>7335</v>
      </c>
      <c r="H934" s="95">
        <v>2012</v>
      </c>
      <c r="I934" s="161" t="s">
        <v>7336</v>
      </c>
      <c r="J934" s="261">
        <v>8891</v>
      </c>
      <c r="K934" s="105" t="s">
        <v>6709</v>
      </c>
      <c r="L934" s="161" t="s">
        <v>6998</v>
      </c>
      <c r="M934" s="161" t="s">
        <v>6999</v>
      </c>
      <c r="N934" s="161" t="s">
        <v>7337</v>
      </c>
      <c r="O934" s="161" t="s">
        <v>7338</v>
      </c>
      <c r="P934" s="95" t="s">
        <v>7339</v>
      </c>
      <c r="Q934" s="82" t="s">
        <v>7003</v>
      </c>
      <c r="R934" s="82">
        <v>0</v>
      </c>
      <c r="S934" s="82"/>
      <c r="T934" s="82"/>
      <c r="U934" s="82">
        <v>0</v>
      </c>
      <c r="V934" s="95">
        <v>30</v>
      </c>
      <c r="W934" s="95">
        <v>28</v>
      </c>
      <c r="X934" s="82" t="s">
        <v>7685</v>
      </c>
      <c r="Y934" s="95"/>
      <c r="Z934" s="95"/>
      <c r="AA934" s="95"/>
      <c r="AB934" s="95">
        <v>11</v>
      </c>
      <c r="AC934" s="95" t="s">
        <v>1041</v>
      </c>
      <c r="AD934" s="82"/>
      <c r="AE934" s="360">
        <v>5</v>
      </c>
      <c r="AF934" s="62">
        <v>30</v>
      </c>
      <c r="AG934" s="394" t="s">
        <v>7107</v>
      </c>
      <c r="AH934" s="161" t="s">
        <v>7334</v>
      </c>
      <c r="AI934" s="366"/>
      <c r="AJ934" s="386"/>
      <c r="AK934" s="285"/>
      <c r="AL934" s="366"/>
      <c r="AM934" s="386"/>
      <c r="AN934" s="285"/>
      <c r="AO934" s="366"/>
      <c r="AP934" s="386"/>
      <c r="AQ934" s="285"/>
      <c r="AR934" s="366"/>
      <c r="AS934" s="386"/>
      <c r="AT934" s="95"/>
      <c r="AU934" s="366"/>
      <c r="AV934" s="369"/>
      <c r="AW934" s="95"/>
      <c r="AX934" s="366"/>
      <c r="AY934" s="132"/>
      <c r="AZ934" s="132"/>
      <c r="BA934" s="132"/>
      <c r="BB934" s="132"/>
      <c r="BC934" s="132"/>
    </row>
    <row r="935" spans="1:55" s="39" customFormat="1" ht="103.95" customHeight="1" x14ac:dyDescent="0.25">
      <c r="A935" s="95">
        <v>2997</v>
      </c>
      <c r="B935" s="253" t="s">
        <v>6992</v>
      </c>
      <c r="C935" s="95" t="s">
        <v>7340</v>
      </c>
      <c r="D935" s="82"/>
      <c r="E935" s="284" t="s">
        <v>7341</v>
      </c>
      <c r="F935" s="95">
        <v>23224</v>
      </c>
      <c r="G935" s="284" t="s">
        <v>7342</v>
      </c>
      <c r="H935" s="95">
        <v>2012</v>
      </c>
      <c r="I935" s="161" t="s">
        <v>7343</v>
      </c>
      <c r="J935" s="261">
        <v>15763</v>
      </c>
      <c r="K935" s="105" t="s">
        <v>6709</v>
      </c>
      <c r="L935" s="161" t="s">
        <v>6998</v>
      </c>
      <c r="M935" s="161" t="s">
        <v>6999</v>
      </c>
      <c r="N935" s="161" t="s">
        <v>7344</v>
      </c>
      <c r="O935" s="161" t="s">
        <v>7345</v>
      </c>
      <c r="P935" s="95" t="s">
        <v>7346</v>
      </c>
      <c r="Q935" s="82" t="s">
        <v>7003</v>
      </c>
      <c r="R935" s="82">
        <v>0</v>
      </c>
      <c r="S935" s="82"/>
      <c r="T935" s="82"/>
      <c r="U935" s="82">
        <v>0</v>
      </c>
      <c r="V935" s="95">
        <v>50</v>
      </c>
      <c r="W935" s="95">
        <v>23</v>
      </c>
      <c r="X935" s="82" t="s">
        <v>7685</v>
      </c>
      <c r="Y935" s="95"/>
      <c r="Z935" s="95"/>
      <c r="AA935" s="95"/>
      <c r="AB935" s="95">
        <v>30</v>
      </c>
      <c r="AC935" s="95" t="s">
        <v>1041</v>
      </c>
      <c r="AD935" s="82"/>
      <c r="AE935" s="360">
        <v>5</v>
      </c>
      <c r="AF935" s="62">
        <v>50</v>
      </c>
      <c r="AG935" s="394" t="s">
        <v>7032</v>
      </c>
      <c r="AH935" s="161" t="s">
        <v>7341</v>
      </c>
      <c r="AI935" s="366"/>
      <c r="AJ935" s="386"/>
      <c r="AK935" s="285"/>
      <c r="AL935" s="366"/>
      <c r="AM935" s="386"/>
      <c r="AN935" s="285"/>
      <c r="AO935" s="366"/>
      <c r="AP935" s="386"/>
      <c r="AQ935" s="285"/>
      <c r="AR935" s="366"/>
      <c r="AS935" s="386"/>
      <c r="AT935" s="95"/>
      <c r="AU935" s="366"/>
      <c r="AV935" s="369"/>
      <c r="AW935" s="95"/>
      <c r="AX935" s="366"/>
      <c r="AY935" s="132"/>
      <c r="AZ935" s="132"/>
      <c r="BA935" s="132"/>
      <c r="BB935" s="132"/>
      <c r="BC935" s="132"/>
    </row>
    <row r="936" spans="1:55" s="39" customFormat="1" ht="103.95" customHeight="1" x14ac:dyDescent="0.25">
      <c r="A936" s="95">
        <v>2997</v>
      </c>
      <c r="B936" s="253" t="s">
        <v>6992</v>
      </c>
      <c r="C936" s="95" t="s">
        <v>7347</v>
      </c>
      <c r="D936" s="82"/>
      <c r="E936" s="284" t="s">
        <v>7038</v>
      </c>
      <c r="F936" s="95" t="s">
        <v>7039</v>
      </c>
      <c r="G936" s="284" t="s">
        <v>7348</v>
      </c>
      <c r="H936" s="95">
        <v>2012</v>
      </c>
      <c r="I936" s="161" t="s">
        <v>7349</v>
      </c>
      <c r="J936" s="261">
        <v>27480</v>
      </c>
      <c r="K936" s="105" t="s">
        <v>6709</v>
      </c>
      <c r="L936" s="161" t="s">
        <v>6998</v>
      </c>
      <c r="M936" s="161" t="s">
        <v>6999</v>
      </c>
      <c r="N936" s="161" t="s">
        <v>7350</v>
      </c>
      <c r="O936" s="161" t="s">
        <v>7351</v>
      </c>
      <c r="P936" s="95" t="s">
        <v>7352</v>
      </c>
      <c r="Q936" s="82" t="s">
        <v>7003</v>
      </c>
      <c r="R936" s="82">
        <v>0</v>
      </c>
      <c r="S936" s="82"/>
      <c r="T936" s="82"/>
      <c r="U936" s="82">
        <v>0</v>
      </c>
      <c r="V936" s="95">
        <v>30</v>
      </c>
      <c r="W936" s="95">
        <v>18</v>
      </c>
      <c r="X936" s="82" t="s">
        <v>7685</v>
      </c>
      <c r="Y936" s="95"/>
      <c r="Z936" s="95"/>
      <c r="AA936" s="95"/>
      <c r="AB936" s="95">
        <v>4</v>
      </c>
      <c r="AC936" s="95" t="s">
        <v>1041</v>
      </c>
      <c r="AD936" s="82"/>
      <c r="AE936" s="360">
        <v>6</v>
      </c>
      <c r="AF936" s="62">
        <v>30</v>
      </c>
      <c r="AG936" s="394" t="s">
        <v>7032</v>
      </c>
      <c r="AH936" s="161" t="s">
        <v>7038</v>
      </c>
      <c r="AI936" s="366"/>
      <c r="AJ936" s="386"/>
      <c r="AK936" s="285"/>
      <c r="AL936" s="366"/>
      <c r="AM936" s="386"/>
      <c r="AN936" s="285"/>
      <c r="AO936" s="366"/>
      <c r="AP936" s="386"/>
      <c r="AQ936" s="285"/>
      <c r="AR936" s="366"/>
      <c r="AS936" s="386"/>
      <c r="AT936" s="95"/>
      <c r="AU936" s="366"/>
      <c r="AV936" s="369"/>
      <c r="AW936" s="95"/>
      <c r="AX936" s="366"/>
      <c r="AY936" s="132"/>
      <c r="AZ936" s="132"/>
      <c r="BA936" s="132"/>
      <c r="BB936" s="132"/>
      <c r="BC936" s="132"/>
    </row>
    <row r="937" spans="1:55" s="39" customFormat="1" ht="103.95" customHeight="1" x14ac:dyDescent="0.25">
      <c r="A937" s="95">
        <v>2997</v>
      </c>
      <c r="B937" s="253" t="s">
        <v>6992</v>
      </c>
      <c r="C937" s="95" t="s">
        <v>7353</v>
      </c>
      <c r="D937" s="82"/>
      <c r="E937" s="284" t="s">
        <v>4919</v>
      </c>
      <c r="F937" s="95" t="s">
        <v>7005</v>
      </c>
      <c r="G937" s="284" t="s">
        <v>7354</v>
      </c>
      <c r="H937" s="95">
        <v>2012</v>
      </c>
      <c r="I937" s="161" t="s">
        <v>7355</v>
      </c>
      <c r="J937" s="261">
        <v>42000</v>
      </c>
      <c r="K937" s="105" t="s">
        <v>6709</v>
      </c>
      <c r="L937" s="161" t="s">
        <v>6998</v>
      </c>
      <c r="M937" s="161" t="s">
        <v>6999</v>
      </c>
      <c r="N937" s="161" t="s">
        <v>7356</v>
      </c>
      <c r="O937" s="161" t="s">
        <v>7357</v>
      </c>
      <c r="P937" s="95" t="s">
        <v>7358</v>
      </c>
      <c r="Q937" s="82" t="s">
        <v>7003</v>
      </c>
      <c r="R937" s="82">
        <v>0</v>
      </c>
      <c r="S937" s="82"/>
      <c r="T937" s="82"/>
      <c r="U937" s="82">
        <v>0</v>
      </c>
      <c r="V937" s="95">
        <v>15</v>
      </c>
      <c r="W937" s="95">
        <v>17</v>
      </c>
      <c r="X937" s="82" t="s">
        <v>7685</v>
      </c>
      <c r="Y937" s="95"/>
      <c r="Z937" s="95"/>
      <c r="AA937" s="95"/>
      <c r="AB937" s="95">
        <v>44</v>
      </c>
      <c r="AC937" s="95" t="s">
        <v>1041</v>
      </c>
      <c r="AD937" s="82"/>
      <c r="AE937" s="360">
        <v>5</v>
      </c>
      <c r="AF937" s="62">
        <v>15</v>
      </c>
      <c r="AG937" s="394" t="s">
        <v>7004</v>
      </c>
      <c r="AH937" s="161" t="s">
        <v>4919</v>
      </c>
      <c r="AI937" s="366"/>
      <c r="AJ937" s="386"/>
      <c r="AK937" s="285"/>
      <c r="AL937" s="366"/>
      <c r="AM937" s="386"/>
      <c r="AN937" s="285"/>
      <c r="AO937" s="366"/>
      <c r="AP937" s="386"/>
      <c r="AQ937" s="285"/>
      <c r="AR937" s="366"/>
      <c r="AS937" s="386"/>
      <c r="AT937" s="95"/>
      <c r="AU937" s="366"/>
      <c r="AV937" s="369"/>
      <c r="AW937" s="95"/>
      <c r="AX937" s="366"/>
      <c r="AY937" s="132"/>
      <c r="AZ937" s="132"/>
      <c r="BA937" s="132"/>
      <c r="BB937" s="132"/>
      <c r="BC937" s="132"/>
    </row>
    <row r="938" spans="1:55" s="39" customFormat="1" ht="103.95" customHeight="1" x14ac:dyDescent="0.25">
      <c r="A938" s="95">
        <v>2997</v>
      </c>
      <c r="B938" s="253" t="s">
        <v>6992</v>
      </c>
      <c r="C938" s="95" t="s">
        <v>7359</v>
      </c>
      <c r="D938" s="82"/>
      <c r="E938" s="284" t="s">
        <v>7341</v>
      </c>
      <c r="F938" s="95">
        <v>23224</v>
      </c>
      <c r="G938" s="284" t="s">
        <v>5368</v>
      </c>
      <c r="H938" s="95">
        <v>2012</v>
      </c>
      <c r="I938" s="161" t="s">
        <v>7360</v>
      </c>
      <c r="J938" s="261">
        <v>8388</v>
      </c>
      <c r="K938" s="105" t="s">
        <v>6709</v>
      </c>
      <c r="L938" s="161" t="s">
        <v>6998</v>
      </c>
      <c r="M938" s="161" t="s">
        <v>6999</v>
      </c>
      <c r="N938" s="161" t="s">
        <v>7361</v>
      </c>
      <c r="O938" s="161" t="s">
        <v>7362</v>
      </c>
      <c r="P938" s="95" t="s">
        <v>7363</v>
      </c>
      <c r="Q938" s="82" t="s">
        <v>7003</v>
      </c>
      <c r="R938" s="82">
        <v>0</v>
      </c>
      <c r="S938" s="82"/>
      <c r="T938" s="82"/>
      <c r="U938" s="82">
        <v>0</v>
      </c>
      <c r="V938" s="95">
        <v>50</v>
      </c>
      <c r="W938" s="95">
        <v>22</v>
      </c>
      <c r="X938" s="82" t="s">
        <v>7685</v>
      </c>
      <c r="Y938" s="95"/>
      <c r="Z938" s="95"/>
      <c r="AA938" s="95"/>
      <c r="AB938" s="95">
        <v>30</v>
      </c>
      <c r="AC938" s="95" t="s">
        <v>1041</v>
      </c>
      <c r="AD938" s="82"/>
      <c r="AE938" s="360">
        <v>5</v>
      </c>
      <c r="AF938" s="62">
        <v>50</v>
      </c>
      <c r="AG938" s="394" t="s">
        <v>7004</v>
      </c>
      <c r="AH938" s="161" t="s">
        <v>7341</v>
      </c>
      <c r="AI938" s="366"/>
      <c r="AJ938" s="386"/>
      <c r="AK938" s="285"/>
      <c r="AL938" s="366"/>
      <c r="AM938" s="386"/>
      <c r="AN938" s="285"/>
      <c r="AO938" s="366"/>
      <c r="AP938" s="386"/>
      <c r="AQ938" s="285"/>
      <c r="AR938" s="366"/>
      <c r="AS938" s="386"/>
      <c r="AT938" s="95"/>
      <c r="AU938" s="366"/>
      <c r="AV938" s="369"/>
      <c r="AW938" s="95"/>
      <c r="AX938" s="366"/>
      <c r="AY938" s="132"/>
      <c r="AZ938" s="132"/>
      <c r="BA938" s="132"/>
      <c r="BB938" s="132"/>
      <c r="BC938" s="132"/>
    </row>
    <row r="939" spans="1:55" s="39" customFormat="1" ht="103.95" customHeight="1" x14ac:dyDescent="0.25">
      <c r="A939" s="95">
        <v>2997</v>
      </c>
      <c r="B939" s="253" t="s">
        <v>6992</v>
      </c>
      <c r="C939" s="95" t="s">
        <v>7364</v>
      </c>
      <c r="D939" s="82"/>
      <c r="E939" s="284" t="s">
        <v>5928</v>
      </c>
      <c r="F939" s="95" t="s">
        <v>7026</v>
      </c>
      <c r="G939" s="284" t="s">
        <v>7365</v>
      </c>
      <c r="H939" s="95">
        <v>2012</v>
      </c>
      <c r="I939" s="161" t="s">
        <v>7366</v>
      </c>
      <c r="J939" s="261">
        <v>34822</v>
      </c>
      <c r="K939" s="105" t="s">
        <v>6709</v>
      </c>
      <c r="L939" s="161" t="s">
        <v>6998</v>
      </c>
      <c r="M939" s="161" t="s">
        <v>6999</v>
      </c>
      <c r="N939" s="161" t="s">
        <v>7367</v>
      </c>
      <c r="O939" s="161" t="s">
        <v>7368</v>
      </c>
      <c r="P939" s="95" t="s">
        <v>7369</v>
      </c>
      <c r="Q939" s="82" t="s">
        <v>7003</v>
      </c>
      <c r="R939" s="82">
        <v>0</v>
      </c>
      <c r="S939" s="82"/>
      <c r="T939" s="82"/>
      <c r="U939" s="82">
        <v>0</v>
      </c>
      <c r="V939" s="95">
        <v>0</v>
      </c>
      <c r="W939" s="95">
        <v>5</v>
      </c>
      <c r="X939" s="82" t="s">
        <v>7685</v>
      </c>
      <c r="Y939" s="95"/>
      <c r="Z939" s="95"/>
      <c r="AA939" s="95"/>
      <c r="AB939" s="95">
        <v>30</v>
      </c>
      <c r="AC939" s="95" t="s">
        <v>1041</v>
      </c>
      <c r="AD939" s="82"/>
      <c r="AE939" s="360">
        <v>5</v>
      </c>
      <c r="AF939" s="62">
        <v>0</v>
      </c>
      <c r="AG939" s="394" t="s">
        <v>7032</v>
      </c>
      <c r="AH939" s="161" t="s">
        <v>5928</v>
      </c>
      <c r="AI939" s="366"/>
      <c r="AJ939" s="386"/>
      <c r="AK939" s="285"/>
      <c r="AL939" s="366"/>
      <c r="AM939" s="386"/>
      <c r="AN939" s="285"/>
      <c r="AO939" s="366"/>
      <c r="AP939" s="386"/>
      <c r="AQ939" s="285"/>
      <c r="AR939" s="366"/>
      <c r="AS939" s="386"/>
      <c r="AT939" s="95"/>
      <c r="AU939" s="366"/>
      <c r="AV939" s="369"/>
      <c r="AW939" s="95"/>
      <c r="AX939" s="366"/>
      <c r="AY939" s="132"/>
      <c r="AZ939" s="132"/>
      <c r="BA939" s="132"/>
      <c r="BB939" s="132"/>
      <c r="BC939" s="132"/>
    </row>
    <row r="940" spans="1:55" s="39" customFormat="1" ht="103.95" customHeight="1" x14ac:dyDescent="0.25">
      <c r="A940" s="95">
        <v>2997</v>
      </c>
      <c r="B940" s="253" t="s">
        <v>6992</v>
      </c>
      <c r="C940" s="95" t="s">
        <v>7370</v>
      </c>
      <c r="D940" s="82"/>
      <c r="E940" s="284" t="s">
        <v>7038</v>
      </c>
      <c r="F940" s="95" t="s">
        <v>7039</v>
      </c>
      <c r="G940" s="284" t="s">
        <v>7371</v>
      </c>
      <c r="H940" s="95">
        <v>2012</v>
      </c>
      <c r="I940" s="161" t="s">
        <v>7372</v>
      </c>
      <c r="J940" s="261">
        <v>1519</v>
      </c>
      <c r="K940" s="105" t="s">
        <v>6709</v>
      </c>
      <c r="L940" s="161" t="s">
        <v>6998</v>
      </c>
      <c r="M940" s="161" t="s">
        <v>6999</v>
      </c>
      <c r="N940" s="161" t="s">
        <v>7373</v>
      </c>
      <c r="O940" s="161" t="s">
        <v>7374</v>
      </c>
      <c r="P940" s="95" t="s">
        <v>7375</v>
      </c>
      <c r="Q940" s="82" t="s">
        <v>7003</v>
      </c>
      <c r="R940" s="82">
        <v>0</v>
      </c>
      <c r="S940" s="82"/>
      <c r="T940" s="82"/>
      <c r="U940" s="82">
        <v>0</v>
      </c>
      <c r="V940" s="95">
        <v>70</v>
      </c>
      <c r="W940" s="95">
        <v>23</v>
      </c>
      <c r="X940" s="82" t="s">
        <v>7685</v>
      </c>
      <c r="Y940" s="95"/>
      <c r="Z940" s="95"/>
      <c r="AA940" s="95"/>
      <c r="AB940" s="95">
        <v>4</v>
      </c>
      <c r="AC940" s="95" t="s">
        <v>1041</v>
      </c>
      <c r="AD940" s="82"/>
      <c r="AE940" s="360">
        <v>6</v>
      </c>
      <c r="AF940" s="62">
        <v>70</v>
      </c>
      <c r="AG940" s="394" t="s">
        <v>7032</v>
      </c>
      <c r="AH940" s="161" t="s">
        <v>7038</v>
      </c>
      <c r="AI940" s="366"/>
      <c r="AJ940" s="386"/>
      <c r="AK940" s="285"/>
      <c r="AL940" s="366"/>
      <c r="AM940" s="386"/>
      <c r="AN940" s="285"/>
      <c r="AO940" s="366"/>
      <c r="AP940" s="386"/>
      <c r="AQ940" s="285"/>
      <c r="AR940" s="366"/>
      <c r="AS940" s="386"/>
      <c r="AT940" s="95"/>
      <c r="AU940" s="366"/>
      <c r="AV940" s="369"/>
      <c r="AW940" s="95"/>
      <c r="AX940" s="366"/>
      <c r="AY940" s="132"/>
      <c r="AZ940" s="132"/>
      <c r="BA940" s="132"/>
      <c r="BB940" s="132"/>
      <c r="BC940" s="132"/>
    </row>
    <row r="941" spans="1:55" s="39" customFormat="1" ht="103.95" customHeight="1" x14ac:dyDescent="0.25">
      <c r="A941" s="95">
        <v>2997</v>
      </c>
      <c r="B941" s="253" t="s">
        <v>6992</v>
      </c>
      <c r="C941" s="95" t="s">
        <v>7376</v>
      </c>
      <c r="D941" s="82"/>
      <c r="E941" s="284" t="s">
        <v>6994</v>
      </c>
      <c r="F941" s="95" t="s">
        <v>6995</v>
      </c>
      <c r="G941" s="284" t="s">
        <v>7377</v>
      </c>
      <c r="H941" s="95">
        <v>2012</v>
      </c>
      <c r="I941" s="161" t="s">
        <v>7378</v>
      </c>
      <c r="J941" s="261">
        <v>8129</v>
      </c>
      <c r="K941" s="105" t="s">
        <v>6709</v>
      </c>
      <c r="L941" s="161" t="s">
        <v>6998</v>
      </c>
      <c r="M941" s="161" t="s">
        <v>6999</v>
      </c>
      <c r="N941" s="161" t="s">
        <v>7379</v>
      </c>
      <c r="O941" s="161" t="s">
        <v>7380</v>
      </c>
      <c r="P941" s="95" t="s">
        <v>7381</v>
      </c>
      <c r="Q941" s="82" t="s">
        <v>7003</v>
      </c>
      <c r="R941" s="82">
        <v>0</v>
      </c>
      <c r="S941" s="82"/>
      <c r="T941" s="82"/>
      <c r="U941" s="82">
        <v>0</v>
      </c>
      <c r="V941" s="95">
        <v>26</v>
      </c>
      <c r="W941" s="95">
        <v>15</v>
      </c>
      <c r="X941" s="82" t="s">
        <v>7685</v>
      </c>
      <c r="Y941" s="95"/>
      <c r="Z941" s="95"/>
      <c r="AA941" s="95"/>
      <c r="AB941" s="95">
        <v>44</v>
      </c>
      <c r="AC941" s="95" t="s">
        <v>1041</v>
      </c>
      <c r="AD941" s="82"/>
      <c r="AE941" s="360">
        <v>5</v>
      </c>
      <c r="AF941" s="62">
        <v>26</v>
      </c>
      <c r="AG941" s="394" t="s">
        <v>7004</v>
      </c>
      <c r="AH941" s="161" t="s">
        <v>6994</v>
      </c>
      <c r="AI941" s="366"/>
      <c r="AJ941" s="386"/>
      <c r="AK941" s="285"/>
      <c r="AL941" s="366"/>
      <c r="AM941" s="386"/>
      <c r="AN941" s="285"/>
      <c r="AO941" s="366"/>
      <c r="AP941" s="386"/>
      <c r="AQ941" s="285"/>
      <c r="AR941" s="366"/>
      <c r="AS941" s="386"/>
      <c r="AT941" s="95"/>
      <c r="AU941" s="366"/>
      <c r="AV941" s="369"/>
      <c r="AW941" s="95"/>
      <c r="AX941" s="366"/>
      <c r="AY941" s="132"/>
      <c r="AZ941" s="132"/>
      <c r="BA941" s="132"/>
      <c r="BB941" s="132"/>
      <c r="BC941" s="132"/>
    </row>
    <row r="942" spans="1:55" s="39" customFormat="1" ht="78" customHeight="1" x14ac:dyDescent="0.25">
      <c r="A942" s="95">
        <v>3006</v>
      </c>
      <c r="B942" s="253" t="s">
        <v>7382</v>
      </c>
      <c r="C942" s="95"/>
      <c r="D942" s="82"/>
      <c r="E942" s="284" t="s">
        <v>7383</v>
      </c>
      <c r="F942" s="95" t="s">
        <v>7384</v>
      </c>
      <c r="G942" s="284" t="s">
        <v>7385</v>
      </c>
      <c r="H942" s="95">
        <v>2010</v>
      </c>
      <c r="I942" s="161" t="s">
        <v>7386</v>
      </c>
      <c r="J942" s="261">
        <v>38640</v>
      </c>
      <c r="K942" s="105" t="s">
        <v>6709</v>
      </c>
      <c r="L942" s="161" t="s">
        <v>7387</v>
      </c>
      <c r="M942" s="161" t="s">
        <v>7388</v>
      </c>
      <c r="N942" s="161" t="s">
        <v>7389</v>
      </c>
      <c r="O942" s="161" t="s">
        <v>7390</v>
      </c>
      <c r="P942" s="95">
        <v>9</v>
      </c>
      <c r="Q942" s="82">
        <v>40</v>
      </c>
      <c r="R942" s="82">
        <v>0</v>
      </c>
      <c r="S942" s="82">
        <v>15.2</v>
      </c>
      <c r="T942" s="82">
        <v>25</v>
      </c>
      <c r="U942" s="82">
        <v>60</v>
      </c>
      <c r="V942" s="95">
        <v>50</v>
      </c>
      <c r="W942" s="95">
        <v>100</v>
      </c>
      <c r="X942" s="82" t="s">
        <v>7391</v>
      </c>
      <c r="Y942" s="95"/>
      <c r="Z942" s="95"/>
      <c r="AA942" s="95"/>
      <c r="AB942" s="95">
        <v>31</v>
      </c>
      <c r="AC942" s="95"/>
      <c r="AD942" s="82">
        <v>20</v>
      </c>
      <c r="AE942" s="360">
        <v>4</v>
      </c>
      <c r="AF942" s="62">
        <v>50</v>
      </c>
      <c r="AG942" s="394" t="s">
        <v>7392</v>
      </c>
      <c r="AH942" s="161" t="s">
        <v>5126</v>
      </c>
      <c r="AI942" s="366">
        <v>50</v>
      </c>
      <c r="AJ942" s="386"/>
      <c r="AK942" s="285"/>
      <c r="AL942" s="366"/>
      <c r="AM942" s="386"/>
      <c r="AN942" s="285"/>
      <c r="AO942" s="366"/>
      <c r="AP942" s="386"/>
      <c r="AQ942" s="285"/>
      <c r="AR942" s="366"/>
      <c r="AS942" s="386"/>
      <c r="AT942" s="95"/>
      <c r="AU942" s="366"/>
      <c r="AV942" s="369"/>
      <c r="AW942" s="95"/>
      <c r="AX942" s="366"/>
      <c r="AY942" s="132"/>
      <c r="AZ942" s="132"/>
      <c r="BA942" s="132"/>
      <c r="BB942" s="132"/>
      <c r="BC942" s="132"/>
    </row>
    <row r="943" spans="1:55" s="39" customFormat="1" ht="117.15" customHeight="1" x14ac:dyDescent="0.25">
      <c r="A943" s="95">
        <v>3006</v>
      </c>
      <c r="B943" s="253" t="s">
        <v>7382</v>
      </c>
      <c r="C943" s="95"/>
      <c r="D943" s="82"/>
      <c r="E943" s="284" t="s">
        <v>7393</v>
      </c>
      <c r="F943" s="95" t="s">
        <v>7394</v>
      </c>
      <c r="G943" s="284" t="s">
        <v>7395</v>
      </c>
      <c r="H943" s="95">
        <v>2012</v>
      </c>
      <c r="I943" s="161" t="s">
        <v>7396</v>
      </c>
      <c r="J943" s="261">
        <v>227979.6</v>
      </c>
      <c r="K943" s="105" t="s">
        <v>6709</v>
      </c>
      <c r="L943" s="161" t="s">
        <v>7397</v>
      </c>
      <c r="M943" s="161" t="s">
        <v>7398</v>
      </c>
      <c r="N943" s="161" t="s">
        <v>7399</v>
      </c>
      <c r="O943" s="161" t="s">
        <v>7400</v>
      </c>
      <c r="P943" s="95">
        <v>52</v>
      </c>
      <c r="Q943" s="82">
        <v>17.18</v>
      </c>
      <c r="R943" s="82">
        <v>0</v>
      </c>
      <c r="S943" s="82">
        <v>3.06</v>
      </c>
      <c r="T943" s="82">
        <v>14.12</v>
      </c>
      <c r="U943" s="82">
        <v>17.18</v>
      </c>
      <c r="V943" s="95">
        <v>100</v>
      </c>
      <c r="W943" s="95">
        <v>100</v>
      </c>
      <c r="X943" s="82" t="s">
        <v>7401</v>
      </c>
      <c r="Y943" s="95"/>
      <c r="Z943" s="95"/>
      <c r="AA943" s="95"/>
      <c r="AB943" s="95">
        <v>31</v>
      </c>
      <c r="AC943" s="95"/>
      <c r="AD943" s="82">
        <v>14.12</v>
      </c>
      <c r="AE943" s="360">
        <v>4</v>
      </c>
      <c r="AF943" s="62" t="s">
        <v>2703</v>
      </c>
      <c r="AG943" s="394"/>
      <c r="AH943" s="161"/>
      <c r="AI943" s="366">
        <v>0</v>
      </c>
      <c r="AJ943" s="386"/>
      <c r="AK943" s="285"/>
      <c r="AL943" s="366"/>
      <c r="AM943" s="386"/>
      <c r="AN943" s="285"/>
      <c r="AO943" s="366"/>
      <c r="AP943" s="386"/>
      <c r="AQ943" s="285"/>
      <c r="AR943" s="366"/>
      <c r="AS943" s="386"/>
      <c r="AT943" s="95"/>
      <c r="AU943" s="366"/>
      <c r="AV943" s="369"/>
      <c r="AW943" s="95"/>
      <c r="AX943" s="366"/>
      <c r="AY943" s="132"/>
      <c r="AZ943" s="132"/>
      <c r="BA943" s="132"/>
      <c r="BB943" s="132"/>
      <c r="BC943" s="132"/>
    </row>
    <row r="944" spans="1:55" s="39" customFormat="1" ht="78" customHeight="1" x14ac:dyDescent="0.25">
      <c r="A944" s="95">
        <v>3006</v>
      </c>
      <c r="B944" s="253" t="s">
        <v>7382</v>
      </c>
      <c r="C944" s="95"/>
      <c r="D944" s="82"/>
      <c r="E944" s="284" t="s">
        <v>7383</v>
      </c>
      <c r="F944" s="95" t="s">
        <v>7384</v>
      </c>
      <c r="G944" s="284" t="s">
        <v>7402</v>
      </c>
      <c r="H944" s="95">
        <v>2011</v>
      </c>
      <c r="I944" s="161" t="s">
        <v>7403</v>
      </c>
      <c r="J944" s="261">
        <v>19761.599999999999</v>
      </c>
      <c r="K944" s="105" t="s">
        <v>6709</v>
      </c>
      <c r="L944" s="161" t="s">
        <v>7404</v>
      </c>
      <c r="M944" s="161" t="s">
        <v>7388</v>
      </c>
      <c r="N944" s="161" t="s">
        <v>7405</v>
      </c>
      <c r="O944" s="161" t="s">
        <v>7406</v>
      </c>
      <c r="P944" s="95">
        <v>50</v>
      </c>
      <c r="Q944" s="82">
        <v>35</v>
      </c>
      <c r="R944" s="82">
        <v>0</v>
      </c>
      <c r="S944" s="82">
        <v>10</v>
      </c>
      <c r="T944" s="82">
        <v>25</v>
      </c>
      <c r="U944" s="82">
        <v>55</v>
      </c>
      <c r="V944" s="95">
        <v>60</v>
      </c>
      <c r="W944" s="95">
        <v>100</v>
      </c>
      <c r="X944" s="336" t="s">
        <v>7391</v>
      </c>
      <c r="Y944" s="95"/>
      <c r="Z944" s="95"/>
      <c r="AA944" s="95"/>
      <c r="AB944" s="95">
        <v>7</v>
      </c>
      <c r="AC944" s="95"/>
      <c r="AD944" s="82">
        <v>20</v>
      </c>
      <c r="AE944" s="360">
        <v>4</v>
      </c>
      <c r="AF944" s="62">
        <v>30</v>
      </c>
      <c r="AG944" s="394" t="s">
        <v>7392</v>
      </c>
      <c r="AH944" s="161" t="s">
        <v>5126</v>
      </c>
      <c r="AI944" s="366">
        <v>30</v>
      </c>
      <c r="AJ944" s="386"/>
      <c r="AK944" s="285"/>
      <c r="AL944" s="366"/>
      <c r="AM944" s="386"/>
      <c r="AN944" s="285"/>
      <c r="AO944" s="366"/>
      <c r="AP944" s="386"/>
      <c r="AQ944" s="285"/>
      <c r="AR944" s="366"/>
      <c r="AS944" s="386"/>
      <c r="AT944" s="95"/>
      <c r="AU944" s="366"/>
      <c r="AV944" s="369"/>
      <c r="AW944" s="95"/>
      <c r="AX944" s="366"/>
      <c r="AY944" s="132"/>
      <c r="AZ944" s="132"/>
      <c r="BA944" s="132"/>
      <c r="BB944" s="132"/>
      <c r="BC944" s="132"/>
    </row>
    <row r="945" spans="1:55" s="39" customFormat="1" ht="52.2" customHeight="1" x14ac:dyDescent="0.25">
      <c r="A945" s="95">
        <v>3006</v>
      </c>
      <c r="B945" s="253" t="s">
        <v>7382</v>
      </c>
      <c r="C945" s="95"/>
      <c r="D945" s="82"/>
      <c r="E945" s="284" t="s">
        <v>7407</v>
      </c>
      <c r="F945" s="95" t="s">
        <v>7408</v>
      </c>
      <c r="G945" s="284" t="s">
        <v>7409</v>
      </c>
      <c r="H945" s="95">
        <v>2010</v>
      </c>
      <c r="I945" s="161" t="s">
        <v>7410</v>
      </c>
      <c r="J945" s="261">
        <v>99600</v>
      </c>
      <c r="K945" s="105" t="s">
        <v>6709</v>
      </c>
      <c r="L945" s="161" t="s">
        <v>7411</v>
      </c>
      <c r="M945" s="161" t="s">
        <v>7412</v>
      </c>
      <c r="N945" s="161" t="s">
        <v>7413</v>
      </c>
      <c r="O945" s="161" t="s">
        <v>7414</v>
      </c>
      <c r="P945" s="95">
        <v>24</v>
      </c>
      <c r="Q945" s="82">
        <v>250</v>
      </c>
      <c r="R945" s="82">
        <v>0</v>
      </c>
      <c r="S945" s="82">
        <v>100</v>
      </c>
      <c r="T945" s="82">
        <v>150</v>
      </c>
      <c r="U945" s="82">
        <v>250</v>
      </c>
      <c r="V945" s="95">
        <v>100</v>
      </c>
      <c r="W945" s="95">
        <v>100</v>
      </c>
      <c r="X945" s="82" t="s">
        <v>7391</v>
      </c>
      <c r="Y945" s="95"/>
      <c r="Z945" s="95"/>
      <c r="AA945" s="95"/>
      <c r="AB945" s="95">
        <v>4</v>
      </c>
      <c r="AC945" s="95"/>
      <c r="AD945" s="82"/>
      <c r="AE945" s="360">
        <v>4</v>
      </c>
      <c r="AF945" s="62">
        <v>80</v>
      </c>
      <c r="AG945" s="394" t="s">
        <v>7415</v>
      </c>
      <c r="AH945" s="161"/>
      <c r="AI945" s="366">
        <v>30</v>
      </c>
      <c r="AJ945" s="386" t="s">
        <v>2543</v>
      </c>
      <c r="AK945" s="285"/>
      <c r="AL945" s="366">
        <v>50</v>
      </c>
      <c r="AM945" s="386"/>
      <c r="AN945" s="285"/>
      <c r="AO945" s="366"/>
      <c r="AP945" s="386"/>
      <c r="AQ945" s="285"/>
      <c r="AR945" s="366"/>
      <c r="AS945" s="386"/>
      <c r="AT945" s="95"/>
      <c r="AU945" s="366"/>
      <c r="AV945" s="369"/>
      <c r="AW945" s="95"/>
      <c r="AX945" s="366"/>
      <c r="AY945" s="132"/>
      <c r="AZ945" s="132"/>
      <c r="BA945" s="132"/>
      <c r="BB945" s="132"/>
      <c r="BC945" s="132"/>
    </row>
    <row r="946" spans="1:55" s="39" customFormat="1" ht="130.05000000000001" customHeight="1" x14ac:dyDescent="0.25">
      <c r="A946" s="95">
        <v>3006</v>
      </c>
      <c r="B946" s="253" t="s">
        <v>7382</v>
      </c>
      <c r="C946" s="95"/>
      <c r="D946" s="82"/>
      <c r="E946" s="284" t="s">
        <v>7416</v>
      </c>
      <c r="F946" s="95" t="s">
        <v>7417</v>
      </c>
      <c r="G946" s="284" t="s">
        <v>7418</v>
      </c>
      <c r="H946" s="95">
        <v>2010</v>
      </c>
      <c r="I946" s="161" t="s">
        <v>7419</v>
      </c>
      <c r="J946" s="261">
        <v>14624.4</v>
      </c>
      <c r="K946" s="105" t="s">
        <v>6709</v>
      </c>
      <c r="L946" s="161" t="s">
        <v>7420</v>
      </c>
      <c r="M946" s="161" t="s">
        <v>7421</v>
      </c>
      <c r="N946" s="161" t="s">
        <v>7422</v>
      </c>
      <c r="O946" s="161" t="s">
        <v>7423</v>
      </c>
      <c r="P946" s="95">
        <v>13</v>
      </c>
      <c r="Q946" s="82"/>
      <c r="R946" s="82"/>
      <c r="S946" s="82"/>
      <c r="T946" s="82"/>
      <c r="U946" s="82" t="s">
        <v>7424</v>
      </c>
      <c r="V946" s="95">
        <v>100</v>
      </c>
      <c r="W946" s="95">
        <v>100</v>
      </c>
      <c r="X946" s="82" t="s">
        <v>7391</v>
      </c>
      <c r="Y946" s="95"/>
      <c r="Z946" s="95"/>
      <c r="AA946" s="95"/>
      <c r="AB946" s="95">
        <v>4</v>
      </c>
      <c r="AC946" s="95"/>
      <c r="AD946" s="82"/>
      <c r="AE946" s="360">
        <v>4</v>
      </c>
      <c r="AF946" s="62">
        <v>100</v>
      </c>
      <c r="AG946" s="394" t="s">
        <v>7425</v>
      </c>
      <c r="AH946" s="161" t="s">
        <v>7416</v>
      </c>
      <c r="AI946" s="366">
        <v>100</v>
      </c>
      <c r="AJ946" s="386"/>
      <c r="AK946" s="285"/>
      <c r="AL946" s="366"/>
      <c r="AM946" s="386"/>
      <c r="AN946" s="285"/>
      <c r="AO946" s="366"/>
      <c r="AP946" s="386"/>
      <c r="AQ946" s="285"/>
      <c r="AR946" s="366"/>
      <c r="AS946" s="386"/>
      <c r="AT946" s="95"/>
      <c r="AU946" s="366"/>
      <c r="AV946" s="369"/>
      <c r="AW946" s="95"/>
      <c r="AX946" s="366"/>
      <c r="AY946" s="132"/>
      <c r="AZ946" s="132"/>
      <c r="BA946" s="132"/>
      <c r="BB946" s="132"/>
      <c r="BC946" s="132"/>
    </row>
    <row r="947" spans="1:55" s="39" customFormat="1" ht="142.94999999999999" customHeight="1" x14ac:dyDescent="0.25">
      <c r="A947" s="95">
        <v>3006</v>
      </c>
      <c r="B947" s="253" t="s">
        <v>7382</v>
      </c>
      <c r="C947" s="95"/>
      <c r="D947" s="82"/>
      <c r="E947" s="284" t="s">
        <v>7426</v>
      </c>
      <c r="F947" s="95"/>
      <c r="G947" s="284" t="s">
        <v>7427</v>
      </c>
      <c r="H947" s="95">
        <v>2012</v>
      </c>
      <c r="I947" s="161" t="s">
        <v>7428</v>
      </c>
      <c r="J947" s="261">
        <v>901896</v>
      </c>
      <c r="K947" s="105" t="s">
        <v>6709</v>
      </c>
      <c r="L947" s="161" t="s">
        <v>7429</v>
      </c>
      <c r="M947" s="161" t="s">
        <v>7430</v>
      </c>
      <c r="N947" s="161" t="s">
        <v>7431</v>
      </c>
      <c r="O947" s="161" t="s">
        <v>7432</v>
      </c>
      <c r="P947" s="95">
        <v>25</v>
      </c>
      <c r="Q947" s="82" t="s">
        <v>7433</v>
      </c>
      <c r="R947" s="82">
        <v>0</v>
      </c>
      <c r="S947" s="82"/>
      <c r="T947" s="82">
        <v>0</v>
      </c>
      <c r="U947" s="82">
        <v>0</v>
      </c>
      <c r="V947" s="95" t="s">
        <v>7433</v>
      </c>
      <c r="W947" s="95">
        <v>100</v>
      </c>
      <c r="X947" s="82" t="s">
        <v>7434</v>
      </c>
      <c r="Y947" s="95"/>
      <c r="Z947" s="95"/>
      <c r="AA947" s="95"/>
      <c r="AB947" s="95">
        <v>60</v>
      </c>
      <c r="AC947" s="95"/>
      <c r="AD947" s="82">
        <v>0</v>
      </c>
      <c r="AE947" s="360">
        <v>4</v>
      </c>
      <c r="AF947" s="62">
        <v>0</v>
      </c>
      <c r="AG947" s="394"/>
      <c r="AH947" s="161" t="s">
        <v>7435</v>
      </c>
      <c r="AI947" s="366">
        <v>0</v>
      </c>
      <c r="AJ947" s="386"/>
      <c r="AK947" s="285"/>
      <c r="AL947" s="366"/>
      <c r="AM947" s="386"/>
      <c r="AN947" s="285"/>
      <c r="AO947" s="366"/>
      <c r="AP947" s="386"/>
      <c r="AQ947" s="285"/>
      <c r="AR947" s="366"/>
      <c r="AS947" s="386"/>
      <c r="AT947" s="95"/>
      <c r="AU947" s="366"/>
      <c r="AV947" s="369"/>
      <c r="AW947" s="95"/>
      <c r="AX947" s="366"/>
      <c r="AY947" s="132"/>
      <c r="AZ947" s="132"/>
      <c r="BA947" s="132"/>
      <c r="BB947" s="132"/>
      <c r="BC947" s="132"/>
    </row>
    <row r="948" spans="1:55" s="39" customFormat="1" ht="52.2" customHeight="1" x14ac:dyDescent="0.25">
      <c r="A948" s="95">
        <v>3006</v>
      </c>
      <c r="B948" s="253" t="s">
        <v>7382</v>
      </c>
      <c r="C948" s="95"/>
      <c r="D948" s="82"/>
      <c r="E948" s="284" t="s">
        <v>7436</v>
      </c>
      <c r="F948" s="95" t="s">
        <v>7437</v>
      </c>
      <c r="G948" s="284" t="s">
        <v>7438</v>
      </c>
      <c r="H948" s="95">
        <v>2010</v>
      </c>
      <c r="I948" s="161" t="s">
        <v>7439</v>
      </c>
      <c r="J948" s="261">
        <v>85956</v>
      </c>
      <c r="K948" s="105" t="s">
        <v>6709</v>
      </c>
      <c r="L948" s="161" t="s">
        <v>7440</v>
      </c>
      <c r="M948" s="161" t="s">
        <v>7441</v>
      </c>
      <c r="N948" s="161" t="s">
        <v>7442</v>
      </c>
      <c r="O948" s="161" t="s">
        <v>7443</v>
      </c>
      <c r="P948" s="95">
        <v>10</v>
      </c>
      <c r="Q948" s="82">
        <v>25</v>
      </c>
      <c r="R948" s="82">
        <v>0</v>
      </c>
      <c r="S948" s="82">
        <v>10</v>
      </c>
      <c r="T948" s="82">
        <v>15</v>
      </c>
      <c r="U948" s="82">
        <v>25</v>
      </c>
      <c r="V948" s="95">
        <v>37</v>
      </c>
      <c r="W948" s="95">
        <v>100</v>
      </c>
      <c r="X948" s="82" t="s">
        <v>7391</v>
      </c>
      <c r="Y948" s="95"/>
      <c r="Z948" s="95"/>
      <c r="AA948" s="95"/>
      <c r="AB948" s="95">
        <v>60</v>
      </c>
      <c r="AC948" s="95"/>
      <c r="AD948" s="82">
        <v>25</v>
      </c>
      <c r="AE948" s="360">
        <v>4</v>
      </c>
      <c r="AF948" s="62">
        <v>50</v>
      </c>
      <c r="AG948" s="394" t="s">
        <v>754</v>
      </c>
      <c r="AH948" s="161" t="s">
        <v>7444</v>
      </c>
      <c r="AI948" s="366">
        <v>50</v>
      </c>
      <c r="AJ948" s="386"/>
      <c r="AK948" s="285"/>
      <c r="AL948" s="366"/>
      <c r="AM948" s="386"/>
      <c r="AN948" s="285"/>
      <c r="AO948" s="366"/>
      <c r="AP948" s="386"/>
      <c r="AQ948" s="285"/>
      <c r="AR948" s="366"/>
      <c r="AS948" s="386"/>
      <c r="AT948" s="95"/>
      <c r="AU948" s="366"/>
      <c r="AV948" s="369"/>
      <c r="AW948" s="95"/>
      <c r="AX948" s="366"/>
      <c r="AY948" s="132"/>
      <c r="AZ948" s="132"/>
      <c r="BA948" s="132"/>
      <c r="BB948" s="132"/>
      <c r="BC948" s="132"/>
    </row>
    <row r="949" spans="1:55" s="39" customFormat="1" ht="64.95" customHeight="1" x14ac:dyDescent="0.25">
      <c r="A949" s="95">
        <v>3006</v>
      </c>
      <c r="B949" s="253" t="s">
        <v>7382</v>
      </c>
      <c r="C949" s="95"/>
      <c r="D949" s="82"/>
      <c r="E949" s="284" t="s">
        <v>7407</v>
      </c>
      <c r="F949" s="95" t="s">
        <v>7408</v>
      </c>
      <c r="G949" s="284" t="s">
        <v>7445</v>
      </c>
      <c r="H949" s="95">
        <v>2010</v>
      </c>
      <c r="I949" s="161"/>
      <c r="J949" s="261">
        <v>215879.78</v>
      </c>
      <c r="K949" s="105" t="s">
        <v>6709</v>
      </c>
      <c r="L949" s="161" t="s">
        <v>7411</v>
      </c>
      <c r="M949" s="161" t="s">
        <v>7412</v>
      </c>
      <c r="N949" s="161" t="s">
        <v>7446</v>
      </c>
      <c r="O949" s="161" t="s">
        <v>7447</v>
      </c>
      <c r="P949" s="95">
        <v>12</v>
      </c>
      <c r="Q949" s="82">
        <v>250</v>
      </c>
      <c r="R949" s="82">
        <v>0</v>
      </c>
      <c r="S949" s="82">
        <v>75</v>
      </c>
      <c r="T949" s="82">
        <v>125</v>
      </c>
      <c r="U949" s="82">
        <v>200</v>
      </c>
      <c r="V949" s="95">
        <v>95</v>
      </c>
      <c r="W949" s="95">
        <v>100</v>
      </c>
      <c r="X949" s="82" t="s">
        <v>7391</v>
      </c>
      <c r="Y949" s="95"/>
      <c r="Z949" s="95"/>
      <c r="AA949" s="95"/>
      <c r="AB949" s="95">
        <v>4</v>
      </c>
      <c r="AC949" s="95"/>
      <c r="AD949" s="82"/>
      <c r="AE949" s="360">
        <v>4</v>
      </c>
      <c r="AF949" s="62">
        <v>100</v>
      </c>
      <c r="AG949" s="394"/>
      <c r="AH949" s="161" t="s">
        <v>7448</v>
      </c>
      <c r="AI949" s="366">
        <v>40</v>
      </c>
      <c r="AJ949" s="386"/>
      <c r="AK949" s="285" t="s">
        <v>7449</v>
      </c>
      <c r="AL949" s="366">
        <v>60</v>
      </c>
      <c r="AM949" s="386"/>
      <c r="AN949" s="285"/>
      <c r="AO949" s="366"/>
      <c r="AP949" s="386"/>
      <c r="AQ949" s="285"/>
      <c r="AR949" s="366"/>
      <c r="AS949" s="386"/>
      <c r="AT949" s="95"/>
      <c r="AU949" s="366"/>
      <c r="AV949" s="369"/>
      <c r="AW949" s="95"/>
      <c r="AX949" s="366"/>
      <c r="AY949" s="132"/>
      <c r="AZ949" s="132"/>
      <c r="BA949" s="132"/>
      <c r="BB949" s="132"/>
      <c r="BC949" s="132"/>
    </row>
    <row r="950" spans="1:55" s="39" customFormat="1" ht="103.95" customHeight="1" x14ac:dyDescent="0.25">
      <c r="A950" s="95">
        <v>3006</v>
      </c>
      <c r="B950" s="253" t="s">
        <v>7382</v>
      </c>
      <c r="C950" s="95"/>
      <c r="D950" s="82"/>
      <c r="E950" s="284" t="s">
        <v>7450</v>
      </c>
      <c r="F950" s="95"/>
      <c r="G950" s="284" t="s">
        <v>7451</v>
      </c>
      <c r="H950" s="95">
        <v>2011</v>
      </c>
      <c r="I950" s="161" t="s">
        <v>7452</v>
      </c>
      <c r="J950" s="261">
        <v>17103.54</v>
      </c>
      <c r="K950" s="105" t="s">
        <v>6709</v>
      </c>
      <c r="L950" s="161" t="s">
        <v>7453</v>
      </c>
      <c r="M950" s="161" t="s">
        <v>7454</v>
      </c>
      <c r="N950" s="161" t="s">
        <v>7455</v>
      </c>
      <c r="O950" s="161" t="s">
        <v>7456</v>
      </c>
      <c r="P950" s="95">
        <v>32</v>
      </c>
      <c r="Q950" s="82">
        <v>55.61</v>
      </c>
      <c r="R950" s="82">
        <v>0</v>
      </c>
      <c r="S950" s="82">
        <v>20.61</v>
      </c>
      <c r="T950" s="82">
        <v>35</v>
      </c>
      <c r="U950" s="82">
        <v>55.61</v>
      </c>
      <c r="V950" s="95">
        <v>10</v>
      </c>
      <c r="W950" s="95">
        <v>100</v>
      </c>
      <c r="X950" s="82" t="s">
        <v>7391</v>
      </c>
      <c r="Y950" s="95"/>
      <c r="Z950" s="95"/>
      <c r="AA950" s="95"/>
      <c r="AB950" s="95">
        <v>60</v>
      </c>
      <c r="AC950" s="95"/>
      <c r="AD950" s="82">
        <v>35</v>
      </c>
      <c r="AE950" s="360">
        <v>4</v>
      </c>
      <c r="AF950" s="62">
        <v>10</v>
      </c>
      <c r="AG950" s="394"/>
      <c r="AH950" s="161" t="s">
        <v>7457</v>
      </c>
      <c r="AI950" s="366">
        <v>10</v>
      </c>
      <c r="AJ950" s="386"/>
      <c r="AK950" s="285"/>
      <c r="AL950" s="366"/>
      <c r="AM950" s="386"/>
      <c r="AN950" s="285"/>
      <c r="AO950" s="366"/>
      <c r="AP950" s="386"/>
      <c r="AQ950" s="285"/>
      <c r="AR950" s="366"/>
      <c r="AS950" s="386"/>
      <c r="AT950" s="95"/>
      <c r="AU950" s="366"/>
      <c r="AV950" s="369"/>
      <c r="AW950" s="95"/>
      <c r="AX950" s="366"/>
      <c r="AY950" s="132"/>
      <c r="AZ950" s="132"/>
      <c r="BA950" s="132"/>
      <c r="BB950" s="132"/>
      <c r="BC950" s="132"/>
    </row>
    <row r="951" spans="1:55" s="39" customFormat="1" ht="64.95" customHeight="1" x14ac:dyDescent="0.25">
      <c r="A951" s="95">
        <v>3006</v>
      </c>
      <c r="B951" s="253" t="s">
        <v>7382</v>
      </c>
      <c r="C951" s="95"/>
      <c r="D951" s="82"/>
      <c r="E951" s="284" t="s">
        <v>7458</v>
      </c>
      <c r="F951" s="95" t="s">
        <v>7459</v>
      </c>
      <c r="G951" s="284" t="s">
        <v>7460</v>
      </c>
      <c r="H951" s="95">
        <v>2010</v>
      </c>
      <c r="I951" s="161" t="s">
        <v>7461</v>
      </c>
      <c r="J951" s="261">
        <v>399600</v>
      </c>
      <c r="K951" s="105" t="s">
        <v>6709</v>
      </c>
      <c r="L951" s="161" t="s">
        <v>7462</v>
      </c>
      <c r="M951" s="161" t="s">
        <v>7463</v>
      </c>
      <c r="N951" s="161" t="s">
        <v>7464</v>
      </c>
      <c r="O951" s="161" t="s">
        <v>7465</v>
      </c>
      <c r="P951" s="95">
        <v>27</v>
      </c>
      <c r="Q951" s="82">
        <v>70</v>
      </c>
      <c r="R951" s="82">
        <v>0</v>
      </c>
      <c r="S951" s="82">
        <v>30</v>
      </c>
      <c r="T951" s="82">
        <v>40</v>
      </c>
      <c r="U951" s="82">
        <v>70</v>
      </c>
      <c r="V951" s="95">
        <v>35</v>
      </c>
      <c r="W951" s="95">
        <v>100</v>
      </c>
      <c r="X951" s="82" t="s">
        <v>7391</v>
      </c>
      <c r="Y951" s="95"/>
      <c r="Z951" s="95"/>
      <c r="AA951" s="95"/>
      <c r="AB951" s="95">
        <v>4</v>
      </c>
      <c r="AC951" s="95"/>
      <c r="AD951" s="82"/>
      <c r="AE951" s="360">
        <v>4</v>
      </c>
      <c r="AF951" s="62">
        <v>70</v>
      </c>
      <c r="AG951" s="394"/>
      <c r="AH951" s="161" t="s">
        <v>7466</v>
      </c>
      <c r="AI951" s="366">
        <v>70</v>
      </c>
      <c r="AJ951" s="386"/>
      <c r="AK951" s="285"/>
      <c r="AL951" s="366"/>
      <c r="AM951" s="386"/>
      <c r="AN951" s="285"/>
      <c r="AO951" s="366"/>
      <c r="AP951" s="386"/>
      <c r="AQ951" s="285"/>
      <c r="AR951" s="366"/>
      <c r="AS951" s="386"/>
      <c r="AT951" s="95"/>
      <c r="AU951" s="366"/>
      <c r="AV951" s="369"/>
      <c r="AW951" s="95"/>
      <c r="AX951" s="366"/>
      <c r="AY951" s="132"/>
      <c r="AZ951" s="132"/>
      <c r="BA951" s="132"/>
      <c r="BB951" s="132"/>
      <c r="BC951" s="132"/>
    </row>
    <row r="952" spans="1:55" s="39" customFormat="1" ht="130.05000000000001" customHeight="1" x14ac:dyDescent="0.25">
      <c r="A952" s="95">
        <v>3006</v>
      </c>
      <c r="B952" s="253" t="s">
        <v>7382</v>
      </c>
      <c r="C952" s="95"/>
      <c r="D952" s="82"/>
      <c r="E952" s="284" t="s">
        <v>7467</v>
      </c>
      <c r="F952" s="95" t="s">
        <v>883</v>
      </c>
      <c r="G952" s="284" t="s">
        <v>7468</v>
      </c>
      <c r="H952" s="95">
        <v>2011</v>
      </c>
      <c r="I952" s="161" t="s">
        <v>7469</v>
      </c>
      <c r="J952" s="261">
        <v>57812.4</v>
      </c>
      <c r="K952" s="105" t="s">
        <v>6709</v>
      </c>
      <c r="L952" s="161" t="s">
        <v>7470</v>
      </c>
      <c r="M952" s="161" t="s">
        <v>7471</v>
      </c>
      <c r="N952" s="161" t="s">
        <v>7472</v>
      </c>
      <c r="O952" s="161" t="s">
        <v>7473</v>
      </c>
      <c r="P952" s="95">
        <v>44</v>
      </c>
      <c r="Q952" s="82">
        <v>40</v>
      </c>
      <c r="R952" s="82">
        <v>0</v>
      </c>
      <c r="S952" s="82">
        <v>20</v>
      </c>
      <c r="T952" s="82">
        <v>20</v>
      </c>
      <c r="U952" s="82">
        <v>40</v>
      </c>
      <c r="V952" s="95">
        <v>80</v>
      </c>
      <c r="W952" s="95">
        <v>100</v>
      </c>
      <c r="X952" s="82" t="s">
        <v>7474</v>
      </c>
      <c r="Y952" s="95"/>
      <c r="Z952" s="95"/>
      <c r="AA952" s="95"/>
      <c r="AB952" s="95">
        <v>44</v>
      </c>
      <c r="AC952" s="95"/>
      <c r="AD952" s="82">
        <v>30</v>
      </c>
      <c r="AE952" s="360">
        <v>4</v>
      </c>
      <c r="AF952" s="62">
        <v>100</v>
      </c>
      <c r="AG952" s="394"/>
      <c r="AH952" s="161" t="s">
        <v>7475</v>
      </c>
      <c r="AI952" s="366">
        <v>100</v>
      </c>
      <c r="AJ952" s="386"/>
      <c r="AK952" s="285"/>
      <c r="AL952" s="366"/>
      <c r="AM952" s="386"/>
      <c r="AN952" s="285"/>
      <c r="AO952" s="366"/>
      <c r="AP952" s="386"/>
      <c r="AQ952" s="285"/>
      <c r="AR952" s="366"/>
      <c r="AS952" s="386"/>
      <c r="AT952" s="95"/>
      <c r="AU952" s="366"/>
      <c r="AV952" s="369"/>
      <c r="AW952" s="95"/>
      <c r="AX952" s="366"/>
      <c r="AY952" s="132"/>
      <c r="AZ952" s="132"/>
      <c r="BA952" s="132"/>
      <c r="BB952" s="132"/>
      <c r="BC952" s="132"/>
    </row>
    <row r="953" spans="1:55" s="39" customFormat="1" ht="103.95" customHeight="1" x14ac:dyDescent="0.25">
      <c r="A953" s="95">
        <v>3006</v>
      </c>
      <c r="B953" s="253" t="s">
        <v>7382</v>
      </c>
      <c r="C953" s="95"/>
      <c r="D953" s="82"/>
      <c r="E953" s="284" t="s">
        <v>5921</v>
      </c>
      <c r="F953" s="95" t="s">
        <v>701</v>
      </c>
      <c r="G953" s="284" t="s">
        <v>7476</v>
      </c>
      <c r="H953" s="95">
        <v>2013</v>
      </c>
      <c r="I953" s="161" t="s">
        <v>703</v>
      </c>
      <c r="J953" s="261">
        <v>2277900</v>
      </c>
      <c r="K953" s="105" t="s">
        <v>6709</v>
      </c>
      <c r="L953" s="161" t="s">
        <v>704</v>
      </c>
      <c r="M953" s="161" t="s">
        <v>705</v>
      </c>
      <c r="N953" s="161" t="s">
        <v>706</v>
      </c>
      <c r="O953" s="161" t="s">
        <v>707</v>
      </c>
      <c r="P953" s="95">
        <v>65</v>
      </c>
      <c r="Q953" s="82">
        <v>400</v>
      </c>
      <c r="R953" s="82">
        <v>0</v>
      </c>
      <c r="S953" s="82">
        <v>300</v>
      </c>
      <c r="T953" s="82">
        <v>100</v>
      </c>
      <c r="U953" s="82">
        <v>400</v>
      </c>
      <c r="V953" s="95">
        <v>100</v>
      </c>
      <c r="W953" s="95">
        <v>81</v>
      </c>
      <c r="X953" s="82" t="s">
        <v>7477</v>
      </c>
      <c r="Y953" s="95"/>
      <c r="Z953" s="95"/>
      <c r="AA953" s="95"/>
      <c r="AB953" s="95">
        <v>60</v>
      </c>
      <c r="AC953" s="95"/>
      <c r="AD953" s="82">
        <v>120</v>
      </c>
      <c r="AE953" s="360">
        <v>4</v>
      </c>
      <c r="AF953" s="62">
        <v>100</v>
      </c>
      <c r="AG953" s="394" t="s">
        <v>651</v>
      </c>
      <c r="AH953" s="161" t="s">
        <v>5921</v>
      </c>
      <c r="AI953" s="366">
        <v>40</v>
      </c>
      <c r="AJ953" s="386" t="s">
        <v>651</v>
      </c>
      <c r="AK953" s="285" t="s">
        <v>7478</v>
      </c>
      <c r="AL953" s="366">
        <v>20</v>
      </c>
      <c r="AM953" s="386"/>
      <c r="AN953" s="285" t="s">
        <v>5126</v>
      </c>
      <c r="AO953" s="366">
        <v>20</v>
      </c>
      <c r="AP953" s="386"/>
      <c r="AQ953" s="285"/>
      <c r="AR953" s="366"/>
      <c r="AS953" s="386"/>
      <c r="AT953" s="95"/>
      <c r="AU953" s="366"/>
      <c r="AV953" s="369"/>
      <c r="AW953" s="95"/>
      <c r="AX953" s="366"/>
      <c r="AY953" s="132"/>
      <c r="AZ953" s="132"/>
      <c r="BA953" s="132"/>
      <c r="BB953" s="132"/>
      <c r="BC953" s="132"/>
    </row>
    <row r="954" spans="1:55" s="39" customFormat="1" ht="91.05" customHeight="1" x14ac:dyDescent="0.25">
      <c r="A954" s="95">
        <v>3006</v>
      </c>
      <c r="B954" s="253" t="s">
        <v>7382</v>
      </c>
      <c r="C954" s="95"/>
      <c r="D954" s="82"/>
      <c r="E954" s="284" t="s">
        <v>7467</v>
      </c>
      <c r="F954" s="95" t="s">
        <v>883</v>
      </c>
      <c r="G954" s="284" t="s">
        <v>7479</v>
      </c>
      <c r="H954" s="95">
        <v>2010</v>
      </c>
      <c r="I954" s="161" t="s">
        <v>7480</v>
      </c>
      <c r="J954" s="261">
        <v>87874.559999999998</v>
      </c>
      <c r="K954" s="105" t="s">
        <v>6709</v>
      </c>
      <c r="L954" s="161" t="s">
        <v>7481</v>
      </c>
      <c r="M954" s="161" t="s">
        <v>7482</v>
      </c>
      <c r="N954" s="161" t="s">
        <v>7483</v>
      </c>
      <c r="O954" s="161" t="s">
        <v>7484</v>
      </c>
      <c r="P954" s="95">
        <v>4</v>
      </c>
      <c r="Q954" s="82">
        <v>40</v>
      </c>
      <c r="R954" s="82">
        <v>0</v>
      </c>
      <c r="S954" s="82">
        <v>20</v>
      </c>
      <c r="T954" s="82">
        <v>20</v>
      </c>
      <c r="U954" s="82">
        <v>40</v>
      </c>
      <c r="V954" s="95">
        <v>100</v>
      </c>
      <c r="W954" s="95">
        <v>100</v>
      </c>
      <c r="X954" s="82" t="s">
        <v>7474</v>
      </c>
      <c r="Y954" s="95"/>
      <c r="Z954" s="95"/>
      <c r="AA954" s="95"/>
      <c r="AB954" s="95">
        <v>44</v>
      </c>
      <c r="AC954" s="95"/>
      <c r="AD954" s="82">
        <v>20</v>
      </c>
      <c r="AE954" s="360">
        <v>4</v>
      </c>
      <c r="AF954" s="62">
        <v>70</v>
      </c>
      <c r="AG954" s="394"/>
      <c r="AH954" s="161" t="s">
        <v>7475</v>
      </c>
      <c r="AI954" s="366">
        <v>70</v>
      </c>
      <c r="AJ954" s="386"/>
      <c r="AK954" s="285"/>
      <c r="AL954" s="366"/>
      <c r="AM954" s="386"/>
      <c r="AN954" s="285"/>
      <c r="AO954" s="366"/>
      <c r="AP954" s="386"/>
      <c r="AQ954" s="285"/>
      <c r="AR954" s="366"/>
      <c r="AS954" s="386"/>
      <c r="AT954" s="95"/>
      <c r="AU954" s="366"/>
      <c r="AV954" s="369"/>
      <c r="AW954" s="95"/>
      <c r="AX954" s="366"/>
      <c r="AY954" s="132"/>
      <c r="AZ954" s="132"/>
      <c r="BA954" s="132"/>
      <c r="BB954" s="132"/>
      <c r="BC954" s="132"/>
    </row>
    <row r="955" spans="1:55" s="39" customFormat="1" ht="52.2" customHeight="1" x14ac:dyDescent="0.25">
      <c r="A955" s="95">
        <v>3006</v>
      </c>
      <c r="B955" s="253" t="s">
        <v>7382</v>
      </c>
      <c r="C955" s="95"/>
      <c r="D955" s="82"/>
      <c r="E955" s="284" t="s">
        <v>7485</v>
      </c>
      <c r="F955" s="95" t="s">
        <v>7486</v>
      </c>
      <c r="G955" s="284" t="s">
        <v>7487</v>
      </c>
      <c r="H955" s="95">
        <v>2011</v>
      </c>
      <c r="I955" s="161" t="s">
        <v>7488</v>
      </c>
      <c r="J955" s="261">
        <v>12480.01</v>
      </c>
      <c r="K955" s="105" t="s">
        <v>6709</v>
      </c>
      <c r="L955" s="161" t="s">
        <v>7489</v>
      </c>
      <c r="M955" s="161" t="s">
        <v>7490</v>
      </c>
      <c r="N955" s="161" t="s">
        <v>7491</v>
      </c>
      <c r="O955" s="161" t="s">
        <v>7492</v>
      </c>
      <c r="P955" s="95">
        <v>36</v>
      </c>
      <c r="Q955" s="82">
        <v>0</v>
      </c>
      <c r="R955" s="82">
        <v>0</v>
      </c>
      <c r="S955" s="82">
        <v>0</v>
      </c>
      <c r="T955" s="82">
        <v>0</v>
      </c>
      <c r="U955" s="82">
        <v>0</v>
      </c>
      <c r="V955" s="95">
        <v>0</v>
      </c>
      <c r="W955" s="95">
        <v>100</v>
      </c>
      <c r="X955" s="82" t="s">
        <v>7391</v>
      </c>
      <c r="Y955" s="95"/>
      <c r="Z955" s="95"/>
      <c r="AA955" s="95"/>
      <c r="AB955" s="95">
        <v>4</v>
      </c>
      <c r="AC955" s="95"/>
      <c r="AD955" s="82"/>
      <c r="AE955" s="360">
        <v>4</v>
      </c>
      <c r="AF955" s="62">
        <v>0</v>
      </c>
      <c r="AG955" s="394"/>
      <c r="AH955" s="161"/>
      <c r="AI955" s="366">
        <v>0</v>
      </c>
      <c r="AJ955" s="386"/>
      <c r="AK955" s="285"/>
      <c r="AL955" s="366"/>
      <c r="AM955" s="386"/>
      <c r="AN955" s="285"/>
      <c r="AO955" s="366"/>
      <c r="AP955" s="386"/>
      <c r="AQ955" s="285"/>
      <c r="AR955" s="366"/>
      <c r="AS955" s="386"/>
      <c r="AT955" s="95"/>
      <c r="AU955" s="366"/>
      <c r="AV955" s="369"/>
      <c r="AW955" s="95"/>
      <c r="AX955" s="366"/>
      <c r="AY955" s="132"/>
      <c r="AZ955" s="132"/>
      <c r="BA955" s="132"/>
      <c r="BB955" s="132"/>
      <c r="BC955" s="132"/>
    </row>
    <row r="956" spans="1:55" s="39" customFormat="1" ht="64.95" customHeight="1" x14ac:dyDescent="0.25">
      <c r="A956" s="95">
        <v>3006</v>
      </c>
      <c r="B956" s="253" t="s">
        <v>7382</v>
      </c>
      <c r="C956" s="95"/>
      <c r="D956" s="82"/>
      <c r="E956" s="284" t="s">
        <v>7493</v>
      </c>
      <c r="F956" s="95" t="s">
        <v>7494</v>
      </c>
      <c r="G956" s="284" t="s">
        <v>7495</v>
      </c>
      <c r="H956" s="95">
        <v>2011</v>
      </c>
      <c r="I956" s="161"/>
      <c r="J956" s="261">
        <v>30719.33</v>
      </c>
      <c r="K956" s="105" t="s">
        <v>6709</v>
      </c>
      <c r="L956" s="161" t="s">
        <v>7496</v>
      </c>
      <c r="M956" s="161" t="s">
        <v>7497</v>
      </c>
      <c r="N956" s="161" t="s">
        <v>7498</v>
      </c>
      <c r="O956" s="161" t="s">
        <v>7499</v>
      </c>
      <c r="P956" s="95">
        <v>29</v>
      </c>
      <c r="Q956" s="82">
        <v>40</v>
      </c>
      <c r="R956" s="82">
        <v>0</v>
      </c>
      <c r="S956" s="82">
        <v>15</v>
      </c>
      <c r="T956" s="82">
        <v>25</v>
      </c>
      <c r="U956" s="82">
        <v>40</v>
      </c>
      <c r="V956" s="95">
        <v>100</v>
      </c>
      <c r="W956" s="95">
        <v>100</v>
      </c>
      <c r="X956" s="82" t="s">
        <v>7391</v>
      </c>
      <c r="Y956" s="95"/>
      <c r="Z956" s="95"/>
      <c r="AA956" s="95"/>
      <c r="AB956" s="95">
        <v>60</v>
      </c>
      <c r="AC956" s="95"/>
      <c r="AD956" s="82"/>
      <c r="AE956" s="360">
        <v>4</v>
      </c>
      <c r="AF956" s="62">
        <v>80</v>
      </c>
      <c r="AG956" s="394"/>
      <c r="AH956" s="161" t="s">
        <v>7493</v>
      </c>
      <c r="AI956" s="366">
        <v>80</v>
      </c>
      <c r="AJ956" s="386"/>
      <c r="AK956" s="285"/>
      <c r="AL956" s="366"/>
      <c r="AM956" s="386"/>
      <c r="AN956" s="285"/>
      <c r="AO956" s="366"/>
      <c r="AP956" s="386"/>
      <c r="AQ956" s="285"/>
      <c r="AR956" s="366"/>
      <c r="AS956" s="386"/>
      <c r="AT956" s="95"/>
      <c r="AU956" s="366"/>
      <c r="AV956" s="369"/>
      <c r="AW956" s="95"/>
      <c r="AX956" s="366"/>
      <c r="AY956" s="132"/>
      <c r="AZ956" s="132"/>
      <c r="BA956" s="132"/>
      <c r="BB956" s="132"/>
      <c r="BC956" s="132"/>
    </row>
    <row r="957" spans="1:55" s="39" customFormat="1" ht="52.2" customHeight="1" x14ac:dyDescent="0.25">
      <c r="A957" s="95">
        <v>3006</v>
      </c>
      <c r="B957" s="253" t="s">
        <v>7382</v>
      </c>
      <c r="C957" s="95"/>
      <c r="D957" s="82"/>
      <c r="E957" s="284" t="s">
        <v>7500</v>
      </c>
      <c r="F957" s="95" t="s">
        <v>7501</v>
      </c>
      <c r="G957" s="284" t="s">
        <v>7502</v>
      </c>
      <c r="H957" s="95">
        <v>2013</v>
      </c>
      <c r="I957" s="161" t="s">
        <v>7503</v>
      </c>
      <c r="J957" s="261">
        <v>39516</v>
      </c>
      <c r="K957" s="105" t="s">
        <v>6709</v>
      </c>
      <c r="L957" s="161" t="s">
        <v>7504</v>
      </c>
      <c r="M957" s="161" t="s">
        <v>7505</v>
      </c>
      <c r="N957" s="161" t="s">
        <v>7506</v>
      </c>
      <c r="O957" s="161" t="s">
        <v>7507</v>
      </c>
      <c r="P957" s="95">
        <v>64</v>
      </c>
      <c r="Q957" s="82">
        <v>30</v>
      </c>
      <c r="R957" s="82">
        <v>0</v>
      </c>
      <c r="S957" s="82">
        <v>10</v>
      </c>
      <c r="T957" s="82">
        <v>20</v>
      </c>
      <c r="U957" s="82">
        <v>30</v>
      </c>
      <c r="V957" s="95">
        <v>100</v>
      </c>
      <c r="W957" s="95">
        <v>98</v>
      </c>
      <c r="X957" s="82" t="s">
        <v>7391</v>
      </c>
      <c r="Y957" s="95"/>
      <c r="Z957" s="95"/>
      <c r="AA957" s="95"/>
      <c r="AB957" s="95">
        <v>4</v>
      </c>
      <c r="AC957" s="95"/>
      <c r="AD957" s="82"/>
      <c r="AE957" s="360">
        <v>4</v>
      </c>
      <c r="AF957" s="62">
        <v>80</v>
      </c>
      <c r="AG957" s="394"/>
      <c r="AH957" s="161" t="s">
        <v>7508</v>
      </c>
      <c r="AI957" s="366">
        <v>80</v>
      </c>
      <c r="AJ957" s="386"/>
      <c r="AK957" s="285"/>
      <c r="AL957" s="366"/>
      <c r="AM957" s="386"/>
      <c r="AN957" s="285"/>
      <c r="AO957" s="366"/>
      <c r="AP957" s="386"/>
      <c r="AQ957" s="285"/>
      <c r="AR957" s="366"/>
      <c r="AS957" s="386"/>
      <c r="AT957" s="95"/>
      <c r="AU957" s="366"/>
      <c r="AV957" s="369"/>
      <c r="AW957" s="95"/>
      <c r="AX957" s="366"/>
      <c r="AY957" s="132"/>
      <c r="AZ957" s="132"/>
      <c r="BA957" s="132"/>
      <c r="BB957" s="132"/>
      <c r="BC957" s="132"/>
    </row>
    <row r="958" spans="1:55" s="39" customFormat="1" ht="142.94999999999999" customHeight="1" x14ac:dyDescent="0.25">
      <c r="A958" s="95">
        <v>3006</v>
      </c>
      <c r="B958" s="253" t="s">
        <v>7382</v>
      </c>
      <c r="C958" s="95"/>
      <c r="D958" s="82"/>
      <c r="E958" s="284" t="s">
        <v>2555</v>
      </c>
      <c r="F958" s="95" t="s">
        <v>7509</v>
      </c>
      <c r="G958" s="284" t="s">
        <v>7510</v>
      </c>
      <c r="H958" s="95">
        <v>2010</v>
      </c>
      <c r="I958" s="161" t="s">
        <v>7511</v>
      </c>
      <c r="J958" s="261">
        <v>167680.73000000001</v>
      </c>
      <c r="K958" s="105" t="s">
        <v>6709</v>
      </c>
      <c r="L958" s="161" t="s">
        <v>7512</v>
      </c>
      <c r="M958" s="161" t="s">
        <v>7513</v>
      </c>
      <c r="N958" s="161" t="s">
        <v>7514</v>
      </c>
      <c r="O958" s="161" t="s">
        <v>7515</v>
      </c>
      <c r="P958" s="95" t="s">
        <v>7516</v>
      </c>
      <c r="Q958" s="82">
        <v>100</v>
      </c>
      <c r="R958" s="82">
        <v>0</v>
      </c>
      <c r="S958" s="82">
        <v>20</v>
      </c>
      <c r="T958" s="82">
        <v>80</v>
      </c>
      <c r="U958" s="82">
        <v>100</v>
      </c>
      <c r="V958" s="95">
        <v>100</v>
      </c>
      <c r="W958" s="95">
        <v>100</v>
      </c>
      <c r="X958" s="82" t="s">
        <v>7517</v>
      </c>
      <c r="Y958" s="95"/>
      <c r="Z958" s="95"/>
      <c r="AA958" s="95"/>
      <c r="AB958" s="95">
        <v>4</v>
      </c>
      <c r="AC958" s="95"/>
      <c r="AD958" s="82">
        <v>20</v>
      </c>
      <c r="AE958" s="360">
        <v>4</v>
      </c>
      <c r="AF958" s="62">
        <v>100</v>
      </c>
      <c r="AG958" s="394" t="s">
        <v>2460</v>
      </c>
      <c r="AH958" s="161" t="s">
        <v>7518</v>
      </c>
      <c r="AI958" s="366">
        <v>100</v>
      </c>
      <c r="AJ958" s="386"/>
      <c r="AK958" s="285"/>
      <c r="AL958" s="366"/>
      <c r="AM958" s="386"/>
      <c r="AN958" s="285"/>
      <c r="AO958" s="366"/>
      <c r="AP958" s="386"/>
      <c r="AQ958" s="285"/>
      <c r="AR958" s="366"/>
      <c r="AS958" s="386"/>
      <c r="AT958" s="95"/>
      <c r="AU958" s="366"/>
      <c r="AV958" s="369"/>
      <c r="AW958" s="95"/>
      <c r="AX958" s="366"/>
      <c r="AY958" s="132"/>
      <c r="AZ958" s="132"/>
      <c r="BA958" s="132"/>
      <c r="BB958" s="132"/>
      <c r="BC958" s="132"/>
    </row>
    <row r="959" spans="1:55" s="39" customFormat="1" ht="91.05" customHeight="1" x14ac:dyDescent="0.25">
      <c r="A959" s="95">
        <v>3006</v>
      </c>
      <c r="B959" s="253" t="s">
        <v>7382</v>
      </c>
      <c r="C959" s="95"/>
      <c r="D959" s="82"/>
      <c r="E959" s="284" t="s">
        <v>7493</v>
      </c>
      <c r="F959" s="95" t="s">
        <v>7494</v>
      </c>
      <c r="G959" s="284" t="s">
        <v>7519</v>
      </c>
      <c r="H959" s="95">
        <v>2010</v>
      </c>
      <c r="I959" s="161"/>
      <c r="J959" s="261">
        <v>47998.559999999998</v>
      </c>
      <c r="K959" s="105" t="s">
        <v>6709</v>
      </c>
      <c r="L959" s="161" t="s">
        <v>7520</v>
      </c>
      <c r="M959" s="161" t="s">
        <v>7521</v>
      </c>
      <c r="N959" s="161" t="s">
        <v>7522</v>
      </c>
      <c r="O959" s="161" t="s">
        <v>7523</v>
      </c>
      <c r="P959" s="95">
        <v>8</v>
      </c>
      <c r="Q959" s="82">
        <v>50</v>
      </c>
      <c r="R959" s="82">
        <v>0</v>
      </c>
      <c r="S959" s="82">
        <v>20</v>
      </c>
      <c r="T959" s="82">
        <v>30</v>
      </c>
      <c r="U959" s="82">
        <v>50</v>
      </c>
      <c r="V959" s="95">
        <v>100</v>
      </c>
      <c r="W959" s="95">
        <v>100</v>
      </c>
      <c r="X959" s="82" t="s">
        <v>7391</v>
      </c>
      <c r="Y959" s="95"/>
      <c r="Z959" s="95"/>
      <c r="AA959" s="95"/>
      <c r="AB959" s="95">
        <v>60</v>
      </c>
      <c r="AC959" s="95"/>
      <c r="AD959" s="82"/>
      <c r="AE959" s="360">
        <v>4</v>
      </c>
      <c r="AF959" s="62">
        <v>60</v>
      </c>
      <c r="AG959" s="394"/>
      <c r="AH959" s="161" t="s">
        <v>7524</v>
      </c>
      <c r="AI959" s="366">
        <v>60</v>
      </c>
      <c r="AJ959" s="386"/>
      <c r="AK959" s="285"/>
      <c r="AL959" s="366"/>
      <c r="AM959" s="386"/>
      <c r="AN959" s="285"/>
      <c r="AO959" s="366"/>
      <c r="AP959" s="386"/>
      <c r="AQ959" s="285"/>
      <c r="AR959" s="366"/>
      <c r="AS959" s="386"/>
      <c r="AT959" s="95"/>
      <c r="AU959" s="366"/>
      <c r="AV959" s="369"/>
      <c r="AW959" s="95"/>
      <c r="AX959" s="366"/>
      <c r="AY959" s="132"/>
      <c r="AZ959" s="132"/>
      <c r="BA959" s="132"/>
      <c r="BB959" s="132"/>
      <c r="BC959" s="132"/>
    </row>
    <row r="960" spans="1:55" s="39" customFormat="1" ht="103.95" customHeight="1" x14ac:dyDescent="0.25">
      <c r="A960" s="95">
        <v>3006</v>
      </c>
      <c r="B960" s="253" t="s">
        <v>7382</v>
      </c>
      <c r="C960" s="95"/>
      <c r="D960" s="82"/>
      <c r="E960" s="284" t="s">
        <v>7416</v>
      </c>
      <c r="F960" s="95" t="s">
        <v>7417</v>
      </c>
      <c r="G960" s="284" t="s">
        <v>7525</v>
      </c>
      <c r="H960" s="95">
        <v>2010</v>
      </c>
      <c r="I960" s="161" t="s">
        <v>7526</v>
      </c>
      <c r="J960" s="261">
        <v>6732</v>
      </c>
      <c r="K960" s="105" t="s">
        <v>6709</v>
      </c>
      <c r="L960" s="161" t="s">
        <v>7527</v>
      </c>
      <c r="M960" s="161" t="s">
        <v>7528</v>
      </c>
      <c r="N960" s="161" t="s">
        <v>7529</v>
      </c>
      <c r="O960" s="161" t="s">
        <v>7530</v>
      </c>
      <c r="P960" s="95">
        <v>2</v>
      </c>
      <c r="Q960" s="82"/>
      <c r="R960" s="82"/>
      <c r="S960" s="82"/>
      <c r="T960" s="82"/>
      <c r="U960" s="82" t="s">
        <v>7531</v>
      </c>
      <c r="V960" s="95">
        <v>100</v>
      </c>
      <c r="W960" s="95">
        <v>100</v>
      </c>
      <c r="X960" s="82"/>
      <c r="Y960" s="95"/>
      <c r="Z960" s="95"/>
      <c r="AA960" s="95"/>
      <c r="AB960" s="95">
        <v>4</v>
      </c>
      <c r="AC960" s="95"/>
      <c r="AD960" s="82"/>
      <c r="AE960" s="360">
        <v>4</v>
      </c>
      <c r="AF960" s="62">
        <v>100</v>
      </c>
      <c r="AG960" s="394" t="s">
        <v>7425</v>
      </c>
      <c r="AH960" s="161" t="s">
        <v>7416</v>
      </c>
      <c r="AI960" s="366">
        <v>100</v>
      </c>
      <c r="AJ960" s="386"/>
      <c r="AK960" s="285"/>
      <c r="AL960" s="366"/>
      <c r="AM960" s="386"/>
      <c r="AN960" s="285"/>
      <c r="AO960" s="366"/>
      <c r="AP960" s="386"/>
      <c r="AQ960" s="285"/>
      <c r="AR960" s="366"/>
      <c r="AS960" s="386"/>
      <c r="AT960" s="95"/>
      <c r="AU960" s="366"/>
      <c r="AV960" s="369"/>
      <c r="AW960" s="95"/>
      <c r="AX960" s="366"/>
      <c r="AY960" s="132"/>
      <c r="AZ960" s="132"/>
      <c r="BA960" s="132"/>
      <c r="BB960" s="132"/>
      <c r="BC960" s="132"/>
    </row>
    <row r="961" spans="1:55" s="39" customFormat="1" ht="91.05" customHeight="1" x14ac:dyDescent="0.25">
      <c r="A961" s="95">
        <v>3006</v>
      </c>
      <c r="B961" s="253" t="s">
        <v>7382</v>
      </c>
      <c r="C961" s="95"/>
      <c r="D961" s="82"/>
      <c r="E961" s="284" t="s">
        <v>7467</v>
      </c>
      <c r="F961" s="95" t="s">
        <v>883</v>
      </c>
      <c r="G961" s="284" t="s">
        <v>7532</v>
      </c>
      <c r="H961" s="95">
        <v>2010</v>
      </c>
      <c r="I961" s="161" t="s">
        <v>7533</v>
      </c>
      <c r="J961" s="261">
        <v>47449.71</v>
      </c>
      <c r="K961" s="105" t="s">
        <v>6709</v>
      </c>
      <c r="L961" s="161" t="s">
        <v>7534</v>
      </c>
      <c r="M961" s="161" t="s">
        <v>7535</v>
      </c>
      <c r="N961" s="161" t="s">
        <v>7536</v>
      </c>
      <c r="O961" s="161" t="s">
        <v>7537</v>
      </c>
      <c r="P961" s="95">
        <v>3</v>
      </c>
      <c r="Q961" s="82">
        <v>60</v>
      </c>
      <c r="R961" s="82">
        <v>0</v>
      </c>
      <c r="S961" s="82">
        <v>25</v>
      </c>
      <c r="T961" s="82">
        <v>35</v>
      </c>
      <c r="U961" s="82">
        <v>60</v>
      </c>
      <c r="V961" s="95">
        <v>85</v>
      </c>
      <c r="W961" s="95">
        <v>100</v>
      </c>
      <c r="X961" s="82" t="s">
        <v>7474</v>
      </c>
      <c r="Y961" s="95"/>
      <c r="Z961" s="95"/>
      <c r="AA961" s="95"/>
      <c r="AB961" s="95">
        <v>44</v>
      </c>
      <c r="AC961" s="95"/>
      <c r="AD961" s="82">
        <v>35</v>
      </c>
      <c r="AE961" s="360">
        <v>4</v>
      </c>
      <c r="AF961" s="62">
        <v>75</v>
      </c>
      <c r="AG961" s="394"/>
      <c r="AH961" s="161" t="s">
        <v>7475</v>
      </c>
      <c r="AI961" s="366">
        <v>75</v>
      </c>
      <c r="AJ961" s="386"/>
      <c r="AK961" s="285"/>
      <c r="AL961" s="366"/>
      <c r="AM961" s="386"/>
      <c r="AN961" s="285"/>
      <c r="AO961" s="366"/>
      <c r="AP961" s="386"/>
      <c r="AQ961" s="285"/>
      <c r="AR961" s="366"/>
      <c r="AS961" s="386"/>
      <c r="AT961" s="95"/>
      <c r="AU961" s="366"/>
      <c r="AV961" s="369"/>
      <c r="AW961" s="95"/>
      <c r="AX961" s="366"/>
      <c r="AY961" s="132"/>
      <c r="AZ961" s="132"/>
      <c r="BA961" s="132"/>
      <c r="BB961" s="132"/>
      <c r="BC961" s="132"/>
    </row>
    <row r="962" spans="1:55" s="39" customFormat="1" ht="78" customHeight="1" x14ac:dyDescent="0.25">
      <c r="A962" s="95">
        <v>3006</v>
      </c>
      <c r="B962" s="253" t="s">
        <v>7382</v>
      </c>
      <c r="C962" s="95"/>
      <c r="D962" s="82"/>
      <c r="E962" s="284" t="s">
        <v>7538</v>
      </c>
      <c r="F962" s="95" t="s">
        <v>7539</v>
      </c>
      <c r="G962" s="284" t="s">
        <v>7540</v>
      </c>
      <c r="H962" s="95">
        <v>2011</v>
      </c>
      <c r="I962" s="161"/>
      <c r="J962" s="261">
        <v>359400</v>
      </c>
      <c r="K962" s="105" t="s">
        <v>6709</v>
      </c>
      <c r="L962" s="161" t="s">
        <v>7541</v>
      </c>
      <c r="M962" s="161" t="s">
        <v>7542</v>
      </c>
      <c r="N962" s="161" t="s">
        <v>7543</v>
      </c>
      <c r="O962" s="161" t="s">
        <v>7544</v>
      </c>
      <c r="P962" s="95">
        <v>48</v>
      </c>
      <c r="Q962" s="82">
        <v>180</v>
      </c>
      <c r="R962" s="82">
        <v>0</v>
      </c>
      <c r="S962" s="82">
        <v>150</v>
      </c>
      <c r="T962" s="82">
        <v>30</v>
      </c>
      <c r="U962" s="82">
        <v>180</v>
      </c>
      <c r="V962" s="95">
        <v>100</v>
      </c>
      <c r="W962" s="95">
        <v>100</v>
      </c>
      <c r="X962" s="82" t="s">
        <v>7545</v>
      </c>
      <c r="Y962" s="95"/>
      <c r="Z962" s="95"/>
      <c r="AA962" s="95"/>
      <c r="AB962" s="95">
        <v>4</v>
      </c>
      <c r="AC962" s="95"/>
      <c r="AD962" s="82">
        <v>60</v>
      </c>
      <c r="AE962" s="360">
        <v>4</v>
      </c>
      <c r="AF962" s="62">
        <v>50</v>
      </c>
      <c r="AG962" s="394" t="s">
        <v>7546</v>
      </c>
      <c r="AH962" s="161" t="s">
        <v>7538</v>
      </c>
      <c r="AI962" s="366">
        <v>50</v>
      </c>
      <c r="AJ962" s="386"/>
      <c r="AK962" s="285"/>
      <c r="AL962" s="366"/>
      <c r="AM962" s="386"/>
      <c r="AN962" s="285"/>
      <c r="AO962" s="366"/>
      <c r="AP962" s="386"/>
      <c r="AQ962" s="285"/>
      <c r="AR962" s="366"/>
      <c r="AS962" s="386"/>
      <c r="AT962" s="95"/>
      <c r="AU962" s="366"/>
      <c r="AV962" s="369"/>
      <c r="AW962" s="95"/>
      <c r="AX962" s="366"/>
      <c r="AY962" s="132"/>
      <c r="AZ962" s="132"/>
      <c r="BA962" s="132"/>
      <c r="BB962" s="132"/>
      <c r="BC962" s="132"/>
    </row>
    <row r="963" spans="1:55" s="39" customFormat="1" ht="78" customHeight="1" x14ac:dyDescent="0.25">
      <c r="A963" s="95">
        <v>3006</v>
      </c>
      <c r="B963" s="253" t="s">
        <v>7382</v>
      </c>
      <c r="C963" s="95"/>
      <c r="D963" s="82"/>
      <c r="E963" s="284" t="s">
        <v>7485</v>
      </c>
      <c r="F963" s="95" t="s">
        <v>7486</v>
      </c>
      <c r="G963" s="284" t="s">
        <v>7547</v>
      </c>
      <c r="H963" s="95">
        <v>2010</v>
      </c>
      <c r="I963" s="161" t="s">
        <v>7548</v>
      </c>
      <c r="J963" s="261">
        <v>118920</v>
      </c>
      <c r="K963" s="105" t="s">
        <v>6709</v>
      </c>
      <c r="L963" s="161" t="s">
        <v>7549</v>
      </c>
      <c r="M963" s="161" t="s">
        <v>7550</v>
      </c>
      <c r="N963" s="161" t="s">
        <v>7551</v>
      </c>
      <c r="O963" s="161" t="s">
        <v>7552</v>
      </c>
      <c r="P963" s="95" t="s">
        <v>7553</v>
      </c>
      <c r="Q963" s="82">
        <v>10</v>
      </c>
      <c r="R963" s="82">
        <v>0</v>
      </c>
      <c r="S963" s="82"/>
      <c r="T963" s="82">
        <v>10</v>
      </c>
      <c r="U963" s="82">
        <v>10</v>
      </c>
      <c r="V963" s="95">
        <v>10</v>
      </c>
      <c r="W963" s="95">
        <v>100</v>
      </c>
      <c r="X963" s="82" t="s">
        <v>7391</v>
      </c>
      <c r="Y963" s="95"/>
      <c r="Z963" s="95"/>
      <c r="AA963" s="95"/>
      <c r="AB963" s="95">
        <v>60</v>
      </c>
      <c r="AC963" s="95"/>
      <c r="AD963" s="82"/>
      <c r="AE963" s="360">
        <v>4</v>
      </c>
      <c r="AF963" s="62">
        <v>50</v>
      </c>
      <c r="AG963" s="394"/>
      <c r="AH963" s="161" t="s">
        <v>7485</v>
      </c>
      <c r="AI963" s="366"/>
      <c r="AJ963" s="386"/>
      <c r="AK963" s="285"/>
      <c r="AL963" s="366"/>
      <c r="AM963" s="386"/>
      <c r="AN963" s="285"/>
      <c r="AO963" s="366"/>
      <c r="AP963" s="386"/>
      <c r="AQ963" s="285"/>
      <c r="AR963" s="366"/>
      <c r="AS963" s="386"/>
      <c r="AT963" s="95"/>
      <c r="AU963" s="366"/>
      <c r="AV963" s="369"/>
      <c r="AW963" s="95"/>
      <c r="AX963" s="366"/>
      <c r="AY963" s="132"/>
      <c r="AZ963" s="132"/>
      <c r="BA963" s="132"/>
      <c r="BB963" s="132"/>
      <c r="BC963" s="132"/>
    </row>
    <row r="964" spans="1:55" s="39" customFormat="1" ht="78" customHeight="1" x14ac:dyDescent="0.25">
      <c r="A964" s="95">
        <v>3006</v>
      </c>
      <c r="B964" s="253" t="s">
        <v>7382</v>
      </c>
      <c r="C964" s="95"/>
      <c r="D964" s="82"/>
      <c r="E964" s="284" t="s">
        <v>7554</v>
      </c>
      <c r="F964" s="95" t="s">
        <v>7555</v>
      </c>
      <c r="G964" s="284" t="s">
        <v>7556</v>
      </c>
      <c r="H964" s="95">
        <v>2010</v>
      </c>
      <c r="I964" s="161"/>
      <c r="J964" s="261">
        <v>262049.81</v>
      </c>
      <c r="K964" s="105" t="s">
        <v>6709</v>
      </c>
      <c r="L964" s="161" t="s">
        <v>7557</v>
      </c>
      <c r="M964" s="161" t="s">
        <v>7558</v>
      </c>
      <c r="N964" s="161" t="s">
        <v>7559</v>
      </c>
      <c r="O964" s="161" t="s">
        <v>7560</v>
      </c>
      <c r="P964" s="95">
        <v>23</v>
      </c>
      <c r="Q964" s="82">
        <v>0</v>
      </c>
      <c r="R964" s="82">
        <v>0</v>
      </c>
      <c r="S964" s="82">
        <v>112</v>
      </c>
      <c r="T964" s="82">
        <v>34.28</v>
      </c>
      <c r="U964" s="82">
        <v>146.28</v>
      </c>
      <c r="V964" s="95">
        <v>80</v>
      </c>
      <c r="W964" s="95">
        <v>100</v>
      </c>
      <c r="X964" s="82" t="s">
        <v>7391</v>
      </c>
      <c r="Y964" s="95"/>
      <c r="Z964" s="95"/>
      <c r="AA964" s="95"/>
      <c r="AB964" s="95">
        <v>51</v>
      </c>
      <c r="AC964" s="95"/>
      <c r="AD964" s="82">
        <v>34.28</v>
      </c>
      <c r="AE964" s="360">
        <v>4</v>
      </c>
      <c r="AF964" s="62">
        <v>80</v>
      </c>
      <c r="AG964" s="394"/>
      <c r="AH964" s="161" t="s">
        <v>7561</v>
      </c>
      <c r="AI964" s="366">
        <v>80</v>
      </c>
      <c r="AJ964" s="386"/>
      <c r="AK964" s="285"/>
      <c r="AL964" s="366"/>
      <c r="AM964" s="386"/>
      <c r="AN964" s="285"/>
      <c r="AO964" s="366"/>
      <c r="AP964" s="386"/>
      <c r="AQ964" s="285"/>
      <c r="AR964" s="366"/>
      <c r="AS964" s="386"/>
      <c r="AT964" s="95"/>
      <c r="AU964" s="366"/>
      <c r="AV964" s="369"/>
      <c r="AW964" s="95"/>
      <c r="AX964" s="366"/>
      <c r="AY964" s="132"/>
      <c r="AZ964" s="132"/>
      <c r="BA964" s="132"/>
      <c r="BB964" s="132"/>
      <c r="BC964" s="132"/>
    </row>
    <row r="965" spans="1:55" s="39" customFormat="1" ht="78" customHeight="1" x14ac:dyDescent="0.25">
      <c r="A965" s="95">
        <v>3006</v>
      </c>
      <c r="B965" s="253" t="s">
        <v>7382</v>
      </c>
      <c r="C965" s="95"/>
      <c r="D965" s="82"/>
      <c r="E965" s="284" t="s">
        <v>7562</v>
      </c>
      <c r="F965" s="95" t="s">
        <v>7555</v>
      </c>
      <c r="G965" s="284" t="s">
        <v>7563</v>
      </c>
      <c r="H965" s="95">
        <v>2011</v>
      </c>
      <c r="I965" s="161"/>
      <c r="J965" s="261">
        <v>33600</v>
      </c>
      <c r="K965" s="105" t="s">
        <v>6709</v>
      </c>
      <c r="L965" s="161" t="s">
        <v>7557</v>
      </c>
      <c r="M965" s="161" t="s">
        <v>7558</v>
      </c>
      <c r="N965" s="161" t="s">
        <v>7559</v>
      </c>
      <c r="O965" s="161" t="s">
        <v>7560</v>
      </c>
      <c r="P965" s="95">
        <v>31</v>
      </c>
      <c r="Q965" s="82"/>
      <c r="R965" s="82">
        <v>0</v>
      </c>
      <c r="S965" s="82">
        <v>112</v>
      </c>
      <c r="T965" s="82">
        <v>34.28</v>
      </c>
      <c r="U965" s="82">
        <v>146.28</v>
      </c>
      <c r="V965" s="95">
        <v>80</v>
      </c>
      <c r="W965" s="95">
        <v>100</v>
      </c>
      <c r="X965" s="82" t="s">
        <v>7391</v>
      </c>
      <c r="Y965" s="95"/>
      <c r="Z965" s="95"/>
      <c r="AA965" s="95"/>
      <c r="AB965" s="95">
        <v>51</v>
      </c>
      <c r="AC965" s="95"/>
      <c r="AD965" s="82">
        <v>34.28</v>
      </c>
      <c r="AE965" s="360">
        <v>4</v>
      </c>
      <c r="AF965" s="62">
        <v>40</v>
      </c>
      <c r="AG965" s="394"/>
      <c r="AH965" s="161" t="s">
        <v>7554</v>
      </c>
      <c r="AI965" s="366">
        <v>40</v>
      </c>
      <c r="AJ965" s="386"/>
      <c r="AK965" s="285"/>
      <c r="AL965" s="366"/>
      <c r="AM965" s="386"/>
      <c r="AN965" s="285"/>
      <c r="AO965" s="366"/>
      <c r="AP965" s="386"/>
      <c r="AQ965" s="285"/>
      <c r="AR965" s="366"/>
      <c r="AS965" s="386"/>
      <c r="AT965" s="95"/>
      <c r="AU965" s="366"/>
      <c r="AV965" s="369"/>
      <c r="AW965" s="95"/>
      <c r="AX965" s="366"/>
      <c r="AY965" s="132"/>
      <c r="AZ965" s="132"/>
      <c r="BA965" s="132"/>
      <c r="BB965" s="132"/>
      <c r="BC965" s="132"/>
    </row>
    <row r="966" spans="1:55" s="39" customFormat="1" ht="78" customHeight="1" x14ac:dyDescent="0.25">
      <c r="A966" s="95">
        <v>3006</v>
      </c>
      <c r="B966" s="253" t="s">
        <v>7382</v>
      </c>
      <c r="C966" s="95"/>
      <c r="D966" s="82"/>
      <c r="E966" s="284" t="s">
        <v>7564</v>
      </c>
      <c r="F966" s="95" t="s">
        <v>7565</v>
      </c>
      <c r="G966" s="284" t="s">
        <v>7566</v>
      </c>
      <c r="H966" s="95">
        <v>2011</v>
      </c>
      <c r="I966" s="161" t="s">
        <v>7567</v>
      </c>
      <c r="J966" s="261">
        <v>13033.22</v>
      </c>
      <c r="K966" s="105" t="s">
        <v>6709</v>
      </c>
      <c r="L966" s="161" t="s">
        <v>7387</v>
      </c>
      <c r="M966" s="161" t="s">
        <v>7388</v>
      </c>
      <c r="N966" s="161" t="s">
        <v>7568</v>
      </c>
      <c r="O966" s="161" t="s">
        <v>7569</v>
      </c>
      <c r="P966" s="95">
        <v>35</v>
      </c>
      <c r="Q966" s="82">
        <v>50</v>
      </c>
      <c r="R966" s="82">
        <v>0</v>
      </c>
      <c r="S966" s="82">
        <v>10</v>
      </c>
      <c r="T966" s="82">
        <v>40</v>
      </c>
      <c r="U966" s="82">
        <v>50</v>
      </c>
      <c r="V966" s="95">
        <v>80</v>
      </c>
      <c r="W966" s="95">
        <v>100</v>
      </c>
      <c r="X966" s="82" t="s">
        <v>7391</v>
      </c>
      <c r="Y966" s="95"/>
      <c r="Z966" s="95"/>
      <c r="AA966" s="95"/>
      <c r="AB966" s="95">
        <v>25</v>
      </c>
      <c r="AC966" s="95"/>
      <c r="AD966" s="82">
        <v>20</v>
      </c>
      <c r="AE966" s="360">
        <v>4</v>
      </c>
      <c r="AF966" s="62">
        <v>50</v>
      </c>
      <c r="AG966" s="394" t="s">
        <v>7392</v>
      </c>
      <c r="AH966" s="161" t="s">
        <v>5126</v>
      </c>
      <c r="AI966" s="366">
        <v>50</v>
      </c>
      <c r="AJ966" s="386"/>
      <c r="AK966" s="285"/>
      <c r="AL966" s="366"/>
      <c r="AM966" s="386"/>
      <c r="AN966" s="285"/>
      <c r="AO966" s="366"/>
      <c r="AP966" s="386"/>
      <c r="AQ966" s="285"/>
      <c r="AR966" s="366"/>
      <c r="AS966" s="386"/>
      <c r="AT966" s="95"/>
      <c r="AU966" s="366"/>
      <c r="AV966" s="369"/>
      <c r="AW966" s="95"/>
      <c r="AX966" s="366"/>
      <c r="AY966" s="132"/>
      <c r="AZ966" s="132"/>
      <c r="BA966" s="132"/>
      <c r="BB966" s="132"/>
      <c r="BC966" s="132"/>
    </row>
    <row r="967" spans="1:55" s="39" customFormat="1" ht="259.95" customHeight="1" x14ac:dyDescent="0.25">
      <c r="A967" s="95">
        <v>3006</v>
      </c>
      <c r="B967" s="253" t="s">
        <v>7382</v>
      </c>
      <c r="C967" s="95"/>
      <c r="D967" s="82"/>
      <c r="E967" s="284" t="s">
        <v>7416</v>
      </c>
      <c r="F967" s="95" t="s">
        <v>7417</v>
      </c>
      <c r="G967" s="284" t="s">
        <v>7570</v>
      </c>
      <c r="H967" s="95">
        <v>2011</v>
      </c>
      <c r="I967" s="161" t="s">
        <v>7571</v>
      </c>
      <c r="J967" s="261">
        <v>16991.11</v>
      </c>
      <c r="K967" s="105" t="s">
        <v>6709</v>
      </c>
      <c r="L967" s="161" t="s">
        <v>7572</v>
      </c>
      <c r="M967" s="161" t="s">
        <v>7573</v>
      </c>
      <c r="N967" s="161" t="s">
        <v>7574</v>
      </c>
      <c r="O967" s="161" t="s">
        <v>7575</v>
      </c>
      <c r="P967" s="95">
        <v>15</v>
      </c>
      <c r="Q967" s="82"/>
      <c r="R967" s="82"/>
      <c r="S967" s="82"/>
      <c r="T967" s="82"/>
      <c r="U967" s="82" t="s">
        <v>7576</v>
      </c>
      <c r="V967" s="95">
        <v>100</v>
      </c>
      <c r="W967" s="95">
        <v>100</v>
      </c>
      <c r="X967" s="82" t="s">
        <v>7391</v>
      </c>
      <c r="Y967" s="95"/>
      <c r="Z967" s="95"/>
      <c r="AA967" s="95"/>
      <c r="AB967" s="95">
        <v>4</v>
      </c>
      <c r="AC967" s="95"/>
      <c r="AD967" s="82"/>
      <c r="AE967" s="360">
        <v>4</v>
      </c>
      <c r="AF967" s="62">
        <v>100</v>
      </c>
      <c r="AG967" s="394"/>
      <c r="AH967" s="161" t="s">
        <v>7416</v>
      </c>
      <c r="AI967" s="366">
        <v>100</v>
      </c>
      <c r="AJ967" s="386"/>
      <c r="AK967" s="285"/>
      <c r="AL967" s="366"/>
      <c r="AM967" s="386"/>
      <c r="AN967" s="285"/>
      <c r="AO967" s="366"/>
      <c r="AP967" s="386"/>
      <c r="AQ967" s="285"/>
      <c r="AR967" s="366"/>
      <c r="AS967" s="386"/>
      <c r="AT967" s="95"/>
      <c r="AU967" s="366"/>
      <c r="AV967" s="369"/>
      <c r="AW967" s="95"/>
      <c r="AX967" s="366"/>
      <c r="AY967" s="132"/>
      <c r="AZ967" s="132"/>
      <c r="BA967" s="132"/>
      <c r="BB967" s="132"/>
      <c r="BC967" s="132"/>
    </row>
    <row r="968" spans="1:55" s="39" customFormat="1" ht="142.94999999999999" customHeight="1" x14ac:dyDescent="0.25">
      <c r="A968" s="95">
        <v>3006</v>
      </c>
      <c r="B968" s="253" t="s">
        <v>7382</v>
      </c>
      <c r="C968" s="95"/>
      <c r="D968" s="82"/>
      <c r="E968" s="284" t="s">
        <v>7450</v>
      </c>
      <c r="F968" s="95"/>
      <c r="G968" s="284" t="s">
        <v>7577</v>
      </c>
      <c r="H968" s="95">
        <v>2012</v>
      </c>
      <c r="I968" s="161" t="s">
        <v>7578</v>
      </c>
      <c r="J968" s="261">
        <v>163233.60000000001</v>
      </c>
      <c r="K968" s="105" t="s">
        <v>6709</v>
      </c>
      <c r="L968" s="161" t="s">
        <v>7579</v>
      </c>
      <c r="M968" s="161" t="s">
        <v>7580</v>
      </c>
      <c r="N968" s="161" t="s">
        <v>7581</v>
      </c>
      <c r="O968" s="161" t="s">
        <v>7582</v>
      </c>
      <c r="P968" s="95">
        <v>60</v>
      </c>
      <c r="Q968" s="82">
        <v>79.2</v>
      </c>
      <c r="R968" s="82">
        <v>0</v>
      </c>
      <c r="S968" s="82">
        <v>25</v>
      </c>
      <c r="T968" s="82">
        <v>54.2</v>
      </c>
      <c r="U968" s="82">
        <v>79.2</v>
      </c>
      <c r="V968" s="95">
        <v>95</v>
      </c>
      <c r="W968" s="95">
        <v>100</v>
      </c>
      <c r="X968" s="82" t="s">
        <v>7391</v>
      </c>
      <c r="Y968" s="95"/>
      <c r="Z968" s="95"/>
      <c r="AA968" s="95"/>
      <c r="AB968" s="95">
        <v>60</v>
      </c>
      <c r="AC968" s="95"/>
      <c r="AD968" s="82">
        <v>45</v>
      </c>
      <c r="AE968" s="360">
        <v>4</v>
      </c>
      <c r="AF968" s="62">
        <v>100</v>
      </c>
      <c r="AG968" s="394"/>
      <c r="AH968" s="161" t="s">
        <v>7583</v>
      </c>
      <c r="AI968" s="366">
        <v>100</v>
      </c>
      <c r="AJ968" s="386"/>
      <c r="AK968" s="285"/>
      <c r="AL968" s="366"/>
      <c r="AM968" s="386"/>
      <c r="AN968" s="285"/>
      <c r="AO968" s="366"/>
      <c r="AP968" s="386"/>
      <c r="AQ968" s="285"/>
      <c r="AR968" s="366"/>
      <c r="AS968" s="386"/>
      <c r="AT968" s="95"/>
      <c r="AU968" s="366"/>
      <c r="AV968" s="369"/>
      <c r="AW968" s="95"/>
      <c r="AX968" s="366"/>
      <c r="AY968" s="132"/>
      <c r="AZ968" s="132"/>
      <c r="BA968" s="132"/>
      <c r="BB968" s="132"/>
      <c r="BC968" s="132"/>
    </row>
    <row r="969" spans="1:55" s="39" customFormat="1" ht="91.05" customHeight="1" x14ac:dyDescent="0.25">
      <c r="A969" s="95">
        <v>3006</v>
      </c>
      <c r="B969" s="253" t="s">
        <v>7382</v>
      </c>
      <c r="C969" s="95"/>
      <c r="D969" s="82"/>
      <c r="E969" s="284" t="s">
        <v>7584</v>
      </c>
      <c r="F969" s="95" t="s">
        <v>7585</v>
      </c>
      <c r="G969" s="284" t="s">
        <v>7586</v>
      </c>
      <c r="H969" s="95">
        <v>2012</v>
      </c>
      <c r="I969" s="161" t="s">
        <v>7587</v>
      </c>
      <c r="J969" s="261">
        <v>119868</v>
      </c>
      <c r="K969" s="105" t="s">
        <v>6709</v>
      </c>
      <c r="L969" s="161" t="s">
        <v>7588</v>
      </c>
      <c r="M969" s="161" t="s">
        <v>7589</v>
      </c>
      <c r="N969" s="161" t="s">
        <v>7590</v>
      </c>
      <c r="O969" s="161" t="s">
        <v>7591</v>
      </c>
      <c r="P969" s="95">
        <v>55</v>
      </c>
      <c r="Q969" s="82" t="s">
        <v>7592</v>
      </c>
      <c r="R969" s="82">
        <v>0</v>
      </c>
      <c r="S969" s="82">
        <v>35</v>
      </c>
      <c r="T969" s="82">
        <v>65</v>
      </c>
      <c r="U969" s="82">
        <v>100</v>
      </c>
      <c r="V969" s="95">
        <v>60</v>
      </c>
      <c r="W969" s="95">
        <v>100</v>
      </c>
      <c r="X969" s="82" t="s">
        <v>7434</v>
      </c>
      <c r="Y969" s="95"/>
      <c r="Z969" s="95"/>
      <c r="AA969" s="95"/>
      <c r="AB969" s="95">
        <v>4</v>
      </c>
      <c r="AC969" s="95"/>
      <c r="AD969" s="82">
        <v>65</v>
      </c>
      <c r="AE969" s="360">
        <v>4</v>
      </c>
      <c r="AF969" s="62">
        <v>30</v>
      </c>
      <c r="AG969" s="394"/>
      <c r="AH969" s="161" t="s">
        <v>7435</v>
      </c>
      <c r="AI969" s="366">
        <v>30</v>
      </c>
      <c r="AJ969" s="386"/>
      <c r="AK969" s="285"/>
      <c r="AL969" s="366"/>
      <c r="AM969" s="386"/>
      <c r="AN969" s="285"/>
      <c r="AO969" s="366"/>
      <c r="AP969" s="386"/>
      <c r="AQ969" s="285"/>
      <c r="AR969" s="366"/>
      <c r="AS969" s="386"/>
      <c r="AT969" s="95"/>
      <c r="AU969" s="366"/>
      <c r="AV969" s="369"/>
      <c r="AW969" s="95"/>
      <c r="AX969" s="366"/>
      <c r="AY969" s="132"/>
      <c r="AZ969" s="132"/>
      <c r="BA969" s="132"/>
      <c r="BB969" s="132"/>
      <c r="BC969" s="132"/>
    </row>
    <row r="970" spans="1:55" s="39" customFormat="1" ht="52.2" customHeight="1" x14ac:dyDescent="0.25">
      <c r="A970" s="95">
        <v>3006</v>
      </c>
      <c r="B970" s="253" t="s">
        <v>7382</v>
      </c>
      <c r="C970" s="95"/>
      <c r="D970" s="82"/>
      <c r="E970" s="284" t="s">
        <v>7593</v>
      </c>
      <c r="F970" s="95" t="s">
        <v>7594</v>
      </c>
      <c r="G970" s="284" t="s">
        <v>7595</v>
      </c>
      <c r="H970" s="95">
        <v>2010</v>
      </c>
      <c r="I970" s="161" t="s">
        <v>7596</v>
      </c>
      <c r="J970" s="261">
        <v>346680</v>
      </c>
      <c r="K970" s="105" t="s">
        <v>6709</v>
      </c>
      <c r="L970" s="161" t="s">
        <v>7549</v>
      </c>
      <c r="M970" s="161" t="s">
        <v>7550</v>
      </c>
      <c r="N970" s="161" t="s">
        <v>7597</v>
      </c>
      <c r="O970" s="161" t="s">
        <v>7598</v>
      </c>
      <c r="P970" s="95"/>
      <c r="Q970" s="82">
        <v>40</v>
      </c>
      <c r="R970" s="82">
        <v>0</v>
      </c>
      <c r="S970" s="82">
        <v>10</v>
      </c>
      <c r="T970" s="82">
        <v>30</v>
      </c>
      <c r="U970" s="82">
        <v>40</v>
      </c>
      <c r="V970" s="95">
        <v>25</v>
      </c>
      <c r="W970" s="95">
        <v>100</v>
      </c>
      <c r="X970" s="82" t="s">
        <v>7391</v>
      </c>
      <c r="Y970" s="95"/>
      <c r="Z970" s="95"/>
      <c r="AA970" s="95"/>
      <c r="AB970" s="95">
        <v>4</v>
      </c>
      <c r="AC970" s="95"/>
      <c r="AD970" s="82"/>
      <c r="AE970" s="360">
        <v>4</v>
      </c>
      <c r="AF970" s="62">
        <v>10</v>
      </c>
      <c r="AG970" s="394"/>
      <c r="AH970" s="161" t="s">
        <v>7599</v>
      </c>
      <c r="AI970" s="366">
        <v>10</v>
      </c>
      <c r="AJ970" s="386"/>
      <c r="AK970" s="285"/>
      <c r="AL970" s="366"/>
      <c r="AM970" s="386"/>
      <c r="AN970" s="285"/>
      <c r="AO970" s="366"/>
      <c r="AP970" s="386"/>
      <c r="AQ970" s="285"/>
      <c r="AR970" s="366"/>
      <c r="AS970" s="386"/>
      <c r="AT970" s="95"/>
      <c r="AU970" s="366"/>
      <c r="AV970" s="369"/>
      <c r="AW970" s="95"/>
      <c r="AX970" s="366"/>
      <c r="AY970" s="132"/>
      <c r="AZ970" s="132"/>
      <c r="BA970" s="132"/>
      <c r="BB970" s="132"/>
      <c r="BC970" s="132"/>
    </row>
    <row r="971" spans="1:55" s="39" customFormat="1" ht="195" customHeight="1" x14ac:dyDescent="0.25">
      <c r="A971" s="95">
        <v>3006</v>
      </c>
      <c r="B971" s="253" t="s">
        <v>7382</v>
      </c>
      <c r="C971" s="95"/>
      <c r="D971" s="82"/>
      <c r="E971" s="284" t="s">
        <v>7600</v>
      </c>
      <c r="F971" s="95" t="s">
        <v>7601</v>
      </c>
      <c r="G971" s="284" t="s">
        <v>7602</v>
      </c>
      <c r="H971" s="95">
        <v>2010</v>
      </c>
      <c r="I971" s="161" t="s">
        <v>7603</v>
      </c>
      <c r="J971" s="261">
        <v>149862</v>
      </c>
      <c r="K971" s="105" t="s">
        <v>6709</v>
      </c>
      <c r="L971" s="161" t="s">
        <v>7604</v>
      </c>
      <c r="M971" s="161" t="s">
        <v>7605</v>
      </c>
      <c r="N971" s="161" t="s">
        <v>7606</v>
      </c>
      <c r="O971" s="161" t="s">
        <v>7607</v>
      </c>
      <c r="P971" s="95" t="s">
        <v>7608</v>
      </c>
      <c r="Q971" s="82">
        <v>150</v>
      </c>
      <c r="R971" s="82">
        <v>0</v>
      </c>
      <c r="S971" s="82">
        <v>100</v>
      </c>
      <c r="T971" s="82">
        <v>50</v>
      </c>
      <c r="U971" s="82">
        <v>150</v>
      </c>
      <c r="V971" s="95">
        <v>100</v>
      </c>
      <c r="W971" s="95">
        <v>100</v>
      </c>
      <c r="X971" s="82" t="s">
        <v>7391</v>
      </c>
      <c r="Y971" s="95"/>
      <c r="Z971" s="95"/>
      <c r="AA971" s="95"/>
      <c r="AB971" s="95">
        <v>4</v>
      </c>
      <c r="AC971" s="95"/>
      <c r="AD971" s="82"/>
      <c r="AE971" s="360">
        <v>4</v>
      </c>
      <c r="AF971" s="62">
        <v>70</v>
      </c>
      <c r="AG971" s="394" t="s">
        <v>824</v>
      </c>
      <c r="AH971" s="161" t="s">
        <v>7609</v>
      </c>
      <c r="AI971" s="366">
        <v>70</v>
      </c>
      <c r="AJ971" s="386"/>
      <c r="AK971" s="285"/>
      <c r="AL971" s="366"/>
      <c r="AM971" s="386"/>
      <c r="AN971" s="285"/>
      <c r="AO971" s="366"/>
      <c r="AP971" s="386"/>
      <c r="AQ971" s="285"/>
      <c r="AR971" s="366"/>
      <c r="AS971" s="386"/>
      <c r="AT971" s="95"/>
      <c r="AU971" s="366"/>
      <c r="AV971" s="369"/>
      <c r="AW971" s="95"/>
      <c r="AX971" s="366"/>
      <c r="AY971" s="132"/>
      <c r="AZ971" s="132"/>
      <c r="BA971" s="132"/>
      <c r="BB971" s="132"/>
      <c r="BC971" s="132"/>
    </row>
    <row r="972" spans="1:55" s="39" customFormat="1" ht="64.95" customHeight="1" x14ac:dyDescent="0.25">
      <c r="A972" s="95">
        <v>3030</v>
      </c>
      <c r="B972" s="253" t="s">
        <v>7610</v>
      </c>
      <c r="C972" s="95"/>
      <c r="D972" s="82"/>
      <c r="E972" s="284" t="s">
        <v>7611</v>
      </c>
      <c r="F972" s="95">
        <v>29870</v>
      </c>
      <c r="G972" s="284" t="s">
        <v>7612</v>
      </c>
      <c r="H972" s="95">
        <v>2009</v>
      </c>
      <c r="I972" s="161" t="s">
        <v>7613</v>
      </c>
      <c r="J972" s="261">
        <v>17388</v>
      </c>
      <c r="K972" s="105" t="s">
        <v>6709</v>
      </c>
      <c r="L972" s="161" t="s">
        <v>7614</v>
      </c>
      <c r="M972" s="161" t="s">
        <v>7615</v>
      </c>
      <c r="N972" s="161" t="s">
        <v>7616</v>
      </c>
      <c r="O972" s="161" t="s">
        <v>7617</v>
      </c>
      <c r="P972" s="95" t="s">
        <v>7618</v>
      </c>
      <c r="Q972" s="82">
        <v>0.372</v>
      </c>
      <c r="R972" s="82">
        <v>0</v>
      </c>
      <c r="S972" s="82">
        <v>1.6655172413793105</v>
      </c>
      <c r="T972" s="82">
        <v>73.2</v>
      </c>
      <c r="U972" s="82">
        <v>75.237517241379308</v>
      </c>
      <c r="V972" s="95">
        <v>100</v>
      </c>
      <c r="W972" s="95">
        <v>0</v>
      </c>
      <c r="X972" s="82" t="s">
        <v>7619</v>
      </c>
      <c r="Y972" s="95"/>
      <c r="Z972" s="95"/>
      <c r="AA972" s="95"/>
      <c r="AB972" s="95"/>
      <c r="AC972" s="95"/>
      <c r="AD972" s="82"/>
      <c r="AE972" s="360"/>
      <c r="AF972" s="62">
        <v>100</v>
      </c>
      <c r="AG972" s="394"/>
      <c r="AH972" s="161" t="s">
        <v>7620</v>
      </c>
      <c r="AI972" s="366">
        <v>100</v>
      </c>
      <c r="AJ972" s="386"/>
      <c r="AK972" s="285"/>
      <c r="AL972" s="366"/>
      <c r="AM972" s="386"/>
      <c r="AN972" s="285"/>
      <c r="AO972" s="366"/>
      <c r="AP972" s="386"/>
      <c r="AQ972" s="285"/>
      <c r="AR972" s="366"/>
      <c r="AS972" s="386"/>
      <c r="AT972" s="95"/>
      <c r="AU972" s="366"/>
      <c r="AV972" s="369"/>
      <c r="AW972" s="95"/>
      <c r="AX972" s="366"/>
      <c r="AY972" s="132"/>
      <c r="AZ972" s="132"/>
      <c r="BA972" s="132"/>
      <c r="BB972" s="132"/>
      <c r="BC972" s="132"/>
    </row>
    <row r="973" spans="1:55" s="39" customFormat="1" ht="64.95" customHeight="1" x14ac:dyDescent="0.25">
      <c r="A973" s="95">
        <v>3030</v>
      </c>
      <c r="B973" s="253" t="s">
        <v>7610</v>
      </c>
      <c r="C973" s="95"/>
      <c r="D973" s="82"/>
      <c r="E973" s="284" t="s">
        <v>7621</v>
      </c>
      <c r="F973" s="95"/>
      <c r="G973" s="284" t="s">
        <v>7622</v>
      </c>
      <c r="H973" s="95">
        <v>2010</v>
      </c>
      <c r="I973" s="161" t="s">
        <v>7623</v>
      </c>
      <c r="J973" s="261">
        <v>21796</v>
      </c>
      <c r="K973" s="105" t="s">
        <v>6709</v>
      </c>
      <c r="L973" s="161" t="s">
        <v>7614</v>
      </c>
      <c r="M973" s="161" t="s">
        <v>7615</v>
      </c>
      <c r="N973" s="161" t="s">
        <v>7624</v>
      </c>
      <c r="O973" s="161" t="s">
        <v>7623</v>
      </c>
      <c r="P973" s="95" t="s">
        <v>7625</v>
      </c>
      <c r="Q973" s="82">
        <v>0.46600000000000003</v>
      </c>
      <c r="R973" s="82">
        <v>0</v>
      </c>
      <c r="S973" s="82">
        <v>2.0877394636015323</v>
      </c>
      <c r="T973" s="82">
        <v>73.2</v>
      </c>
      <c r="U973" s="82">
        <v>75.753739463601534</v>
      </c>
      <c r="V973" s="95">
        <v>100</v>
      </c>
      <c r="W973" s="95">
        <v>0</v>
      </c>
      <c r="X973" s="82" t="s">
        <v>7619</v>
      </c>
      <c r="Y973" s="95"/>
      <c r="Z973" s="95"/>
      <c r="AA973" s="95"/>
      <c r="AB973" s="95"/>
      <c r="AC973" s="95"/>
      <c r="AD973" s="82"/>
      <c r="AE973" s="360"/>
      <c r="AF973" s="62">
        <v>100</v>
      </c>
      <c r="AG973" s="394"/>
      <c r="AH973" s="161" t="s">
        <v>7626</v>
      </c>
      <c r="AI973" s="366">
        <v>100</v>
      </c>
      <c r="AJ973" s="386"/>
      <c r="AK973" s="285"/>
      <c r="AL973" s="366"/>
      <c r="AM973" s="386"/>
      <c r="AN973" s="285"/>
      <c r="AO973" s="366"/>
      <c r="AP973" s="386"/>
      <c r="AQ973" s="285"/>
      <c r="AR973" s="366"/>
      <c r="AS973" s="386"/>
      <c r="AT973" s="95"/>
      <c r="AU973" s="366"/>
      <c r="AV973" s="369"/>
      <c r="AW973" s="95"/>
      <c r="AX973" s="366"/>
      <c r="AY973" s="132"/>
      <c r="AZ973" s="132"/>
      <c r="BA973" s="132"/>
      <c r="BB973" s="132"/>
      <c r="BC973" s="132"/>
    </row>
    <row r="974" spans="1:55" s="39" customFormat="1" ht="103.95" customHeight="1" x14ac:dyDescent="0.25">
      <c r="A974" s="95">
        <v>3030</v>
      </c>
      <c r="B974" s="253" t="s">
        <v>7610</v>
      </c>
      <c r="C974" s="95"/>
      <c r="D974" s="82"/>
      <c r="E974" s="284" t="s">
        <v>7627</v>
      </c>
      <c r="F974" s="95">
        <v>36120</v>
      </c>
      <c r="G974" s="284" t="s">
        <v>7628</v>
      </c>
      <c r="H974" s="95">
        <v>2010</v>
      </c>
      <c r="I974" s="161" t="s">
        <v>7629</v>
      </c>
      <c r="J974" s="261">
        <v>43337</v>
      </c>
      <c r="K974" s="105" t="s">
        <v>6709</v>
      </c>
      <c r="L974" s="161" t="s">
        <v>7614</v>
      </c>
      <c r="M974" s="161" t="s">
        <v>7615</v>
      </c>
      <c r="N974" s="161" t="s">
        <v>7630</v>
      </c>
      <c r="O974" s="161" t="s">
        <v>7631</v>
      </c>
      <c r="P974" s="95" t="s">
        <v>7632</v>
      </c>
      <c r="Q974" s="82">
        <v>0.92700000000000005</v>
      </c>
      <c r="R974" s="82">
        <v>0</v>
      </c>
      <c r="S974" s="82">
        <v>4.1510536398467428</v>
      </c>
      <c r="T974" s="82">
        <v>73.2</v>
      </c>
      <c r="U974" s="82">
        <v>78.278053639846746</v>
      </c>
      <c r="V974" s="95">
        <v>100</v>
      </c>
      <c r="W974" s="95">
        <v>0</v>
      </c>
      <c r="X974" s="82" t="s">
        <v>7619</v>
      </c>
      <c r="Y974" s="95"/>
      <c r="Z974" s="95"/>
      <c r="AA974" s="95"/>
      <c r="AB974" s="95">
        <v>4</v>
      </c>
      <c r="AC974" s="95"/>
      <c r="AD974" s="82"/>
      <c r="AE974" s="360"/>
      <c r="AF974" s="62">
        <v>100</v>
      </c>
      <c r="AG974" s="394" t="s">
        <v>7633</v>
      </c>
      <c r="AH974" s="161" t="s">
        <v>7620</v>
      </c>
      <c r="AI974" s="366">
        <v>100</v>
      </c>
      <c r="AJ974" s="386"/>
      <c r="AK974" s="285"/>
      <c r="AL974" s="366"/>
      <c r="AM974" s="386"/>
      <c r="AN974" s="285"/>
      <c r="AO974" s="366"/>
      <c r="AP974" s="386"/>
      <c r="AQ974" s="285"/>
      <c r="AR974" s="366"/>
      <c r="AS974" s="386"/>
      <c r="AT974" s="95"/>
      <c r="AU974" s="366"/>
      <c r="AV974" s="369"/>
      <c r="AW974" s="95"/>
      <c r="AX974" s="366"/>
      <c r="AY974" s="132"/>
      <c r="AZ974" s="132"/>
      <c r="BA974" s="132"/>
      <c r="BB974" s="132"/>
      <c r="BC974" s="132"/>
    </row>
    <row r="975" spans="1:55" s="39" customFormat="1" ht="142.94999999999999" customHeight="1" x14ac:dyDescent="0.25">
      <c r="A975" s="95">
        <v>3030</v>
      </c>
      <c r="B975" s="253" t="s">
        <v>7610</v>
      </c>
      <c r="C975" s="95"/>
      <c r="D975" s="82"/>
      <c r="E975" s="284" t="s">
        <v>6391</v>
      </c>
      <c r="F975" s="95" t="s">
        <v>7634</v>
      </c>
      <c r="G975" s="284" t="s">
        <v>7635</v>
      </c>
      <c r="H975" s="95">
        <v>2010</v>
      </c>
      <c r="I975" s="161" t="s">
        <v>7636</v>
      </c>
      <c r="J975" s="261">
        <v>38646</v>
      </c>
      <c r="K975" s="105" t="s">
        <v>6709</v>
      </c>
      <c r="L975" s="161" t="s">
        <v>7614</v>
      </c>
      <c r="M975" s="161" t="s">
        <v>7615</v>
      </c>
      <c r="N975" s="161" t="s">
        <v>7637</v>
      </c>
      <c r="O975" s="161" t="s">
        <v>7638</v>
      </c>
      <c r="P975" s="95" t="s">
        <v>7639</v>
      </c>
      <c r="Q975" s="82">
        <v>0.82599999999999996</v>
      </c>
      <c r="R975" s="82">
        <v>0</v>
      </c>
      <c r="S975" s="82">
        <v>3.7017241379310351</v>
      </c>
      <c r="T975" s="82">
        <v>73.2</v>
      </c>
      <c r="U975" s="82">
        <v>77.727724137931034</v>
      </c>
      <c r="V975" s="95">
        <v>95</v>
      </c>
      <c r="W975" s="95">
        <v>0</v>
      </c>
      <c r="X975" s="82" t="s">
        <v>7619</v>
      </c>
      <c r="Y975" s="95"/>
      <c r="Z975" s="95"/>
      <c r="AA975" s="95"/>
      <c r="AB975" s="95">
        <v>30</v>
      </c>
      <c r="AC975" s="95"/>
      <c r="AD975" s="82"/>
      <c r="AE975" s="360"/>
      <c r="AF975" s="62">
        <v>100</v>
      </c>
      <c r="AG975" s="394"/>
      <c r="AH975" s="161" t="s">
        <v>7640</v>
      </c>
      <c r="AI975" s="366">
        <v>95</v>
      </c>
      <c r="AJ975" s="386"/>
      <c r="AK975" s="285"/>
      <c r="AL975" s="366"/>
      <c r="AM975" s="386"/>
      <c r="AN975" s="285"/>
      <c r="AO975" s="366"/>
      <c r="AP975" s="386"/>
      <c r="AQ975" s="285"/>
      <c r="AR975" s="366"/>
      <c r="AS975" s="386"/>
      <c r="AT975" s="95"/>
      <c r="AU975" s="366"/>
      <c r="AV975" s="369"/>
      <c r="AW975" s="95"/>
      <c r="AX975" s="366"/>
      <c r="AY975" s="132"/>
      <c r="AZ975" s="132"/>
      <c r="BA975" s="132"/>
      <c r="BB975" s="132"/>
      <c r="BC975" s="132"/>
    </row>
    <row r="976" spans="1:55" s="39" customFormat="1" ht="117.15" customHeight="1" x14ac:dyDescent="0.25">
      <c r="A976" s="95">
        <v>3030</v>
      </c>
      <c r="B976" s="253" t="s">
        <v>7610</v>
      </c>
      <c r="C976" s="95"/>
      <c r="D976" s="82"/>
      <c r="E976" s="284" t="s">
        <v>2648</v>
      </c>
      <c r="F976" s="95">
        <v>33417</v>
      </c>
      <c r="G976" s="284" t="s">
        <v>7641</v>
      </c>
      <c r="H976" s="95">
        <v>2010</v>
      </c>
      <c r="I976" s="161" t="s">
        <v>7642</v>
      </c>
      <c r="J976" s="261">
        <v>231332</v>
      </c>
      <c r="K976" s="105" t="s">
        <v>6709</v>
      </c>
      <c r="L976" s="161" t="s">
        <v>7614</v>
      </c>
      <c r="M976" s="161" t="s">
        <v>7615</v>
      </c>
      <c r="N976" s="161" t="s">
        <v>7643</v>
      </c>
      <c r="O976" s="161" t="s">
        <v>7644</v>
      </c>
      <c r="P976" s="95" t="s">
        <v>7645</v>
      </c>
      <c r="Q976" s="82">
        <v>4.9459999999999997</v>
      </c>
      <c r="R976" s="82">
        <v>0</v>
      </c>
      <c r="S976" s="82">
        <v>22.158237547892721</v>
      </c>
      <c r="T976" s="82">
        <v>73.2</v>
      </c>
      <c r="U976" s="82">
        <v>100.30423754789273</v>
      </c>
      <c r="V976" s="95">
        <v>100</v>
      </c>
      <c r="W976" s="95">
        <v>0</v>
      </c>
      <c r="X976" s="82" t="s">
        <v>7619</v>
      </c>
      <c r="Y976" s="95"/>
      <c r="Z976" s="95"/>
      <c r="AA976" s="95"/>
      <c r="AB976" s="95">
        <v>30</v>
      </c>
      <c r="AC976" s="95"/>
      <c r="AD976" s="82"/>
      <c r="AE976" s="360"/>
      <c r="AF976" s="62">
        <v>100</v>
      </c>
      <c r="AG976" s="394" t="s">
        <v>7646</v>
      </c>
      <c r="AH976" s="161" t="s">
        <v>7620</v>
      </c>
      <c r="AI976" s="366">
        <v>100</v>
      </c>
      <c r="AJ976" s="386"/>
      <c r="AK976" s="285"/>
      <c r="AL976" s="366"/>
      <c r="AM976" s="386"/>
      <c r="AN976" s="285"/>
      <c r="AO976" s="366"/>
      <c r="AP976" s="386"/>
      <c r="AQ976" s="285"/>
      <c r="AR976" s="366"/>
      <c r="AS976" s="386"/>
      <c r="AT976" s="95"/>
      <c r="AU976" s="366"/>
      <c r="AV976" s="369"/>
      <c r="AW976" s="95"/>
      <c r="AX976" s="366"/>
      <c r="AY976" s="132"/>
      <c r="AZ976" s="132"/>
      <c r="BA976" s="132"/>
      <c r="BB976" s="132"/>
      <c r="BC976" s="132"/>
    </row>
    <row r="977" spans="1:55" s="39" customFormat="1" ht="247.05" customHeight="1" x14ac:dyDescent="0.25">
      <c r="A977" s="95">
        <v>3030</v>
      </c>
      <c r="B977" s="253" t="s">
        <v>7610</v>
      </c>
      <c r="C977" s="95"/>
      <c r="D977" s="82"/>
      <c r="E977" s="284" t="s">
        <v>7627</v>
      </c>
      <c r="F977" s="95">
        <v>36120</v>
      </c>
      <c r="G977" s="284" t="s">
        <v>7647</v>
      </c>
      <c r="H977" s="95">
        <v>2010</v>
      </c>
      <c r="I977" s="161" t="s">
        <v>7648</v>
      </c>
      <c r="J977" s="261">
        <v>44166</v>
      </c>
      <c r="K977" s="105" t="s">
        <v>6709</v>
      </c>
      <c r="L977" s="161" t="s">
        <v>7614</v>
      </c>
      <c r="M977" s="161" t="s">
        <v>7615</v>
      </c>
      <c r="N977" s="161" t="s">
        <v>7649</v>
      </c>
      <c r="O977" s="161" t="s">
        <v>7650</v>
      </c>
      <c r="P977" s="95" t="s">
        <v>7651</v>
      </c>
      <c r="Q977" s="82">
        <v>0.94399999999999995</v>
      </c>
      <c r="R977" s="82">
        <v>0</v>
      </c>
      <c r="S977" s="82">
        <v>4.2304597701149431</v>
      </c>
      <c r="T977" s="82">
        <v>73.2</v>
      </c>
      <c r="U977" s="82">
        <v>78.374459770114953</v>
      </c>
      <c r="V977" s="95">
        <v>100</v>
      </c>
      <c r="W977" s="95">
        <v>0</v>
      </c>
      <c r="X977" s="82" t="s">
        <v>7619</v>
      </c>
      <c r="Y977" s="95"/>
      <c r="Z977" s="95"/>
      <c r="AA977" s="95"/>
      <c r="AB977" s="95">
        <v>4</v>
      </c>
      <c r="AC977" s="95"/>
      <c r="AD977" s="82"/>
      <c r="AE977" s="360"/>
      <c r="AF977" s="62">
        <v>100</v>
      </c>
      <c r="AG977" s="394" t="s">
        <v>7652</v>
      </c>
      <c r="AH977" s="161" t="s">
        <v>7620</v>
      </c>
      <c r="AI977" s="366">
        <v>100</v>
      </c>
      <c r="AJ977" s="386"/>
      <c r="AK977" s="285"/>
      <c r="AL977" s="366"/>
      <c r="AM977" s="386"/>
      <c r="AN977" s="285"/>
      <c r="AO977" s="366"/>
      <c r="AP977" s="386"/>
      <c r="AQ977" s="285"/>
      <c r="AR977" s="366"/>
      <c r="AS977" s="386"/>
      <c r="AT977" s="95"/>
      <c r="AU977" s="366"/>
      <c r="AV977" s="369"/>
      <c r="AW977" s="95"/>
      <c r="AX977" s="366"/>
      <c r="AY977" s="132"/>
      <c r="AZ977" s="132"/>
      <c r="BA977" s="132"/>
      <c r="BB977" s="132"/>
      <c r="BC977" s="132"/>
    </row>
    <row r="978" spans="1:55" s="39" customFormat="1" ht="64.95" customHeight="1" x14ac:dyDescent="0.25">
      <c r="A978" s="95">
        <v>3030</v>
      </c>
      <c r="B978" s="253" t="s">
        <v>7610</v>
      </c>
      <c r="C978" s="95"/>
      <c r="D978" s="82"/>
      <c r="E978" s="284" t="s">
        <v>6391</v>
      </c>
      <c r="F978" s="95" t="s">
        <v>7634</v>
      </c>
      <c r="G978" s="284" t="s">
        <v>7653</v>
      </c>
      <c r="H978" s="95">
        <v>2010</v>
      </c>
      <c r="I978" s="161" t="s">
        <v>7654</v>
      </c>
      <c r="J978" s="261">
        <v>22195</v>
      </c>
      <c r="K978" s="105" t="s">
        <v>6709</v>
      </c>
      <c r="L978" s="161" t="s">
        <v>7614</v>
      </c>
      <c r="M978" s="161" t="s">
        <v>7615</v>
      </c>
      <c r="N978" s="161"/>
      <c r="O978" s="161"/>
      <c r="P978" s="95" t="s">
        <v>7655</v>
      </c>
      <c r="Q978" s="82">
        <v>0.47499999999999998</v>
      </c>
      <c r="R978" s="82">
        <v>0</v>
      </c>
      <c r="S978" s="82">
        <v>2.1259578544061304</v>
      </c>
      <c r="T978" s="82">
        <v>73.2</v>
      </c>
      <c r="U978" s="82">
        <v>75.800957854406136</v>
      </c>
      <c r="V978" s="95">
        <v>100</v>
      </c>
      <c r="W978" s="95">
        <v>0</v>
      </c>
      <c r="X978" s="82" t="s">
        <v>7619</v>
      </c>
      <c r="Y978" s="95"/>
      <c r="Z978" s="95"/>
      <c r="AA978" s="95"/>
      <c r="AB978" s="95">
        <v>30</v>
      </c>
      <c r="AC978" s="95"/>
      <c r="AD978" s="82"/>
      <c r="AE978" s="360"/>
      <c r="AF978" s="62">
        <v>100</v>
      </c>
      <c r="AG978" s="394"/>
      <c r="AH978" s="161" t="s">
        <v>7640</v>
      </c>
      <c r="AI978" s="366">
        <v>100</v>
      </c>
      <c r="AJ978" s="386"/>
      <c r="AK978" s="285"/>
      <c r="AL978" s="366"/>
      <c r="AM978" s="386"/>
      <c r="AN978" s="285"/>
      <c r="AO978" s="366"/>
      <c r="AP978" s="386"/>
      <c r="AQ978" s="285"/>
      <c r="AR978" s="366"/>
      <c r="AS978" s="386"/>
      <c r="AT978" s="95"/>
      <c r="AU978" s="366"/>
      <c r="AV978" s="369"/>
      <c r="AW978" s="95"/>
      <c r="AX978" s="366"/>
      <c r="AY978" s="132"/>
      <c r="AZ978" s="132"/>
      <c r="BA978" s="132"/>
      <c r="BB978" s="132"/>
      <c r="BC978" s="132"/>
    </row>
    <row r="979" spans="1:55" s="39" customFormat="1" ht="64.95" customHeight="1" x14ac:dyDescent="0.25">
      <c r="A979" s="95">
        <v>3030</v>
      </c>
      <c r="B979" s="253" t="s">
        <v>7610</v>
      </c>
      <c r="C979" s="95"/>
      <c r="D979" s="82"/>
      <c r="E979" s="284" t="s">
        <v>7621</v>
      </c>
      <c r="F979" s="95"/>
      <c r="G979" s="284" t="s">
        <v>7656</v>
      </c>
      <c r="H979" s="95">
        <v>2010</v>
      </c>
      <c r="I979" s="161" t="s">
        <v>7657</v>
      </c>
      <c r="J979" s="261">
        <v>64059</v>
      </c>
      <c r="K979" s="105" t="s">
        <v>6709</v>
      </c>
      <c r="L979" s="161" t="s">
        <v>7614</v>
      </c>
      <c r="M979" s="161" t="s">
        <v>7615</v>
      </c>
      <c r="N979" s="161" t="s">
        <v>7658</v>
      </c>
      <c r="O979" s="161" t="s">
        <v>7657</v>
      </c>
      <c r="P979" s="95" t="s">
        <v>7659</v>
      </c>
      <c r="Q979" s="82">
        <v>1.37</v>
      </c>
      <c r="R979" s="82">
        <v>0</v>
      </c>
      <c r="S979" s="82">
        <v>6.1359195402298852</v>
      </c>
      <c r="T979" s="82">
        <v>73.2</v>
      </c>
      <c r="U979" s="82">
        <v>80.705919540229885</v>
      </c>
      <c r="V979" s="95">
        <v>100</v>
      </c>
      <c r="W979" s="95">
        <v>0</v>
      </c>
      <c r="X979" s="82" t="s">
        <v>7619</v>
      </c>
      <c r="Y979" s="95"/>
      <c r="Z979" s="95"/>
      <c r="AA979" s="95"/>
      <c r="AB979" s="95">
        <v>30</v>
      </c>
      <c r="AC979" s="95"/>
      <c r="AD979" s="82"/>
      <c r="AE979" s="360"/>
      <c r="AF979" s="62">
        <v>100</v>
      </c>
      <c r="AG979" s="394"/>
      <c r="AH979" s="161" t="s">
        <v>7626</v>
      </c>
      <c r="AI979" s="366">
        <v>100</v>
      </c>
      <c r="AJ979" s="386"/>
      <c r="AK979" s="285"/>
      <c r="AL979" s="366"/>
      <c r="AM979" s="386"/>
      <c r="AN979" s="285"/>
      <c r="AO979" s="366"/>
      <c r="AP979" s="386"/>
      <c r="AQ979" s="285"/>
      <c r="AR979" s="366"/>
      <c r="AS979" s="386"/>
      <c r="AT979" s="95"/>
      <c r="AU979" s="366"/>
      <c r="AV979" s="369"/>
      <c r="AW979" s="95"/>
      <c r="AX979" s="366"/>
      <c r="AY979" s="132"/>
      <c r="AZ979" s="132"/>
      <c r="BA979" s="132"/>
      <c r="BB979" s="132"/>
      <c r="BC979" s="132"/>
    </row>
    <row r="980" spans="1:55" s="39" customFormat="1" ht="64.95" customHeight="1" x14ac:dyDescent="0.25">
      <c r="A980" s="95">
        <v>3030</v>
      </c>
      <c r="B980" s="253" t="s">
        <v>7610</v>
      </c>
      <c r="C980" s="95"/>
      <c r="D980" s="82"/>
      <c r="E980" s="284" t="s">
        <v>6391</v>
      </c>
      <c r="F980" s="95" t="s">
        <v>7634</v>
      </c>
      <c r="G980" s="284" t="s">
        <v>7660</v>
      </c>
      <c r="H980" s="95">
        <v>2010</v>
      </c>
      <c r="I980" s="161" t="s">
        <v>7661</v>
      </c>
      <c r="J980" s="261">
        <v>113980</v>
      </c>
      <c r="K980" s="105" t="s">
        <v>6709</v>
      </c>
      <c r="L980" s="161" t="s">
        <v>7614</v>
      </c>
      <c r="M980" s="161" t="s">
        <v>7615</v>
      </c>
      <c r="N980" s="161" t="s">
        <v>7662</v>
      </c>
      <c r="O980" s="161"/>
      <c r="P980" s="95" t="s">
        <v>7663</v>
      </c>
      <c r="Q980" s="82">
        <v>2.4369999999999998</v>
      </c>
      <c r="R980" s="82">
        <v>0</v>
      </c>
      <c r="S980" s="82">
        <v>10.917624521072797</v>
      </c>
      <c r="T980" s="82">
        <v>73.2</v>
      </c>
      <c r="U980" s="82">
        <v>86.554624521072796</v>
      </c>
      <c r="V980" s="95">
        <v>100</v>
      </c>
      <c r="W980" s="95">
        <v>0</v>
      </c>
      <c r="X980" s="82" t="s">
        <v>7619</v>
      </c>
      <c r="Y980" s="95"/>
      <c r="Z980" s="95"/>
      <c r="AA980" s="95"/>
      <c r="AB980" s="95">
        <v>30</v>
      </c>
      <c r="AC980" s="95"/>
      <c r="AD980" s="82"/>
      <c r="AE980" s="360"/>
      <c r="AF980" s="62">
        <v>100</v>
      </c>
      <c r="AG980" s="394"/>
      <c r="AH980" s="161" t="s">
        <v>7640</v>
      </c>
      <c r="AI980" s="366">
        <v>100</v>
      </c>
      <c r="AJ980" s="386"/>
      <c r="AK980" s="285"/>
      <c r="AL980" s="366"/>
      <c r="AM980" s="386"/>
      <c r="AN980" s="285"/>
      <c r="AO980" s="366"/>
      <c r="AP980" s="386"/>
      <c r="AQ980" s="285"/>
      <c r="AR980" s="366"/>
      <c r="AS980" s="386"/>
      <c r="AT980" s="95"/>
      <c r="AU980" s="366"/>
      <c r="AV980" s="369"/>
      <c r="AW980" s="95"/>
      <c r="AX980" s="366"/>
      <c r="AY980" s="132"/>
      <c r="AZ980" s="132"/>
      <c r="BA980" s="132"/>
      <c r="BB980" s="132"/>
      <c r="BC980" s="132"/>
    </row>
    <row r="981" spans="1:55" s="39" customFormat="1" ht="64.95" customHeight="1" x14ac:dyDescent="0.25">
      <c r="A981" s="95">
        <v>3030</v>
      </c>
      <c r="B981" s="253" t="s">
        <v>7610</v>
      </c>
      <c r="C981" s="95"/>
      <c r="D981" s="82"/>
      <c r="E981" s="284" t="s">
        <v>7621</v>
      </c>
      <c r="F981" s="95"/>
      <c r="G981" s="284" t="s">
        <v>7664</v>
      </c>
      <c r="H981" s="95">
        <v>2010</v>
      </c>
      <c r="I981" s="161" t="s">
        <v>7665</v>
      </c>
      <c r="J981" s="261">
        <v>19967</v>
      </c>
      <c r="K981" s="105" t="s">
        <v>6709</v>
      </c>
      <c r="L981" s="161" t="s">
        <v>7614</v>
      </c>
      <c r="M981" s="161" t="s">
        <v>7615</v>
      </c>
      <c r="N981" s="161" t="s">
        <v>7666</v>
      </c>
      <c r="O981" s="161" t="s">
        <v>7665</v>
      </c>
      <c r="P981" s="95" t="s">
        <v>7667</v>
      </c>
      <c r="Q981" s="82">
        <v>0.42699999999999999</v>
      </c>
      <c r="R981" s="82">
        <v>0</v>
      </c>
      <c r="S981" s="82">
        <v>1.9125478927203066</v>
      </c>
      <c r="T981" s="82">
        <v>73.2</v>
      </c>
      <c r="U981" s="82">
        <v>75.539547892720307</v>
      </c>
      <c r="V981" s="95">
        <v>100</v>
      </c>
      <c r="W981" s="95">
        <v>0</v>
      </c>
      <c r="X981" s="82" t="s">
        <v>7619</v>
      </c>
      <c r="Y981" s="95"/>
      <c r="Z981" s="95"/>
      <c r="AA981" s="95"/>
      <c r="AB981" s="95">
        <v>30</v>
      </c>
      <c r="AC981" s="95"/>
      <c r="AD981" s="82"/>
      <c r="AE981" s="360"/>
      <c r="AF981" s="62">
        <v>100</v>
      </c>
      <c r="AG981" s="394"/>
      <c r="AH981" s="161" t="s">
        <v>7626</v>
      </c>
      <c r="AI981" s="366">
        <v>100</v>
      </c>
      <c r="AJ981" s="386"/>
      <c r="AK981" s="285"/>
      <c r="AL981" s="366"/>
      <c r="AM981" s="386"/>
      <c r="AN981" s="285"/>
      <c r="AO981" s="366"/>
      <c r="AP981" s="386"/>
      <c r="AQ981" s="285"/>
      <c r="AR981" s="366"/>
      <c r="AS981" s="386"/>
      <c r="AT981" s="95"/>
      <c r="AU981" s="366"/>
      <c r="AV981" s="369"/>
      <c r="AW981" s="95"/>
      <c r="AX981" s="366"/>
      <c r="AY981" s="132"/>
      <c r="AZ981" s="132"/>
      <c r="BA981" s="132"/>
      <c r="BB981" s="132"/>
      <c r="BC981" s="132"/>
    </row>
    <row r="982" spans="1:55" s="39" customFormat="1" ht="156" customHeight="1" x14ac:dyDescent="0.25">
      <c r="A982" s="95">
        <v>3030</v>
      </c>
      <c r="B982" s="253" t="s">
        <v>7610</v>
      </c>
      <c r="C982" s="95"/>
      <c r="D982" s="82"/>
      <c r="E982" s="284" t="s">
        <v>7668</v>
      </c>
      <c r="F982" s="95">
        <v>25126</v>
      </c>
      <c r="G982" s="284" t="s">
        <v>7669</v>
      </c>
      <c r="H982" s="95">
        <v>2011</v>
      </c>
      <c r="I982" s="161" t="s">
        <v>7670</v>
      </c>
      <c r="J982" s="261">
        <v>149344</v>
      </c>
      <c r="K982" s="105" t="s">
        <v>6709</v>
      </c>
      <c r="L982" s="161" t="s">
        <v>7614</v>
      </c>
      <c r="M982" s="161" t="s">
        <v>7615</v>
      </c>
      <c r="N982" s="161" t="s">
        <v>7671</v>
      </c>
      <c r="O982" s="161" t="s">
        <v>7672</v>
      </c>
      <c r="P982" s="95" t="s">
        <v>7673</v>
      </c>
      <c r="Q982" s="82">
        <v>3.1930000000000001</v>
      </c>
      <c r="R982" s="82">
        <v>0</v>
      </c>
      <c r="S982" s="82">
        <v>14.304980842911879</v>
      </c>
      <c r="T982" s="82">
        <v>73.2</v>
      </c>
      <c r="U982" s="82">
        <v>90.697980842911875</v>
      </c>
      <c r="V982" s="95">
        <v>70</v>
      </c>
      <c r="W982" s="95">
        <v>0</v>
      </c>
      <c r="X982" s="82" t="s">
        <v>7619</v>
      </c>
      <c r="Y982" s="95"/>
      <c r="Z982" s="95"/>
      <c r="AA982" s="95"/>
      <c r="AB982" s="95">
        <v>44</v>
      </c>
      <c r="AC982" s="95"/>
      <c r="AD982" s="82"/>
      <c r="AE982" s="360"/>
      <c r="AF982" s="62">
        <v>100</v>
      </c>
      <c r="AG982" s="394"/>
      <c r="AH982" s="161" t="s">
        <v>7674</v>
      </c>
      <c r="AI982" s="366">
        <v>100</v>
      </c>
      <c r="AJ982" s="386"/>
      <c r="AK982" s="285"/>
      <c r="AL982" s="366"/>
      <c r="AM982" s="386"/>
      <c r="AN982" s="285"/>
      <c r="AO982" s="366"/>
      <c r="AP982" s="386"/>
      <c r="AQ982" s="285"/>
      <c r="AR982" s="366"/>
      <c r="AS982" s="386"/>
      <c r="AT982" s="95"/>
      <c r="AU982" s="366"/>
      <c r="AV982" s="369"/>
      <c r="AW982" s="95"/>
      <c r="AX982" s="366"/>
      <c r="AY982" s="132"/>
      <c r="AZ982" s="132"/>
      <c r="BA982" s="132"/>
      <c r="BB982" s="132"/>
      <c r="BC982" s="132"/>
    </row>
    <row r="983" spans="1:55" s="39" customFormat="1" ht="169.2" customHeight="1" x14ac:dyDescent="0.25">
      <c r="A983" s="95">
        <v>3030</v>
      </c>
      <c r="B983" s="253" t="s">
        <v>7610</v>
      </c>
      <c r="C983" s="95"/>
      <c r="D983" s="82"/>
      <c r="E983" s="284" t="s">
        <v>7620</v>
      </c>
      <c r="F983" s="95"/>
      <c r="G983" s="284" t="s">
        <v>7675</v>
      </c>
      <c r="H983" s="95">
        <v>2011</v>
      </c>
      <c r="I983" s="161" t="s">
        <v>7676</v>
      </c>
      <c r="J983" s="261">
        <v>70830</v>
      </c>
      <c r="K983" s="105" t="s">
        <v>6709</v>
      </c>
      <c r="L983" s="161" t="s">
        <v>7614</v>
      </c>
      <c r="M983" s="161" t="s">
        <v>7615</v>
      </c>
      <c r="N983" s="161" t="s">
        <v>7677</v>
      </c>
      <c r="O983" s="161" t="s">
        <v>7678</v>
      </c>
      <c r="P983" s="95" t="s">
        <v>7679</v>
      </c>
      <c r="Q983" s="82">
        <v>1.514</v>
      </c>
      <c r="R983" s="82">
        <v>0</v>
      </c>
      <c r="S983" s="82">
        <v>6.7844827586206895</v>
      </c>
      <c r="T983" s="82">
        <v>73.2</v>
      </c>
      <c r="U983" s="82">
        <v>81.498482758620696</v>
      </c>
      <c r="V983" s="95">
        <v>40</v>
      </c>
      <c r="W983" s="95">
        <v>0</v>
      </c>
      <c r="X983" s="82" t="s">
        <v>7619</v>
      </c>
      <c r="Y983" s="95"/>
      <c r="Z983" s="95"/>
      <c r="AA983" s="95"/>
      <c r="AB983" s="95">
        <v>30</v>
      </c>
      <c r="AC983" s="95"/>
      <c r="AD983" s="82"/>
      <c r="AE983" s="360"/>
      <c r="AF983" s="62">
        <v>40</v>
      </c>
      <c r="AG983" s="394" t="s">
        <v>7646</v>
      </c>
      <c r="AH983" s="161" t="s">
        <v>7620</v>
      </c>
      <c r="AI983" s="366">
        <v>40</v>
      </c>
      <c r="AJ983" s="386"/>
      <c r="AK983" s="285"/>
      <c r="AL983" s="366"/>
      <c r="AM983" s="386"/>
      <c r="AN983" s="285"/>
      <c r="AO983" s="366"/>
      <c r="AP983" s="386"/>
      <c r="AQ983" s="285"/>
      <c r="AR983" s="366"/>
      <c r="AS983" s="386"/>
      <c r="AT983" s="95"/>
      <c r="AU983" s="366"/>
      <c r="AV983" s="369"/>
      <c r="AW983" s="95"/>
      <c r="AX983" s="366"/>
      <c r="AY983" s="132"/>
      <c r="AZ983" s="132"/>
      <c r="BA983" s="132"/>
      <c r="BB983" s="132"/>
      <c r="BC983" s="132"/>
    </row>
    <row r="984" spans="1:55" s="39" customFormat="1" ht="130.05000000000001" customHeight="1" x14ac:dyDescent="0.25">
      <c r="A984" s="95">
        <v>3030</v>
      </c>
      <c r="B984" s="253" t="s">
        <v>7610</v>
      </c>
      <c r="C984" s="95"/>
      <c r="D984" s="82"/>
      <c r="E984" s="284" t="s">
        <v>2648</v>
      </c>
      <c r="F984" s="95">
        <v>21244</v>
      </c>
      <c r="G984" s="284" t="s">
        <v>7680</v>
      </c>
      <c r="H984" s="95">
        <v>2011</v>
      </c>
      <c r="I984" s="161" t="s">
        <v>7681</v>
      </c>
      <c r="J984" s="261">
        <v>43980</v>
      </c>
      <c r="K984" s="105" t="s">
        <v>6709</v>
      </c>
      <c r="L984" s="161" t="s">
        <v>7614</v>
      </c>
      <c r="M984" s="161" t="s">
        <v>7615</v>
      </c>
      <c r="N984" s="161" t="s">
        <v>7682</v>
      </c>
      <c r="O984" s="161" t="s">
        <v>7681</v>
      </c>
      <c r="P984" s="95" t="s">
        <v>7683</v>
      </c>
      <c r="Q984" s="82">
        <v>0.94</v>
      </c>
      <c r="R984" s="82">
        <v>0</v>
      </c>
      <c r="S984" s="82">
        <v>4.2126436781609193</v>
      </c>
      <c r="T984" s="82">
        <v>73.2</v>
      </c>
      <c r="U984" s="82">
        <v>78.352643678160916</v>
      </c>
      <c r="V984" s="95">
        <v>85</v>
      </c>
      <c r="W984" s="95">
        <v>0</v>
      </c>
      <c r="X984" s="82" t="s">
        <v>7619</v>
      </c>
      <c r="Y984" s="95"/>
      <c r="Z984" s="95"/>
      <c r="AA984" s="95"/>
      <c r="AB984" s="95">
        <v>4</v>
      </c>
      <c r="AC984" s="95"/>
      <c r="AD984" s="82"/>
      <c r="AE984" s="360"/>
      <c r="AF984" s="62">
        <v>85</v>
      </c>
      <c r="AG984" s="394" t="s">
        <v>7684</v>
      </c>
      <c r="AH984" s="161" t="s">
        <v>7620</v>
      </c>
      <c r="AI984" s="366">
        <v>85</v>
      </c>
      <c r="AJ984" s="386"/>
      <c r="AK984" s="285"/>
      <c r="AL984" s="366"/>
      <c r="AM984" s="386"/>
      <c r="AN984" s="285"/>
      <c r="AO984" s="366"/>
      <c r="AP984" s="386"/>
      <c r="AQ984" s="285"/>
      <c r="AR984" s="366"/>
      <c r="AS984" s="386"/>
      <c r="AT984" s="95"/>
      <c r="AU984" s="366"/>
      <c r="AV984" s="369"/>
      <c r="AW984" s="95"/>
      <c r="AX984" s="366"/>
      <c r="AY984" s="132"/>
      <c r="AZ984" s="132"/>
      <c r="BA984" s="132"/>
      <c r="BB984" s="132"/>
      <c r="BC984" s="132"/>
    </row>
    <row r="985" spans="1:55" s="39" customFormat="1" ht="130.05000000000001" customHeight="1" x14ac:dyDescent="0.25">
      <c r="A985" s="95">
        <v>3039</v>
      </c>
      <c r="B985" s="253" t="s">
        <v>7844</v>
      </c>
      <c r="C985" s="95">
        <v>1</v>
      </c>
      <c r="D985" s="82"/>
      <c r="E985" s="284" t="s">
        <v>4938</v>
      </c>
      <c r="F985" s="95" t="s">
        <v>4939</v>
      </c>
      <c r="G985" s="284" t="s">
        <v>4940</v>
      </c>
      <c r="H985" s="95">
        <v>2013</v>
      </c>
      <c r="I985" s="161" t="s">
        <v>4941</v>
      </c>
      <c r="J985" s="261">
        <v>81715.600000000006</v>
      </c>
      <c r="K985" s="105" t="s">
        <v>6709</v>
      </c>
      <c r="L985" s="161" t="s">
        <v>4897</v>
      </c>
      <c r="M985" s="161" t="s">
        <v>4898</v>
      </c>
      <c r="N985" s="161" t="s">
        <v>4942</v>
      </c>
      <c r="O985" s="161" t="s">
        <v>4943</v>
      </c>
      <c r="P985" s="95" t="s">
        <v>4944</v>
      </c>
      <c r="Q985" s="82">
        <v>9.6136000000000017</v>
      </c>
      <c r="R985" s="82">
        <v>0</v>
      </c>
      <c r="S985" s="82">
        <v>9.6136000000000017</v>
      </c>
      <c r="T985" s="82">
        <v>0</v>
      </c>
      <c r="U985" s="82">
        <v>9.6136000000000017</v>
      </c>
      <c r="V985" s="95">
        <v>10</v>
      </c>
      <c r="W985" s="95">
        <v>66</v>
      </c>
      <c r="X985" s="82" t="s">
        <v>4902</v>
      </c>
      <c r="Y985" s="95"/>
      <c r="Z985" s="95"/>
      <c r="AA985" s="95"/>
      <c r="AB985" s="95">
        <v>65</v>
      </c>
      <c r="AC985" s="95"/>
      <c r="AD985" s="82">
        <v>60</v>
      </c>
      <c r="AE985" s="360">
        <v>3</v>
      </c>
      <c r="AF985" s="62">
        <v>10</v>
      </c>
      <c r="AG985" s="394" t="s">
        <v>7845</v>
      </c>
      <c r="AH985" s="161" t="s">
        <v>7846</v>
      </c>
      <c r="AI985" s="366">
        <v>10</v>
      </c>
      <c r="AJ985" s="386" t="s">
        <v>4893</v>
      </c>
      <c r="AK985" s="285" t="s">
        <v>4893</v>
      </c>
      <c r="AL985" s="366"/>
      <c r="AM985" s="386" t="s">
        <v>4893</v>
      </c>
      <c r="AN985" s="285" t="s">
        <v>4893</v>
      </c>
      <c r="AO985" s="366"/>
      <c r="AP985" s="386" t="s">
        <v>4893</v>
      </c>
      <c r="AQ985" s="285" t="s">
        <v>4893</v>
      </c>
      <c r="AR985" s="366"/>
      <c r="AS985" s="386"/>
      <c r="AT985" s="95"/>
      <c r="AU985" s="366"/>
      <c r="AV985" s="369"/>
      <c r="AW985" s="95"/>
      <c r="AX985" s="366"/>
      <c r="AY985" s="132"/>
      <c r="AZ985" s="132"/>
      <c r="BA985" s="132"/>
      <c r="BB985" s="132"/>
      <c r="BC985" s="132"/>
    </row>
    <row r="986" spans="1:55" s="39" customFormat="1" ht="52.2" customHeight="1" x14ac:dyDescent="0.25">
      <c r="A986" s="95">
        <v>3039</v>
      </c>
      <c r="B986" s="253" t="s">
        <v>7844</v>
      </c>
      <c r="C986" s="95">
        <v>1</v>
      </c>
      <c r="D986" s="82"/>
      <c r="E986" s="284" t="s">
        <v>4950</v>
      </c>
      <c r="F986" s="95" t="s">
        <v>4951</v>
      </c>
      <c r="G986" s="284" t="s">
        <v>4952</v>
      </c>
      <c r="H986" s="95">
        <v>2013</v>
      </c>
      <c r="I986" s="161" t="s">
        <v>4952</v>
      </c>
      <c r="J986" s="261">
        <v>56696.95</v>
      </c>
      <c r="K986" s="105" t="s">
        <v>6709</v>
      </c>
      <c r="L986" s="161" t="s">
        <v>4906</v>
      </c>
      <c r="M986" s="161" t="s">
        <v>4907</v>
      </c>
      <c r="N986" s="161" t="s">
        <v>4953</v>
      </c>
      <c r="O986" s="161" t="s">
        <v>4954</v>
      </c>
      <c r="P986" s="95" t="s">
        <v>4955</v>
      </c>
      <c r="Q986" s="82">
        <v>6.6702294117647059</v>
      </c>
      <c r="R986" s="82">
        <v>0</v>
      </c>
      <c r="S986" s="82">
        <v>6.6702294117647059</v>
      </c>
      <c r="T986" s="82">
        <v>0</v>
      </c>
      <c r="U986" s="82">
        <v>6.6702294117647059</v>
      </c>
      <c r="V986" s="95">
        <v>25</v>
      </c>
      <c r="W986" s="95">
        <v>66</v>
      </c>
      <c r="X986" s="82" t="s">
        <v>4902</v>
      </c>
      <c r="Y986" s="95"/>
      <c r="Z986" s="95"/>
      <c r="AA986" s="95"/>
      <c r="AB986" s="95">
        <v>65</v>
      </c>
      <c r="AC986" s="95"/>
      <c r="AD986" s="82">
        <v>60</v>
      </c>
      <c r="AE986" s="360">
        <v>3</v>
      </c>
      <c r="AF986" s="62">
        <v>5</v>
      </c>
      <c r="AG986" s="394" t="s">
        <v>7845</v>
      </c>
      <c r="AH986" s="161" t="s">
        <v>7846</v>
      </c>
      <c r="AI986" s="366">
        <v>5</v>
      </c>
      <c r="AJ986" s="386" t="s">
        <v>4893</v>
      </c>
      <c r="AK986" s="285" t="s">
        <v>4893</v>
      </c>
      <c r="AL986" s="366"/>
      <c r="AM986" s="386" t="s">
        <v>4893</v>
      </c>
      <c r="AN986" s="285" t="s">
        <v>4893</v>
      </c>
      <c r="AO986" s="366"/>
      <c r="AP986" s="386" t="s">
        <v>4893</v>
      </c>
      <c r="AQ986" s="285" t="s">
        <v>4893</v>
      </c>
      <c r="AR986" s="366"/>
      <c r="AS986" s="386"/>
      <c r="AT986" s="95"/>
      <c r="AU986" s="366"/>
      <c r="AV986" s="369"/>
      <c r="AW986" s="95"/>
      <c r="AX986" s="366"/>
      <c r="AY986" s="132"/>
      <c r="AZ986" s="132"/>
      <c r="BA986" s="132"/>
      <c r="BB986" s="132"/>
      <c r="BC986" s="132"/>
    </row>
    <row r="987" spans="1:55" s="39" customFormat="1" ht="169.2" customHeight="1" x14ac:dyDescent="0.25">
      <c r="A987" s="95">
        <v>3039</v>
      </c>
      <c r="B987" s="253" t="s">
        <v>7844</v>
      </c>
      <c r="C987" s="95">
        <v>1</v>
      </c>
      <c r="D987" s="82"/>
      <c r="E987" s="284" t="s">
        <v>4919</v>
      </c>
      <c r="F987" s="95" t="s">
        <v>4920</v>
      </c>
      <c r="G987" s="284" t="s">
        <v>4921</v>
      </c>
      <c r="H987" s="95">
        <v>2011</v>
      </c>
      <c r="I987" s="161" t="s">
        <v>4922</v>
      </c>
      <c r="J987" s="261">
        <v>75920.320000000007</v>
      </c>
      <c r="K987" s="105" t="s">
        <v>6709</v>
      </c>
      <c r="L987" s="161" t="s">
        <v>4906</v>
      </c>
      <c r="M987" s="161" t="s">
        <v>4907</v>
      </c>
      <c r="N987" s="161" t="s">
        <v>4923</v>
      </c>
      <c r="O987" s="161" t="s">
        <v>4924</v>
      </c>
      <c r="P987" s="95">
        <v>12</v>
      </c>
      <c r="Q987" s="82">
        <v>8.9318023529411779</v>
      </c>
      <c r="R987" s="82">
        <v>0</v>
      </c>
      <c r="S987" s="82">
        <v>8.9318023529411779</v>
      </c>
      <c r="T987" s="82">
        <v>0</v>
      </c>
      <c r="U987" s="82">
        <v>8.9318023529411779</v>
      </c>
      <c r="V987" s="95">
        <v>30</v>
      </c>
      <c r="W987" s="95">
        <v>100</v>
      </c>
      <c r="X987" s="82" t="s">
        <v>4902</v>
      </c>
      <c r="Y987" s="95"/>
      <c r="Z987" s="95"/>
      <c r="AA987" s="95"/>
      <c r="AB987" s="95">
        <v>47</v>
      </c>
      <c r="AC987" s="95"/>
      <c r="AD987" s="82">
        <v>60</v>
      </c>
      <c r="AE987" s="360">
        <v>3</v>
      </c>
      <c r="AF987" s="62">
        <v>45</v>
      </c>
      <c r="AG987" s="394" t="s">
        <v>7847</v>
      </c>
      <c r="AH987" s="161" t="s">
        <v>7846</v>
      </c>
      <c r="AI987" s="366">
        <v>45</v>
      </c>
      <c r="AJ987" s="386" t="s">
        <v>4893</v>
      </c>
      <c r="AK987" s="285" t="s">
        <v>4893</v>
      </c>
      <c r="AL987" s="366"/>
      <c r="AM987" s="386" t="s">
        <v>4893</v>
      </c>
      <c r="AN987" s="285" t="s">
        <v>4893</v>
      </c>
      <c r="AO987" s="366"/>
      <c r="AP987" s="386" t="s">
        <v>4893</v>
      </c>
      <c r="AQ987" s="285" t="s">
        <v>4893</v>
      </c>
      <c r="AR987" s="366"/>
      <c r="AS987" s="386"/>
      <c r="AT987" s="95"/>
      <c r="AU987" s="366"/>
      <c r="AV987" s="369"/>
      <c r="AW987" s="95"/>
      <c r="AX987" s="366"/>
      <c r="AY987" s="132"/>
      <c r="AZ987" s="132"/>
      <c r="BA987" s="132"/>
      <c r="BB987" s="132"/>
      <c r="BC987" s="132"/>
    </row>
    <row r="988" spans="1:55" s="39" customFormat="1" ht="39" customHeight="1" x14ac:dyDescent="0.25">
      <c r="A988" s="95">
        <v>3039</v>
      </c>
      <c r="B988" s="253" t="s">
        <v>7844</v>
      </c>
      <c r="C988" s="95">
        <v>1</v>
      </c>
      <c r="D988" s="82"/>
      <c r="E988" s="284" t="s">
        <v>4950</v>
      </c>
      <c r="F988" s="95" t="s">
        <v>4911</v>
      </c>
      <c r="G988" s="284" t="s">
        <v>4956</v>
      </c>
      <c r="H988" s="95">
        <v>2013</v>
      </c>
      <c r="I988" s="161" t="s">
        <v>4957</v>
      </c>
      <c r="J988" s="261">
        <v>72033.77</v>
      </c>
      <c r="K988" s="105" t="s">
        <v>6709</v>
      </c>
      <c r="L988" s="161" t="s">
        <v>4958</v>
      </c>
      <c r="M988" s="161" t="s">
        <v>4959</v>
      </c>
      <c r="N988" s="161" t="s">
        <v>4960</v>
      </c>
      <c r="O988" s="161" t="s">
        <v>4961</v>
      </c>
      <c r="P988" s="95" t="s">
        <v>4962</v>
      </c>
      <c r="Q988" s="82">
        <v>8.4745611764705888</v>
      </c>
      <c r="R988" s="82">
        <v>0</v>
      </c>
      <c r="S988" s="82">
        <v>8.4745611764705888</v>
      </c>
      <c r="T988" s="82">
        <v>0</v>
      </c>
      <c r="U988" s="82">
        <v>8.4745611764705888</v>
      </c>
      <c r="V988" s="95">
        <v>18</v>
      </c>
      <c r="W988" s="95">
        <v>80</v>
      </c>
      <c r="X988" s="82" t="s">
        <v>4902</v>
      </c>
      <c r="Y988" s="95"/>
      <c r="Z988" s="95"/>
      <c r="AA988" s="95"/>
      <c r="AB988" s="95">
        <v>65</v>
      </c>
      <c r="AC988" s="95"/>
      <c r="AD988" s="82">
        <v>60</v>
      </c>
      <c r="AE988" s="360">
        <v>3</v>
      </c>
      <c r="AF988" s="62">
        <v>20</v>
      </c>
      <c r="AG988" s="394" t="s">
        <v>7848</v>
      </c>
      <c r="AH988" s="161" t="s">
        <v>7846</v>
      </c>
      <c r="AI988" s="366">
        <v>20</v>
      </c>
      <c r="AJ988" s="386" t="s">
        <v>4893</v>
      </c>
      <c r="AK988" s="285" t="s">
        <v>4893</v>
      </c>
      <c r="AL988" s="366"/>
      <c r="AM988" s="386" t="s">
        <v>4893</v>
      </c>
      <c r="AN988" s="285" t="s">
        <v>4893</v>
      </c>
      <c r="AO988" s="366"/>
      <c r="AP988" s="386" t="s">
        <v>4893</v>
      </c>
      <c r="AQ988" s="285" t="s">
        <v>4893</v>
      </c>
      <c r="AR988" s="366"/>
      <c r="AS988" s="386"/>
      <c r="AT988" s="95"/>
      <c r="AU988" s="366"/>
      <c r="AV988" s="369"/>
      <c r="AW988" s="95"/>
      <c r="AX988" s="366"/>
      <c r="AY988" s="132"/>
      <c r="AZ988" s="132"/>
      <c r="BA988" s="132"/>
      <c r="BB988" s="132"/>
      <c r="BC988" s="132"/>
    </row>
    <row r="989" spans="1:55" s="39" customFormat="1" ht="208.05" customHeight="1" x14ac:dyDescent="0.25">
      <c r="A989" s="95">
        <v>3039</v>
      </c>
      <c r="B989" s="253" t="s">
        <v>7844</v>
      </c>
      <c r="C989" s="95">
        <v>1</v>
      </c>
      <c r="D989" s="82"/>
      <c r="E989" s="284" t="s">
        <v>4903</v>
      </c>
      <c r="F989" s="95" t="s">
        <v>4904</v>
      </c>
      <c r="G989" s="284" t="s">
        <v>4905</v>
      </c>
      <c r="H989" s="95">
        <v>2010</v>
      </c>
      <c r="I989" s="161" t="s">
        <v>4905</v>
      </c>
      <c r="J989" s="261">
        <v>282691.67</v>
      </c>
      <c r="K989" s="105" t="s">
        <v>6709</v>
      </c>
      <c r="L989" s="161" t="s">
        <v>4906</v>
      </c>
      <c r="M989" s="161" t="s">
        <v>4907</v>
      </c>
      <c r="N989" s="161" t="s">
        <v>4908</v>
      </c>
      <c r="O989" s="161" t="s">
        <v>4909</v>
      </c>
      <c r="P989" s="95" t="s">
        <v>4910</v>
      </c>
      <c r="Q989" s="82">
        <v>18</v>
      </c>
      <c r="R989" s="82">
        <v>0</v>
      </c>
      <c r="S989" s="82">
        <v>18</v>
      </c>
      <c r="T989" s="82">
        <v>0</v>
      </c>
      <c r="U989" s="82">
        <v>18</v>
      </c>
      <c r="V989" s="95">
        <v>64</v>
      </c>
      <c r="W989" s="95">
        <v>100</v>
      </c>
      <c r="X989" s="82" t="s">
        <v>4902</v>
      </c>
      <c r="Y989" s="95"/>
      <c r="Z989" s="95"/>
      <c r="AA989" s="95"/>
      <c r="AB989" s="95">
        <v>44</v>
      </c>
      <c r="AC989" s="95"/>
      <c r="AD989" s="82">
        <v>60</v>
      </c>
      <c r="AE989" s="360">
        <v>3</v>
      </c>
      <c r="AF989" s="62">
        <v>55</v>
      </c>
      <c r="AG989" s="394" t="s">
        <v>7848</v>
      </c>
      <c r="AH989" s="161" t="s">
        <v>7849</v>
      </c>
      <c r="AI989" s="366">
        <v>40</v>
      </c>
      <c r="AJ989" s="386" t="s">
        <v>4893</v>
      </c>
      <c r="AK989" s="285" t="s">
        <v>4893</v>
      </c>
      <c r="AL989" s="366"/>
      <c r="AM989" s="386" t="s">
        <v>4893</v>
      </c>
      <c r="AN989" s="285" t="s">
        <v>4893</v>
      </c>
      <c r="AO989" s="366"/>
      <c r="AP989" s="386" t="s">
        <v>4893</v>
      </c>
      <c r="AQ989" s="285" t="s">
        <v>4893</v>
      </c>
      <c r="AR989" s="366"/>
      <c r="AS989" s="386" t="s">
        <v>7850</v>
      </c>
      <c r="AT989" s="95" t="s">
        <v>7851</v>
      </c>
      <c r="AU989" s="366">
        <v>15</v>
      </c>
      <c r="AV989" s="369"/>
      <c r="AW989" s="95"/>
      <c r="AX989" s="366"/>
      <c r="AY989" s="132"/>
      <c r="AZ989" s="132"/>
      <c r="BA989" s="132"/>
      <c r="BB989" s="132"/>
      <c r="BC989" s="132"/>
    </row>
    <row r="990" spans="1:55" s="39" customFormat="1" ht="220.95" customHeight="1" x14ac:dyDescent="0.25">
      <c r="A990" s="95">
        <v>3039</v>
      </c>
      <c r="B990" s="253" t="s">
        <v>7844</v>
      </c>
      <c r="C990" s="95">
        <v>1</v>
      </c>
      <c r="D990" s="82"/>
      <c r="E990" s="284" t="s">
        <v>4925</v>
      </c>
      <c r="F990" s="95" t="s">
        <v>4926</v>
      </c>
      <c r="G990" s="284" t="s">
        <v>4927</v>
      </c>
      <c r="H990" s="95">
        <v>2011</v>
      </c>
      <c r="I990" s="161" t="s">
        <v>4928</v>
      </c>
      <c r="J990" s="261">
        <v>237559.2</v>
      </c>
      <c r="K990" s="105" t="s">
        <v>6709</v>
      </c>
      <c r="L990" s="161" t="s">
        <v>4914</v>
      </c>
      <c r="M990" s="161" t="s">
        <v>4915</v>
      </c>
      <c r="N990" s="161" t="s">
        <v>4929</v>
      </c>
      <c r="O990" s="161" t="s">
        <v>4930</v>
      </c>
      <c r="P990" s="95" t="s">
        <v>4931</v>
      </c>
      <c r="Q990" s="82">
        <v>27.948141176470589</v>
      </c>
      <c r="R990" s="82">
        <v>0</v>
      </c>
      <c r="S990" s="82">
        <v>27.948141176470589</v>
      </c>
      <c r="T990" s="82">
        <v>0</v>
      </c>
      <c r="U990" s="82">
        <v>27.948141176470589</v>
      </c>
      <c r="V990" s="95">
        <v>20</v>
      </c>
      <c r="W990" s="95">
        <v>100</v>
      </c>
      <c r="X990" s="82" t="s">
        <v>4902</v>
      </c>
      <c r="Y990" s="95"/>
      <c r="Z990" s="95"/>
      <c r="AA990" s="95"/>
      <c r="AB990" s="95">
        <v>44</v>
      </c>
      <c r="AC990" s="95"/>
      <c r="AD990" s="82">
        <v>60</v>
      </c>
      <c r="AE990" s="360">
        <v>3</v>
      </c>
      <c r="AF990" s="62">
        <v>10</v>
      </c>
      <c r="AG990" s="394" t="s">
        <v>7852</v>
      </c>
      <c r="AH990" s="161" t="s">
        <v>7853</v>
      </c>
      <c r="AI990" s="366">
        <v>10</v>
      </c>
      <c r="AJ990" s="386" t="s">
        <v>4893</v>
      </c>
      <c r="AK990" s="285" t="s">
        <v>4893</v>
      </c>
      <c r="AL990" s="366"/>
      <c r="AM990" s="386" t="s">
        <v>4893</v>
      </c>
      <c r="AN990" s="285" t="s">
        <v>4893</v>
      </c>
      <c r="AO990" s="366"/>
      <c r="AP990" s="386" t="s">
        <v>4893</v>
      </c>
      <c r="AQ990" s="285" t="s">
        <v>4893</v>
      </c>
      <c r="AR990" s="366"/>
      <c r="AS990" s="386"/>
      <c r="AT990" s="95"/>
      <c r="AU990" s="366"/>
      <c r="AV990" s="369"/>
      <c r="AW990" s="95"/>
      <c r="AX990" s="366"/>
      <c r="AY990" s="132"/>
      <c r="AZ990" s="132"/>
      <c r="BA990" s="132"/>
      <c r="BB990" s="132"/>
      <c r="BC990" s="132"/>
    </row>
    <row r="991" spans="1:55" s="39" customFormat="1" ht="337.95" customHeight="1" x14ac:dyDescent="0.25">
      <c r="A991" s="95">
        <v>3039</v>
      </c>
      <c r="B991" s="253" t="s">
        <v>7844</v>
      </c>
      <c r="C991" s="95">
        <v>1</v>
      </c>
      <c r="D991" s="82"/>
      <c r="E991" s="284" t="s">
        <v>4963</v>
      </c>
      <c r="F991" s="95" t="s">
        <v>4964</v>
      </c>
      <c r="G991" s="284" t="s">
        <v>4965</v>
      </c>
      <c r="H991" s="95">
        <v>2013</v>
      </c>
      <c r="I991" s="161" t="s">
        <v>4966</v>
      </c>
      <c r="J991" s="261">
        <v>2649331</v>
      </c>
      <c r="K991" s="105" t="s">
        <v>6709</v>
      </c>
      <c r="L991" s="161" t="s">
        <v>4914</v>
      </c>
      <c r="M991" s="161" t="s">
        <v>4915</v>
      </c>
      <c r="N991" s="161" t="s">
        <v>4967</v>
      </c>
      <c r="O991" s="161" t="s">
        <v>4968</v>
      </c>
      <c r="P991" s="95" t="s">
        <v>4969</v>
      </c>
      <c r="Q991" s="82">
        <v>311.68600000000004</v>
      </c>
      <c r="R991" s="82">
        <v>0</v>
      </c>
      <c r="S991" s="82">
        <v>311.68600000000004</v>
      </c>
      <c r="T991" s="82">
        <v>0</v>
      </c>
      <c r="U991" s="82">
        <v>311.68600000000004</v>
      </c>
      <c r="V991" s="95">
        <v>0</v>
      </c>
      <c r="W991" s="95">
        <v>0</v>
      </c>
      <c r="X991" s="82" t="s">
        <v>4902</v>
      </c>
      <c r="Y991" s="95"/>
      <c r="Z991" s="95"/>
      <c r="AA991" s="95"/>
      <c r="AB991" s="95">
        <v>27</v>
      </c>
      <c r="AC991" s="95"/>
      <c r="AD991" s="82">
        <v>60</v>
      </c>
      <c r="AE991" s="360">
        <v>3</v>
      </c>
      <c r="AF991" s="62">
        <v>0</v>
      </c>
      <c r="AG991" s="394" t="s">
        <v>7854</v>
      </c>
      <c r="AH991" s="161" t="s">
        <v>7855</v>
      </c>
      <c r="AI991" s="366">
        <v>0</v>
      </c>
      <c r="AJ991" s="386" t="s">
        <v>4893</v>
      </c>
      <c r="AK991" s="285" t="s">
        <v>4893</v>
      </c>
      <c r="AL991" s="366"/>
      <c r="AM991" s="386" t="s">
        <v>4893</v>
      </c>
      <c r="AN991" s="285" t="s">
        <v>4893</v>
      </c>
      <c r="AO991" s="366"/>
      <c r="AP991" s="386" t="s">
        <v>4893</v>
      </c>
      <c r="AQ991" s="285" t="s">
        <v>4893</v>
      </c>
      <c r="AR991" s="366"/>
      <c r="AS991" s="386"/>
      <c r="AT991" s="95"/>
      <c r="AU991" s="366"/>
      <c r="AV991" s="369"/>
      <c r="AW991" s="95"/>
      <c r="AX991" s="366"/>
      <c r="AY991" s="132"/>
      <c r="AZ991" s="132"/>
      <c r="BA991" s="132"/>
      <c r="BB991" s="132"/>
      <c r="BC991" s="132"/>
    </row>
    <row r="992" spans="1:55" s="39" customFormat="1" ht="52.2" customHeight="1" x14ac:dyDescent="0.25">
      <c r="A992" s="95">
        <v>3039</v>
      </c>
      <c r="B992" s="253" t="s">
        <v>7844</v>
      </c>
      <c r="C992" s="95">
        <v>1</v>
      </c>
      <c r="D992" s="82"/>
      <c r="E992" s="284" t="s">
        <v>4894</v>
      </c>
      <c r="F992" s="95" t="s">
        <v>4895</v>
      </c>
      <c r="G992" s="284" t="s">
        <v>4896</v>
      </c>
      <c r="H992" s="95">
        <v>2010</v>
      </c>
      <c r="I992" s="161" t="s">
        <v>4896</v>
      </c>
      <c r="J992" s="261">
        <v>52279.81</v>
      </c>
      <c r="K992" s="105" t="s">
        <v>6709</v>
      </c>
      <c r="L992" s="161" t="s">
        <v>4897</v>
      </c>
      <c r="M992" s="161" t="s">
        <v>4898</v>
      </c>
      <c r="N992" s="161" t="s">
        <v>4899</v>
      </c>
      <c r="O992" s="161" t="s">
        <v>4900</v>
      </c>
      <c r="P992" s="95" t="s">
        <v>4901</v>
      </c>
      <c r="Q992" s="82">
        <v>6.1505658823529412</v>
      </c>
      <c r="R992" s="82">
        <v>0</v>
      </c>
      <c r="S992" s="82">
        <v>6.1505658823529412</v>
      </c>
      <c r="T992" s="82">
        <v>0</v>
      </c>
      <c r="U992" s="82">
        <v>6.1505658823529412</v>
      </c>
      <c r="V992" s="95">
        <v>25</v>
      </c>
      <c r="W992" s="95">
        <v>100</v>
      </c>
      <c r="X992" s="82" t="s">
        <v>4902</v>
      </c>
      <c r="Y992" s="95"/>
      <c r="Z992" s="95"/>
      <c r="AA992" s="95"/>
      <c r="AB992" s="95">
        <v>65</v>
      </c>
      <c r="AC992" s="95"/>
      <c r="AD992" s="82">
        <v>60</v>
      </c>
      <c r="AE992" s="360">
        <v>3</v>
      </c>
      <c r="AF992" s="62">
        <v>20</v>
      </c>
      <c r="AG992" s="394" t="s">
        <v>7854</v>
      </c>
      <c r="AH992" s="161" t="s">
        <v>7849</v>
      </c>
      <c r="AI992" s="366">
        <v>20</v>
      </c>
      <c r="AJ992" s="386" t="s">
        <v>4893</v>
      </c>
      <c r="AK992" s="285" t="s">
        <v>4893</v>
      </c>
      <c r="AL992" s="366"/>
      <c r="AM992" s="386" t="s">
        <v>4893</v>
      </c>
      <c r="AN992" s="285" t="s">
        <v>4893</v>
      </c>
      <c r="AO992" s="366"/>
      <c r="AP992" s="386" t="s">
        <v>4893</v>
      </c>
      <c r="AQ992" s="285" t="s">
        <v>4893</v>
      </c>
      <c r="AR992" s="366"/>
      <c r="AS992" s="386"/>
      <c r="AT992" s="95"/>
      <c r="AU992" s="366"/>
      <c r="AV992" s="369"/>
      <c r="AW992" s="95"/>
      <c r="AX992" s="366"/>
      <c r="AY992" s="132"/>
      <c r="AZ992" s="132"/>
      <c r="BA992" s="132"/>
      <c r="BB992" s="132"/>
      <c r="BC992" s="132"/>
    </row>
    <row r="993" spans="1:55" s="39" customFormat="1" ht="91.05" customHeight="1" x14ac:dyDescent="0.25">
      <c r="A993" s="95">
        <v>3039</v>
      </c>
      <c r="B993" s="253" t="s">
        <v>7844</v>
      </c>
      <c r="C993" s="95">
        <v>1</v>
      </c>
      <c r="D993" s="82"/>
      <c r="E993" s="284" t="s">
        <v>4903</v>
      </c>
      <c r="F993" s="95" t="s">
        <v>4911</v>
      </c>
      <c r="G993" s="284" t="s">
        <v>4912</v>
      </c>
      <c r="H993" s="95">
        <v>2010</v>
      </c>
      <c r="I993" s="161" t="s">
        <v>4913</v>
      </c>
      <c r="J993" s="261">
        <v>88635</v>
      </c>
      <c r="K993" s="105" t="s">
        <v>6709</v>
      </c>
      <c r="L993" s="161" t="s">
        <v>4914</v>
      </c>
      <c r="M993" s="161" t="s">
        <v>4915</v>
      </c>
      <c r="N993" s="161" t="s">
        <v>4916</v>
      </c>
      <c r="O993" s="161" t="s">
        <v>4917</v>
      </c>
      <c r="P993" s="95" t="s">
        <v>4918</v>
      </c>
      <c r="Q993" s="82">
        <v>10.427647058823529</v>
      </c>
      <c r="R993" s="82">
        <v>0</v>
      </c>
      <c r="S993" s="82">
        <v>10.427647058823529</v>
      </c>
      <c r="T993" s="82">
        <v>0</v>
      </c>
      <c r="U993" s="82">
        <v>10.427647058823529</v>
      </c>
      <c r="V993" s="95">
        <v>20</v>
      </c>
      <c r="W993" s="95">
        <v>100</v>
      </c>
      <c r="X993" s="82" t="s">
        <v>4902</v>
      </c>
      <c r="Y993" s="95"/>
      <c r="Z993" s="95"/>
      <c r="AA993" s="95"/>
      <c r="AB993" s="95">
        <v>24</v>
      </c>
      <c r="AC993" s="95"/>
      <c r="AD993" s="82">
        <v>60</v>
      </c>
      <c r="AE993" s="360">
        <v>3</v>
      </c>
      <c r="AF993" s="62">
        <v>30</v>
      </c>
      <c r="AG993" s="394" t="s">
        <v>7848</v>
      </c>
      <c r="AH993" s="161" t="s">
        <v>7846</v>
      </c>
      <c r="AI993" s="366">
        <v>30</v>
      </c>
      <c r="AJ993" s="386" t="s">
        <v>4893</v>
      </c>
      <c r="AK993" s="285" t="s">
        <v>4893</v>
      </c>
      <c r="AL993" s="366"/>
      <c r="AM993" s="386" t="s">
        <v>4893</v>
      </c>
      <c r="AN993" s="285" t="s">
        <v>4893</v>
      </c>
      <c r="AO993" s="366"/>
      <c r="AP993" s="386" t="s">
        <v>4893</v>
      </c>
      <c r="AQ993" s="285" t="s">
        <v>4893</v>
      </c>
      <c r="AR993" s="366"/>
      <c r="AS993" s="386"/>
      <c r="AT993" s="95"/>
      <c r="AU993" s="366"/>
      <c r="AV993" s="369"/>
      <c r="AW993" s="95"/>
      <c r="AX993" s="366"/>
      <c r="AY993" s="132"/>
      <c r="AZ993" s="132"/>
      <c r="BA993" s="132"/>
      <c r="BB993" s="132"/>
      <c r="BC993" s="132"/>
    </row>
    <row r="994" spans="1:55" s="39" customFormat="1" ht="142.94999999999999" customHeight="1" x14ac:dyDescent="0.25">
      <c r="A994" s="95">
        <v>3039</v>
      </c>
      <c r="B994" s="253" t="s">
        <v>7844</v>
      </c>
      <c r="C994" s="95">
        <v>1</v>
      </c>
      <c r="D994" s="82"/>
      <c r="E994" s="284" t="s">
        <v>4903</v>
      </c>
      <c r="F994" s="95" t="s">
        <v>4904</v>
      </c>
      <c r="G994" s="284" t="s">
        <v>4945</v>
      </c>
      <c r="H994" s="95">
        <v>2013</v>
      </c>
      <c r="I994" s="161" t="s">
        <v>4946</v>
      </c>
      <c r="J994" s="261">
        <v>189290</v>
      </c>
      <c r="K994" s="105" t="s">
        <v>6709</v>
      </c>
      <c r="L994" s="161" t="s">
        <v>4906</v>
      </c>
      <c r="M994" s="161" t="s">
        <v>4907</v>
      </c>
      <c r="N994" s="161" t="s">
        <v>4947</v>
      </c>
      <c r="O994" s="161" t="s">
        <v>4948</v>
      </c>
      <c r="P994" s="95" t="s">
        <v>4949</v>
      </c>
      <c r="Q994" s="82">
        <v>22.269411764705882</v>
      </c>
      <c r="R994" s="82">
        <v>0</v>
      </c>
      <c r="S994" s="82">
        <v>22.269411764705882</v>
      </c>
      <c r="T994" s="82">
        <v>0</v>
      </c>
      <c r="U994" s="82">
        <v>22.269411764705882</v>
      </c>
      <c r="V994" s="95">
        <v>15</v>
      </c>
      <c r="W994" s="95">
        <v>77</v>
      </c>
      <c r="X994" s="82" t="s">
        <v>4902</v>
      </c>
      <c r="Y994" s="95"/>
      <c r="Z994" s="95"/>
      <c r="AA994" s="95"/>
      <c r="AB994" s="95">
        <v>65</v>
      </c>
      <c r="AC994" s="95"/>
      <c r="AD994" s="82">
        <v>60</v>
      </c>
      <c r="AE994" s="360">
        <v>3</v>
      </c>
      <c r="AF994" s="62">
        <v>20</v>
      </c>
      <c r="AG994" s="394" t="s">
        <v>7848</v>
      </c>
      <c r="AH994" s="161" t="s">
        <v>7856</v>
      </c>
      <c r="AI994" s="366">
        <v>20</v>
      </c>
      <c r="AJ994" s="386" t="s">
        <v>4893</v>
      </c>
      <c r="AK994" s="285" t="s">
        <v>4893</v>
      </c>
      <c r="AL994" s="366"/>
      <c r="AM994" s="386" t="s">
        <v>4893</v>
      </c>
      <c r="AN994" s="285" t="s">
        <v>4893</v>
      </c>
      <c r="AO994" s="366"/>
      <c r="AP994" s="386" t="s">
        <v>4893</v>
      </c>
      <c r="AQ994" s="285" t="s">
        <v>4893</v>
      </c>
      <c r="AR994" s="366"/>
      <c r="AS994" s="386"/>
      <c r="AT994" s="95"/>
      <c r="AU994" s="366"/>
      <c r="AV994" s="369"/>
      <c r="AW994" s="95"/>
      <c r="AX994" s="366"/>
      <c r="AY994" s="132"/>
      <c r="AZ994" s="132"/>
      <c r="BA994" s="132"/>
      <c r="BB994" s="132"/>
      <c r="BC994" s="132"/>
    </row>
    <row r="995" spans="1:55" s="39" customFormat="1" ht="52.2" customHeight="1" x14ac:dyDescent="0.25">
      <c r="A995" s="95">
        <v>3039</v>
      </c>
      <c r="B995" s="253" t="s">
        <v>7844</v>
      </c>
      <c r="C995" s="95">
        <v>1</v>
      </c>
      <c r="D995" s="82"/>
      <c r="E995" s="284" t="s">
        <v>4970</v>
      </c>
      <c r="F995" s="95" t="s">
        <v>4971</v>
      </c>
      <c r="G995" s="284" t="s">
        <v>4972</v>
      </c>
      <c r="H995" s="95">
        <v>2013</v>
      </c>
      <c r="I995" s="161" t="s">
        <v>4972</v>
      </c>
      <c r="J995" s="261">
        <v>132305.07999999999</v>
      </c>
      <c r="K995" s="105" t="s">
        <v>6709</v>
      </c>
      <c r="L995" s="161" t="s">
        <v>4914</v>
      </c>
      <c r="M995" s="161" t="s">
        <v>4915</v>
      </c>
      <c r="N995" s="161" t="s">
        <v>4973</v>
      </c>
      <c r="O995" s="161" t="s">
        <v>4974</v>
      </c>
      <c r="P995" s="95" t="s">
        <v>4975</v>
      </c>
      <c r="Q995" s="82">
        <v>15.565303529411764</v>
      </c>
      <c r="R995" s="82">
        <v>0</v>
      </c>
      <c r="S995" s="82">
        <v>15.565303529411764</v>
      </c>
      <c r="T995" s="82">
        <v>0</v>
      </c>
      <c r="U995" s="82">
        <v>15.565303529411764</v>
      </c>
      <c r="V995" s="95">
        <v>40</v>
      </c>
      <c r="W995" s="95">
        <v>66</v>
      </c>
      <c r="X995" s="82" t="s">
        <v>4902</v>
      </c>
      <c r="Y995" s="95"/>
      <c r="Z995" s="95"/>
      <c r="AA995" s="95"/>
      <c r="AB995" s="95">
        <v>19</v>
      </c>
      <c r="AC995" s="95"/>
      <c r="AD995" s="82">
        <v>60</v>
      </c>
      <c r="AE995" s="360">
        <v>3</v>
      </c>
      <c r="AF995" s="62">
        <v>50</v>
      </c>
      <c r="AG995" s="394" t="s">
        <v>7857</v>
      </c>
      <c r="AH995" s="161" t="s">
        <v>7846</v>
      </c>
      <c r="AI995" s="366">
        <v>50</v>
      </c>
      <c r="AJ995" s="386" t="s">
        <v>4893</v>
      </c>
      <c r="AK995" s="285" t="s">
        <v>4893</v>
      </c>
      <c r="AL995" s="366"/>
      <c r="AM995" s="386" t="s">
        <v>4893</v>
      </c>
      <c r="AN995" s="285" t="s">
        <v>4893</v>
      </c>
      <c r="AO995" s="366"/>
      <c r="AP995" s="386" t="s">
        <v>4893</v>
      </c>
      <c r="AQ995" s="285" t="s">
        <v>4893</v>
      </c>
      <c r="AR995" s="366"/>
      <c r="AS995" s="386"/>
      <c r="AT995" s="95"/>
      <c r="AU995" s="366"/>
      <c r="AV995" s="369"/>
      <c r="AW995" s="95"/>
      <c r="AX995" s="366"/>
      <c r="AY995" s="132"/>
      <c r="AZ995" s="132"/>
      <c r="BA995" s="132"/>
      <c r="BB995" s="132"/>
      <c r="BC995" s="132"/>
    </row>
    <row r="996" spans="1:55" s="39" customFormat="1" ht="91.05" customHeight="1" x14ac:dyDescent="0.25">
      <c r="A996" s="95">
        <v>3039</v>
      </c>
      <c r="B996" s="253" t="s">
        <v>7844</v>
      </c>
      <c r="C996" s="95">
        <v>1</v>
      </c>
      <c r="D996" s="82"/>
      <c r="E996" s="284" t="s">
        <v>4932</v>
      </c>
      <c r="F996" s="95" t="s">
        <v>4920</v>
      </c>
      <c r="G996" s="284" t="s">
        <v>4933</v>
      </c>
      <c r="H996" s="95">
        <v>2012</v>
      </c>
      <c r="I996" s="161" t="s">
        <v>4934</v>
      </c>
      <c r="J996" s="261">
        <v>755742.39</v>
      </c>
      <c r="K996" s="105" t="s">
        <v>6709</v>
      </c>
      <c r="L996" s="161" t="s">
        <v>4914</v>
      </c>
      <c r="M996" s="161" t="s">
        <v>4915</v>
      </c>
      <c r="N996" s="161" t="s">
        <v>4935</v>
      </c>
      <c r="O996" s="161" t="s">
        <v>4936</v>
      </c>
      <c r="P996" s="95" t="s">
        <v>4937</v>
      </c>
      <c r="Q996" s="82">
        <v>88.910869411764708</v>
      </c>
      <c r="R996" s="82">
        <v>0</v>
      </c>
      <c r="S996" s="82">
        <v>88.910869411764708</v>
      </c>
      <c r="T996" s="82">
        <v>0</v>
      </c>
      <c r="U996" s="82">
        <v>88.910869411764708</v>
      </c>
      <c r="V996" s="95">
        <v>55</v>
      </c>
      <c r="W996" s="95">
        <v>97</v>
      </c>
      <c r="X996" s="82" t="s">
        <v>4902</v>
      </c>
      <c r="Y996" s="95"/>
      <c r="Z996" s="95"/>
      <c r="AA996" s="95"/>
      <c r="AB996" s="95">
        <v>19</v>
      </c>
      <c r="AC996" s="95"/>
      <c r="AD996" s="82">
        <v>60</v>
      </c>
      <c r="AE996" s="360">
        <v>3</v>
      </c>
      <c r="AF996" s="62">
        <v>35</v>
      </c>
      <c r="AG996" s="394" t="s">
        <v>7857</v>
      </c>
      <c r="AH996" s="161" t="s">
        <v>7846</v>
      </c>
      <c r="AI996" s="366">
        <v>35</v>
      </c>
      <c r="AJ996" s="386" t="s">
        <v>4893</v>
      </c>
      <c r="AK996" s="285" t="s">
        <v>4893</v>
      </c>
      <c r="AL996" s="366"/>
      <c r="AM996" s="386" t="s">
        <v>4893</v>
      </c>
      <c r="AN996" s="285" t="s">
        <v>4893</v>
      </c>
      <c r="AO996" s="366"/>
      <c r="AP996" s="386" t="s">
        <v>4893</v>
      </c>
      <c r="AQ996" s="285" t="s">
        <v>4893</v>
      </c>
      <c r="AR996" s="366"/>
      <c r="AS996" s="386"/>
      <c r="AT996" s="95"/>
      <c r="AU996" s="366"/>
      <c r="AV996" s="369"/>
      <c r="AW996" s="95"/>
      <c r="AX996" s="366"/>
      <c r="AY996" s="132"/>
      <c r="AZ996" s="132"/>
      <c r="BA996" s="132"/>
      <c r="BB996" s="132"/>
      <c r="BC996" s="132"/>
    </row>
    <row r="997" spans="1:55" s="39" customFormat="1" ht="247.05" customHeight="1" x14ac:dyDescent="0.25">
      <c r="A997" s="95">
        <v>3050</v>
      </c>
      <c r="B997" s="253" t="s">
        <v>7686</v>
      </c>
      <c r="C997" s="95"/>
      <c r="D997" s="82"/>
      <c r="E997" s="284" t="s">
        <v>7687</v>
      </c>
      <c r="F997" s="95" t="s">
        <v>7688</v>
      </c>
      <c r="G997" s="284" t="s">
        <v>7689</v>
      </c>
      <c r="H997" s="95">
        <v>2012</v>
      </c>
      <c r="I997" s="161" t="s">
        <v>7690</v>
      </c>
      <c r="J997" s="261">
        <v>912436</v>
      </c>
      <c r="K997" s="105" t="s">
        <v>6709</v>
      </c>
      <c r="L997" s="161" t="s">
        <v>7691</v>
      </c>
      <c r="M997" s="161" t="s">
        <v>7692</v>
      </c>
      <c r="N997" s="161" t="s">
        <v>7693</v>
      </c>
      <c r="O997" s="161" t="s">
        <v>7694</v>
      </c>
      <c r="P997" s="95">
        <v>1</v>
      </c>
      <c r="Q997" s="82">
        <v>60</v>
      </c>
      <c r="R997" s="82">
        <v>0</v>
      </c>
      <c r="S997" s="82">
        <v>40</v>
      </c>
      <c r="T997" s="82">
        <v>20</v>
      </c>
      <c r="U997" s="82">
        <v>60</v>
      </c>
      <c r="V997" s="95">
        <v>100</v>
      </c>
      <c r="W997" s="95">
        <v>72</v>
      </c>
      <c r="X997" s="82" t="s">
        <v>7695</v>
      </c>
      <c r="Y997" s="95">
        <v>44</v>
      </c>
      <c r="Z997" s="95"/>
      <c r="AA997" s="95"/>
      <c r="AB997" s="95">
        <v>3</v>
      </c>
      <c r="AC997" s="95"/>
      <c r="AD997" s="82"/>
      <c r="AE997" s="360"/>
      <c r="AF997" s="62"/>
      <c r="AG997" s="394"/>
      <c r="AH997" s="161"/>
      <c r="AI997" s="366"/>
      <c r="AJ997" s="386"/>
      <c r="AK997" s="285"/>
      <c r="AL997" s="366"/>
      <c r="AM997" s="386" t="s">
        <v>7696</v>
      </c>
      <c r="AN997" s="285"/>
      <c r="AO997" s="366">
        <v>20</v>
      </c>
      <c r="AP997" s="386"/>
      <c r="AQ997" s="285"/>
      <c r="AR997" s="366"/>
      <c r="AS997" s="386"/>
      <c r="AT997" s="95"/>
      <c r="AU997" s="366"/>
      <c r="AV997" s="369"/>
      <c r="AW997" s="95"/>
      <c r="AX997" s="366"/>
      <c r="AY997" s="132"/>
      <c r="AZ997" s="132"/>
      <c r="BA997" s="132"/>
      <c r="BB997" s="132"/>
      <c r="BC997" s="132"/>
    </row>
    <row r="998" spans="1:55" s="39" customFormat="1" ht="273" customHeight="1" x14ac:dyDescent="0.25">
      <c r="A998" s="95">
        <v>3050</v>
      </c>
      <c r="B998" s="253" t="s">
        <v>7686</v>
      </c>
      <c r="C998" s="95"/>
      <c r="D998" s="82"/>
      <c r="E998" s="284" t="s">
        <v>7687</v>
      </c>
      <c r="F998" s="95" t="s">
        <v>7688</v>
      </c>
      <c r="G998" s="284" t="s">
        <v>7697</v>
      </c>
      <c r="H998" s="95">
        <v>2012</v>
      </c>
      <c r="I998" s="161" t="s">
        <v>7698</v>
      </c>
      <c r="J998" s="261">
        <v>570070</v>
      </c>
      <c r="K998" s="105" t="s">
        <v>6709</v>
      </c>
      <c r="L998" s="161" t="s">
        <v>7691</v>
      </c>
      <c r="M998" s="161" t="s">
        <v>7692</v>
      </c>
      <c r="N998" s="161" t="s">
        <v>7699</v>
      </c>
      <c r="O998" s="161" t="s">
        <v>7700</v>
      </c>
      <c r="P998" s="95" t="s">
        <v>7701</v>
      </c>
      <c r="Q998" s="82">
        <v>60</v>
      </c>
      <c r="R998" s="82">
        <v>0</v>
      </c>
      <c r="S998" s="82">
        <v>40</v>
      </c>
      <c r="T998" s="82">
        <v>20</v>
      </c>
      <c r="U998" s="82">
        <v>60</v>
      </c>
      <c r="V998" s="95">
        <v>100</v>
      </c>
      <c r="W998" s="95">
        <v>86</v>
      </c>
      <c r="X998" s="82" t="s">
        <v>7695</v>
      </c>
      <c r="Y998" s="95">
        <v>44</v>
      </c>
      <c r="Z998" s="95"/>
      <c r="AA998" s="95"/>
      <c r="AB998" s="95">
        <v>3</v>
      </c>
      <c r="AC998" s="95"/>
      <c r="AD998" s="82"/>
      <c r="AE998" s="360"/>
      <c r="AF998" s="62"/>
      <c r="AG998" s="394"/>
      <c r="AH998" s="161"/>
      <c r="AI998" s="366"/>
      <c r="AJ998" s="386"/>
      <c r="AK998" s="285"/>
      <c r="AL998" s="366"/>
      <c r="AM998" s="386" t="s">
        <v>7696</v>
      </c>
      <c r="AN998" s="285"/>
      <c r="AO998" s="366">
        <v>20</v>
      </c>
      <c r="AP998" s="386"/>
      <c r="AQ998" s="285"/>
      <c r="AR998" s="366"/>
      <c r="AS998" s="386"/>
      <c r="AT998" s="95"/>
      <c r="AU998" s="366"/>
      <c r="AV998" s="369"/>
      <c r="AW998" s="95"/>
      <c r="AX998" s="366"/>
      <c r="AY998" s="132"/>
      <c r="AZ998" s="132"/>
      <c r="BA998" s="132"/>
      <c r="BB998" s="132"/>
      <c r="BC998" s="132"/>
    </row>
    <row r="999" spans="1:55" s="39" customFormat="1" ht="273" customHeight="1" x14ac:dyDescent="0.25">
      <c r="A999" s="95">
        <v>3050</v>
      </c>
      <c r="B999" s="253" t="s">
        <v>7686</v>
      </c>
      <c r="C999" s="95"/>
      <c r="D999" s="82"/>
      <c r="E999" s="284" t="s">
        <v>6027</v>
      </c>
      <c r="F999" s="95" t="s">
        <v>7702</v>
      </c>
      <c r="G999" s="284" t="s">
        <v>7703</v>
      </c>
      <c r="H999" s="95">
        <v>2013</v>
      </c>
      <c r="I999" s="161" t="s">
        <v>7704</v>
      </c>
      <c r="J999" s="261">
        <v>404166</v>
      </c>
      <c r="K999" s="105" t="s">
        <v>6709</v>
      </c>
      <c r="L999" s="161" t="s">
        <v>7691</v>
      </c>
      <c r="M999" s="161" t="s">
        <v>7692</v>
      </c>
      <c r="N999" s="161" t="s">
        <v>7705</v>
      </c>
      <c r="O999" s="161" t="s">
        <v>7706</v>
      </c>
      <c r="P999" s="95" t="s">
        <v>7707</v>
      </c>
      <c r="Q999" s="82">
        <v>60</v>
      </c>
      <c r="R999" s="82">
        <v>0</v>
      </c>
      <c r="S999" s="82">
        <v>40</v>
      </c>
      <c r="T999" s="82">
        <v>20</v>
      </c>
      <c r="U999" s="82">
        <v>60</v>
      </c>
      <c r="V999" s="95">
        <v>80</v>
      </c>
      <c r="W999" s="95">
        <v>66</v>
      </c>
      <c r="X999" s="82" t="s">
        <v>7695</v>
      </c>
      <c r="Y999" s="95">
        <v>44</v>
      </c>
      <c r="Z999" s="95"/>
      <c r="AA999" s="95"/>
      <c r="AB999" s="95">
        <v>3</v>
      </c>
      <c r="AC999" s="95"/>
      <c r="AD999" s="82"/>
      <c r="AE999" s="360"/>
      <c r="AF999" s="62"/>
      <c r="AG999" s="394"/>
      <c r="AH999" s="161"/>
      <c r="AI999" s="366"/>
      <c r="AJ999" s="386"/>
      <c r="AK999" s="285"/>
      <c r="AL999" s="366"/>
      <c r="AM999" s="386" t="s">
        <v>7696</v>
      </c>
      <c r="AN999" s="285"/>
      <c r="AO999" s="366">
        <v>20</v>
      </c>
      <c r="AP999" s="386"/>
      <c r="AQ999" s="285"/>
      <c r="AR999" s="366"/>
      <c r="AS999" s="386"/>
      <c r="AT999" s="95"/>
      <c r="AU999" s="366"/>
      <c r="AV999" s="369"/>
      <c r="AW999" s="95"/>
      <c r="AX999" s="366"/>
      <c r="AY999" s="132"/>
      <c r="AZ999" s="132"/>
      <c r="BA999" s="132"/>
      <c r="BB999" s="132"/>
      <c r="BC999" s="132"/>
    </row>
    <row r="1000" spans="1:55" s="39" customFormat="1" ht="91.05" customHeight="1" x14ac:dyDescent="0.25">
      <c r="A1000" s="95">
        <v>3050</v>
      </c>
      <c r="B1000" s="253" t="s">
        <v>7686</v>
      </c>
      <c r="C1000" s="95"/>
      <c r="D1000" s="82"/>
      <c r="E1000" s="284" t="s">
        <v>7708</v>
      </c>
      <c r="F1000" s="95" t="s">
        <v>7709</v>
      </c>
      <c r="G1000" s="284" t="s">
        <v>7710</v>
      </c>
      <c r="H1000" s="95">
        <v>2010</v>
      </c>
      <c r="I1000" s="161" t="s">
        <v>7711</v>
      </c>
      <c r="J1000" s="261">
        <v>79454</v>
      </c>
      <c r="K1000" s="105" t="s">
        <v>6709</v>
      </c>
      <c r="L1000" s="161" t="s">
        <v>7691</v>
      </c>
      <c r="M1000" s="161" t="s">
        <v>7692</v>
      </c>
      <c r="N1000" s="161" t="s">
        <v>7712</v>
      </c>
      <c r="O1000" s="161" t="s">
        <v>7713</v>
      </c>
      <c r="P1000" s="95" t="s">
        <v>3692</v>
      </c>
      <c r="Q1000" s="82">
        <v>50</v>
      </c>
      <c r="R1000" s="82">
        <v>0</v>
      </c>
      <c r="S1000" s="82">
        <v>40</v>
      </c>
      <c r="T1000" s="82">
        <v>10</v>
      </c>
      <c r="U1000" s="82">
        <v>50</v>
      </c>
      <c r="V1000" s="95">
        <v>80</v>
      </c>
      <c r="W1000" s="95">
        <v>100</v>
      </c>
      <c r="X1000" s="82" t="s">
        <v>7695</v>
      </c>
      <c r="Y1000" s="95">
        <v>44</v>
      </c>
      <c r="Z1000" s="95"/>
      <c r="AA1000" s="95"/>
      <c r="AB1000" s="95">
        <v>3</v>
      </c>
      <c r="AC1000" s="95"/>
      <c r="AD1000" s="82"/>
      <c r="AE1000" s="360"/>
      <c r="AF1000" s="62"/>
      <c r="AG1000" s="394"/>
      <c r="AH1000" s="161"/>
      <c r="AI1000" s="366"/>
      <c r="AJ1000" s="386"/>
      <c r="AK1000" s="285"/>
      <c r="AL1000" s="366"/>
      <c r="AM1000" s="386" t="s">
        <v>7696</v>
      </c>
      <c r="AN1000" s="285"/>
      <c r="AO1000" s="366">
        <v>20</v>
      </c>
      <c r="AP1000" s="386"/>
      <c r="AQ1000" s="285"/>
      <c r="AR1000" s="366"/>
      <c r="AS1000" s="386"/>
      <c r="AT1000" s="95"/>
      <c r="AU1000" s="366"/>
      <c r="AV1000" s="369"/>
      <c r="AW1000" s="95"/>
      <c r="AX1000" s="366"/>
      <c r="AY1000" s="132"/>
      <c r="AZ1000" s="132"/>
      <c r="BA1000" s="132"/>
      <c r="BB1000" s="132"/>
      <c r="BC1000" s="132"/>
    </row>
    <row r="1001" spans="1:55" s="39" customFormat="1" ht="169.2" customHeight="1" x14ac:dyDescent="0.25">
      <c r="A1001" s="95">
        <v>3050</v>
      </c>
      <c r="B1001" s="253" t="s">
        <v>7686</v>
      </c>
      <c r="C1001" s="95"/>
      <c r="D1001" s="82"/>
      <c r="E1001" s="284" t="s">
        <v>5334</v>
      </c>
      <c r="F1001" s="95" t="s">
        <v>5335</v>
      </c>
      <c r="G1001" s="284" t="s">
        <v>7714</v>
      </c>
      <c r="H1001" s="95">
        <v>2013</v>
      </c>
      <c r="I1001" s="161" t="s">
        <v>7715</v>
      </c>
      <c r="J1001" s="261">
        <v>21170</v>
      </c>
      <c r="K1001" s="105" t="s">
        <v>6709</v>
      </c>
      <c r="L1001" s="161" t="s">
        <v>7691</v>
      </c>
      <c r="M1001" s="161" t="s">
        <v>7692</v>
      </c>
      <c r="N1001" s="161" t="s">
        <v>7716</v>
      </c>
      <c r="O1001" s="161" t="s">
        <v>7717</v>
      </c>
      <c r="P1001" s="95" t="s">
        <v>3694</v>
      </c>
      <c r="Q1001" s="82">
        <v>50</v>
      </c>
      <c r="R1001" s="82">
        <v>0</v>
      </c>
      <c r="S1001" s="82">
        <v>40</v>
      </c>
      <c r="T1001" s="82">
        <v>10</v>
      </c>
      <c r="U1001" s="82">
        <v>50</v>
      </c>
      <c r="V1001" s="95">
        <v>80</v>
      </c>
      <c r="W1001" s="95">
        <v>77</v>
      </c>
      <c r="X1001" s="82" t="s">
        <v>7695</v>
      </c>
      <c r="Y1001" s="95">
        <v>47</v>
      </c>
      <c r="Z1001" s="95"/>
      <c r="AA1001" s="95"/>
      <c r="AB1001" s="95">
        <v>3</v>
      </c>
      <c r="AC1001" s="95"/>
      <c r="AD1001" s="82"/>
      <c r="AE1001" s="360"/>
      <c r="AF1001" s="62"/>
      <c r="AG1001" s="394"/>
      <c r="AH1001" s="161"/>
      <c r="AI1001" s="366"/>
      <c r="AJ1001" s="386"/>
      <c r="AK1001" s="285"/>
      <c r="AL1001" s="366"/>
      <c r="AM1001" s="386" t="s">
        <v>7696</v>
      </c>
      <c r="AN1001" s="285"/>
      <c r="AO1001" s="366">
        <v>20</v>
      </c>
      <c r="AP1001" s="386"/>
      <c r="AQ1001" s="285"/>
      <c r="AR1001" s="366"/>
      <c r="AS1001" s="386"/>
      <c r="AT1001" s="95"/>
      <c r="AU1001" s="366"/>
      <c r="AV1001" s="369"/>
      <c r="AW1001" s="95"/>
      <c r="AX1001" s="366"/>
      <c r="AY1001" s="132"/>
      <c r="AZ1001" s="132"/>
      <c r="BA1001" s="132"/>
      <c r="BB1001" s="132"/>
      <c r="BC1001" s="132"/>
    </row>
    <row r="1002" spans="1:55" s="39" customFormat="1" ht="325.05" customHeight="1" x14ac:dyDescent="0.25">
      <c r="A1002" s="95">
        <v>3050</v>
      </c>
      <c r="B1002" s="253" t="s">
        <v>7686</v>
      </c>
      <c r="C1002" s="95"/>
      <c r="D1002" s="82"/>
      <c r="E1002" s="284" t="s">
        <v>5334</v>
      </c>
      <c r="F1002" s="95" t="s">
        <v>5335</v>
      </c>
      <c r="G1002" s="284" t="s">
        <v>7718</v>
      </c>
      <c r="H1002" s="95">
        <v>2013</v>
      </c>
      <c r="I1002" s="161" t="s">
        <v>7719</v>
      </c>
      <c r="J1002" s="261">
        <v>49761</v>
      </c>
      <c r="K1002" s="105" t="s">
        <v>6709</v>
      </c>
      <c r="L1002" s="161" t="s">
        <v>7691</v>
      </c>
      <c r="M1002" s="161" t="s">
        <v>7692</v>
      </c>
      <c r="N1002" s="161" t="s">
        <v>7720</v>
      </c>
      <c r="O1002" s="161" t="s">
        <v>7721</v>
      </c>
      <c r="P1002" s="95" t="s">
        <v>3695</v>
      </c>
      <c r="Q1002" s="82">
        <v>60</v>
      </c>
      <c r="R1002" s="82">
        <v>0</v>
      </c>
      <c r="S1002" s="82">
        <v>40</v>
      </c>
      <c r="T1002" s="82">
        <v>20</v>
      </c>
      <c r="U1002" s="82">
        <v>60</v>
      </c>
      <c r="V1002" s="95">
        <v>80</v>
      </c>
      <c r="W1002" s="95">
        <v>70</v>
      </c>
      <c r="X1002" s="82" t="s">
        <v>7695</v>
      </c>
      <c r="Y1002" s="95">
        <v>47</v>
      </c>
      <c r="Z1002" s="95"/>
      <c r="AA1002" s="95"/>
      <c r="AB1002" s="95">
        <v>3</v>
      </c>
      <c r="AC1002" s="95"/>
      <c r="AD1002" s="82"/>
      <c r="AE1002" s="360"/>
      <c r="AF1002" s="62"/>
      <c r="AG1002" s="394"/>
      <c r="AH1002" s="161"/>
      <c r="AI1002" s="366"/>
      <c r="AJ1002" s="386"/>
      <c r="AK1002" s="285"/>
      <c r="AL1002" s="366"/>
      <c r="AM1002" s="386" t="s">
        <v>7696</v>
      </c>
      <c r="AN1002" s="285"/>
      <c r="AO1002" s="366">
        <v>20</v>
      </c>
      <c r="AP1002" s="386"/>
      <c r="AQ1002" s="285"/>
      <c r="AR1002" s="366"/>
      <c r="AS1002" s="386"/>
      <c r="AT1002" s="95"/>
      <c r="AU1002" s="366"/>
      <c r="AV1002" s="369"/>
      <c r="AW1002" s="95"/>
      <c r="AX1002" s="366"/>
      <c r="AY1002" s="132"/>
      <c r="AZ1002" s="132"/>
      <c r="BA1002" s="132"/>
      <c r="BB1002" s="132"/>
      <c r="BC1002" s="132"/>
    </row>
    <row r="1003" spans="1:55" s="39" customFormat="1" ht="409.6" customHeight="1" x14ac:dyDescent="0.25">
      <c r="A1003" s="95">
        <v>3050</v>
      </c>
      <c r="B1003" s="253" t="s">
        <v>7686</v>
      </c>
      <c r="C1003" s="95"/>
      <c r="D1003" s="82"/>
      <c r="E1003" s="284" t="s">
        <v>2432</v>
      </c>
      <c r="F1003" s="95" t="s">
        <v>5793</v>
      </c>
      <c r="G1003" s="284" t="s">
        <v>7722</v>
      </c>
      <c r="H1003" s="95">
        <v>2010</v>
      </c>
      <c r="I1003" s="161" t="s">
        <v>7723</v>
      </c>
      <c r="J1003" s="261">
        <v>47499</v>
      </c>
      <c r="K1003" s="105" t="s">
        <v>6709</v>
      </c>
      <c r="L1003" s="161" t="s">
        <v>7691</v>
      </c>
      <c r="M1003" s="161" t="s">
        <v>7692</v>
      </c>
      <c r="N1003" s="161" t="s">
        <v>7724</v>
      </c>
      <c r="O1003" s="161" t="s">
        <v>7725</v>
      </c>
      <c r="P1003" s="95" t="s">
        <v>7726</v>
      </c>
      <c r="Q1003" s="82">
        <v>60</v>
      </c>
      <c r="R1003" s="82">
        <v>0</v>
      </c>
      <c r="S1003" s="82">
        <v>40</v>
      </c>
      <c r="T1003" s="82">
        <v>20</v>
      </c>
      <c r="U1003" s="82">
        <v>60</v>
      </c>
      <c r="V1003" s="95">
        <v>20</v>
      </c>
      <c r="W1003" s="95">
        <v>100</v>
      </c>
      <c r="X1003" s="82" t="s">
        <v>7695</v>
      </c>
      <c r="Y1003" s="95">
        <v>47</v>
      </c>
      <c r="Z1003" s="95"/>
      <c r="AA1003" s="95"/>
      <c r="AB1003" s="95">
        <v>3</v>
      </c>
      <c r="AC1003" s="95"/>
      <c r="AD1003" s="82"/>
      <c r="AE1003" s="360"/>
      <c r="AF1003" s="62"/>
      <c r="AG1003" s="394"/>
      <c r="AH1003" s="161"/>
      <c r="AI1003" s="366"/>
      <c r="AJ1003" s="386"/>
      <c r="AK1003" s="285"/>
      <c r="AL1003" s="366"/>
      <c r="AM1003" s="386" t="s">
        <v>7696</v>
      </c>
      <c r="AN1003" s="285"/>
      <c r="AO1003" s="366">
        <v>20</v>
      </c>
      <c r="AP1003" s="386"/>
      <c r="AQ1003" s="285"/>
      <c r="AR1003" s="366"/>
      <c r="AS1003" s="386"/>
      <c r="AT1003" s="95"/>
      <c r="AU1003" s="366"/>
      <c r="AV1003" s="369"/>
      <c r="AW1003" s="95"/>
      <c r="AX1003" s="366"/>
      <c r="AY1003" s="132"/>
      <c r="AZ1003" s="132"/>
      <c r="BA1003" s="132"/>
      <c r="BB1003" s="132"/>
      <c r="BC1003" s="132"/>
    </row>
    <row r="1004" spans="1:55" s="39" customFormat="1" ht="364.05" customHeight="1" x14ac:dyDescent="0.25">
      <c r="A1004" s="95">
        <v>3050</v>
      </c>
      <c r="B1004" s="253" t="s">
        <v>7686</v>
      </c>
      <c r="C1004" s="95"/>
      <c r="D1004" s="82"/>
      <c r="E1004" s="284" t="s">
        <v>6027</v>
      </c>
      <c r="F1004" s="95" t="s">
        <v>7727</v>
      </c>
      <c r="G1004" s="284" t="s">
        <v>7728</v>
      </c>
      <c r="H1004" s="95">
        <v>2013</v>
      </c>
      <c r="I1004" s="161" t="s">
        <v>7729</v>
      </c>
      <c r="J1004" s="261">
        <v>193213</v>
      </c>
      <c r="K1004" s="105" t="s">
        <v>6709</v>
      </c>
      <c r="L1004" s="161" t="s">
        <v>7691</v>
      </c>
      <c r="M1004" s="161" t="s">
        <v>7692</v>
      </c>
      <c r="N1004" s="161" t="s">
        <v>7730</v>
      </c>
      <c r="O1004" s="161" t="s">
        <v>7731</v>
      </c>
      <c r="P1004" s="95" t="s">
        <v>7732</v>
      </c>
      <c r="Q1004" s="82">
        <v>60</v>
      </c>
      <c r="R1004" s="82">
        <v>0</v>
      </c>
      <c r="S1004" s="82">
        <v>40</v>
      </c>
      <c r="T1004" s="82">
        <v>20</v>
      </c>
      <c r="U1004" s="82">
        <v>60</v>
      </c>
      <c r="V1004" s="95">
        <v>50</v>
      </c>
      <c r="W1004" s="95">
        <v>70</v>
      </c>
      <c r="X1004" s="82" t="s">
        <v>7695</v>
      </c>
      <c r="Y1004" s="95">
        <v>47</v>
      </c>
      <c r="Z1004" s="95"/>
      <c r="AA1004" s="95"/>
      <c r="AB1004" s="95">
        <v>3</v>
      </c>
      <c r="AC1004" s="95"/>
      <c r="AD1004" s="82"/>
      <c r="AE1004" s="360"/>
      <c r="AF1004" s="62"/>
      <c r="AG1004" s="394"/>
      <c r="AH1004" s="161"/>
      <c r="AI1004" s="366"/>
      <c r="AJ1004" s="386"/>
      <c r="AK1004" s="285"/>
      <c r="AL1004" s="366"/>
      <c r="AM1004" s="386" t="s">
        <v>7696</v>
      </c>
      <c r="AN1004" s="285"/>
      <c r="AO1004" s="366">
        <v>20</v>
      </c>
      <c r="AP1004" s="386"/>
      <c r="AQ1004" s="285"/>
      <c r="AR1004" s="366"/>
      <c r="AS1004" s="386"/>
      <c r="AT1004" s="95"/>
      <c r="AU1004" s="366"/>
      <c r="AV1004" s="369"/>
      <c r="AW1004" s="95"/>
      <c r="AX1004" s="366"/>
      <c r="AY1004" s="132"/>
      <c r="AZ1004" s="132"/>
      <c r="BA1004" s="132"/>
      <c r="BB1004" s="132"/>
      <c r="BC1004" s="132"/>
    </row>
    <row r="1005" spans="1:55" s="39" customFormat="1" ht="91.05" customHeight="1" x14ac:dyDescent="0.25">
      <c r="A1005" s="95">
        <v>3050</v>
      </c>
      <c r="B1005" s="253" t="s">
        <v>7686</v>
      </c>
      <c r="C1005" s="95"/>
      <c r="D1005" s="82"/>
      <c r="E1005" s="284" t="s">
        <v>2434</v>
      </c>
      <c r="F1005" s="95" t="s">
        <v>7733</v>
      </c>
      <c r="G1005" s="284" t="s">
        <v>7734</v>
      </c>
      <c r="H1005" s="95">
        <v>2011</v>
      </c>
      <c r="I1005" s="161" t="s">
        <v>7735</v>
      </c>
      <c r="J1005" s="261">
        <v>124487</v>
      </c>
      <c r="K1005" s="105" t="s">
        <v>6709</v>
      </c>
      <c r="L1005" s="161" t="s">
        <v>7691</v>
      </c>
      <c r="M1005" s="161" t="s">
        <v>7692</v>
      </c>
      <c r="N1005" s="161" t="s">
        <v>7736</v>
      </c>
      <c r="O1005" s="161" t="s">
        <v>7737</v>
      </c>
      <c r="P1005" s="95" t="s">
        <v>4058</v>
      </c>
      <c r="Q1005" s="82">
        <v>60</v>
      </c>
      <c r="R1005" s="82">
        <v>0</v>
      </c>
      <c r="S1005" s="82">
        <v>40</v>
      </c>
      <c r="T1005" s="82">
        <v>20</v>
      </c>
      <c r="U1005" s="82">
        <v>60</v>
      </c>
      <c r="V1005" s="95">
        <v>80</v>
      </c>
      <c r="W1005" s="95">
        <v>100</v>
      </c>
      <c r="X1005" s="82" t="s">
        <v>7695</v>
      </c>
      <c r="Y1005" s="95">
        <v>47</v>
      </c>
      <c r="Z1005" s="95"/>
      <c r="AA1005" s="95"/>
      <c r="AB1005" s="95">
        <v>3</v>
      </c>
      <c r="AC1005" s="95"/>
      <c r="AD1005" s="82"/>
      <c r="AE1005" s="360"/>
      <c r="AF1005" s="62"/>
      <c r="AG1005" s="394"/>
      <c r="AH1005" s="161"/>
      <c r="AI1005" s="366"/>
      <c r="AJ1005" s="386"/>
      <c r="AK1005" s="285"/>
      <c r="AL1005" s="366"/>
      <c r="AM1005" s="386" t="s">
        <v>7696</v>
      </c>
      <c r="AN1005" s="285"/>
      <c r="AO1005" s="366">
        <v>20</v>
      </c>
      <c r="AP1005" s="386"/>
      <c r="AQ1005" s="285"/>
      <c r="AR1005" s="366"/>
      <c r="AS1005" s="386"/>
      <c r="AT1005" s="95"/>
      <c r="AU1005" s="366"/>
      <c r="AV1005" s="369"/>
      <c r="AW1005" s="95"/>
      <c r="AX1005" s="366"/>
      <c r="AY1005" s="132"/>
      <c r="AZ1005" s="132"/>
      <c r="BA1005" s="132"/>
      <c r="BB1005" s="132"/>
      <c r="BC1005" s="132"/>
    </row>
    <row r="1006" spans="1:55" s="39" customFormat="1" ht="286.2" customHeight="1" x14ac:dyDescent="0.25">
      <c r="A1006" s="95">
        <v>3050</v>
      </c>
      <c r="B1006" s="253" t="s">
        <v>7686</v>
      </c>
      <c r="C1006" s="95"/>
      <c r="D1006" s="82"/>
      <c r="E1006" s="284" t="s">
        <v>5472</v>
      </c>
      <c r="F1006" s="95" t="s">
        <v>701</v>
      </c>
      <c r="G1006" s="284" t="s">
        <v>7738</v>
      </c>
      <c r="H1006" s="95">
        <v>2012</v>
      </c>
      <c r="I1006" s="161" t="s">
        <v>7739</v>
      </c>
      <c r="J1006" s="261">
        <v>1018799</v>
      </c>
      <c r="K1006" s="105" t="s">
        <v>6709</v>
      </c>
      <c r="L1006" s="161" t="s">
        <v>7691</v>
      </c>
      <c r="M1006" s="161" t="s">
        <v>7692</v>
      </c>
      <c r="N1006" s="161" t="s">
        <v>7740</v>
      </c>
      <c r="O1006" s="161" t="s">
        <v>7741</v>
      </c>
      <c r="P1006" s="95" t="s">
        <v>7742</v>
      </c>
      <c r="Q1006" s="82">
        <v>80</v>
      </c>
      <c r="R1006" s="82">
        <v>0</v>
      </c>
      <c r="S1006" s="82">
        <v>40</v>
      </c>
      <c r="T1006" s="82">
        <v>40</v>
      </c>
      <c r="U1006" s="82">
        <v>80</v>
      </c>
      <c r="V1006" s="95">
        <v>80</v>
      </c>
      <c r="W1006" s="95">
        <v>100</v>
      </c>
      <c r="X1006" s="82" t="s">
        <v>7695</v>
      </c>
      <c r="Y1006" s="95">
        <v>47</v>
      </c>
      <c r="Z1006" s="95"/>
      <c r="AA1006" s="95">
        <v>80</v>
      </c>
      <c r="AB1006" s="95">
        <v>3</v>
      </c>
      <c r="AC1006" s="95"/>
      <c r="AD1006" s="82"/>
      <c r="AE1006" s="360"/>
      <c r="AF1006" s="62"/>
      <c r="AG1006" s="394"/>
      <c r="AH1006" s="161"/>
      <c r="AI1006" s="366"/>
      <c r="AJ1006" s="386"/>
      <c r="AK1006" s="285"/>
      <c r="AL1006" s="366"/>
      <c r="AM1006" s="386" t="s">
        <v>7696</v>
      </c>
      <c r="AN1006" s="285"/>
      <c r="AO1006" s="366">
        <v>20</v>
      </c>
      <c r="AP1006" s="386"/>
      <c r="AQ1006" s="285"/>
      <c r="AR1006" s="366"/>
      <c r="AS1006" s="386"/>
      <c r="AT1006" s="95"/>
      <c r="AU1006" s="366"/>
      <c r="AV1006" s="369"/>
      <c r="AW1006" s="95"/>
      <c r="AX1006" s="366"/>
      <c r="AY1006" s="132"/>
      <c r="AZ1006" s="132"/>
      <c r="BA1006" s="132"/>
      <c r="BB1006" s="132"/>
      <c r="BC1006" s="132"/>
    </row>
    <row r="1007" spans="1:55" s="39" customFormat="1" ht="117.15" customHeight="1" x14ac:dyDescent="0.25">
      <c r="A1007" s="95">
        <v>3050</v>
      </c>
      <c r="B1007" s="253" t="s">
        <v>7686</v>
      </c>
      <c r="C1007" s="95"/>
      <c r="D1007" s="82"/>
      <c r="E1007" s="284" t="s">
        <v>7493</v>
      </c>
      <c r="F1007" s="95" t="s">
        <v>7494</v>
      </c>
      <c r="G1007" s="284" t="s">
        <v>7743</v>
      </c>
      <c r="H1007" s="95">
        <v>2011</v>
      </c>
      <c r="I1007" s="161" t="s">
        <v>7744</v>
      </c>
      <c r="J1007" s="261">
        <v>80931</v>
      </c>
      <c r="K1007" s="105" t="s">
        <v>6709</v>
      </c>
      <c r="L1007" s="161" t="s">
        <v>7691</v>
      </c>
      <c r="M1007" s="161" t="s">
        <v>7692</v>
      </c>
      <c r="N1007" s="161" t="s">
        <v>7745</v>
      </c>
      <c r="O1007" s="161" t="s">
        <v>7746</v>
      </c>
      <c r="P1007" s="95" t="s">
        <v>7747</v>
      </c>
      <c r="Q1007" s="82">
        <v>60</v>
      </c>
      <c r="R1007" s="82">
        <v>0</v>
      </c>
      <c r="S1007" s="82">
        <v>40</v>
      </c>
      <c r="T1007" s="82">
        <v>20</v>
      </c>
      <c r="U1007" s="82">
        <v>60</v>
      </c>
      <c r="V1007" s="95">
        <v>100</v>
      </c>
      <c r="W1007" s="95">
        <v>100</v>
      </c>
      <c r="X1007" s="82" t="s">
        <v>7695</v>
      </c>
      <c r="Y1007" s="95">
        <v>47</v>
      </c>
      <c r="Z1007" s="95"/>
      <c r="AA1007" s="95"/>
      <c r="AB1007" s="95">
        <v>3</v>
      </c>
      <c r="AC1007" s="95"/>
      <c r="AD1007" s="82"/>
      <c r="AE1007" s="360"/>
      <c r="AF1007" s="62"/>
      <c r="AG1007" s="394"/>
      <c r="AH1007" s="161"/>
      <c r="AI1007" s="366"/>
      <c r="AJ1007" s="386"/>
      <c r="AK1007" s="285"/>
      <c r="AL1007" s="366"/>
      <c r="AM1007" s="386" t="s">
        <v>7696</v>
      </c>
      <c r="AN1007" s="285"/>
      <c r="AO1007" s="366">
        <v>20</v>
      </c>
      <c r="AP1007" s="386"/>
      <c r="AQ1007" s="285"/>
      <c r="AR1007" s="366"/>
      <c r="AS1007" s="386"/>
      <c r="AT1007" s="95"/>
      <c r="AU1007" s="366"/>
      <c r="AV1007" s="369"/>
      <c r="AW1007" s="95"/>
      <c r="AX1007" s="366"/>
      <c r="AY1007" s="132"/>
      <c r="AZ1007" s="132"/>
      <c r="BA1007" s="132"/>
      <c r="BB1007" s="132"/>
      <c r="BC1007" s="132"/>
    </row>
    <row r="1008" spans="1:55" s="39" customFormat="1" ht="298.95" customHeight="1" x14ac:dyDescent="0.25">
      <c r="A1008" s="95">
        <v>3050</v>
      </c>
      <c r="B1008" s="253" t="s">
        <v>7686</v>
      </c>
      <c r="C1008" s="95"/>
      <c r="D1008" s="82"/>
      <c r="E1008" s="284" t="s">
        <v>4919</v>
      </c>
      <c r="F1008" s="95" t="s">
        <v>7748</v>
      </c>
      <c r="G1008" s="284" t="s">
        <v>7749</v>
      </c>
      <c r="H1008" s="95">
        <v>2011</v>
      </c>
      <c r="I1008" s="161" t="s">
        <v>7750</v>
      </c>
      <c r="J1008" s="261">
        <v>52307</v>
      </c>
      <c r="K1008" s="105" t="s">
        <v>6709</v>
      </c>
      <c r="L1008" s="161" t="s">
        <v>7691</v>
      </c>
      <c r="M1008" s="161" t="s">
        <v>7692</v>
      </c>
      <c r="N1008" s="161" t="s">
        <v>7751</v>
      </c>
      <c r="O1008" s="161" t="s">
        <v>7752</v>
      </c>
      <c r="P1008" s="95" t="s">
        <v>7753</v>
      </c>
      <c r="Q1008" s="82">
        <v>60</v>
      </c>
      <c r="R1008" s="82">
        <v>0</v>
      </c>
      <c r="S1008" s="82">
        <v>40</v>
      </c>
      <c r="T1008" s="82">
        <v>20</v>
      </c>
      <c r="U1008" s="82">
        <v>60</v>
      </c>
      <c r="V1008" s="95">
        <v>60</v>
      </c>
      <c r="W1008" s="95">
        <v>100</v>
      </c>
      <c r="X1008" s="82" t="s">
        <v>7695</v>
      </c>
      <c r="Y1008" s="95">
        <v>47</v>
      </c>
      <c r="Z1008" s="95"/>
      <c r="AA1008" s="95"/>
      <c r="AB1008" s="95">
        <v>3</v>
      </c>
      <c r="AC1008" s="95"/>
      <c r="AD1008" s="82"/>
      <c r="AE1008" s="360"/>
      <c r="AF1008" s="62"/>
      <c r="AG1008" s="394"/>
      <c r="AH1008" s="161"/>
      <c r="AI1008" s="366"/>
      <c r="AJ1008" s="386"/>
      <c r="AK1008" s="285"/>
      <c r="AL1008" s="366"/>
      <c r="AM1008" s="386" t="s">
        <v>7696</v>
      </c>
      <c r="AN1008" s="285"/>
      <c r="AO1008" s="366">
        <v>20</v>
      </c>
      <c r="AP1008" s="386"/>
      <c r="AQ1008" s="285"/>
      <c r="AR1008" s="366"/>
      <c r="AS1008" s="386"/>
      <c r="AT1008" s="95"/>
      <c r="AU1008" s="366"/>
      <c r="AV1008" s="369"/>
      <c r="AW1008" s="95"/>
      <c r="AX1008" s="366"/>
      <c r="AY1008" s="132"/>
      <c r="AZ1008" s="132"/>
      <c r="BA1008" s="132"/>
      <c r="BB1008" s="132"/>
      <c r="BC1008" s="132"/>
    </row>
    <row r="1009" spans="1:55" s="39" customFormat="1" ht="117.15" customHeight="1" x14ac:dyDescent="0.25">
      <c r="A1009" s="95">
        <v>3050</v>
      </c>
      <c r="B1009" s="253" t="s">
        <v>7686</v>
      </c>
      <c r="C1009" s="95"/>
      <c r="D1009" s="82"/>
      <c r="E1009" s="284" t="s">
        <v>7754</v>
      </c>
      <c r="F1009" s="95" t="s">
        <v>7755</v>
      </c>
      <c r="G1009" s="284" t="s">
        <v>7743</v>
      </c>
      <c r="H1009" s="95">
        <v>2011</v>
      </c>
      <c r="I1009" s="161" t="s">
        <v>7744</v>
      </c>
      <c r="J1009" s="261">
        <v>30957</v>
      </c>
      <c r="K1009" s="105" t="s">
        <v>6709</v>
      </c>
      <c r="L1009" s="161" t="s">
        <v>7691</v>
      </c>
      <c r="M1009" s="161" t="s">
        <v>7692</v>
      </c>
      <c r="N1009" s="161" t="s">
        <v>7745</v>
      </c>
      <c r="O1009" s="161" t="s">
        <v>7746</v>
      </c>
      <c r="P1009" s="95" t="s">
        <v>7756</v>
      </c>
      <c r="Q1009" s="82">
        <v>60</v>
      </c>
      <c r="R1009" s="82">
        <v>0</v>
      </c>
      <c r="S1009" s="82">
        <v>40</v>
      </c>
      <c r="T1009" s="82">
        <v>20</v>
      </c>
      <c r="U1009" s="82">
        <v>60</v>
      </c>
      <c r="V1009" s="95">
        <v>40</v>
      </c>
      <c r="W1009" s="95">
        <v>97</v>
      </c>
      <c r="X1009" s="82" t="s">
        <v>7695</v>
      </c>
      <c r="Y1009" s="95">
        <v>47</v>
      </c>
      <c r="Z1009" s="95"/>
      <c r="AA1009" s="95"/>
      <c r="AB1009" s="95">
        <v>3</v>
      </c>
      <c r="AC1009" s="95"/>
      <c r="AD1009" s="82"/>
      <c r="AE1009" s="360"/>
      <c r="AF1009" s="62"/>
      <c r="AG1009" s="394"/>
      <c r="AH1009" s="161"/>
      <c r="AI1009" s="366"/>
      <c r="AJ1009" s="386"/>
      <c r="AK1009" s="285"/>
      <c r="AL1009" s="366"/>
      <c r="AM1009" s="386" t="s">
        <v>7696</v>
      </c>
      <c r="AN1009" s="285"/>
      <c r="AO1009" s="366">
        <v>20</v>
      </c>
      <c r="AP1009" s="386"/>
      <c r="AQ1009" s="285"/>
      <c r="AR1009" s="366"/>
      <c r="AS1009" s="386"/>
      <c r="AT1009" s="95"/>
      <c r="AU1009" s="366"/>
      <c r="AV1009" s="369"/>
      <c r="AW1009" s="95"/>
      <c r="AX1009" s="366"/>
      <c r="AY1009" s="132"/>
      <c r="AZ1009" s="132"/>
      <c r="BA1009" s="132"/>
      <c r="BB1009" s="132"/>
      <c r="BC1009" s="132"/>
    </row>
    <row r="1010" spans="1:55" s="39" customFormat="1" ht="273" customHeight="1" x14ac:dyDescent="0.25">
      <c r="A1010" s="95">
        <v>3050</v>
      </c>
      <c r="B1010" s="253" t="s">
        <v>7686</v>
      </c>
      <c r="C1010" s="95"/>
      <c r="D1010" s="82"/>
      <c r="E1010" s="284" t="s">
        <v>7757</v>
      </c>
      <c r="F1010" s="95" t="s">
        <v>7758</v>
      </c>
      <c r="G1010" s="284" t="s">
        <v>7759</v>
      </c>
      <c r="H1010" s="95">
        <v>2011</v>
      </c>
      <c r="I1010" s="161" t="s">
        <v>7759</v>
      </c>
      <c r="J1010" s="261">
        <v>192203</v>
      </c>
      <c r="K1010" s="105" t="s">
        <v>6709</v>
      </c>
      <c r="L1010" s="161" t="s">
        <v>7691</v>
      </c>
      <c r="M1010" s="161" t="s">
        <v>7692</v>
      </c>
      <c r="N1010" s="161" t="s">
        <v>7760</v>
      </c>
      <c r="O1010" s="161" t="s">
        <v>7761</v>
      </c>
      <c r="P1010" s="95" t="s">
        <v>3710</v>
      </c>
      <c r="Q1010" s="82">
        <v>60</v>
      </c>
      <c r="R1010" s="82">
        <v>0</v>
      </c>
      <c r="S1010" s="82">
        <v>40</v>
      </c>
      <c r="T1010" s="82">
        <v>20</v>
      </c>
      <c r="U1010" s="82">
        <v>60</v>
      </c>
      <c r="V1010" s="95">
        <v>100</v>
      </c>
      <c r="W1010" s="95">
        <v>100</v>
      </c>
      <c r="X1010" s="82" t="s">
        <v>7695</v>
      </c>
      <c r="Y1010" s="95">
        <v>47</v>
      </c>
      <c r="Z1010" s="95"/>
      <c r="AA1010" s="95"/>
      <c r="AB1010" s="95">
        <v>3</v>
      </c>
      <c r="AC1010" s="95"/>
      <c r="AD1010" s="82"/>
      <c r="AE1010" s="360"/>
      <c r="AF1010" s="62"/>
      <c r="AG1010" s="394"/>
      <c r="AH1010" s="161"/>
      <c r="AI1010" s="366"/>
      <c r="AJ1010" s="386"/>
      <c r="AK1010" s="285"/>
      <c r="AL1010" s="366"/>
      <c r="AM1010" s="386" t="s">
        <v>7696</v>
      </c>
      <c r="AN1010" s="285"/>
      <c r="AO1010" s="366">
        <v>20</v>
      </c>
      <c r="AP1010" s="386"/>
      <c r="AQ1010" s="285"/>
      <c r="AR1010" s="366"/>
      <c r="AS1010" s="386"/>
      <c r="AT1010" s="95"/>
      <c r="AU1010" s="366"/>
      <c r="AV1010" s="369"/>
      <c r="AW1010" s="95"/>
      <c r="AX1010" s="366"/>
      <c r="AY1010" s="132"/>
      <c r="AZ1010" s="132"/>
      <c r="BA1010" s="132"/>
      <c r="BB1010" s="132"/>
      <c r="BC1010" s="132"/>
    </row>
    <row r="1011" spans="1:55" s="39" customFormat="1" ht="234" customHeight="1" x14ac:dyDescent="0.25">
      <c r="A1011" s="95">
        <v>3050</v>
      </c>
      <c r="B1011" s="253" t="s">
        <v>7686</v>
      </c>
      <c r="C1011" s="95"/>
      <c r="D1011" s="82"/>
      <c r="E1011" s="284" t="s">
        <v>2434</v>
      </c>
      <c r="F1011" s="95" t="s">
        <v>7733</v>
      </c>
      <c r="G1011" s="284" t="s">
        <v>7762</v>
      </c>
      <c r="H1011" s="95">
        <v>2011</v>
      </c>
      <c r="I1011" s="161" t="s">
        <v>7762</v>
      </c>
      <c r="J1011" s="261">
        <v>133140</v>
      </c>
      <c r="K1011" s="105" t="s">
        <v>6709</v>
      </c>
      <c r="L1011" s="161" t="s">
        <v>7691</v>
      </c>
      <c r="M1011" s="161" t="s">
        <v>7692</v>
      </c>
      <c r="N1011" s="161" t="s">
        <v>7763</v>
      </c>
      <c r="O1011" s="161" t="s">
        <v>7764</v>
      </c>
      <c r="P1011" s="95" t="s">
        <v>7765</v>
      </c>
      <c r="Q1011" s="82">
        <v>60</v>
      </c>
      <c r="R1011" s="82">
        <v>0</v>
      </c>
      <c r="S1011" s="82">
        <v>40</v>
      </c>
      <c r="T1011" s="82">
        <v>20</v>
      </c>
      <c r="U1011" s="82">
        <v>60</v>
      </c>
      <c r="V1011" s="95">
        <v>60</v>
      </c>
      <c r="W1011" s="95">
        <v>100</v>
      </c>
      <c r="X1011" s="82" t="s">
        <v>7695</v>
      </c>
      <c r="Y1011" s="95">
        <v>47</v>
      </c>
      <c r="Z1011" s="95"/>
      <c r="AA1011" s="95"/>
      <c r="AB1011" s="95">
        <v>3</v>
      </c>
      <c r="AC1011" s="95"/>
      <c r="AD1011" s="82"/>
      <c r="AE1011" s="360"/>
      <c r="AF1011" s="62"/>
      <c r="AG1011" s="394"/>
      <c r="AH1011" s="161"/>
      <c r="AI1011" s="366"/>
      <c r="AJ1011" s="386"/>
      <c r="AK1011" s="285"/>
      <c r="AL1011" s="366"/>
      <c r="AM1011" s="386" t="s">
        <v>7696</v>
      </c>
      <c r="AN1011" s="285"/>
      <c r="AO1011" s="366">
        <v>20</v>
      </c>
      <c r="AP1011" s="386"/>
      <c r="AQ1011" s="285"/>
      <c r="AR1011" s="366"/>
      <c r="AS1011" s="386"/>
      <c r="AT1011" s="95"/>
      <c r="AU1011" s="366"/>
      <c r="AV1011" s="369"/>
      <c r="AW1011" s="95"/>
      <c r="AX1011" s="366"/>
      <c r="AY1011" s="132"/>
      <c r="AZ1011" s="132"/>
      <c r="BA1011" s="132"/>
      <c r="BB1011" s="132"/>
      <c r="BC1011" s="132"/>
    </row>
    <row r="1012" spans="1:55" s="39" customFormat="1" ht="259.95" customHeight="1" x14ac:dyDescent="0.25">
      <c r="A1012" s="95">
        <v>3050</v>
      </c>
      <c r="B1012" s="253" t="s">
        <v>7686</v>
      </c>
      <c r="C1012" s="95"/>
      <c r="D1012" s="82"/>
      <c r="E1012" s="284" t="s">
        <v>7766</v>
      </c>
      <c r="F1012" s="95" t="s">
        <v>7767</v>
      </c>
      <c r="G1012" s="284" t="s">
        <v>7768</v>
      </c>
      <c r="H1012" s="95">
        <v>2013</v>
      </c>
      <c r="I1012" s="161" t="s">
        <v>7769</v>
      </c>
      <c r="J1012" s="261">
        <v>263192</v>
      </c>
      <c r="K1012" s="105" t="s">
        <v>6709</v>
      </c>
      <c r="L1012" s="161" t="s">
        <v>7691</v>
      </c>
      <c r="M1012" s="161" t="s">
        <v>7692</v>
      </c>
      <c r="N1012" s="161" t="s">
        <v>7770</v>
      </c>
      <c r="O1012" s="161" t="s">
        <v>7771</v>
      </c>
      <c r="P1012" s="95" t="s">
        <v>7772</v>
      </c>
      <c r="Q1012" s="82">
        <v>60</v>
      </c>
      <c r="R1012" s="82">
        <v>0</v>
      </c>
      <c r="S1012" s="82">
        <v>40</v>
      </c>
      <c r="T1012" s="82">
        <v>20</v>
      </c>
      <c r="U1012" s="82">
        <v>60</v>
      </c>
      <c r="V1012" s="95">
        <v>100</v>
      </c>
      <c r="W1012" s="95">
        <v>70</v>
      </c>
      <c r="X1012" s="82" t="s">
        <v>7695</v>
      </c>
      <c r="Y1012" s="95">
        <v>47</v>
      </c>
      <c r="Z1012" s="95"/>
      <c r="AA1012" s="95"/>
      <c r="AB1012" s="95">
        <v>3</v>
      </c>
      <c r="AC1012" s="95"/>
      <c r="AD1012" s="82"/>
      <c r="AE1012" s="360"/>
      <c r="AF1012" s="62"/>
      <c r="AG1012" s="394"/>
      <c r="AH1012" s="161"/>
      <c r="AI1012" s="366"/>
      <c r="AJ1012" s="386"/>
      <c r="AK1012" s="285"/>
      <c r="AL1012" s="366"/>
      <c r="AM1012" s="386" t="s">
        <v>7696</v>
      </c>
      <c r="AN1012" s="285"/>
      <c r="AO1012" s="366">
        <v>20</v>
      </c>
      <c r="AP1012" s="386"/>
      <c r="AQ1012" s="285"/>
      <c r="AR1012" s="366"/>
      <c r="AS1012" s="386"/>
      <c r="AT1012" s="95"/>
      <c r="AU1012" s="366"/>
      <c r="AV1012" s="369"/>
      <c r="AW1012" s="95"/>
      <c r="AX1012" s="366"/>
      <c r="AY1012" s="132"/>
      <c r="AZ1012" s="132"/>
      <c r="BA1012" s="132"/>
      <c r="BB1012" s="132"/>
      <c r="BC1012" s="132"/>
    </row>
    <row r="1013" spans="1:55" s="39" customFormat="1" ht="91.05" customHeight="1" x14ac:dyDescent="0.25">
      <c r="A1013" s="95">
        <v>3050</v>
      </c>
      <c r="B1013" s="253" t="s">
        <v>7686</v>
      </c>
      <c r="C1013" s="95"/>
      <c r="D1013" s="82"/>
      <c r="E1013" s="284" t="s">
        <v>7766</v>
      </c>
      <c r="F1013" s="95" t="s">
        <v>7767</v>
      </c>
      <c r="G1013" s="284" t="s">
        <v>7773</v>
      </c>
      <c r="H1013" s="95">
        <v>2012</v>
      </c>
      <c r="I1013" s="161" t="s">
        <v>7774</v>
      </c>
      <c r="J1013" s="261">
        <v>583214</v>
      </c>
      <c r="K1013" s="105" t="s">
        <v>6709</v>
      </c>
      <c r="L1013" s="161" t="s">
        <v>7691</v>
      </c>
      <c r="M1013" s="161" t="s">
        <v>7692</v>
      </c>
      <c r="N1013" s="161" t="s">
        <v>7775</v>
      </c>
      <c r="O1013" s="161" t="s">
        <v>7776</v>
      </c>
      <c r="P1013" s="95" t="s">
        <v>3722</v>
      </c>
      <c r="Q1013" s="82">
        <v>60</v>
      </c>
      <c r="R1013" s="82">
        <v>0</v>
      </c>
      <c r="S1013" s="82">
        <v>40</v>
      </c>
      <c r="T1013" s="82">
        <v>20</v>
      </c>
      <c r="U1013" s="82">
        <v>60</v>
      </c>
      <c r="V1013" s="95">
        <v>100</v>
      </c>
      <c r="W1013" s="95">
        <v>100</v>
      </c>
      <c r="X1013" s="82" t="s">
        <v>7695</v>
      </c>
      <c r="Y1013" s="95">
        <v>47</v>
      </c>
      <c r="Z1013" s="95"/>
      <c r="AA1013" s="95"/>
      <c r="AB1013" s="95">
        <v>3</v>
      </c>
      <c r="AC1013" s="95"/>
      <c r="AD1013" s="82"/>
      <c r="AE1013" s="360"/>
      <c r="AF1013" s="62"/>
      <c r="AG1013" s="394"/>
      <c r="AH1013" s="161"/>
      <c r="AI1013" s="366"/>
      <c r="AJ1013" s="386"/>
      <c r="AK1013" s="285"/>
      <c r="AL1013" s="366"/>
      <c r="AM1013" s="386" t="s">
        <v>7696</v>
      </c>
      <c r="AN1013" s="285"/>
      <c r="AO1013" s="366">
        <v>20</v>
      </c>
      <c r="AP1013" s="386"/>
      <c r="AQ1013" s="285"/>
      <c r="AR1013" s="366"/>
      <c r="AS1013" s="386"/>
      <c r="AT1013" s="95"/>
      <c r="AU1013" s="366"/>
      <c r="AV1013" s="369"/>
      <c r="AW1013" s="95"/>
      <c r="AX1013" s="366"/>
      <c r="AY1013" s="132"/>
      <c r="AZ1013" s="132"/>
      <c r="BA1013" s="132"/>
      <c r="BB1013" s="132"/>
      <c r="BC1013" s="132"/>
    </row>
    <row r="1014" spans="1:55" s="39" customFormat="1" ht="195" customHeight="1" x14ac:dyDescent="0.25">
      <c r="A1014" s="95">
        <v>3050</v>
      </c>
      <c r="B1014" s="253" t="s">
        <v>7686</v>
      </c>
      <c r="C1014" s="95"/>
      <c r="D1014" s="82"/>
      <c r="E1014" s="284" t="s">
        <v>5367</v>
      </c>
      <c r="F1014" s="95" t="s">
        <v>7777</v>
      </c>
      <c r="G1014" s="284" t="s">
        <v>7778</v>
      </c>
      <c r="H1014" s="95">
        <v>2012</v>
      </c>
      <c r="I1014" s="161" t="s">
        <v>7779</v>
      </c>
      <c r="J1014" s="261">
        <v>461877</v>
      </c>
      <c r="K1014" s="105" t="s">
        <v>6709</v>
      </c>
      <c r="L1014" s="161" t="s">
        <v>7691</v>
      </c>
      <c r="M1014" s="161" t="s">
        <v>7692</v>
      </c>
      <c r="N1014" s="161" t="s">
        <v>7780</v>
      </c>
      <c r="O1014" s="161" t="s">
        <v>7781</v>
      </c>
      <c r="P1014" s="95" t="s">
        <v>3732</v>
      </c>
      <c r="Q1014" s="82">
        <v>60</v>
      </c>
      <c r="R1014" s="82">
        <v>0</v>
      </c>
      <c r="S1014" s="82">
        <v>40</v>
      </c>
      <c r="T1014" s="82">
        <v>20</v>
      </c>
      <c r="U1014" s="82">
        <v>60</v>
      </c>
      <c r="V1014" s="95">
        <v>80</v>
      </c>
      <c r="W1014" s="95">
        <v>83</v>
      </c>
      <c r="X1014" s="82" t="s">
        <v>7695</v>
      </c>
      <c r="Y1014" s="95">
        <v>47</v>
      </c>
      <c r="Z1014" s="95"/>
      <c r="AA1014" s="95"/>
      <c r="AB1014" s="95">
        <v>3</v>
      </c>
      <c r="AC1014" s="95"/>
      <c r="AD1014" s="82"/>
      <c r="AE1014" s="360"/>
      <c r="AF1014" s="62"/>
      <c r="AG1014" s="394"/>
      <c r="AH1014" s="161"/>
      <c r="AI1014" s="366"/>
      <c r="AJ1014" s="386"/>
      <c r="AK1014" s="285"/>
      <c r="AL1014" s="366"/>
      <c r="AM1014" s="386" t="s">
        <v>7696</v>
      </c>
      <c r="AN1014" s="285"/>
      <c r="AO1014" s="366">
        <v>20</v>
      </c>
      <c r="AP1014" s="386"/>
      <c r="AQ1014" s="285"/>
      <c r="AR1014" s="366"/>
      <c r="AS1014" s="386"/>
      <c r="AT1014" s="95"/>
      <c r="AU1014" s="366"/>
      <c r="AV1014" s="369"/>
      <c r="AW1014" s="95"/>
      <c r="AX1014" s="366"/>
      <c r="AY1014" s="132"/>
      <c r="AZ1014" s="132"/>
      <c r="BA1014" s="132"/>
      <c r="BB1014" s="132"/>
      <c r="BC1014" s="132"/>
    </row>
    <row r="1015" spans="1:55" s="39" customFormat="1" ht="286.2" customHeight="1" x14ac:dyDescent="0.25">
      <c r="A1015" s="95">
        <v>3050</v>
      </c>
      <c r="B1015" s="253" t="s">
        <v>7686</v>
      </c>
      <c r="C1015" s="95"/>
      <c r="D1015" s="82"/>
      <c r="E1015" s="284" t="s">
        <v>7782</v>
      </c>
      <c r="F1015" s="95" t="s">
        <v>7783</v>
      </c>
      <c r="G1015" s="284" t="s">
        <v>7784</v>
      </c>
      <c r="H1015" s="95">
        <v>2011</v>
      </c>
      <c r="I1015" s="161" t="s">
        <v>7785</v>
      </c>
      <c r="J1015" s="261">
        <v>432449</v>
      </c>
      <c r="K1015" s="105" t="s">
        <v>6709</v>
      </c>
      <c r="L1015" s="161" t="s">
        <v>7691</v>
      </c>
      <c r="M1015" s="161" t="s">
        <v>7692</v>
      </c>
      <c r="N1015" s="161" t="s">
        <v>7786</v>
      </c>
      <c r="O1015" s="161" t="s">
        <v>7787</v>
      </c>
      <c r="P1015" s="95" t="s">
        <v>7788</v>
      </c>
      <c r="Q1015" s="82">
        <v>60</v>
      </c>
      <c r="R1015" s="82">
        <v>0</v>
      </c>
      <c r="S1015" s="82">
        <v>40</v>
      </c>
      <c r="T1015" s="82">
        <v>20</v>
      </c>
      <c r="U1015" s="82">
        <v>60</v>
      </c>
      <c r="V1015" s="95">
        <v>42</v>
      </c>
      <c r="W1015" s="95">
        <v>100</v>
      </c>
      <c r="X1015" s="82" t="s">
        <v>7695</v>
      </c>
      <c r="Y1015" s="95">
        <v>47</v>
      </c>
      <c r="Z1015" s="95"/>
      <c r="AA1015" s="95"/>
      <c r="AB1015" s="95">
        <v>3</v>
      </c>
      <c r="AC1015" s="95"/>
      <c r="AD1015" s="82"/>
      <c r="AE1015" s="360"/>
      <c r="AF1015" s="62"/>
      <c r="AG1015" s="394"/>
      <c r="AH1015" s="161"/>
      <c r="AI1015" s="366"/>
      <c r="AJ1015" s="386"/>
      <c r="AK1015" s="285"/>
      <c r="AL1015" s="366"/>
      <c r="AM1015" s="386" t="s">
        <v>7696</v>
      </c>
      <c r="AN1015" s="285"/>
      <c r="AO1015" s="366">
        <v>20</v>
      </c>
      <c r="AP1015" s="386"/>
      <c r="AQ1015" s="285"/>
      <c r="AR1015" s="366"/>
      <c r="AS1015" s="386"/>
      <c r="AT1015" s="95"/>
      <c r="AU1015" s="366"/>
      <c r="AV1015" s="369"/>
      <c r="AW1015" s="95"/>
      <c r="AX1015" s="366"/>
      <c r="AY1015" s="132"/>
      <c r="AZ1015" s="132"/>
      <c r="BA1015" s="132"/>
      <c r="BB1015" s="132"/>
      <c r="BC1015" s="132"/>
    </row>
    <row r="1016" spans="1:55" s="39" customFormat="1" ht="390" customHeight="1" x14ac:dyDescent="0.25">
      <c r="A1016" s="95">
        <v>3050</v>
      </c>
      <c r="B1016" s="253" t="s">
        <v>7686</v>
      </c>
      <c r="C1016" s="95"/>
      <c r="D1016" s="82"/>
      <c r="E1016" s="284" t="s">
        <v>5201</v>
      </c>
      <c r="F1016" s="95" t="s">
        <v>7789</v>
      </c>
      <c r="G1016" s="284" t="s">
        <v>7790</v>
      </c>
      <c r="H1016" s="95">
        <v>2011</v>
      </c>
      <c r="I1016" s="161" t="s">
        <v>7790</v>
      </c>
      <c r="J1016" s="261">
        <v>225096</v>
      </c>
      <c r="K1016" s="105" t="s">
        <v>6709</v>
      </c>
      <c r="L1016" s="161" t="s">
        <v>7691</v>
      </c>
      <c r="M1016" s="161" t="s">
        <v>7692</v>
      </c>
      <c r="N1016" s="161" t="s">
        <v>7791</v>
      </c>
      <c r="O1016" s="161" t="s">
        <v>7792</v>
      </c>
      <c r="P1016" s="95" t="s">
        <v>7793</v>
      </c>
      <c r="Q1016" s="82">
        <v>60</v>
      </c>
      <c r="R1016" s="82">
        <v>0</v>
      </c>
      <c r="S1016" s="82">
        <v>40</v>
      </c>
      <c r="T1016" s="82">
        <v>20</v>
      </c>
      <c r="U1016" s="82">
        <v>60</v>
      </c>
      <c r="V1016" s="95">
        <v>20</v>
      </c>
      <c r="W1016" s="95">
        <v>100</v>
      </c>
      <c r="X1016" s="82" t="s">
        <v>7695</v>
      </c>
      <c r="Y1016" s="95">
        <v>47</v>
      </c>
      <c r="Z1016" s="95"/>
      <c r="AA1016" s="95"/>
      <c r="AB1016" s="95">
        <v>3</v>
      </c>
      <c r="AC1016" s="95"/>
      <c r="AD1016" s="82"/>
      <c r="AE1016" s="360"/>
      <c r="AF1016" s="62"/>
      <c r="AG1016" s="394"/>
      <c r="AH1016" s="161"/>
      <c r="AI1016" s="366"/>
      <c r="AJ1016" s="386"/>
      <c r="AK1016" s="285"/>
      <c r="AL1016" s="366"/>
      <c r="AM1016" s="386" t="s">
        <v>7696</v>
      </c>
      <c r="AN1016" s="285"/>
      <c r="AO1016" s="366">
        <v>20</v>
      </c>
      <c r="AP1016" s="386"/>
      <c r="AQ1016" s="285"/>
      <c r="AR1016" s="366"/>
      <c r="AS1016" s="386"/>
      <c r="AT1016" s="95"/>
      <c r="AU1016" s="366"/>
      <c r="AV1016" s="369"/>
      <c r="AW1016" s="95"/>
      <c r="AX1016" s="366"/>
      <c r="AY1016" s="132"/>
      <c r="AZ1016" s="132"/>
      <c r="BA1016" s="132"/>
      <c r="BB1016" s="132"/>
      <c r="BC1016" s="132"/>
    </row>
    <row r="1017" spans="1:55" s="39" customFormat="1" ht="351.15" customHeight="1" x14ac:dyDescent="0.25">
      <c r="A1017" s="95">
        <v>3050</v>
      </c>
      <c r="B1017" s="253" t="s">
        <v>7686</v>
      </c>
      <c r="C1017" s="95"/>
      <c r="D1017" s="82"/>
      <c r="E1017" s="284" t="s">
        <v>6027</v>
      </c>
      <c r="F1017" s="95" t="s">
        <v>7702</v>
      </c>
      <c r="G1017" s="284" t="s">
        <v>7794</v>
      </c>
      <c r="H1017" s="95">
        <v>2014</v>
      </c>
      <c r="I1017" s="161" t="s">
        <v>7795</v>
      </c>
      <c r="J1017" s="261">
        <v>1196346</v>
      </c>
      <c r="K1017" s="105" t="s">
        <v>6709</v>
      </c>
      <c r="L1017" s="161" t="s">
        <v>7691</v>
      </c>
      <c r="M1017" s="161" t="s">
        <v>7692</v>
      </c>
      <c r="N1017" s="161" t="s">
        <v>7796</v>
      </c>
      <c r="O1017" s="161" t="s">
        <v>7797</v>
      </c>
      <c r="P1017" s="95" t="s">
        <v>7798</v>
      </c>
      <c r="Q1017" s="82">
        <v>60</v>
      </c>
      <c r="R1017" s="82">
        <v>0</v>
      </c>
      <c r="S1017" s="82">
        <v>40</v>
      </c>
      <c r="T1017" s="82">
        <v>20</v>
      </c>
      <c r="U1017" s="82">
        <v>60</v>
      </c>
      <c r="V1017" s="95">
        <v>90</v>
      </c>
      <c r="W1017" s="95">
        <v>66</v>
      </c>
      <c r="X1017" s="82" t="s">
        <v>7695</v>
      </c>
      <c r="Y1017" s="95">
        <v>47</v>
      </c>
      <c r="Z1017" s="95"/>
      <c r="AA1017" s="95"/>
      <c r="AB1017" s="95">
        <v>3</v>
      </c>
      <c r="AC1017" s="95"/>
      <c r="AD1017" s="82"/>
      <c r="AE1017" s="360"/>
      <c r="AF1017" s="62"/>
      <c r="AG1017" s="394"/>
      <c r="AH1017" s="161"/>
      <c r="AI1017" s="366"/>
      <c r="AJ1017" s="386"/>
      <c r="AK1017" s="285"/>
      <c r="AL1017" s="366"/>
      <c r="AM1017" s="386" t="s">
        <v>7696</v>
      </c>
      <c r="AN1017" s="285"/>
      <c r="AO1017" s="366">
        <v>20</v>
      </c>
      <c r="AP1017" s="386"/>
      <c r="AQ1017" s="285"/>
      <c r="AR1017" s="366"/>
      <c r="AS1017" s="386"/>
      <c r="AT1017" s="95"/>
      <c r="AU1017" s="366"/>
      <c r="AV1017" s="369"/>
      <c r="AW1017" s="95"/>
      <c r="AX1017" s="366"/>
      <c r="AY1017" s="132"/>
      <c r="AZ1017" s="132"/>
      <c r="BA1017" s="132"/>
      <c r="BB1017" s="132"/>
      <c r="BC1017" s="132"/>
    </row>
    <row r="1018" spans="1:55" s="39" customFormat="1" ht="234" customHeight="1" x14ac:dyDescent="0.25">
      <c r="A1018" s="95">
        <v>3050</v>
      </c>
      <c r="B1018" s="253" t="s">
        <v>7686</v>
      </c>
      <c r="C1018" s="95"/>
      <c r="D1018" s="82"/>
      <c r="E1018" s="284" t="s">
        <v>6027</v>
      </c>
      <c r="F1018" s="95" t="s">
        <v>7702</v>
      </c>
      <c r="G1018" s="284" t="s">
        <v>7799</v>
      </c>
      <c r="H1018" s="95">
        <v>2010</v>
      </c>
      <c r="I1018" s="161" t="s">
        <v>7800</v>
      </c>
      <c r="J1018" s="261">
        <v>187264</v>
      </c>
      <c r="K1018" s="105" t="s">
        <v>6709</v>
      </c>
      <c r="L1018" s="161" t="s">
        <v>7691</v>
      </c>
      <c r="M1018" s="161" t="s">
        <v>7692</v>
      </c>
      <c r="N1018" s="161" t="s">
        <v>7801</v>
      </c>
      <c r="O1018" s="161" t="s">
        <v>7802</v>
      </c>
      <c r="P1018" s="95" t="s">
        <v>7803</v>
      </c>
      <c r="Q1018" s="82">
        <v>60</v>
      </c>
      <c r="R1018" s="82">
        <v>0</v>
      </c>
      <c r="S1018" s="82">
        <v>40</v>
      </c>
      <c r="T1018" s="82">
        <v>20</v>
      </c>
      <c r="U1018" s="82">
        <v>60</v>
      </c>
      <c r="V1018" s="95">
        <v>40</v>
      </c>
      <c r="W1018" s="95">
        <v>100</v>
      </c>
      <c r="X1018" s="82" t="s">
        <v>7695</v>
      </c>
      <c r="Y1018" s="95">
        <v>47</v>
      </c>
      <c r="Z1018" s="95"/>
      <c r="AA1018" s="95"/>
      <c r="AB1018" s="95">
        <v>3</v>
      </c>
      <c r="AC1018" s="95"/>
      <c r="AD1018" s="82"/>
      <c r="AE1018" s="360"/>
      <c r="AF1018" s="62"/>
      <c r="AG1018" s="394"/>
      <c r="AH1018" s="161"/>
      <c r="AI1018" s="366"/>
      <c r="AJ1018" s="386"/>
      <c r="AK1018" s="285"/>
      <c r="AL1018" s="366"/>
      <c r="AM1018" s="386" t="s">
        <v>7696</v>
      </c>
      <c r="AN1018" s="285"/>
      <c r="AO1018" s="366">
        <v>20</v>
      </c>
      <c r="AP1018" s="386"/>
      <c r="AQ1018" s="285"/>
      <c r="AR1018" s="366"/>
      <c r="AS1018" s="386"/>
      <c r="AT1018" s="95"/>
      <c r="AU1018" s="366"/>
      <c r="AV1018" s="369"/>
      <c r="AW1018" s="95"/>
      <c r="AX1018" s="366"/>
      <c r="AY1018" s="132"/>
      <c r="AZ1018" s="132"/>
      <c r="BA1018" s="132"/>
      <c r="BB1018" s="132"/>
      <c r="BC1018" s="132"/>
    </row>
    <row r="1019" spans="1:55" s="39" customFormat="1" ht="247.05" customHeight="1" x14ac:dyDescent="0.25">
      <c r="A1019" s="95">
        <v>3050</v>
      </c>
      <c r="B1019" s="253" t="s">
        <v>7686</v>
      </c>
      <c r="C1019" s="95"/>
      <c r="D1019" s="82"/>
      <c r="E1019" s="284" t="s">
        <v>6027</v>
      </c>
      <c r="F1019" s="95" t="s">
        <v>7702</v>
      </c>
      <c r="G1019" s="284" t="s">
        <v>7804</v>
      </c>
      <c r="H1019" s="95">
        <v>2010</v>
      </c>
      <c r="I1019" s="161" t="s">
        <v>7805</v>
      </c>
      <c r="J1019" s="261"/>
      <c r="K1019" s="105" t="s">
        <v>6709</v>
      </c>
      <c r="L1019" s="161" t="s">
        <v>7691</v>
      </c>
      <c r="M1019" s="161" t="s">
        <v>7692</v>
      </c>
      <c r="N1019" s="161" t="s">
        <v>7806</v>
      </c>
      <c r="O1019" s="161" t="s">
        <v>7807</v>
      </c>
      <c r="P1019" s="95" t="s">
        <v>7803</v>
      </c>
      <c r="Q1019" s="82">
        <v>60</v>
      </c>
      <c r="R1019" s="82">
        <v>0</v>
      </c>
      <c r="S1019" s="82">
        <v>40</v>
      </c>
      <c r="T1019" s="82">
        <v>20</v>
      </c>
      <c r="U1019" s="82">
        <v>60</v>
      </c>
      <c r="V1019" s="95">
        <v>40</v>
      </c>
      <c r="W1019" s="95">
        <v>100</v>
      </c>
      <c r="X1019" s="82" t="s">
        <v>7695</v>
      </c>
      <c r="Y1019" s="95">
        <v>47</v>
      </c>
      <c r="Z1019" s="95"/>
      <c r="AA1019" s="95"/>
      <c r="AB1019" s="95">
        <v>3</v>
      </c>
      <c r="AC1019" s="95"/>
      <c r="AD1019" s="82"/>
      <c r="AE1019" s="360"/>
      <c r="AF1019" s="62"/>
      <c r="AG1019" s="394"/>
      <c r="AH1019" s="161"/>
      <c r="AI1019" s="366"/>
      <c r="AJ1019" s="386"/>
      <c r="AK1019" s="285"/>
      <c r="AL1019" s="366"/>
      <c r="AM1019" s="386" t="s">
        <v>7696</v>
      </c>
      <c r="AN1019" s="285"/>
      <c r="AO1019" s="366">
        <v>20</v>
      </c>
      <c r="AP1019" s="386"/>
      <c r="AQ1019" s="285"/>
      <c r="AR1019" s="366"/>
      <c r="AS1019" s="386"/>
      <c r="AT1019" s="95"/>
      <c r="AU1019" s="366"/>
      <c r="AV1019" s="369"/>
      <c r="AW1019" s="95"/>
      <c r="AX1019" s="366"/>
      <c r="AY1019" s="132"/>
      <c r="AZ1019" s="132"/>
      <c r="BA1019" s="132"/>
      <c r="BB1019" s="132"/>
      <c r="BC1019" s="132"/>
    </row>
    <row r="1020" spans="1:55" s="39" customFormat="1" ht="91.05" customHeight="1" x14ac:dyDescent="0.25">
      <c r="A1020" s="95">
        <v>3050</v>
      </c>
      <c r="B1020" s="253" t="s">
        <v>7686</v>
      </c>
      <c r="C1020" s="95"/>
      <c r="D1020" s="82"/>
      <c r="E1020" s="284" t="s">
        <v>5835</v>
      </c>
      <c r="F1020" s="95" t="s">
        <v>7808</v>
      </c>
      <c r="G1020" s="284" t="s">
        <v>7809</v>
      </c>
      <c r="H1020" s="95">
        <v>2012</v>
      </c>
      <c r="I1020" s="161" t="s">
        <v>7810</v>
      </c>
      <c r="J1020" s="261">
        <v>133375</v>
      </c>
      <c r="K1020" s="105" t="s">
        <v>6709</v>
      </c>
      <c r="L1020" s="161" t="s">
        <v>7691</v>
      </c>
      <c r="M1020" s="161" t="s">
        <v>7692</v>
      </c>
      <c r="N1020" s="161" t="s">
        <v>7811</v>
      </c>
      <c r="O1020" s="161" t="s">
        <v>7812</v>
      </c>
      <c r="P1020" s="95" t="s">
        <v>7813</v>
      </c>
      <c r="Q1020" s="82">
        <v>60</v>
      </c>
      <c r="R1020" s="82">
        <v>0</v>
      </c>
      <c r="S1020" s="82">
        <v>40</v>
      </c>
      <c r="T1020" s="82">
        <v>20</v>
      </c>
      <c r="U1020" s="82">
        <v>60</v>
      </c>
      <c r="V1020" s="95">
        <v>65</v>
      </c>
      <c r="W1020" s="95">
        <v>100</v>
      </c>
      <c r="X1020" s="82" t="s">
        <v>7695</v>
      </c>
      <c r="Y1020" s="95">
        <v>47</v>
      </c>
      <c r="Z1020" s="95"/>
      <c r="AA1020" s="95"/>
      <c r="AB1020" s="95">
        <v>3</v>
      </c>
      <c r="AC1020" s="95"/>
      <c r="AD1020" s="82"/>
      <c r="AE1020" s="360"/>
      <c r="AF1020" s="62"/>
      <c r="AG1020" s="394"/>
      <c r="AH1020" s="161"/>
      <c r="AI1020" s="366"/>
      <c r="AJ1020" s="386"/>
      <c r="AK1020" s="285"/>
      <c r="AL1020" s="366"/>
      <c r="AM1020" s="386" t="s">
        <v>7696</v>
      </c>
      <c r="AN1020" s="285"/>
      <c r="AO1020" s="366">
        <v>20</v>
      </c>
      <c r="AP1020" s="386"/>
      <c r="AQ1020" s="285"/>
      <c r="AR1020" s="366"/>
      <c r="AS1020" s="386"/>
      <c r="AT1020" s="95"/>
      <c r="AU1020" s="366"/>
      <c r="AV1020" s="369"/>
      <c r="AW1020" s="95"/>
      <c r="AX1020" s="366"/>
      <c r="AY1020" s="132"/>
      <c r="AZ1020" s="132"/>
      <c r="BA1020" s="132"/>
      <c r="BB1020" s="132"/>
      <c r="BC1020" s="132"/>
    </row>
    <row r="1021" spans="1:55" s="39" customFormat="1" ht="247.05" customHeight="1" x14ac:dyDescent="0.25">
      <c r="A1021" s="95">
        <v>3050</v>
      </c>
      <c r="B1021" s="253" t="s">
        <v>7686</v>
      </c>
      <c r="C1021" s="95"/>
      <c r="D1021" s="82"/>
      <c r="E1021" s="284" t="s">
        <v>5352</v>
      </c>
      <c r="F1021" s="95" t="s">
        <v>7814</v>
      </c>
      <c r="G1021" s="284" t="s">
        <v>7815</v>
      </c>
      <c r="H1021" s="95">
        <v>2011</v>
      </c>
      <c r="I1021" s="161" t="s">
        <v>7816</v>
      </c>
      <c r="J1021" s="261">
        <v>78358</v>
      </c>
      <c r="K1021" s="105" t="s">
        <v>6709</v>
      </c>
      <c r="L1021" s="161" t="s">
        <v>7691</v>
      </c>
      <c r="M1021" s="161" t="s">
        <v>7692</v>
      </c>
      <c r="N1021" s="161" t="s">
        <v>7817</v>
      </c>
      <c r="O1021" s="161" t="s">
        <v>7818</v>
      </c>
      <c r="P1021" s="95" t="s">
        <v>7819</v>
      </c>
      <c r="Q1021" s="82">
        <v>60</v>
      </c>
      <c r="R1021" s="82">
        <v>0</v>
      </c>
      <c r="S1021" s="82">
        <v>40</v>
      </c>
      <c r="T1021" s="82">
        <v>20</v>
      </c>
      <c r="U1021" s="82">
        <v>60</v>
      </c>
      <c r="V1021" s="95">
        <v>80</v>
      </c>
      <c r="W1021" s="95">
        <v>100</v>
      </c>
      <c r="X1021" s="82" t="s">
        <v>7695</v>
      </c>
      <c r="Y1021" s="95">
        <v>47</v>
      </c>
      <c r="Z1021" s="95"/>
      <c r="AA1021" s="95"/>
      <c r="AB1021" s="95">
        <v>3</v>
      </c>
      <c r="AC1021" s="95"/>
      <c r="AD1021" s="82"/>
      <c r="AE1021" s="360"/>
      <c r="AF1021" s="62"/>
      <c r="AG1021" s="394"/>
      <c r="AH1021" s="161"/>
      <c r="AI1021" s="366"/>
      <c r="AJ1021" s="386"/>
      <c r="AK1021" s="285"/>
      <c r="AL1021" s="366"/>
      <c r="AM1021" s="386" t="s">
        <v>7696</v>
      </c>
      <c r="AN1021" s="285"/>
      <c r="AO1021" s="366">
        <v>20</v>
      </c>
      <c r="AP1021" s="386"/>
      <c r="AQ1021" s="285"/>
      <c r="AR1021" s="366"/>
      <c r="AS1021" s="386"/>
      <c r="AT1021" s="95"/>
      <c r="AU1021" s="366"/>
      <c r="AV1021" s="369"/>
      <c r="AW1021" s="95"/>
      <c r="AX1021" s="366"/>
      <c r="AY1021" s="132"/>
      <c r="AZ1021" s="132"/>
      <c r="BA1021" s="132"/>
      <c r="BB1021" s="132"/>
      <c r="BC1021" s="132"/>
    </row>
    <row r="1022" spans="1:55" s="39" customFormat="1" ht="298.95" customHeight="1" x14ac:dyDescent="0.25">
      <c r="A1022" s="95">
        <v>3050</v>
      </c>
      <c r="B1022" s="253" t="s">
        <v>7686</v>
      </c>
      <c r="C1022" s="95"/>
      <c r="D1022" s="82"/>
      <c r="E1022" s="284" t="s">
        <v>5352</v>
      </c>
      <c r="F1022" s="95" t="s">
        <v>7814</v>
      </c>
      <c r="G1022" s="284" t="s">
        <v>7820</v>
      </c>
      <c r="H1022" s="95">
        <v>2011</v>
      </c>
      <c r="I1022" s="161" t="s">
        <v>116</v>
      </c>
      <c r="J1022" s="261">
        <v>87358</v>
      </c>
      <c r="K1022" s="105" t="s">
        <v>6709</v>
      </c>
      <c r="L1022" s="161" t="s">
        <v>7691</v>
      </c>
      <c r="M1022" s="161" t="s">
        <v>7692</v>
      </c>
      <c r="N1022" s="161" t="s">
        <v>7821</v>
      </c>
      <c r="O1022" s="161" t="s">
        <v>7822</v>
      </c>
      <c r="P1022" s="95" t="s">
        <v>3814</v>
      </c>
      <c r="Q1022" s="82">
        <v>60</v>
      </c>
      <c r="R1022" s="82">
        <v>0</v>
      </c>
      <c r="S1022" s="82">
        <v>40</v>
      </c>
      <c r="T1022" s="82">
        <v>20</v>
      </c>
      <c r="U1022" s="82">
        <v>60</v>
      </c>
      <c r="V1022" s="95">
        <v>80</v>
      </c>
      <c r="W1022" s="95">
        <v>100</v>
      </c>
      <c r="X1022" s="82" t="s">
        <v>7695</v>
      </c>
      <c r="Y1022" s="95">
        <v>47</v>
      </c>
      <c r="Z1022" s="95"/>
      <c r="AA1022" s="95"/>
      <c r="AB1022" s="95">
        <v>3</v>
      </c>
      <c r="AC1022" s="95"/>
      <c r="AD1022" s="82"/>
      <c r="AE1022" s="360"/>
      <c r="AF1022" s="62"/>
      <c r="AG1022" s="394"/>
      <c r="AH1022" s="161"/>
      <c r="AI1022" s="366"/>
      <c r="AJ1022" s="386"/>
      <c r="AK1022" s="285"/>
      <c r="AL1022" s="366"/>
      <c r="AM1022" s="386" t="s">
        <v>7696</v>
      </c>
      <c r="AN1022" s="285"/>
      <c r="AO1022" s="366">
        <v>20</v>
      </c>
      <c r="AP1022" s="386"/>
      <c r="AQ1022" s="285"/>
      <c r="AR1022" s="366"/>
      <c r="AS1022" s="386"/>
      <c r="AT1022" s="95"/>
      <c r="AU1022" s="366"/>
      <c r="AV1022" s="369"/>
      <c r="AW1022" s="95"/>
      <c r="AX1022" s="366"/>
      <c r="AY1022" s="132"/>
      <c r="AZ1022" s="132"/>
      <c r="BA1022" s="132"/>
      <c r="BB1022" s="132"/>
      <c r="BC1022" s="132"/>
    </row>
    <row r="1023" spans="1:55" s="39" customFormat="1" ht="312" customHeight="1" x14ac:dyDescent="0.25">
      <c r="A1023" s="95">
        <v>3050</v>
      </c>
      <c r="B1023" s="253" t="s">
        <v>7686</v>
      </c>
      <c r="C1023" s="95"/>
      <c r="D1023" s="82"/>
      <c r="E1023" s="284" t="s">
        <v>7823</v>
      </c>
      <c r="F1023" s="95" t="s">
        <v>7824</v>
      </c>
      <c r="G1023" s="284" t="s">
        <v>119</v>
      </c>
      <c r="H1023" s="95">
        <v>2011</v>
      </c>
      <c r="I1023" s="161" t="s">
        <v>119</v>
      </c>
      <c r="J1023" s="261">
        <v>99989</v>
      </c>
      <c r="K1023" s="105" t="s">
        <v>6709</v>
      </c>
      <c r="L1023" s="161" t="s">
        <v>7691</v>
      </c>
      <c r="M1023" s="161" t="s">
        <v>7692</v>
      </c>
      <c r="N1023" s="161" t="s">
        <v>7825</v>
      </c>
      <c r="O1023" s="161" t="s">
        <v>7826</v>
      </c>
      <c r="P1023" s="95" t="s">
        <v>4071</v>
      </c>
      <c r="Q1023" s="82">
        <v>60</v>
      </c>
      <c r="R1023" s="82">
        <v>0</v>
      </c>
      <c r="S1023" s="82">
        <v>40</v>
      </c>
      <c r="T1023" s="82">
        <v>20</v>
      </c>
      <c r="U1023" s="82">
        <v>60</v>
      </c>
      <c r="V1023" s="95">
        <v>80</v>
      </c>
      <c r="W1023" s="95">
        <v>100</v>
      </c>
      <c r="X1023" s="82" t="s">
        <v>7695</v>
      </c>
      <c r="Y1023" s="95">
        <v>47</v>
      </c>
      <c r="Z1023" s="95"/>
      <c r="AA1023" s="95"/>
      <c r="AB1023" s="95">
        <v>3</v>
      </c>
      <c r="AC1023" s="95"/>
      <c r="AD1023" s="82"/>
      <c r="AE1023" s="360"/>
      <c r="AF1023" s="62"/>
      <c r="AG1023" s="394"/>
      <c r="AH1023" s="161"/>
      <c r="AI1023" s="366"/>
      <c r="AJ1023" s="386"/>
      <c r="AK1023" s="285"/>
      <c r="AL1023" s="366"/>
      <c r="AM1023" s="386" t="s">
        <v>7696</v>
      </c>
      <c r="AN1023" s="285"/>
      <c r="AO1023" s="366">
        <v>20</v>
      </c>
      <c r="AP1023" s="386"/>
      <c r="AQ1023" s="285"/>
      <c r="AR1023" s="366"/>
      <c r="AS1023" s="386"/>
      <c r="AT1023" s="95"/>
      <c r="AU1023" s="366"/>
      <c r="AV1023" s="369"/>
      <c r="AW1023" s="95"/>
      <c r="AX1023" s="366"/>
      <c r="AY1023" s="132"/>
      <c r="AZ1023" s="132"/>
      <c r="BA1023" s="132"/>
      <c r="BB1023" s="132"/>
      <c r="BC1023" s="132"/>
    </row>
    <row r="1024" spans="1:55" s="39" customFormat="1" ht="337.95" customHeight="1" x14ac:dyDescent="0.25">
      <c r="A1024" s="95">
        <v>3050</v>
      </c>
      <c r="B1024" s="253" t="s">
        <v>7686</v>
      </c>
      <c r="C1024" s="95"/>
      <c r="D1024" s="82"/>
      <c r="E1024" s="284" t="s">
        <v>7823</v>
      </c>
      <c r="F1024" s="95" t="s">
        <v>7824</v>
      </c>
      <c r="G1024" s="284" t="s">
        <v>7827</v>
      </c>
      <c r="H1024" s="95">
        <v>2010</v>
      </c>
      <c r="I1024" s="161" t="s">
        <v>7828</v>
      </c>
      <c r="J1024" s="261">
        <v>86079</v>
      </c>
      <c r="K1024" s="105" t="s">
        <v>6709</v>
      </c>
      <c r="L1024" s="161" t="s">
        <v>7691</v>
      </c>
      <c r="M1024" s="161" t="s">
        <v>7692</v>
      </c>
      <c r="N1024" s="161" t="s">
        <v>7829</v>
      </c>
      <c r="O1024" s="161" t="s">
        <v>7830</v>
      </c>
      <c r="P1024" s="95" t="s">
        <v>7831</v>
      </c>
      <c r="Q1024" s="82">
        <v>60</v>
      </c>
      <c r="R1024" s="82">
        <v>0</v>
      </c>
      <c r="S1024" s="82">
        <v>40</v>
      </c>
      <c r="T1024" s="82">
        <v>20</v>
      </c>
      <c r="U1024" s="82">
        <v>60</v>
      </c>
      <c r="V1024" s="95">
        <v>80</v>
      </c>
      <c r="W1024" s="95">
        <v>100</v>
      </c>
      <c r="X1024" s="82" t="s">
        <v>7695</v>
      </c>
      <c r="Y1024" s="95">
        <v>47</v>
      </c>
      <c r="Z1024" s="95"/>
      <c r="AA1024" s="95"/>
      <c r="AB1024" s="95">
        <v>3</v>
      </c>
      <c r="AC1024" s="95"/>
      <c r="AD1024" s="82"/>
      <c r="AE1024" s="360"/>
      <c r="AF1024" s="62"/>
      <c r="AG1024" s="394"/>
      <c r="AH1024" s="161"/>
      <c r="AI1024" s="366"/>
      <c r="AJ1024" s="386"/>
      <c r="AK1024" s="285"/>
      <c r="AL1024" s="366"/>
      <c r="AM1024" s="386" t="s">
        <v>7696</v>
      </c>
      <c r="AN1024" s="285"/>
      <c r="AO1024" s="366">
        <v>20</v>
      </c>
      <c r="AP1024" s="386"/>
      <c r="AQ1024" s="285"/>
      <c r="AR1024" s="366"/>
      <c r="AS1024" s="386"/>
      <c r="AT1024" s="95"/>
      <c r="AU1024" s="366"/>
      <c r="AV1024" s="369"/>
      <c r="AW1024" s="95"/>
      <c r="AX1024" s="366"/>
      <c r="AY1024" s="132"/>
      <c r="AZ1024" s="132"/>
      <c r="BA1024" s="132"/>
      <c r="BB1024" s="132"/>
      <c r="BC1024" s="132"/>
    </row>
    <row r="1025" spans="1:55" s="39" customFormat="1" ht="91.05" customHeight="1" x14ac:dyDescent="0.25">
      <c r="A1025" s="95">
        <v>3050</v>
      </c>
      <c r="B1025" s="253" t="s">
        <v>7686</v>
      </c>
      <c r="C1025" s="95"/>
      <c r="D1025" s="82"/>
      <c r="E1025" s="284" t="s">
        <v>7045</v>
      </c>
      <c r="F1025" s="95" t="s">
        <v>7046</v>
      </c>
      <c r="G1025" s="284" t="s">
        <v>7832</v>
      </c>
      <c r="H1025" s="95">
        <v>2010</v>
      </c>
      <c r="I1025" s="161" t="s">
        <v>7832</v>
      </c>
      <c r="J1025" s="261">
        <v>116474</v>
      </c>
      <c r="K1025" s="105" t="s">
        <v>6709</v>
      </c>
      <c r="L1025" s="161" t="s">
        <v>7691</v>
      </c>
      <c r="M1025" s="161" t="s">
        <v>7692</v>
      </c>
      <c r="N1025" s="161" t="s">
        <v>7833</v>
      </c>
      <c r="O1025" s="161" t="s">
        <v>7834</v>
      </c>
      <c r="P1025" s="95" t="s">
        <v>3828</v>
      </c>
      <c r="Q1025" s="82">
        <v>60</v>
      </c>
      <c r="R1025" s="82">
        <v>0</v>
      </c>
      <c r="S1025" s="82">
        <v>40</v>
      </c>
      <c r="T1025" s="82">
        <v>20</v>
      </c>
      <c r="U1025" s="82">
        <v>60</v>
      </c>
      <c r="V1025" s="95">
        <v>80</v>
      </c>
      <c r="W1025" s="95">
        <v>100</v>
      </c>
      <c r="X1025" s="82" t="s">
        <v>7695</v>
      </c>
      <c r="Y1025" s="95">
        <v>47</v>
      </c>
      <c r="Z1025" s="95"/>
      <c r="AA1025" s="95"/>
      <c r="AB1025" s="95">
        <v>3</v>
      </c>
      <c r="AC1025" s="95"/>
      <c r="AD1025" s="82"/>
      <c r="AE1025" s="360"/>
      <c r="AF1025" s="62"/>
      <c r="AG1025" s="394"/>
      <c r="AH1025" s="161"/>
      <c r="AI1025" s="366"/>
      <c r="AJ1025" s="386"/>
      <c r="AK1025" s="285"/>
      <c r="AL1025" s="366"/>
      <c r="AM1025" s="386" t="s">
        <v>7696</v>
      </c>
      <c r="AN1025" s="285"/>
      <c r="AO1025" s="366">
        <v>20</v>
      </c>
      <c r="AP1025" s="386"/>
      <c r="AQ1025" s="285"/>
      <c r="AR1025" s="366"/>
      <c r="AS1025" s="386"/>
      <c r="AT1025" s="95"/>
      <c r="AU1025" s="366"/>
      <c r="AV1025" s="369"/>
      <c r="AW1025" s="95"/>
      <c r="AX1025" s="366"/>
      <c r="AY1025" s="132"/>
      <c r="AZ1025" s="132"/>
      <c r="BA1025" s="132"/>
      <c r="BB1025" s="132"/>
      <c r="BC1025" s="132"/>
    </row>
    <row r="1026" spans="1:55" s="39" customFormat="1" ht="286.2" customHeight="1" x14ac:dyDescent="0.25">
      <c r="A1026" s="95">
        <v>3050</v>
      </c>
      <c r="B1026" s="253" t="s">
        <v>7686</v>
      </c>
      <c r="C1026" s="95"/>
      <c r="D1026" s="82"/>
      <c r="E1026" s="284" t="s">
        <v>7045</v>
      </c>
      <c r="F1026" s="95" t="s">
        <v>7046</v>
      </c>
      <c r="G1026" s="284" t="s">
        <v>7835</v>
      </c>
      <c r="H1026" s="95">
        <v>2011</v>
      </c>
      <c r="I1026" s="161" t="s">
        <v>7835</v>
      </c>
      <c r="J1026" s="261">
        <v>98416</v>
      </c>
      <c r="K1026" s="105" t="s">
        <v>6709</v>
      </c>
      <c r="L1026" s="161" t="s">
        <v>7691</v>
      </c>
      <c r="M1026" s="161" t="s">
        <v>7692</v>
      </c>
      <c r="N1026" s="161" t="s">
        <v>7836</v>
      </c>
      <c r="O1026" s="161" t="s">
        <v>7837</v>
      </c>
      <c r="P1026" s="95" t="s">
        <v>3966</v>
      </c>
      <c r="Q1026" s="82">
        <v>60</v>
      </c>
      <c r="R1026" s="82">
        <v>0</v>
      </c>
      <c r="S1026" s="82">
        <v>40</v>
      </c>
      <c r="T1026" s="82">
        <v>20</v>
      </c>
      <c r="U1026" s="82">
        <v>60</v>
      </c>
      <c r="V1026" s="95">
        <v>80</v>
      </c>
      <c r="W1026" s="95">
        <v>100</v>
      </c>
      <c r="X1026" s="82" t="s">
        <v>7695</v>
      </c>
      <c r="Y1026" s="95">
        <v>47</v>
      </c>
      <c r="Z1026" s="95"/>
      <c r="AA1026" s="95"/>
      <c r="AB1026" s="95">
        <v>3</v>
      </c>
      <c r="AC1026" s="95"/>
      <c r="AD1026" s="82"/>
      <c r="AE1026" s="360"/>
      <c r="AF1026" s="62"/>
      <c r="AG1026" s="394"/>
      <c r="AH1026" s="161"/>
      <c r="AI1026" s="366"/>
      <c r="AJ1026" s="386"/>
      <c r="AK1026" s="285"/>
      <c r="AL1026" s="366"/>
      <c r="AM1026" s="386" t="s">
        <v>7696</v>
      </c>
      <c r="AN1026" s="285"/>
      <c r="AO1026" s="366">
        <v>20</v>
      </c>
      <c r="AP1026" s="386"/>
      <c r="AQ1026" s="285"/>
      <c r="AR1026" s="366"/>
      <c r="AS1026" s="386"/>
      <c r="AT1026" s="95"/>
      <c r="AU1026" s="366"/>
      <c r="AV1026" s="369"/>
      <c r="AW1026" s="95"/>
      <c r="AX1026" s="366"/>
      <c r="AY1026" s="132"/>
      <c r="AZ1026" s="132"/>
      <c r="BA1026" s="132"/>
      <c r="BB1026" s="132"/>
      <c r="BC1026" s="132"/>
    </row>
    <row r="1027" spans="1:55" s="39" customFormat="1" ht="91.05" customHeight="1" x14ac:dyDescent="0.25">
      <c r="A1027" s="95">
        <v>3050</v>
      </c>
      <c r="B1027" s="253" t="s">
        <v>7686</v>
      </c>
      <c r="C1027" s="95"/>
      <c r="D1027" s="82"/>
      <c r="E1027" s="284" t="s">
        <v>7838</v>
      </c>
      <c r="F1027" s="95" t="s">
        <v>7839</v>
      </c>
      <c r="G1027" s="284" t="s">
        <v>7840</v>
      </c>
      <c r="H1027" s="95"/>
      <c r="I1027" s="161" t="s">
        <v>7841</v>
      </c>
      <c r="J1027" s="261">
        <v>144236</v>
      </c>
      <c r="K1027" s="105" t="s">
        <v>6709</v>
      </c>
      <c r="L1027" s="161" t="s">
        <v>7691</v>
      </c>
      <c r="M1027" s="161" t="s">
        <v>7692</v>
      </c>
      <c r="N1027" s="161" t="s">
        <v>7842</v>
      </c>
      <c r="O1027" s="161" t="s">
        <v>7843</v>
      </c>
      <c r="P1027" s="95">
        <v>46</v>
      </c>
      <c r="Q1027" s="82">
        <v>60</v>
      </c>
      <c r="R1027" s="82">
        <v>0</v>
      </c>
      <c r="S1027" s="82">
        <v>40</v>
      </c>
      <c r="T1027" s="82">
        <v>20</v>
      </c>
      <c r="U1027" s="82">
        <v>60</v>
      </c>
      <c r="V1027" s="95">
        <v>100</v>
      </c>
      <c r="W1027" s="95">
        <v>80</v>
      </c>
      <c r="X1027" s="82" t="s">
        <v>7695</v>
      </c>
      <c r="Y1027" s="95">
        <v>47</v>
      </c>
      <c r="Z1027" s="95"/>
      <c r="AA1027" s="95"/>
      <c r="AB1027" s="95">
        <v>3</v>
      </c>
      <c r="AC1027" s="95"/>
      <c r="AD1027" s="82"/>
      <c r="AE1027" s="360"/>
      <c r="AF1027" s="62"/>
      <c r="AG1027" s="394"/>
      <c r="AH1027" s="161"/>
      <c r="AI1027" s="366"/>
      <c r="AJ1027" s="386"/>
      <c r="AK1027" s="285"/>
      <c r="AL1027" s="366"/>
      <c r="AM1027" s="386" t="s">
        <v>7696</v>
      </c>
      <c r="AN1027" s="285"/>
      <c r="AO1027" s="366">
        <v>20</v>
      </c>
      <c r="AP1027" s="386"/>
      <c r="AQ1027" s="285"/>
      <c r="AR1027" s="366"/>
      <c r="AS1027" s="386"/>
      <c r="AT1027" s="95"/>
      <c r="AU1027" s="366"/>
      <c r="AV1027" s="369"/>
      <c r="AW1027" s="95"/>
      <c r="AX1027" s="366"/>
      <c r="AY1027" s="132"/>
      <c r="AZ1027" s="132"/>
      <c r="BA1027" s="132"/>
      <c r="BB1027" s="132"/>
      <c r="BC1027" s="132"/>
    </row>
    <row r="1028" spans="1:55" ht="409.6" customHeight="1" x14ac:dyDescent="0.25">
      <c r="A1028" s="97">
        <v>3333</v>
      </c>
      <c r="B1028" s="280" t="s">
        <v>4976</v>
      </c>
      <c r="C1028" s="97">
        <v>1</v>
      </c>
      <c r="D1028" s="348"/>
      <c r="E1028" s="280" t="s">
        <v>4977</v>
      </c>
      <c r="F1028" s="97">
        <v>15412</v>
      </c>
      <c r="G1028" s="280" t="s">
        <v>4978</v>
      </c>
      <c r="H1028" s="97">
        <v>2005</v>
      </c>
      <c r="I1028" s="98" t="s">
        <v>4979</v>
      </c>
      <c r="J1028" s="329">
        <v>62593.89</v>
      </c>
      <c r="K1028" s="105" t="s">
        <v>664</v>
      </c>
      <c r="L1028" s="98" t="s">
        <v>4980</v>
      </c>
      <c r="M1028" s="98" t="s">
        <v>4981</v>
      </c>
      <c r="N1028" s="98" t="s">
        <v>4982</v>
      </c>
      <c r="O1028" s="98" t="s">
        <v>4983</v>
      </c>
      <c r="P1028" s="97" t="s">
        <v>4984</v>
      </c>
      <c r="Q1028" s="97">
        <v>0</v>
      </c>
      <c r="R1028" s="97">
        <v>0</v>
      </c>
      <c r="S1028" s="97">
        <v>0</v>
      </c>
      <c r="T1028" s="97">
        <v>0</v>
      </c>
      <c r="U1028" s="97">
        <v>0</v>
      </c>
      <c r="V1028" s="97">
        <v>0</v>
      </c>
      <c r="W1028" s="97">
        <v>100</v>
      </c>
      <c r="X1028" s="51" t="s">
        <v>4985</v>
      </c>
      <c r="Y1028" s="97">
        <v>4</v>
      </c>
      <c r="Z1028" s="97">
        <v>7</v>
      </c>
      <c r="AA1028" s="97">
        <v>1</v>
      </c>
      <c r="AB1028" s="97">
        <v>25</v>
      </c>
      <c r="AC1028" s="97">
        <v>1</v>
      </c>
      <c r="AD1028" s="97">
        <v>0</v>
      </c>
      <c r="AE1028" s="418">
        <v>2</v>
      </c>
      <c r="AF1028" s="92">
        <v>0</v>
      </c>
      <c r="AG1028" s="396" t="s">
        <v>8477</v>
      </c>
      <c r="AH1028" s="98" t="s">
        <v>4986</v>
      </c>
      <c r="AI1028" s="368">
        <v>0</v>
      </c>
      <c r="AJ1028" s="396" t="s">
        <v>4987</v>
      </c>
      <c r="AK1028" s="98"/>
      <c r="AL1028" s="368">
        <v>0</v>
      </c>
      <c r="AM1028" s="396" t="s">
        <v>4988</v>
      </c>
      <c r="AN1028" s="98"/>
      <c r="AO1028" s="368">
        <v>0</v>
      </c>
      <c r="AP1028" s="396"/>
      <c r="AQ1028" s="98"/>
      <c r="AR1028" s="368"/>
      <c r="AS1028" s="396"/>
      <c r="AT1028" s="97"/>
      <c r="AU1028" s="368"/>
      <c r="AV1028" s="367"/>
      <c r="AW1028" s="97"/>
      <c r="AX1028" s="368"/>
    </row>
    <row r="1029" spans="1:55" ht="409.6" customHeight="1" x14ac:dyDescent="0.25">
      <c r="A1029" s="45">
        <v>7097</v>
      </c>
      <c r="B1029" s="47" t="s">
        <v>4989</v>
      </c>
      <c r="C1029" s="45" t="s">
        <v>4990</v>
      </c>
      <c r="D1029" s="46" t="s">
        <v>4991</v>
      </c>
      <c r="E1029" s="47" t="s">
        <v>4992</v>
      </c>
      <c r="F1029" s="45">
        <v>34167</v>
      </c>
      <c r="G1029" s="47" t="s">
        <v>4993</v>
      </c>
      <c r="H1029" s="45" t="s">
        <v>4994</v>
      </c>
      <c r="I1029" s="48" t="s">
        <v>4995</v>
      </c>
      <c r="J1029" s="104">
        <v>50802.97</v>
      </c>
      <c r="K1029" s="105" t="s">
        <v>677</v>
      </c>
      <c r="L1029" s="48" t="s">
        <v>4996</v>
      </c>
      <c r="M1029" s="48" t="s">
        <v>4997</v>
      </c>
      <c r="N1029" s="48" t="s">
        <v>4998</v>
      </c>
      <c r="O1029" s="48" t="s">
        <v>4999</v>
      </c>
      <c r="P1029" s="45" t="s">
        <v>8475</v>
      </c>
      <c r="Q1029" s="45">
        <v>31.86</v>
      </c>
      <c r="R1029" s="45">
        <v>14.76</v>
      </c>
      <c r="S1029" s="45">
        <v>2.1</v>
      </c>
      <c r="T1029" s="45">
        <v>15</v>
      </c>
      <c r="U1029" s="45">
        <v>31.86</v>
      </c>
      <c r="V1029" s="45">
        <v>100</v>
      </c>
      <c r="W1029" s="45">
        <v>100</v>
      </c>
      <c r="X1029" s="51" t="s">
        <v>5000</v>
      </c>
      <c r="Y1029" s="45">
        <v>6</v>
      </c>
      <c r="Z1029" s="45">
        <v>1</v>
      </c>
      <c r="AA1029" s="45">
        <v>1</v>
      </c>
      <c r="AB1029" s="45" t="s">
        <v>5001</v>
      </c>
      <c r="AC1029" s="45">
        <v>2</v>
      </c>
      <c r="AD1029" s="45">
        <v>0</v>
      </c>
      <c r="AE1029" s="52">
        <v>2</v>
      </c>
      <c r="AF1029" s="43">
        <v>100</v>
      </c>
      <c r="AG1029" s="53" t="s">
        <v>4991</v>
      </c>
      <c r="AH1029" s="48" t="s">
        <v>5002</v>
      </c>
      <c r="AI1029" s="66">
        <v>100</v>
      </c>
      <c r="AJ1029" s="53" t="s">
        <v>1498</v>
      </c>
      <c r="AK1029" s="48" t="s">
        <v>5003</v>
      </c>
      <c r="AL1029" s="66">
        <v>100</v>
      </c>
      <c r="AM1029" s="53" t="s">
        <v>5004</v>
      </c>
      <c r="AN1029" s="48" t="s">
        <v>5005</v>
      </c>
      <c r="AO1029" s="66">
        <v>100</v>
      </c>
      <c r="AP1029" s="53" t="s">
        <v>5006</v>
      </c>
      <c r="AQ1029" s="48" t="s">
        <v>5007</v>
      </c>
      <c r="AR1029" s="66">
        <v>100</v>
      </c>
      <c r="AS1029" s="53" t="s">
        <v>5008</v>
      </c>
      <c r="AT1029" s="45" t="s">
        <v>5009</v>
      </c>
      <c r="AU1029" s="66">
        <v>100</v>
      </c>
      <c r="AV1029" s="107"/>
      <c r="AW1029" s="45"/>
      <c r="AX1029" s="66">
        <v>100</v>
      </c>
    </row>
    <row r="1030" spans="1:55" ht="259.95" customHeight="1" x14ac:dyDescent="0.25">
      <c r="A1030" s="45">
        <v>7097</v>
      </c>
      <c r="B1030" s="47" t="s">
        <v>4989</v>
      </c>
      <c r="C1030" s="45" t="s">
        <v>4990</v>
      </c>
      <c r="D1030" s="46" t="s">
        <v>4991</v>
      </c>
      <c r="E1030" s="47" t="s">
        <v>4992</v>
      </c>
      <c r="F1030" s="45">
        <v>34167</v>
      </c>
      <c r="G1030" s="47" t="s">
        <v>5010</v>
      </c>
      <c r="H1030" s="45">
        <v>2015</v>
      </c>
      <c r="I1030" s="48" t="s">
        <v>5011</v>
      </c>
      <c r="J1030" s="104">
        <v>3828.4</v>
      </c>
      <c r="K1030" s="105" t="s">
        <v>8487</v>
      </c>
      <c r="L1030" s="48" t="s">
        <v>5012</v>
      </c>
      <c r="M1030" s="48" t="s">
        <v>5013</v>
      </c>
      <c r="N1030" s="48" t="s">
        <v>5014</v>
      </c>
      <c r="O1030" s="48" t="s">
        <v>5015</v>
      </c>
      <c r="P1030" s="45" t="s">
        <v>5016</v>
      </c>
      <c r="Q1030" s="45">
        <v>31.86</v>
      </c>
      <c r="R1030" s="45">
        <v>14.76</v>
      </c>
      <c r="S1030" s="45">
        <v>2.1</v>
      </c>
      <c r="T1030" s="45">
        <v>15</v>
      </c>
      <c r="U1030" s="45">
        <v>31.86</v>
      </c>
      <c r="V1030" s="45">
        <v>100</v>
      </c>
      <c r="W1030" s="45">
        <v>100</v>
      </c>
      <c r="X1030" s="45" t="s">
        <v>5000</v>
      </c>
      <c r="Y1030" s="45">
        <v>6</v>
      </c>
      <c r="Z1030" s="45">
        <v>1</v>
      </c>
      <c r="AA1030" s="45">
        <v>1</v>
      </c>
      <c r="AB1030" s="45" t="s">
        <v>5001</v>
      </c>
      <c r="AC1030" s="45">
        <v>2</v>
      </c>
      <c r="AD1030" s="45">
        <v>0</v>
      </c>
      <c r="AE1030" s="52">
        <v>2</v>
      </c>
      <c r="AF1030" s="43">
        <v>100</v>
      </c>
      <c r="AG1030" s="53" t="s">
        <v>4991</v>
      </c>
      <c r="AH1030" s="48" t="s">
        <v>5017</v>
      </c>
      <c r="AI1030" s="66">
        <v>100</v>
      </c>
      <c r="AJ1030" s="53"/>
      <c r="AK1030" s="48"/>
      <c r="AL1030" s="66"/>
      <c r="AM1030" s="53"/>
      <c r="AN1030" s="48"/>
      <c r="AO1030" s="66"/>
      <c r="AP1030" s="53"/>
      <c r="AQ1030" s="48"/>
      <c r="AR1030" s="66"/>
      <c r="AS1030" s="53"/>
      <c r="AT1030" s="45"/>
      <c r="AU1030" s="66"/>
      <c r="AV1030" s="107"/>
      <c r="AW1030" s="45"/>
      <c r="AX1030" s="66"/>
    </row>
    <row r="1031" spans="1:55" ht="52.2" customHeight="1" x14ac:dyDescent="0.25">
      <c r="A1031" s="45">
        <v>7097</v>
      </c>
      <c r="B1031" s="47" t="s">
        <v>4989</v>
      </c>
      <c r="C1031" s="45" t="s">
        <v>4990</v>
      </c>
      <c r="D1031" s="46" t="s">
        <v>5018</v>
      </c>
      <c r="E1031" s="47" t="s">
        <v>5003</v>
      </c>
      <c r="F1031" s="45">
        <v>10201</v>
      </c>
      <c r="G1031" s="47" t="s">
        <v>5010</v>
      </c>
      <c r="H1031" s="45">
        <v>2016</v>
      </c>
      <c r="I1031" s="48" t="s">
        <v>5011</v>
      </c>
      <c r="J1031" s="104">
        <v>509.36</v>
      </c>
      <c r="K1031" s="105" t="s">
        <v>2717</v>
      </c>
      <c r="L1031" s="48" t="s">
        <v>5020</v>
      </c>
      <c r="M1031" s="48" t="s">
        <v>5021</v>
      </c>
      <c r="N1031" s="48" t="s">
        <v>5022</v>
      </c>
      <c r="O1031" s="48" t="s">
        <v>5023</v>
      </c>
      <c r="P1031" s="45" t="s">
        <v>5024</v>
      </c>
      <c r="Q1031" s="45">
        <v>31.86</v>
      </c>
      <c r="R1031" s="45">
        <v>14.76</v>
      </c>
      <c r="S1031" s="45">
        <v>2.1</v>
      </c>
      <c r="T1031" s="45">
        <v>15</v>
      </c>
      <c r="U1031" s="45">
        <v>31.86</v>
      </c>
      <c r="V1031" s="45">
        <v>100</v>
      </c>
      <c r="W1031" s="45">
        <v>100</v>
      </c>
      <c r="X1031" s="45" t="s">
        <v>5000</v>
      </c>
      <c r="Y1031" s="45">
        <v>6</v>
      </c>
      <c r="Z1031" s="45">
        <v>1</v>
      </c>
      <c r="AA1031" s="45">
        <v>1</v>
      </c>
      <c r="AB1031" s="45" t="s">
        <v>5001</v>
      </c>
      <c r="AC1031" s="45"/>
      <c r="AD1031" s="45">
        <v>0</v>
      </c>
      <c r="AE1031" s="52">
        <v>2</v>
      </c>
      <c r="AF1031" s="43">
        <v>100</v>
      </c>
      <c r="AG1031" s="53" t="s">
        <v>5019</v>
      </c>
      <c r="AH1031" s="48" t="s">
        <v>5025</v>
      </c>
      <c r="AI1031" s="66">
        <v>100</v>
      </c>
      <c r="AJ1031" s="53"/>
      <c r="AK1031" s="48"/>
      <c r="AL1031" s="66"/>
      <c r="AM1031" s="53"/>
      <c r="AN1031" s="48"/>
      <c r="AO1031" s="66"/>
      <c r="AP1031" s="53"/>
      <c r="AQ1031" s="48"/>
      <c r="AR1031" s="66"/>
      <c r="AS1031" s="53"/>
      <c r="AT1031" s="45"/>
      <c r="AU1031" s="66"/>
      <c r="AV1031" s="107"/>
      <c r="AW1031" s="45"/>
      <c r="AX1031" s="66"/>
    </row>
    <row r="1032" spans="1:55" ht="259.95" customHeight="1" x14ac:dyDescent="0.25">
      <c r="A1032" s="45">
        <v>7097</v>
      </c>
      <c r="B1032" s="47" t="s">
        <v>4989</v>
      </c>
      <c r="C1032" s="45" t="s">
        <v>4990</v>
      </c>
      <c r="D1032" s="46" t="s">
        <v>5018</v>
      </c>
      <c r="E1032" s="47" t="s">
        <v>5026</v>
      </c>
      <c r="F1032" s="260" t="s">
        <v>5027</v>
      </c>
      <c r="G1032" s="47" t="s">
        <v>5010</v>
      </c>
      <c r="H1032" s="45">
        <v>2018</v>
      </c>
      <c r="I1032" s="48" t="s">
        <v>5011</v>
      </c>
      <c r="J1032" s="104">
        <v>784.46</v>
      </c>
      <c r="K1032" s="105" t="s">
        <v>8487</v>
      </c>
      <c r="L1032" s="48" t="s">
        <v>5020</v>
      </c>
      <c r="M1032" s="48" t="s">
        <v>5021</v>
      </c>
      <c r="N1032" s="48" t="s">
        <v>5022</v>
      </c>
      <c r="O1032" s="48" t="s">
        <v>5023</v>
      </c>
      <c r="P1032" s="45" t="s">
        <v>5028</v>
      </c>
      <c r="Q1032" s="45">
        <v>31.86</v>
      </c>
      <c r="R1032" s="45">
        <v>14.76</v>
      </c>
      <c r="S1032" s="45">
        <v>2.1</v>
      </c>
      <c r="T1032" s="45">
        <v>15</v>
      </c>
      <c r="U1032" s="45">
        <v>31.86</v>
      </c>
      <c r="V1032" s="45">
        <v>100</v>
      </c>
      <c r="W1032" s="45">
        <v>100</v>
      </c>
      <c r="X1032" s="45" t="s">
        <v>5000</v>
      </c>
      <c r="Y1032" s="45">
        <v>6</v>
      </c>
      <c r="Z1032" s="45">
        <v>1</v>
      </c>
      <c r="AA1032" s="45">
        <v>1</v>
      </c>
      <c r="AB1032" s="45" t="s">
        <v>5001</v>
      </c>
      <c r="AC1032" s="45" t="s">
        <v>5018</v>
      </c>
      <c r="AD1032" s="45">
        <v>0</v>
      </c>
      <c r="AE1032" s="52">
        <v>2</v>
      </c>
      <c r="AF1032" s="43">
        <v>100</v>
      </c>
      <c r="AG1032" s="53" t="s">
        <v>4991</v>
      </c>
      <c r="AH1032" s="48" t="s">
        <v>5017</v>
      </c>
      <c r="AI1032" s="66">
        <v>100</v>
      </c>
      <c r="AJ1032" s="53"/>
      <c r="AK1032" s="48"/>
      <c r="AL1032" s="66"/>
      <c r="AM1032" s="53"/>
      <c r="AN1032" s="48"/>
      <c r="AO1032" s="66"/>
      <c r="AP1032" s="53"/>
      <c r="AQ1032" s="48"/>
      <c r="AR1032" s="66"/>
      <c r="AS1032" s="53"/>
      <c r="AT1032" s="45"/>
      <c r="AU1032" s="66"/>
      <c r="AV1032" s="107"/>
      <c r="AW1032" s="45"/>
      <c r="AX1032" s="66"/>
    </row>
    <row r="1033" spans="1:55" ht="64.95" customHeight="1" x14ac:dyDescent="0.25">
      <c r="A1033" s="45">
        <v>7097</v>
      </c>
      <c r="B1033" s="47" t="s">
        <v>4989</v>
      </c>
      <c r="C1033" s="45" t="s">
        <v>4990</v>
      </c>
      <c r="D1033" s="46" t="s">
        <v>5018</v>
      </c>
      <c r="E1033" s="47" t="s">
        <v>5003</v>
      </c>
      <c r="F1033" s="45">
        <v>10201</v>
      </c>
      <c r="G1033" s="47" t="s">
        <v>5010</v>
      </c>
      <c r="H1033" s="45">
        <v>2018</v>
      </c>
      <c r="I1033" s="48" t="s">
        <v>5011</v>
      </c>
      <c r="J1033" s="104">
        <v>2514.8000000000002</v>
      </c>
      <c r="K1033" s="105" t="s">
        <v>8488</v>
      </c>
      <c r="L1033" s="48" t="s">
        <v>5020</v>
      </c>
      <c r="M1033" s="48" t="s">
        <v>5021</v>
      </c>
      <c r="N1033" s="48" t="s">
        <v>5022</v>
      </c>
      <c r="O1033" s="48" t="s">
        <v>5023</v>
      </c>
      <c r="P1033" s="45" t="s">
        <v>5029</v>
      </c>
      <c r="Q1033" s="45">
        <v>31.86</v>
      </c>
      <c r="R1033" s="45">
        <v>14.76</v>
      </c>
      <c r="S1033" s="45">
        <v>2.1</v>
      </c>
      <c r="T1033" s="45">
        <v>15</v>
      </c>
      <c r="U1033" s="45">
        <v>31.86</v>
      </c>
      <c r="V1033" s="45">
        <v>100</v>
      </c>
      <c r="W1033" s="45">
        <v>100</v>
      </c>
      <c r="X1033" s="45" t="s">
        <v>5000</v>
      </c>
      <c r="Y1033" s="45">
        <v>6</v>
      </c>
      <c r="Z1033" s="45">
        <v>1</v>
      </c>
      <c r="AA1033" s="45">
        <v>1</v>
      </c>
      <c r="AB1033" s="45" t="s">
        <v>5001</v>
      </c>
      <c r="AC1033" s="45" t="s">
        <v>5018</v>
      </c>
      <c r="AD1033" s="45">
        <v>0</v>
      </c>
      <c r="AE1033" s="52">
        <v>2</v>
      </c>
      <c r="AF1033" s="43">
        <v>100</v>
      </c>
      <c r="AG1033" s="53" t="s">
        <v>1498</v>
      </c>
      <c r="AH1033" s="48" t="s">
        <v>5003</v>
      </c>
      <c r="AI1033" s="66">
        <v>100</v>
      </c>
      <c r="AJ1033" s="53"/>
      <c r="AK1033" s="48"/>
      <c r="AL1033" s="66"/>
      <c r="AM1033" s="53"/>
      <c r="AN1033" s="48"/>
      <c r="AO1033" s="66"/>
      <c r="AP1033" s="53"/>
      <c r="AQ1033" s="48"/>
      <c r="AR1033" s="66"/>
      <c r="AS1033" s="53"/>
      <c r="AT1033" s="45"/>
      <c r="AU1033" s="66"/>
      <c r="AV1033" s="107"/>
      <c r="AW1033" s="45"/>
      <c r="AX1033" s="66"/>
    </row>
    <row r="1034" spans="1:55" ht="61.95" customHeight="1" thickBot="1" x14ac:dyDescent="0.3">
      <c r="A1034" s="45">
        <v>7097</v>
      </c>
      <c r="B1034" s="47" t="s">
        <v>4989</v>
      </c>
      <c r="C1034" s="45" t="s">
        <v>4990</v>
      </c>
      <c r="D1034" s="46" t="s">
        <v>5018</v>
      </c>
      <c r="E1034" s="47" t="s">
        <v>5030</v>
      </c>
      <c r="F1034" s="260" t="s">
        <v>5031</v>
      </c>
      <c r="G1034" s="47" t="s">
        <v>5010</v>
      </c>
      <c r="H1034" s="45">
        <v>2019</v>
      </c>
      <c r="I1034" s="48" t="s">
        <v>5011</v>
      </c>
      <c r="J1034" s="104">
        <v>1067.5</v>
      </c>
      <c r="K1034" s="105" t="s">
        <v>8489</v>
      </c>
      <c r="L1034" s="48" t="s">
        <v>5020</v>
      </c>
      <c r="M1034" s="48" t="s">
        <v>5021</v>
      </c>
      <c r="N1034" s="48" t="s">
        <v>5022</v>
      </c>
      <c r="O1034" s="48" t="s">
        <v>5023</v>
      </c>
      <c r="P1034" s="45" t="s">
        <v>5032</v>
      </c>
      <c r="Q1034" s="45">
        <v>31.86</v>
      </c>
      <c r="R1034" s="45">
        <v>14.76</v>
      </c>
      <c r="S1034" s="45">
        <v>2.1</v>
      </c>
      <c r="T1034" s="45">
        <v>15</v>
      </c>
      <c r="U1034" s="45">
        <v>31.86</v>
      </c>
      <c r="V1034" s="45">
        <v>100</v>
      </c>
      <c r="W1034" s="45">
        <v>100</v>
      </c>
      <c r="X1034" s="45" t="s">
        <v>5000</v>
      </c>
      <c r="Y1034" s="45">
        <v>6</v>
      </c>
      <c r="Z1034" s="45">
        <v>1</v>
      </c>
      <c r="AA1034" s="45">
        <v>1</v>
      </c>
      <c r="AB1034" s="45" t="s">
        <v>5001</v>
      </c>
      <c r="AC1034" s="45" t="s">
        <v>5018</v>
      </c>
      <c r="AD1034" s="45">
        <v>0</v>
      </c>
      <c r="AE1034" s="52">
        <v>2</v>
      </c>
      <c r="AF1034" s="101">
        <v>100</v>
      </c>
      <c r="AG1034" s="80" t="s">
        <v>5006</v>
      </c>
      <c r="AH1034" s="100" t="s">
        <v>5030</v>
      </c>
      <c r="AI1034" s="103">
        <v>100</v>
      </c>
      <c r="AJ1034" s="80"/>
      <c r="AK1034" s="100"/>
      <c r="AL1034" s="103"/>
      <c r="AM1034" s="80"/>
      <c r="AN1034" s="100"/>
      <c r="AO1034" s="103"/>
      <c r="AP1034" s="80"/>
      <c r="AQ1034" s="100"/>
      <c r="AR1034" s="103"/>
      <c r="AS1034" s="80"/>
      <c r="AT1034" s="99"/>
      <c r="AU1034" s="103"/>
      <c r="AV1034" s="102"/>
      <c r="AW1034" s="99"/>
      <c r="AX1034" s="103"/>
    </row>
    <row r="1035" spans="1:55" ht="13.05" customHeight="1" x14ac:dyDescent="0.25">
      <c r="A1035" s="33" t="s">
        <v>8478</v>
      </c>
    </row>
    <row r="1037" spans="1:55" x14ac:dyDescent="0.25">
      <c r="X1037" s="34"/>
    </row>
    <row r="1052" spans="14:14" x14ac:dyDescent="0.25">
      <c r="N1052" s="249"/>
    </row>
  </sheetData>
  <protectedRanges>
    <protectedRange algorithmName="SHA-512" hashValue="NFrQyH6X1UAwP/8vbY1i3N6SzGL2Dyu1I3tW9ShRRm1w24P4Ke2+kiDvNMYRhNGdnzxWZNZlJ7rZPfSD3oCP3Q==" saltValue="8JMakp7mETGU5T9VpntUkA==" spinCount="100000" sqref="R231:R239" name="notouchy"/>
  </protectedRanges>
  <autoFilter ref="A8:IF1035" xr:uid="{00000000-0009-0000-0000-000000000000}"/>
  <sortState ref="I9:BG67">
    <sortCondition ref="M9:M67"/>
  </sortState>
  <mergeCells count="96">
    <mergeCell ref="F330:F331"/>
    <mergeCell ref="G330:G331"/>
    <mergeCell ref="H330:H331"/>
    <mergeCell ref="L560:L567"/>
    <mergeCell ref="M560:M567"/>
    <mergeCell ref="J424:J427"/>
    <mergeCell ref="L316:L317"/>
    <mergeCell ref="M316:M317"/>
    <mergeCell ref="K316:K317"/>
    <mergeCell ref="A6:A7"/>
    <mergeCell ref="B6:B7"/>
    <mergeCell ref="I6:I7"/>
    <mergeCell ref="J6:J7"/>
    <mergeCell ref="C6:C7"/>
    <mergeCell ref="D6:D7"/>
    <mergeCell ref="E6:E7"/>
    <mergeCell ref="F6:F7"/>
    <mergeCell ref="G6:G7"/>
    <mergeCell ref="H6:H7"/>
    <mergeCell ref="K6:K7"/>
    <mergeCell ref="L6:L7"/>
    <mergeCell ref="M6:M7"/>
    <mergeCell ref="N6:N7"/>
    <mergeCell ref="R5:U5"/>
    <mergeCell ref="E5:O5"/>
    <mergeCell ref="O6:O7"/>
    <mergeCell ref="P6:P7"/>
    <mergeCell ref="Q6:Q7"/>
    <mergeCell ref="Y2:AE2"/>
    <mergeCell ref="R6:R7"/>
    <mergeCell ref="AB6:AB7"/>
    <mergeCell ref="AC6:AC7"/>
    <mergeCell ref="Y6:AA6"/>
    <mergeCell ref="T6:T7"/>
    <mergeCell ref="U6:U7"/>
    <mergeCell ref="AE6:AE7"/>
    <mergeCell ref="S6:S7"/>
    <mergeCell ref="V6:V7"/>
    <mergeCell ref="W6:W7"/>
    <mergeCell ref="X6:X7"/>
    <mergeCell ref="AD6:AD7"/>
    <mergeCell ref="AF5:AX5"/>
    <mergeCell ref="AG6:AI6"/>
    <mergeCell ref="AJ6:AL6"/>
    <mergeCell ref="AM6:AO6"/>
    <mergeCell ref="AP6:AR6"/>
    <mergeCell ref="AS6:AU6"/>
    <mergeCell ref="AV6:AX6"/>
    <mergeCell ref="AF6:AF7"/>
    <mergeCell ref="L298:L301"/>
    <mergeCell ref="M298:M301"/>
    <mergeCell ref="N298:N301"/>
    <mergeCell ref="O298:O301"/>
    <mergeCell ref="F298:F301"/>
    <mergeCell ref="G298:G301"/>
    <mergeCell ref="H298:H301"/>
    <mergeCell ref="I298:I301"/>
    <mergeCell ref="J298:J301"/>
    <mergeCell ref="A330:A331"/>
    <mergeCell ref="C330:C331"/>
    <mergeCell ref="D330:D331"/>
    <mergeCell ref="E330:E331"/>
    <mergeCell ref="K298:K301"/>
    <mergeCell ref="A298:A301"/>
    <mergeCell ref="C298:C301"/>
    <mergeCell ref="D298:D301"/>
    <mergeCell ref="E298:E301"/>
    <mergeCell ref="C316:C317"/>
    <mergeCell ref="D316:D317"/>
    <mergeCell ref="E316:E317"/>
    <mergeCell ref="F316:F317"/>
    <mergeCell ref="G316:G317"/>
    <mergeCell ref="H316:H317"/>
    <mergeCell ref="I316:I317"/>
    <mergeCell ref="N336:N338"/>
    <mergeCell ref="I330:I331"/>
    <mergeCell ref="J330:J331"/>
    <mergeCell ref="K330:K331"/>
    <mergeCell ref="L330:L331"/>
    <mergeCell ref="M330:M331"/>
    <mergeCell ref="O336:O338"/>
    <mergeCell ref="A316:A317"/>
    <mergeCell ref="N330:N331"/>
    <mergeCell ref="O330:O331"/>
    <mergeCell ref="A336:A338"/>
    <mergeCell ref="C336:C338"/>
    <mergeCell ref="D336:D338"/>
    <mergeCell ref="E336:E338"/>
    <mergeCell ref="F336:F338"/>
    <mergeCell ref="G336:G338"/>
    <mergeCell ref="H336:H338"/>
    <mergeCell ref="I336:I338"/>
    <mergeCell ref="J336:J338"/>
    <mergeCell ref="K336:K338"/>
    <mergeCell ref="L336:L338"/>
    <mergeCell ref="M336:M338"/>
  </mergeCells>
  <phoneticPr fontId="2" type="noConversion"/>
  <dataValidations count="91">
    <dataValidation type="whole" allowBlank="1" showInputMessage="1" showErrorMessage="1" errorTitle="Klasifikacija" error="Gl. zavihek Classification ali zavihek Klasifikacija_x000d_" sqref="Z53 Z72:Z76 Z88:Z95 Z64:Z65 Z62 Z46:Z47 Z40 Z85 Z80:Z83 Z49:Z51 Z98" xr:uid="{00000000-0002-0000-0000-000000000000}">
      <formula1>1</formula1>
      <formula2>12</formula2>
    </dataValidation>
    <dataValidation type="decimal" allowBlank="1" showInputMessage="1" showErrorMessage="1" errorTitle="Stroški dela operaterja" error="decimalno število!" sqref="JJ240:JK256 TF240:TG256 ADB240:ADC256 AMX240:AMY256 AWT240:AWU256 BGP240:BGQ256 BQL240:BQM256 CAH240:CAI256 CKD240:CKE256 CTZ240:CUA256 DDV240:DDW256 DNR240:DNS256 DXN240:DXO256 EHJ240:EHK256 ERF240:ERG256 FBB240:FBC256 FKX240:FKY256 FUT240:FUU256 GEP240:GEQ256 GOL240:GOM256 GYH240:GYI256 HID240:HIE256 HRZ240:HSA256 IBV240:IBW256 ILR240:ILS256 IVN240:IVO256 JFJ240:JFK256 JPF240:JPG256 JZB240:JZC256 KIX240:KIY256 KST240:KSU256 LCP240:LCQ256 LML240:LMM256 LWH240:LWI256 MGD240:MGE256 MPZ240:MQA256 MZV240:MZW256 NJR240:NJS256 NTN240:NTO256 ODJ240:ODK256 ONF240:ONG256 OXB240:OXC256 PGX240:PGY256 PQT240:PQU256 QAP240:QAQ256 QKL240:QKM256 QUH240:QUI256 RED240:REE256 RNZ240:ROA256 RXV240:RXW256 SHR240:SHS256 SRN240:SRO256 TBJ240:TBK256 TLF240:TLG256 TVB240:TVC256 UEX240:UEY256 UOT240:UOU256 UYP240:UYQ256 VIL240:VIM256 VSH240:VSI256 WCD240:WCE256 WLZ240:WMA256 WVV240:WVW256 WVV1029:WVW1029 JJ660:JJ689 AD661:AD691 WVV738:WVW738 AD483:AE486 AD660:AE660 JJ552:JJ566 TF660:TF689 ADB660:ADB689 AMX660:AMX689 AWT660:AWT689 BGP660:BGP689 BQL660:BQL689 CAH660:CAH689 CKD660:CKD689 CTZ660:CTZ689 DDV660:DDV689 DNR660:DNR689 DXN660:DXN689 EHJ660:EHJ689 ERF660:ERF689 FBB660:FBB689 FKX660:FKX689 FUT660:FUT689 GEP660:GEP689 GOL660:GOL689 GYH660:GYH689 HID660:HID689 HRZ660:HRZ689 IBV660:IBV689 ILR660:ILR689 IVN660:IVN689 JFJ660:JFJ689 JPF660:JPF689 JZB660:JZB689 KIX660:KIX689 KST660:KST689 LCP660:LCP689 LML660:LML689 LWH660:LWH689 MGD660:MGD689 MPZ660:MPZ689 MZV660:MZV689 NJR660:NJR689 NTN660:NTN689 ODJ660:ODJ689 ONF660:ONF689 OXB660:OXB689 PGX660:PGX689 PQT660:PQT689 QAP660:QAP689 QKL660:QKL689 QUH660:QUH689 RED660:RED689 RNZ660:RNZ689 RXV660:RXV689 SHR660:SHR689 SRN660:SRN689 TBJ660:TBJ689 TLF660:TLF689 TVB660:TVB689 UEX660:UEX689 UOT660:UOT689 UYP660:UYP689 VIL660:VIL689 VSH660:VSH689 WCD660:WCD689 WLZ660:WLZ689 AD123 JJ766:JK777 TF766:TG777 ADB766:ADC777 AMX766:AMY777 AWT766:AWU777 BGP766:BGQ777 BQL766:BQM777 CAH766:CAI777 CKD766:CKE777 CTZ766:CUA777 DDV766:DDW777 DNR766:DNS777 DXN766:DXO777 EHJ766:EHK777 ERF766:ERG777 FBB766:FBC777 FKX766:FKY777 FUT766:FUU777 GEP766:GEQ777 GOL766:GOM777 GYH766:GYI777 HID766:HIE777 HRZ766:HSA777 IBV766:IBW777 ILR766:ILS777 IVN766:IVO777 JFJ766:JFK777 JPF766:JPG777 JZB766:JZC777 KIX766:KIY777 KST766:KSU777 LCP766:LCQ777 LML766:LMM777 LWH766:LWI777 MGD766:MGE777 MPZ766:MQA777 MZV766:MZW777 NJR766:NJS777 NTN766:NTO777 ODJ766:ODK777 ONF766:ONG777 OXB766:OXC777 PGX766:PGY777 PQT766:PQU777 QAP766:QAQ777 QKL766:QKM777 QUH766:QUI777 RED766:REE777 RNZ766:ROA777 RXV766:RXW777 SHR766:SHS777 SRN766:SRO777 TBJ766:TBK777 TLF766:TLG777 TVB766:TVC777 UEX766:UEY777 UOT766:UOU777 UYP766:UYQ777 VIL766:VIM777 VSH766:VSI777 WCD766:WCE777 WLZ766:WMA777 WVV766:WVW777 AD240:AE258 AD99:AD100 AD102:AD106 AD108:AD120 AD567:AE571 WVV660:WVV689 AD552:AD566 JJ567:JK571 TF567:TG571 ADB567:ADC571 AMX567:AMY571 AWT567:AWU571 BGP567:BGQ571 BQL567:BQM571 CAH567:CAI571 CKD567:CKE571 CTZ567:CUA571 DDV567:DDW571 DNR567:DNS571 DXN567:DXO571 EHJ567:EHK571 ERF567:ERG571 FBB567:FBC571 FKX567:FKY571 FUT567:FUU571 GEP567:GEQ571 GOL567:GOM571 GYH567:GYI571 HID567:HIE571 HRZ567:HSA571 IBV567:IBW571 ILR567:ILS571 IVN567:IVO571 JFJ567:JFK571 JPF567:JPG571 JZB567:JZC571 KIX567:KIY571 KST567:KSU571 LCP567:LCQ571 LML567:LMM571 LWH567:LWI571 MGD567:MGE571 MPZ567:MQA571 MZV567:MZW571 NJR567:NJS571 NTN567:NTO571 ODJ567:ODK571 ONF567:ONG571 OXB567:OXC571 PGX567:PGY571 PQT567:PQU571 QAP567:QAQ571 QKL567:QKM571 QUH567:QUI571 RED567:REE571 RNZ567:ROA571 RXV567:RXW571 SHR567:SHS571 SRN567:SRO571 TBJ567:TBK571 TLF567:TLG571 TVB567:TVC571 UEX567:UEY571 UOT567:UOU571 UYP567:UYQ571 VIL567:VIM571 VSH567:VSI571 WCD567:WCE571 WLZ567:WMA571 WVV567:WVW571 AD375:AE375 AD738:AE738 JJ738:JK738 TF738:TG738 ADB738:ADC738 AMX738:AMY738 AWT738:AWU738 BGP738:BGQ738 BQL738:BQM738 CAH738:CAI738 CKD738:CKE738 CTZ738:CUA738 DDV738:DDW738 DNR738:DNS738 DXN738:DXO738 EHJ738:EHK738 ERF738:ERG738 FBB738:FBC738 FKX738:FKY738 FUT738:FUU738 GEP738:GEQ738 GOL738:GOM738 GYH738:GYI738 HID738:HIE738 HRZ738:HSA738 IBV738:IBW738 ILR738:ILS738 IVN738:IVO738 JFJ738:JFK738 JPF738:JPG738 JZB738:JZC738 KIX738:KIY738 KST738:KSU738 LCP738:LCQ738 LML738:LMM738 LWH738:LWI738 MGD738:MGE738 MPZ738:MQA738 MZV738:MZW738 NJR738:NJS738 NTN738:NTO738 ODJ738:ODK738 ONF738:ONG738 OXB738:OXC738 PGX738:PGY738 PQT738:PQU738 QAP738:QAQ738 QKL738:QKM738 QUH738:QUI738 RED738:REE738 RNZ738:ROA738 RXV738:RXW738 SHR738:SHS738 SRN738:SRO738 TBJ738:TBK738 TLF738:TLG738 TVB738:TVC738 UEX738:UEY738 UOT738:UOU738 UYP738:UYQ738 VIL738:VIM738 VSH738:VSI738 WCD738:WCE738 WLZ738:WMA738 AD766:AE779 AD1029:AE1029 JJ1029:JK1029 TF1029:TG1029 ADB1029:ADC1029 AMX1029:AMY1029 AWT1029:AWU1029 BGP1029:BGQ1029 BQL1029:BQM1029 CAH1029:CAI1029 CKD1029:CKE1029 CTZ1029:CUA1029 DDV1029:DDW1029 DNR1029:DNS1029 DXN1029:DXO1029 EHJ1029:EHK1029 ERF1029:ERG1029 FBB1029:FBC1029 FKX1029:FKY1029 FUT1029:FUU1029 GEP1029:GEQ1029 GOL1029:GOM1029 GYH1029:GYI1029 HID1029:HIE1029 HRZ1029:HSA1029 IBV1029:IBW1029 ILR1029:ILS1029 IVN1029:IVO1029 JFJ1029:JFK1029 JPF1029:JPG1029 JZB1029:JZC1029 KIX1029:KIY1029 KST1029:KSU1029 LCP1029:LCQ1029 LML1029:LMM1029 LWH1029:LWI1029 MGD1029:MGE1029 MPZ1029:MQA1029 MZV1029:MZW1029 NJR1029:NJS1029 NTN1029:NTO1029 ODJ1029:ODK1029 ONF1029:ONG1029 OXB1029:OXC1029 PGX1029:PGY1029 PQT1029:PQU1029 QAP1029:QAQ1029 QKL1029:QKM1029 QUH1029:QUI1029 RED1029:REE1029 RNZ1029:ROA1029 RXV1029:RXW1029 SHR1029:SHS1029 SRN1029:SRO1029 TBJ1029:TBK1029 TLF1029:TLG1029 TVB1029:TVC1029 UEX1029:UEY1029 UOT1029:UOU1029 UYP1029:UYQ1029 VIL1029:VIM1029 VSH1029:VSI1029 WCD1029:WCE1029 WLZ1029:WMA1029 WWL11:WWM38 AB97 AB84 AB60:AB61 AD57:AE76 AD53:AE55 AD80:AE85 AD40:AE51 AD276:AE280 AD269:AE271 JJ267:JK271 WVV267:WVW271 WLZ267:WMA271 WCD267:WCE271 VSH267:VSI271 VIL267:VIM271 UYP267:UYQ271 UOT267:UOU271 UEX267:UEY271 TVB267:TVC271 TLF267:TLG271 TBJ267:TBK271 SRN267:SRO271 SHR267:SHS271 RXV267:RXW271 RNZ267:ROA271 RED267:REE271 QUH267:QUI271 QKL267:QKM271 QAP267:QAQ271 PQT267:PQU271 PGX267:PGY271 OXB267:OXC271 ONF267:ONG271 ODJ267:ODK271 NTN267:NTO271 NJR267:NJS271 MZV267:MZW271 MPZ267:MQA271 MGD267:MGE271 LWH267:LWI271 LML267:LMM271 LCP267:LCQ271 KST267:KSU271 KIX267:KIY271 JZB267:JZC271 JPF267:JPG271 JFJ267:JFK271 IVN267:IVO271 ILR267:ILS271 IBV267:IBW271 HRZ267:HSA271 HID267:HIE271 GYH267:GYI271 GOL267:GOM271 GEP267:GEQ271 FUT267:FUU271 FKX267:FKY271 FBB267:FBC271 ERF267:ERG271 EHJ267:EHK271 DXN267:DXO271 DNR267:DNS271 DDV267:DDW271 CTZ267:CUA271 CKD267:CKE271 CAH267:CAI271 BQL267:BQM271 BGP267:BGQ271 AWT267:AWU271 AMX267:AMY271 ADB267:ADC271 TF267:TG271 WVV486:WVW491 JJ486:JK491 TF486:TG491 ADB486:ADC491 AMX486:AMY491 AWT486:AWU491 BGP486:BGQ491 BQL486:BQM491 CAH486:CAI491 CKD486:CKE491 CTZ486:CUA491 DDV486:DDW491 DNR486:DNS491 DXN486:DXO491 EHJ486:EHK491 ERF486:ERG491 FBB486:FBC491 FKX486:FKY491 FUT486:FUU491 GEP486:GEQ491 GOL486:GOM491 GYH486:GYI491 HID486:HIE491 HRZ486:HSA491 IBV486:IBW491 ILR486:ILS491 IVN486:IVO491 JFJ486:JFK491 JPF486:JPG491 JZB486:JZC491 KIX486:KIY491 KST486:KSU491 LCP486:LCQ491 LML486:LMM491 LWH486:LWI491 MGD486:MGE491 MPZ486:MQA491 MZV486:MZW491 NJR486:NJS491 NTN486:NTO491 ODJ486:ODK491 ONF486:ONG491 OXB486:OXC491 PGX486:PGY491 PQT486:PQU491 QAP486:QAQ491 QKL486:QKM491 QUH486:QUI491 RED486:REE491 RNZ486:ROA491 RXV486:RXW491 SHR486:SHS491 SRN486:SRO491 TBJ486:TBK491 TLF486:TLG491 TVB486:TVC491 UEX486:UEY491 UOT486:UOU491 UYP486:UYQ491 VIL486:VIM491 VSH486:VSI491 WCD486:WCE491 WLZ486:WMA491 AD488:AE491 AD87:AE98 AD11:AE38 JZ11:KA38 TV11:TW38 ADR11:ADS38 ANN11:ANO38 AXJ11:AXK38 BHF11:BHG38 BRB11:BRC38 CAX11:CAY38 CKT11:CKU38 CUP11:CUQ38 DEL11:DEM38 DOH11:DOI38 DYD11:DYE38 EHZ11:EIA38 ERV11:ERW38 FBR11:FBS38 FLN11:FLO38 FVJ11:FVK38 GFF11:GFG38 GPB11:GPC38 GYX11:GYY38 HIT11:HIU38 HSP11:HSQ38 ICL11:ICM38 IMH11:IMI38 IWD11:IWE38 JFZ11:JGA38 JPV11:JPW38 JZR11:JZS38 KJN11:KJO38 KTJ11:KTK38 LDF11:LDG38 LNB11:LNC38 LWX11:LWY38 MGT11:MGU38 MQP11:MQQ38 NAL11:NAM38 NKH11:NKI38 NUD11:NUE38 ODZ11:OEA38 ONV11:ONW38 OXR11:OXS38 PHN11:PHO38 PRJ11:PRK38 QBF11:QBG38 QLB11:QLC38 QUX11:QUY38 RET11:REU38 ROP11:ROQ38 RYL11:RYM38 SIH11:SII38 SSD11:SSE38 TBZ11:TCA38 TLV11:TLW38 TVR11:TVS38 UFN11:UFO38 UPJ11:UPK38 UZF11:UZG38 VJB11:VJC38 VSX11:VSY38 WCT11:WCU38 WMP11:WMQ38 AE99:AE129 AD130:AE221 JZ130:KA221 TV130:TW221 ADR130:ADS221 ANN130:ANO221 AXJ130:AXK221 BHF130:BHG221 BRB130:BRC221 CAX130:CAY221 CKT130:CKU221 CUP130:CUQ221 DEL130:DEM221 DOH130:DOI221 DYD130:DYE221 EHZ130:EIA221 ERV130:ERW221 FBR130:FBS221 FLN130:FLO221 FVJ130:FVK221 GFF130:GFG221 GPB130:GPC221 GYX130:GYY221 HIT130:HIU221 HSP130:HSQ221 ICL130:ICM221 IMH130:IMI221 IWD130:IWE221 JFZ130:JGA221 JPV130:JPW221 JZR130:JZS221 KJN130:KJO221 KTJ130:KTK221 LDF130:LDG221 LNB130:LNC221 LWX130:LWY221 MGT130:MGU221 MQP130:MQQ221 NAL130:NAM221 NKH130:NKI221 NUD130:NUE221 ODZ130:OEA221 ONV130:ONW221 OXR130:OXS221 PHN130:PHO221 PRJ130:PRK221 QBF130:QBG221 QLB130:QLC221 QUX130:QUY221 RET130:REU221 ROP130:ROQ221 RYL130:RYM221 SIH130:SII221 SSD130:SSE221 TBZ130:TCA221 TLV130:TLW221 TVR130:TVS221 UFN130:UFO221 UPJ130:UPK221 UZF130:UZG221 VJB130:VJC221 VSX130:VSY221 WCT130:WCU221 WMP130:WMQ221 WWL130:WWM221 JZ276:KA279 TV276:TW279 ADR276:ADS279 ANN276:ANO279 AXJ276:AXK279 BHF276:BHG279 BRB276:BRC279 CAX276:CAY279 CKT276:CKU279 CUP276:CUQ279 DEL276:DEM279 DOH276:DOI279 DYD276:DYE279 EHZ276:EIA279 ERV276:ERW279 FBR276:FBS279 FLN276:FLO279 FVJ276:FVK279 GFF276:GFG279 GPB276:GPC279 GYX276:GYY279 HIT276:HIU279 HSP276:HSQ279 ICL276:ICM279 IMH276:IMI279 IWD276:IWE279 JFZ276:JGA279 JPV276:JPW279 JZR276:JZS279 KJN276:KJO279 KTJ276:KTK279 LDF276:LDG279 LNB276:LNC279 LWX276:LWY279 MGT276:MGU279 MQP276:MQQ279 NAL276:NAM279 NKH276:NKI279 NUD276:NUE279 ODZ276:OEA279 ONV276:ONW279 OXR276:OXS279 PHN276:PHO279 PRJ276:PRK279 QBF276:QBG279 QLB276:QLC279 QUX276:QUY279 RET276:REU279 ROP276:ROQ279 RYL276:RYM279 SIH276:SII279 SSD276:SSE279 TBZ276:TCA279 TLV276:TLW279 TVR276:TVS279 UFN276:UFO279 UPJ276:UPK279 UZF276:UZG279 VJB276:VJC279 VSX276:VSY279 WCT276:WCU279 WMP276:WMQ279 WWL276:WWM279 WVV552:WVV566 WLZ552:WLZ566 WCD552:WCD566 VSH552:VSH566 VIL552:VIL566 UYP552:UYP566 UOT552:UOT566 UEX552:UEX566 TVB552:TVB566 TLF552:TLF566 TBJ552:TBJ566 SRN552:SRN566 SHR552:SHR566 RXV552:RXV566 RNZ552:RNZ566 RED552:RED566 QUH552:QUH566 QKL552:QKL566 QAP552:QAP566 PQT552:PQT566 PGX552:PGX566 OXB552:OXB566 ONF552:ONF566 ODJ552:ODJ566 NTN552:NTN566 NJR552:NJR566 MZV552:MZV566 MPZ552:MPZ566 MGD552:MGD566 LWH552:LWH566 LML552:LML566 LCP552:LCP566 KST552:KST566 KIX552:KIX566 JZB552:JZB566 JPF552:JPF566 JFJ552:JFJ566 IVN552:IVN566 ILR552:ILR566 IBV552:IBV566 HRZ552:HRZ566 HID552:HID566 GYH552:GYH566 GOL552:GOL566 GEP552:GEP566 FUT552:FUT566 FKX552:FKX566 FBB552:FBB566 ERF552:ERF566 EHJ552:EHJ566 DXN552:DXN566 DNR552:DNR566 DDV552:DDV566 CTZ552:CTZ566 CKD552:CKD566 CAH552:CAH566 BQL552:BQL566 BGP552:BGP566 AWT552:AWT566 AMX552:AMX566 ADB552:ADB566 TF552:TF566 WVV690:WVW691 WLZ690:WMA691 WCD690:WCE691 VSH690:VSI691 VIL690:VIM691 UYP690:UYQ691 UOT690:UOU691 UEX690:UEY691 TVB690:TVC691 TLF690:TLG691 TBJ690:TBK691 SRN690:SRO691 SHR690:SHS691 RXV690:RXW691 RNZ690:ROA691 RED690:REE691 QUH690:QUI691 QKL690:QKM691 QAP690:QAQ691 PQT690:PQU691 PGX690:PGY691 OXB690:OXC691 ONF690:ONG691 ODJ690:ODK691 NTN690:NTO691 NJR690:NJS691 MZV690:MZW691 MPZ690:MQA691 MGD690:MGE691 LWH690:LWI691 LML690:LMM691 LCP690:LCQ691 KST690:KSU691 KIX690:KIY691 JZB690:JZC691 JPF690:JPG691 JFJ690:JFK691 IVN690:IVO691 ILR690:ILS691 IBV690:IBW691 HRZ690:HSA691 HID690:HIE691 GYH690:GYI691 GOL690:GOM691 GEP690:GEQ691 FUT690:FUU691 FKX690:FKY691 FBB690:FBC691 ERF690:ERG691 EHJ690:EHK691 DXN690:DXO691 DNR690:DNS691 DDV690:DDW691 CTZ690:CUA691 CKD690:CKE691 CAH690:CAI691 BQL690:BQM691 BGP690:BGQ691 AWT690:AWU691 AMX690:AMY691 ADB690:ADC691 TF690:TG691 JJ690:JK691 AD499:AE508 JZ499:KA508 TV499:TW508 ADR499:ADS508 ANN499:ANO508 AXJ499:AXK508 BHF499:BHG508 BRB499:BRC508 CAX499:CAY508 CKT499:CKU508 CUP499:CUQ508 DEL499:DEM508 DOH499:DOI508 DYD499:DYE508 EHZ499:EIA508 ERV499:ERW508 FBR499:FBS508 FLN499:FLO508 FVJ499:FVK508 GFF499:GFG508 GPB499:GPC508 GYX499:GYY508 HIT499:HIU508 HSP499:HSQ508 ICL499:ICM508 IMH499:IMI508 IWD499:IWE508 JFZ499:JGA508 JPV499:JPW508 JZR499:JZS508 KJN499:KJO508 KTJ499:KTK508 LDF499:LDG508 LNB499:LNC508 LWX499:LWY508 MGT499:MGU508 MQP499:MQQ508 NAL499:NAM508 NKH499:NKI508 NUD499:NUE508 ODZ499:OEA508 ONV499:ONW508 OXR499:OXS508 PHN499:PHO508 PRJ499:PRK508 QBF499:QBG508 QLB499:QLC508 QUX499:QUY508 RET499:REU508 ROP499:ROQ508 RYL499:RYM508 SIH499:SII508 SSD499:SSE508 TBZ499:TCA508 TLV499:TLW508 TVR499:TVS508 UFN499:UFO508 UPJ499:UPK508 UZF499:UZG508 VJB499:VJC508 VSX499:VSY508 WCT499:WCU508 WMP499:WMQ508 WWL499:WWM508 WLZ739:WLZ742 WCD739:WCD742 VSH739:VSH742 VIL739:VIL742 UYP739:UYP742 UOT739:UOT742 UEX739:UEX742 TVB739:TVB742 TLF739:TLF742 TBJ739:TBJ742 SRN739:SRN742 SHR739:SHR742 RXV739:RXV742 RNZ739:RNZ742 RED739:RED742 QUH739:QUH742 QKL739:QKL742 QAP739:QAP742 PQT739:PQT742 PGX739:PGX742 OXB739:OXB742 ONF739:ONF742 ODJ739:ODJ742 NTN739:NTN742 NJR739:NJR742 MZV739:MZV742 MPZ739:MPZ742 MGD739:MGD742 LWH739:LWH742 LML739:LML742 LCP739:LCP742 KST739:KST742 KIX739:KIX742 JZB739:JZB742 JPF739:JPF742 JFJ739:JFJ742 IVN739:IVN742 ILR739:ILR742 IBV739:IBV742 HRZ739:HRZ742 HID739:HID742 GYH739:GYH742 GOL739:GOL742 GEP739:GEP742 FUT739:FUT742 FKX739:FKX742 FBB739:FBB742 ERF739:ERF742 EHJ739:EHJ742 DXN739:DXN742 DNR739:DNR742 DDV739:DDV742 CTZ739:CTZ742 CKD739:CKD742 CAH739:CAH742 BQL739:BQL742 BGP739:BGP742 AWT739:AWT742 AMX739:AMX742 ADB739:ADB742 TF739:TF742 JJ739:JJ742 WWL692:WWM699 AD700 JZ700 TV700 ADR700 ANN700 AXJ700 BHF700 BRB700 CAX700 CKT700 CUP700 DEL700 DOH700 DYD700 EHZ700 ERV700 FBR700 FLN700 FVJ700 GFF700 GPB700 GYX700 HIT700 HSP700 ICL700 IMH700 IWD700 JFZ700 JPV700 JZR700 KJN700 KTJ700 LDF700 LNB700 LWX700 MGT700 MQP700 NAL700 NKH700 NUD700 ODZ700 ONV700 OXR700 PHN700 PRJ700 QBF700 QLB700 QUX700 RET700 ROP700 RYL700 SIH700 SSD700 TBZ700 TLV700 TVR700 UFN700 UPJ700 UZF700 VJB700 VSX700 WCT700 WMP700 WWL700 AD692:AE699 JZ692:KA699 TV692:TW699 ADR692:ADS699 ANN692:ANO699 AXJ692:AXK699 BHF692:BHG699 BRB692:BRC699 CAX692:CAY699 CKT692:CKU699 CUP692:CUQ699 DEL692:DEM699 DOH692:DOI699 DYD692:DYE699 EHZ692:EIA699 ERV692:ERW699 FBR692:FBS699 FLN692:FLO699 FVJ692:FVK699 GFF692:GFG699 GPB692:GPC699 GYX692:GYY699 HIT692:HIU699 HSP692:HSQ699 ICL692:ICM699 IMH692:IMI699 IWD692:IWE699 JFZ692:JGA699 JPV692:JPW699 JZR692:JZS699 KJN692:KJO699 KTJ692:KTK699 LDF692:LDG699 LNB692:LNC699 LWX692:LWY699 MGT692:MGU699 MQP692:MQQ699 NAL692:NAM699 NKH692:NKI699 NUD692:NUE699 ODZ692:OEA699 ONV692:ONW699 OXR692:OXS699 PHN692:PHO699 PRJ692:PRK699 QBF692:QBG699 QLB692:QLC699 QUX692:QUY699 RET692:REU699 ROP692:ROQ699 RYL692:RYM699 SIH692:SII699 SSD692:SSE699 TBZ692:TCA699 TLV692:TLW699 TVR692:TVS699 UFN692:UFO699 UPJ692:UPK699 UZF692:UZG699 VJB692:VJC699 VSX692:VSY699 WCT692:WCU699 WMP692:WMQ699 AD739:AD742 WVV739:WVV742 AE747:AE750 KA747:KA750 TW747:TW750 ADS747:ADS750 ANO747:ANO750 AXK747:AXK750 BHG747:BHG750 BRC747:BRC750 CAY747:CAY750 CKU747:CKU750 CUQ747:CUQ750 DEM747:DEM750 DOI747:DOI750 DYE747:DYE750 EIA747:EIA750 ERW747:ERW750 FBS747:FBS750 FLO747:FLO750 FVK747:FVK750 GFG747:GFG750 GPC747:GPC750 GYY747:GYY750 HIU747:HIU750 HSQ747:HSQ750 ICM747:ICM750 IMI747:IMI750 IWE747:IWE750 JGA747:JGA750 JPW747:JPW750 JZS747:JZS750 KJO747:KJO750 KTK747:KTK750 LDG747:LDG750 LNC747:LNC750 LWY747:LWY750 MGU747:MGU750 MQQ747:MQQ750 NAM747:NAM750 NKI747:NKI750 NUE747:NUE750 OEA747:OEA750 ONW747:ONW750 OXS747:OXS750 PHO747:PHO750 PRK747:PRK750 QBG747:QBG750 QLC747:QLC750 QUY747:QUY750 REU747:REU750 ROQ747:ROQ750 RYM747:RYM750 SII747:SII750 SSE747:SSE750 TCA747:TCA750 TLW747:TLW750 TVS747:TVS750 UFO747:UFO750 UPK747:UPK750 UZG747:UZG750 VJC747:VJC750 VSY747:VSY750 WCU747:WCU750 WMQ747:WMQ750 WWM747:WWM750 AE745 KA745 TW745 ADS745 ANO745 AXK745 BHG745 BRC745 CAY745 CKU745 CUQ745 DEM745 DOI745 DYE745 EIA745 ERW745 FBS745 FLO745 FVK745 GFG745 GPC745 GYY745 HIU745 HSQ745 ICM745 IMI745 IWE745 JGA745 JPW745 JZS745 KJO745 KTK745 LDG745 LNC745 LWY745 MGU745 MQQ745 NAM745 NKI745 NUE745 OEA745 ONW745 OXS745 PHO745 PRK745 QBG745 QLC745 QUY745 REU745 ROQ745 RYM745 SII745 SSE745 TCA745 TLW745 TVS745 UFO745 UPK745 UZG745 VJC745 VSY745 WCU745 WMQ745 WWM745 AD751:AE763 JZ751:KA763 TV751:TW763 ADR751:ADS763 ANN751:ANO763 AXJ751:AXK763 BHF751:BHG763 BRB751:BRC763 CAX751:CAY763 CKT751:CKU763 CUP751:CUQ763 DEL751:DEM763 DOH751:DOI763 DYD751:DYE763 EHZ751:EIA763 ERV751:ERW763 FBR751:FBS763 FLN751:FLO763 FVJ751:FVK763 GFF751:GFG763 GPB751:GPC763 GYX751:GYY763 HIT751:HIU763 HSP751:HSQ763 ICL751:ICM763 IMH751:IMI763 IWD751:IWE763 JFZ751:JGA763 JPV751:JPW763 JZR751:JZS763 KJN751:KJO763 KTJ751:KTK763 LDF751:LDG763 LNB751:LNC763 LWX751:LWY763 MGT751:MGU763 MQP751:MQQ763 NAL751:NAM763 NKH751:NKI763 NUD751:NUE763 ODZ751:OEA763 ONV751:ONW763 OXR751:OXS763 PHN751:PHO763 PRJ751:PRK763 QBF751:QBG763 QLB751:QLC763 QUX751:QUY763 RET751:REU763 ROP751:ROQ763 RYL751:RYM763 SIH751:SII763 SSD751:SSE763 TBZ751:TCA763 TLV751:TLW763 TVR751:TVS763 UFN751:UFO763 UPJ751:UPK763 UZF751:UZG763 VJB751:VJC763 VSX751:VSY763 WCT751:WCU763 WMP751:WMQ763 WWL751:WWM763 WWL743:WWM743 WWL744:WWL750 WMP743:WMQ743 WMP744:WMP750 WCT743:WCU743 WCT744:WCT750 VSX743:VSY743 VSX744:VSX750 VJB743:VJC743 VJB744:VJB750 UZF743:UZG743 UZF744:UZF750 UPJ743:UPK743 UPJ744:UPJ750 UFN743:UFO743 UFN744:UFN750 TVR743:TVS743 TVR744:TVR750 TLV743:TLW743 TLV744:TLV750 TBZ743:TCA743 TBZ744:TBZ750 SSD743:SSE743 SSD744:SSD750 SIH743:SII743 SIH744:SIH750 RYL743:RYM743 RYL744:RYL750 ROP743:ROQ743 ROP744:ROP750 RET743:REU743 RET744:RET750 QUX743:QUY743 QUX744:QUX750 QLB743:QLC743 QLB744:QLB750 QBF743:QBG743 QBF744:QBF750 PRJ743:PRK743 PRJ744:PRJ750 PHN743:PHO743 PHN744:PHN750 OXR743:OXS743 OXR744:OXR750 ONV743:ONW743 ONV744:ONV750 ODZ743:OEA743 ODZ744:ODZ750 NUD743:NUE743 NUD744:NUD750 NKH743:NKI743 NKH744:NKH750 NAL743:NAM743 NAL744:NAL750 MQP743:MQQ743 MQP744:MQP750 MGT743:MGU743 MGT744:MGT750 LWX743:LWY743 LWX744:LWX750 LNB743:LNC743 LNB744:LNB750 LDF743:LDG743 LDF744:LDF750 KTJ743:KTK743 KTJ744:KTJ750 KJN743:KJO743 KJN744:KJN750 JZR743:JZS743 JZR744:JZR750 JPV743:JPW743 JPV744:JPV750 JFZ743:JGA743 JFZ744:JFZ750 IWD743:IWE743 IWD744:IWD750 IMH743:IMI743 IMH744:IMH750 ICL743:ICM743 ICL744:ICL750 HSP743:HSQ743 HSP744:HSP750 HIT743:HIU743 HIT744:HIT750 GYX743:GYY743 GYX744:GYX750 GPB743:GPC743 GPB744:GPB750 GFF743:GFG743 GFF744:GFF750 FVJ743:FVK743 FVJ744:FVJ750 FLN743:FLO743 FLN744:FLN750 FBR743:FBS743 FBR744:FBR750 ERV743:ERW743 ERV744:ERV750 EHZ743:EIA743 EHZ744:EHZ750 DYD743:DYE743 DYD744:DYD750 DOH743:DOI743 DOH744:DOH750 DEL743:DEM743 DEL744:DEL750 CUP743:CUQ743 CUP744:CUP750 CKT743:CKU743 CKT744:CKT750 CAX743:CAY743 CAX744:CAX750 BRB743:BRC743 BRB744:BRB750 BHF743:BHG743 BHF744:BHF750 AXJ743:AXK743 AXJ744:AXJ750 ANN743:ANO743 ANN744:ANN750 ADR743:ADS743 ADR744:ADR750 TV743:TW743 TV744:TV750 JZ743:KA743 JZ744:JZ750 AD743:AE743 AD744:AD750 AD546:AE547 AD510:AE537" xr:uid="{00000000-0002-0000-0000-000001000000}">
      <formula1>0</formula1>
      <formula2>200</formula2>
    </dataValidation>
    <dataValidation type="whole" operator="greaterThanOrEqual" allowBlank="1" showInputMessage="1" showErrorMessage="1" errorTitle="Nabavna vrednost" error="celo število!" sqref="J85 J96" xr:uid="{00000000-0002-0000-0000-000002000000}">
      <formula1>0</formula1>
      <formula2>0</formula2>
    </dataValidation>
    <dataValidation type="whole" operator="greaterThanOrEqual" allowBlank="1" showErrorMessage="1" errorTitle="Nabavna vrednost" error="celo število!" sqref="J52 J56 J290:J295 JF290:JF295 TB290:TB295 ACX290:ACX295 AMT290:AMT295 AWP290:AWP295 BGL290:BGL295 BQH290:BQH295 CAD290:CAD295 CJZ290:CJZ295 CTV290:CTV295 DDR290:DDR295 DNN290:DNN295 DXJ290:DXJ295 EHF290:EHF295 ERB290:ERB295 FAX290:FAX295 FKT290:FKT295 FUP290:FUP295 GEL290:GEL295 GOH290:GOH295 GYD290:GYD295 HHZ290:HHZ295 HRV290:HRV295 IBR290:IBR295 ILN290:ILN295 IVJ290:IVJ295 JFF290:JFF295 JPB290:JPB295 JYX290:JYX295 KIT290:KIT295 KSP290:KSP295 LCL290:LCL295 LMH290:LMH295 LWD290:LWD295 MFZ290:MFZ295 MPV290:MPV295 MZR290:MZR295 NJN290:NJN295 NTJ290:NTJ295 ODF290:ODF295 ONB290:ONB295 OWX290:OWX295 PGT290:PGT295 PQP290:PQP295 QAL290:QAL295 QKH290:QKH295 QUD290:QUD295 RDZ290:RDZ295 RNV290:RNV295 RXR290:RXR295 SHN290:SHN295 SRJ290:SRJ295 TBF290:TBF295 TLB290:TLB295 TUX290:TUX295 UET290:UET295 UOP290:UOP295 UYL290:UYL295 VIH290:VIH295 VSD290:VSD295 WBZ290:WBZ295 WLV290:WLV295 WVR290:WVR295" xr:uid="{00000000-0002-0000-0000-000003000000}">
      <formula1>0</formula1>
      <formula2>0</formula2>
    </dataValidation>
    <dataValidation type="whole" operator="greaterThanOrEqual" allowBlank="1" showInputMessage="1" showErrorMessage="1" errorTitle="Nabavna vrednost" error="celo število!" sqref="UED491 UNZ491 UXV491 VHR491 VRN491 WBJ491 WLF491 J99 J101:J128 WVB491 WLF486:WLF487 WBJ486:WBJ487 VRN486:VRN487 VHR486:VHR487 UXV486:UXV487 UNZ486:UNZ487 UED486:UED487 TUH486:TUH487 TKL486:TKL487 TAP486:TAP487 SQT486:SQT487 SGX486:SGX487 RXB486:RXB487 RNF486:RNF487 RDJ486:RDJ487 QTN486:QTN487 QJR486:QJR487 PZV486:PZV487 PPZ486:PPZ487 PGD486:PGD487 OWH486:OWH487 OML486:OML487 OCP486:OCP487 NST486:NST487 NIX486:NIX487 MZB486:MZB487 MPF486:MPF487 MFJ486:MFJ487 LVN486:LVN487 LLR486:LLR487 LBV486:LBV487 KRZ486:KRZ487 KID486:KID487 JYH486:JYH487 JOL486:JOL487 JEP486:JEP487 IUT486:IUT487 IKX486:IKX487 IBB486:IBB487 HRF486:HRF487 HHJ486:HHJ487 GXN486:GXN487 GNR486:GNR487 GDV486:GDV487 FTZ486:FTZ487 FKD486:FKD487 FAH486:FAH487 EQL486:EQL487 EGP486:EGP487 DWT486:DWT487 DMX486:DMX487 DDB486:DDB487 CTF486:CTF487 CJJ486:CJJ487 BZN486:BZN487 BPR486:BPR487 BFV486:BFV487 AVZ486:AVZ487 AMD486:AMD487 ACH486:ACH487 SL486:SL487 IP486:IP487 WVB486:WVB487 IP491 SL491 ACH491 AMD491 AVZ491 BFV491 BPR491 BZN491 CJJ491 CTF491 DDB491 DMX491 DWT491 EGP491 EQL491 FAH491 FKD491 FTZ491 GDV491 GNR491 GXN491 HHJ491 HRF491 IBB491 IKX491 IUT491 JEP491 JOL491 JYH491 KID491 KRZ491 LBV491 LLR491 LVN491 MFJ491 MPF491 MZB491 NIX491 NST491 OCP491 OML491 OWH491 PGD491 PPZ491 PZV491 QJR491 QTN491 RDJ491 RNF491 RXB491 SGX491 SQT491 TAP491 TKL491 TUH491 J73:J76 J64:J71 J53:J55 J40:J45 J87:J95 J57:J59 J80:J81 J83:J84 RUE619:RUE657 RKI619:RKI657 RAM619:RAM657 QQQ619:QQQ657 QGU619:QGU657 PWY619:PWY657 PNC619:PNC657 PDG619:PDG657 OTK619:OTK657 OJO619:OJO657 NZS619:NZS657 NPW619:NPW657 NGA619:NGA657 MWE619:MWE657 MMI619:MMI657 MCM619:MCM657 LSQ619:LSQ657 LIU619:LIU657 KYY619:KYY657 KPC619:KPC657 KFG619:KFG657 JVK619:JVK657 JLO619:JLO657 JBS619:JBS657 IRW619:IRW657 IIA619:IIA657 HYE619:HYE657 HOI619:HOI657 HEM619:HEM657 GUQ619:GUQ657 GKU619:GKU657 GAY619:GAY657 FRC619:FRC657 FHG619:FHG657 EXK619:EXK657 ENO619:ENO657 EDS619:EDS657 DTW619:DTW657 DKA619:DKA657 DAE619:DAE657 CQI619:CQI657 CGM619:CGM657 BWQ619:BWQ657 BMU619:BMU657 BCY619:BCY657 ATC619:ATC657 AJG619:AJG657 ZK619:ZK657 PO619:PO657 FS619:FS657 J619:J657 SNW619:SNW657 J609:J617 FS609:FS617 PO609:PO617 ZK609:ZK617 AJG609:AJG617 ATC609:ATC617 BCY609:BCY617 BMU609:BMU617 BWQ609:BWQ617 CGM609:CGM617 CQI609:CQI617 DAE609:DAE617 DKA609:DKA617 DTW609:DTW617 EDS609:EDS617 ENO609:ENO617 EXK609:EXK617 FHG609:FHG617 FRC609:FRC617 GAY609:GAY617 GKU609:GKU617 GUQ609:GUQ617 HEM609:HEM617 HOI609:HOI617 HYE609:HYE617 IIA609:IIA617 IRW609:IRW617 JBS609:JBS617 JLO609:JLO617 JVK609:JVK617 KFG609:KFG617 KPC609:KPC617 KYY609:KYY617 LIU609:LIU617 LSQ609:LSQ617 MCM609:MCM617 MMI609:MMI617 MWE609:MWE617 NGA609:NGA617 NPW609:NPW617 NZS609:NZS617 OJO609:OJO617 OTK609:OTK617 PDG609:PDG617 PNC609:PNC617 PWY609:PWY617 QGU609:QGU617 QQQ609:QQQ617 RAM609:RAM617 RKI609:RKI617 RUE609:RUE617 SEA609:SEA617 SNW609:SNW617 J47:J51 SEA619:SEA657 J491 J499:J508 JF499:JF508 TB499:TB508 ACX499:ACX508 AMT499:AMT508 AWP499:AWP508 BGL499:BGL508 BQH499:BQH508 CAD499:CAD508 CJZ499:CJZ508 CTV499:CTV508 DDR499:DDR508 DNN499:DNN508 DXJ499:DXJ508 EHF499:EHF508 ERB499:ERB508 FAX499:FAX508 FKT499:FKT508 FUP499:FUP508 GEL499:GEL508 GOH499:GOH508 GYD499:GYD508 HHZ499:HHZ508 HRV499:HRV508 IBR499:IBR508 ILN499:ILN508 IVJ499:IVJ508 JFF499:JFF508 JPB499:JPB508 JYX499:JYX508 KIT499:KIT508 KSP499:KSP508 LCL499:LCL508 LMH499:LMH508 LWD499:LWD508 MFZ499:MFZ508 MPV499:MPV508 MZR499:MZR508 NJN499:NJN508 NTJ499:NTJ508 ODF499:ODF508 ONB499:ONB508 OWX499:OWX508 PGT499:PGT508 PQP499:PQP508 QAL499:QAL508 QKH499:QKH508 QUD499:QUD508 RDZ499:RDZ508 RNV499:RNV508 RXR499:RXR508 SHN499:SHN508 SRJ499:SRJ508 TBF499:TBF508 TLB499:TLB508 TUX499:TUX508 UET499:UET508 UOP499:UOP508 UYL499:UYL508 VIH499:VIH508 VSD499:VSD508 WBZ499:WBZ508 WLV499:WLV508 WVR499:WVR508" xr:uid="{00000000-0002-0000-0000-000004000000}">
      <formula1>0</formula1>
    </dataValidation>
    <dataValidation type="whole" allowBlank="1" showErrorMessage="1" errorTitle="Leto" error="celo število" sqref="H52 H56 H290:H296 JD290:JD296 SZ290:SZ296 ACV290:ACV296 AMR290:AMR296 AWN290:AWN296 BGJ290:BGJ296 BQF290:BQF296 CAB290:CAB296 CJX290:CJX296 CTT290:CTT296 DDP290:DDP296 DNL290:DNL296 DXH290:DXH296 EHD290:EHD296 EQZ290:EQZ296 FAV290:FAV296 FKR290:FKR296 FUN290:FUN296 GEJ290:GEJ296 GOF290:GOF296 GYB290:GYB296 HHX290:HHX296 HRT290:HRT296 IBP290:IBP296 ILL290:ILL296 IVH290:IVH296 JFD290:JFD296 JOZ290:JOZ296 JYV290:JYV296 KIR290:KIR296 KSN290:KSN296 LCJ290:LCJ296 LMF290:LMF296 LWB290:LWB296 MFX290:MFX296 MPT290:MPT296 MZP290:MZP296 NJL290:NJL296 NTH290:NTH296 ODD290:ODD296 OMZ290:OMZ296 OWV290:OWV296 PGR290:PGR296 PQN290:PQN296 QAJ290:QAJ296 QKF290:QKF296 QUB290:QUB296 RDX290:RDX296 RNT290:RNT296 RXP290:RXP296 SHL290:SHL296 SRH290:SRH296 TBD290:TBD296 TKZ290:TKZ296 TUV290:TUV296 UER290:UER296 UON290:UON296 UYJ290:UYJ296 VIF290:VIF296 VSB290:VSB296 WBX290:WBX296 WLT290:WLT296 WVP290:WVP296" xr:uid="{00000000-0002-0000-0000-000005000000}">
      <formula1>1900</formula1>
      <formula2>2020</formula2>
    </dataValidation>
    <dataValidation type="whole" allowBlank="1" showInputMessage="1" showErrorMessage="1" errorTitle="Leto" error="celo število" sqref="SNU609:SNU617 AJE619:AJE657 SDY619:SDY657 WUZ491 H491 IN240:IN256 SJ240:SJ256 ACF240:ACF256 AMB240:AMB256 AVX240:AVX256 BFT240:BFT256 BPP240:BPP256 BZL240:BZL256 CJH240:CJH256 CTD240:CTD256 DCZ240:DCZ256 DMV240:DMV256 DWR240:DWR256 EGN240:EGN256 EQJ240:EQJ256 FAF240:FAF256 FKB240:FKB256 FTX240:FTX256 GDT240:GDT256 GNP240:GNP256 GXL240:GXL256 HHH240:HHH256 HRD240:HRD256 IAZ240:IAZ256 IKV240:IKV256 IUR240:IUR256 JEN240:JEN256 JOJ240:JOJ256 JYF240:JYF256 KIB240:KIB256 KRX240:KRX256 LBT240:LBT256 LLP240:LLP256 LVL240:LVL256 MFH240:MFH256 MPD240:MPD256 MYZ240:MYZ256 NIV240:NIV256 NSR240:NSR256 OCN240:OCN256 OMJ240:OMJ256 OWF240:OWF256 PGB240:PGB256 PPX240:PPX256 PZT240:PZT256 QJP240:QJP256 QTL240:QTL256 RDH240:RDH256 RND240:RND256 RWZ240:RWZ256 SGV240:SGV256 SQR240:SQR256 TAN240:TAN256 TKJ240:TKJ256 TUF240:TUF256 UEB240:UEB256 UNX240:UNX256 UXT240:UXT256 VHP240:VHP256 VRL240:VRL256 WBH240:WBH256 WLD240:WLD256 WUZ240:WUZ256 IN491 SJ491 ACF491 AMB491 AVX491 BFT491 BPP491 BZL491 CJH491 CTD491 DCZ491 DMV491 DWR491 EGN491 EQJ491 FAF491 FKB491 FTX491 GDT491 GNP491 GXL491 HHH491 HRD491 IAZ491 IKV491 IUR491 JEN491 JOJ491 JYF491 KIB491 KRX491 LBT491 LLP491 LVL491 MFH491 MPD491 MYZ491 NIV491 NSR491 OCN491 OMJ491 OWF491 PGB491 PPX491 PZT491 QJP491 QTL491 RDH491 RND491 RWZ491 SGV491 SQR491 TAN491 TKJ491 TUF491 UEB491 UNX491 UXT491 VHP491 VRL491 WBH491 WLD491 H98:H116 H118:H129 WLD486:WLD487 WBH486:WBH487 VRL486:VRL487 VHP486:VHP487 UXT486:UXT487 UNX486:UNX487 UEB486:UEB487 TUF486:TUF487 TKJ486:TKJ487 TAN486:TAN487 SQR486:SQR487 SGV486:SGV487 RWZ486:RWZ487 RND486:RND487 RDH486:RDH487 QTL486:QTL487 QJP486:QJP487 PZT486:PZT487 PPX486:PPX487 PGB486:PGB487 OWF486:OWF487 OMJ486:OMJ487 OCN486:OCN487 NSR486:NSR487 NIV486:NIV487 MYZ486:MYZ487 MPD486:MPD487 MFH486:MFH487 LVL486:LVL487 LLP486:LLP487 LBT486:LBT487 KRX486:KRX487 KIB486:KIB487 JYF486:JYF487 JOJ486:JOJ487 JEN486:JEN487 IUR486:IUR487 IKV486:IKV487 IAZ486:IAZ487 HRD486:HRD487 HHH486:HHH487 GXL486:GXL487 GNP486:GNP487 GDT486:GDT487 FTX486:FTX487 FKB486:FKB487 FAF486:FAF487 EQJ486:EQJ487 EGN486:EGN487 DWR486:DWR487 DMV486:DMV487 DCZ486:DCZ487 CTD486:CTD487 CJH486:CJH487 BZL486:BZL487 BPP486:BPP487 BFT486:BFT487 AVX486:AVX487 AMB486:AMB487 ACF486:ACF487 SJ486:SJ487 IN486:IN487 WUZ486:WUZ487 ZI619:ZI657 PM619:PM657 FQ619:FQ657 H619:H657 SNU619:SNU657 H609:H617 FQ609:FQ617 PM609:PM617 ZI609:ZI617 AJE609:AJE617 ATA609:ATA617 BCW609:BCW617 BMS609:BMS617 BWO609:BWO617 CGK609:CGK617 CQG609:CQG617 DAC609:DAC617 DJY609:DJY617 DTU609:DTU617 EDQ609:EDQ617 ENM609:ENM617 EXI609:EXI617 FHE609:FHE617 FRA609:FRA617 GAW609:GAW617 GKS609:GKS617 GUO609:GUO617 HEK609:HEK617 HOG609:HOG617 HYC609:HYC617 IHY609:IHY617 IRU609:IRU617 JBQ609:JBQ617 JLM609:JLM617 JVI609:JVI617 KFE609:KFE617 KPA609:KPA617 KYW609:KYW617 LIS609:LIS617 LSO609:LSO617 MCK609:MCK617 MMG609:MMG617 MWC609:MWC617 NFY609:NFY617 NPU609:NPU617 NZQ609:NZQ617 OJM609:OJM617 OTI609:OTI617 PDE609:PDE617 PNA609:PNA617 PWW609:PWW617 QGS609:QGS617 QQO609:QQO617 RAK609:RAK617 RKG609:RKG617 RUC609:RUC617 SDY609:SDY617 H62:H76 H87:H96 H57:H59 H53:H55 H80:H85 H40:H51 H240:H258 RUC619:RUC657 RKG619:RKG657 RAK619:RAK657 QQO619:QQO657 QGS619:QGS657 PWW619:PWW657 PNA619:PNA657 PDE619:PDE657 OTI619:OTI657 OJM619:OJM657 NZQ619:NZQ657 NPU619:NPU657 NFY619:NFY657 MWC619:MWC657 MMG619:MMG657 MCK619:MCK657 LSO619:LSO657 LIS619:LIS657 KYW619:KYW657 KPA619:KPA657 KFE619:KFE657 JVI619:JVI657 JLM619:JLM657 JBQ619:JBQ657 IRU619:IRU657 IHY619:IHY657 HYC619:HYC657 HOG619:HOG657 HEK619:HEK657 GUO619:GUO657 GKS619:GKS657 GAW619:GAW657 FRA619:FRA657 FHE619:FHE657 EXI619:EXI657 ENM619:ENM657 EDQ619:EDQ657 DTU619:DTU657 DJY619:DJY657 DAC619:DAC657 CQG619:CQG657 CGK619:CGK657 BWO619:BWO657 BMS619:BMS657 BCW619:BCW657 ATA619:ATA657 H499:H508 JD499:JD508 SZ499:SZ508 ACV499:ACV508 AMR499:AMR508 AWN499:AWN508 BGJ499:BGJ508 BQF499:BQF508 CAB499:CAB508 CJX499:CJX508 CTT499:CTT508 DDP499:DDP508 DNL499:DNL508 DXH499:DXH508 EHD499:EHD508 EQZ499:EQZ508 FAV499:FAV508 FKR499:FKR508 FUN499:FUN508 GEJ499:GEJ508 GOF499:GOF508 GYB499:GYB508 HHX499:HHX508 HRT499:HRT508 IBP499:IBP508 ILL499:ILL508 IVH499:IVH508 JFD499:JFD508 JOZ499:JOZ508 JYV499:JYV508 KIR499:KIR508 KSN499:KSN508 LCJ499:LCJ508 LMF499:LMF508 LWB499:LWB508 MFX499:MFX508 MPT499:MPT508 MZP499:MZP508 NJL499:NJL508 NTH499:NTH508 ODD499:ODD508 OMZ499:OMZ508 OWV499:OWV508 PGR499:PGR508 PQN499:PQN508 QAJ499:QAJ508 QKF499:QKF508 QUB499:QUB508 RDX499:RDX508 RNT499:RNT508 RXP499:RXP508 SHL499:SHL508 SRH499:SRH508 TBD499:TBD508 TKZ499:TKZ508 TUV499:TUV508 UER499:UER508 UON499:UON508 UYJ499:UYJ508 VIF499:VIF508 VSB499:VSB508 WBX499:WBX508 WLT499:WLT508 WVP499:WVP508" xr:uid="{00000000-0002-0000-0000-000006000000}">
      <formula1>1900</formula1>
      <formula2>2020</formula2>
    </dataValidation>
    <dataValidation type="decimal" allowBlank="1" showInputMessage="1" showErrorMessage="1" errorTitle="Cena" error="mora biti enaka ali manjša od lastne cene" sqref="Q52 Q85 Q96" xr:uid="{00000000-0002-0000-0000-000007000000}">
      <formula1>0</formula1>
      <formula2>U52</formula2>
    </dataValidation>
    <dataValidation type="decimal" allowBlank="1" showErrorMessage="1" errorTitle="Cena" error="mora biti enaka ali manjša od lastne cene" sqref="Q56" xr:uid="{00000000-0002-0000-0000-000008000000}">
      <formula1>0</formula1>
      <formula2>U56</formula2>
    </dataValidation>
    <dataValidation type="decimal" errorStyle="warning" allowBlank="1" showInputMessage="1" showErrorMessage="1" errorTitle="Cena" error="mora biti enaka ali manjša od lastne cene" sqref="Q99:Q129 R107:T107 N101:O101 N107:O107 R101:T101 N105:O105 WVI486:WVI487 WLM486:WLM487 WBQ486:WBQ487 VRU486:VRU487 VHY486:VHY487 UYC486:UYC487 UOG486:UOG487 UEK486:UEK487 TUO486:TUO487 TKS486:TKS487 TAW486:TAW487 SRA486:SRA487 SHE486:SHE487 RXI486:RXI487 RNM486:RNM487 RDQ486:RDQ487 QTU486:QTU487 QJY486:QJY487 QAC486:QAC487 PQG486:PQG487 PGK486:PGK487 OWO486:OWO487 OMS486:OMS487 OCW486:OCW487 NTA486:NTA487 NJE486:NJE487 MZI486:MZI487 MPM486:MPM487 MFQ486:MFQ487 LVU486:LVU487 LLY486:LLY487 LCC486:LCC487 KSG486:KSG487 KIK486:KIK487 JYO486:JYO487 JOS486:JOS487 JEW486:JEW487 IVA486:IVA487 ILE486:ILE487 IBI486:IBI487 HRM486:HRM487 HHQ486:HHQ487 GXU486:GXU487 GNY486:GNY487 GEC486:GEC487 FUG486:FUG487 FKK486:FKK487 FAO486:FAO487 EQS486:EQS487 EGW486:EGW487 DXA486:DXA487 DNE486:DNE487 DDI486:DDI487 CTM486:CTM487 CJQ486:CJQ487 BZU486:BZU487 BPY486:BPY487 BGC486:BGC487 AWG486:AWG487 AMK486:AMK487 ACO486:ACO487 SS486:SS487 IW486:IW487 Q87:Q95 Q57:Q60 Q53:Q55 Q62:Q84 IW552:IW571 SS552:SS571 ACO552:ACO571 AMK552:AMK571 AWG552:AWG571 BGC552:BGC571 BPY552:BPY571 BZU552:BZU571 CJQ552:CJQ571 CTM552:CTM571 DDI552:DDI571 DNE552:DNE571 DXA552:DXA571 EGW552:EGW571 EQS552:EQS571 FAO552:FAO571 FKK552:FKK571 FUG552:FUG571 GEC552:GEC571 GNY552:GNY571 GXU552:GXU571 HHQ552:HHQ571 HRM552:HRM571 IBI552:IBI571 ILE552:ILE571 IVA552:IVA571 JEW552:JEW571 JOS552:JOS571 JYO552:JYO571 KIK552:KIK571 KSG552:KSG571 LCC552:LCC571 LLY552:LLY571 LVU552:LVU571 MFQ552:MFQ571 MPM552:MPM571 MZI552:MZI571 NJE552:NJE571 NTA552:NTA571 OCW552:OCW571 OMS552:OMS571 OWO552:OWO571 PGK552:PGK571 PQG552:PQG571 QAC552:QAC571 QJY552:QJY571 QTU552:QTU571 RDQ552:RDQ571 RNM552:RNM571 RXI552:RXI571 SHE552:SHE571 SRA552:SRA571 TAW552:TAW571 TKS552:TKS571 TUO552:TUO571 UEK552:UEK571 UOG552:UOG571 UYC552:UYC571 VHY552:VHY571 VRU552:VRU571 WBQ552:WBQ571 WLM552:WLM571 WVI552:WVI571 Q552:Q571 RUL619:RUL657 RKP619:RKP657 RAT619:RAT657 QQX619:QQX657 QHB619:QHB657 PXF619:PXF657 PNJ619:PNJ657 PDN619:PDN657 OTR619:OTR657 OJV619:OJV657 NZZ619:NZZ657 NQD619:NQD657 NGH619:NGH657 MWL619:MWL657 MMP619:MMP657 MCT619:MCT657 LSX619:LSX657 LJB619:LJB657 KZF619:KZF657 KPJ619:KPJ657 KFN619:KFN657 JVR619:JVR657 JLV619:JLV657 JBZ619:JBZ657 ISD619:ISD657 IIH619:IIH657 HYL619:HYL657 HOP619:HOP657 HET619:HET657 GUX619:GUX657 GLB619:GLB657 GBF619:GBF657 FRJ619:FRJ657 FHN619:FHN657 EXR619:EXR657 ENV619:ENV657 EDZ619:EDZ657 DUD619:DUD657 DKH619:DKH657 DAL619:DAL657 CQP619:CQP657 CGT619:CGT657 BWX619:BWX657 BNB619:BNB657 BDF619:BDF657 ATJ619:ATJ657 AJN619:AJN657 ZR619:ZR657 PV619:PV657 FZ619:FZ657 Q619:Q657 SOD619:SOD657 Q609:Q617 FZ609:FZ617 PV609:PV617 ZR609:ZR617 AJN609:AJN617 ATJ609:ATJ617 BDF609:BDF617 BNB609:BNB617 BWX609:BWX617 CGT609:CGT617 CQP609:CQP617 DAL609:DAL617 DKH609:DKH617 DUD609:DUD617 EDZ609:EDZ617 ENV609:ENV617 EXR609:EXR617 FHN609:FHN617 FRJ609:FRJ617 GBF609:GBF617 GLB609:GLB617 GUX609:GUX617 HET609:HET617 HOP609:HOP617 HYL609:HYL617 IIH609:IIH617 ISD609:ISD617 JBZ609:JBZ617 JLV609:JLV617 JVR609:JVR617 KFN609:KFN617 KPJ609:KPJ617 KZF609:KZF617 LJB609:LJB617 LSX609:LSX617 MCT609:MCT617 MMP609:MMP617 MWL609:MWL617 NGH609:NGH617 NQD609:NQD617 NZZ609:NZZ617 OJV609:OJV617 OTR609:OTR617 PDN609:PDN617 PNJ609:PNJ617 PXF609:PXF617 QHB609:QHB617 QQX609:QQX617 RAT609:RAT617 RKP609:RKP617 RUL609:RUL617 SEH609:SEH617 SOD609:SOD617 Q40:Q51 SEH619:SEH657 Q491 IW491 WVI491 WLM491 WBQ491 VRU491 VHY491 UYC491 UOG491 UEK491 TUO491 TKS491 TAW491 SRA491 SHE491 RXI491 RNM491 RDQ491 QTU491 QJY491 QAC491 PQG491 PGK491 OWO491 OMS491 OCW491 NTA491 NJE491 MZI491 MPM491 MFQ491 LVU491 LLY491 LCC491 KSG491 KIK491 JYO491 JOS491 JEW491 IVA491 ILE491 IBI491 HRM491 HHQ491 GXU491 GNY491 GEC491 FUG491 FKK491 FAO491 EQS491 EGW491 DXA491 DNE491 DDI491 CTM491 CJQ491 BZU491 BPY491 BGC491 AWG491 AMK491 ACO491 SS491 Q499:Q508 JM499:JM508 TI499:TI508 ADE499:ADE508 ANA499:ANA508 AWW499:AWW508 BGS499:BGS508 BQO499:BQO508 CAK499:CAK508 CKG499:CKG508 CUC499:CUC508 DDY499:DDY508 DNU499:DNU508 DXQ499:DXQ508 EHM499:EHM508 ERI499:ERI508 FBE499:FBE508 FLA499:FLA508 FUW499:FUW508 GES499:GES508 GOO499:GOO508 GYK499:GYK508 HIG499:HIG508 HSC499:HSC508 IBY499:IBY508 ILU499:ILU508 IVQ499:IVQ508 JFM499:JFM508 JPI499:JPI508 JZE499:JZE508 KJA499:KJA508 KSW499:KSW508 LCS499:LCS508 LMO499:LMO508 LWK499:LWK508 MGG499:MGG508 MQC499:MQC508 MZY499:MZY508 NJU499:NJU508 NTQ499:NTQ508 ODM499:ODM508 ONI499:ONI508 OXE499:OXE508 PHA499:PHA508 PQW499:PQW508 QAS499:QAS508 QKO499:QKO508 QUK499:QUK508 REG499:REG508 ROC499:ROC508 RXY499:RXY508 SHU499:SHU508 SRQ499:SRQ508 TBM499:TBM508 TLI499:TLI508 TVE499:TVE508 UFA499:UFA508 UOW499:UOW508 UYS499:UYS508 VIO499:VIO508 VSK499:VSK508 WCG499:WCG508 WMC499:WMC508 WVY499:WVY508 T535:U535 Q546:Q550 Q510:Q537" xr:uid="{00000000-0002-0000-0000-000009000000}">
      <formula1>0</formula1>
      <formula2>R40</formula2>
    </dataValidation>
    <dataValidation type="decimal" operator="greaterThanOrEqual" allowBlank="1" showInputMessage="1" showErrorMessage="1" errorTitle="Stroški dela" error="decimalno število!" sqref="T85 T96 T98" xr:uid="{00000000-0002-0000-0000-00000A000000}">
      <formula1>0</formula1>
      <formula2>0</formula2>
    </dataValidation>
    <dataValidation type="decimal" operator="greaterThanOrEqual" allowBlank="1" showInputMessage="1" showErrorMessage="1" errorTitle="Stroški materiala" error="decimalno število!" sqref="S85 S96 S98" xr:uid="{00000000-0002-0000-0000-00000B000000}">
      <formula1>0</formula1>
      <formula2>0</formula2>
    </dataValidation>
    <dataValidation type="decimal" operator="greaterThanOrEqual" allowBlank="1" showInputMessage="1" showErrorMessage="1" errorTitle="Amortizacija" error="decimalno število!" sqref="R85 R96 R98" xr:uid="{00000000-0002-0000-0000-00000C000000}">
      <formula1>0</formula1>
      <formula2>0</formula2>
    </dataValidation>
    <dataValidation type="decimal" operator="greaterThanOrEqual" allowBlank="1" showErrorMessage="1" errorTitle="Stroški dela" error="decimalno število!" sqref="T52 T56 T290:T296 JP290:JP296 TL290:TL296 ADH290:ADH296 AND290:AND296 AWZ290:AWZ296 BGV290:BGV296 BQR290:BQR296 CAN290:CAN296 CKJ290:CKJ296 CUF290:CUF296 DEB290:DEB296 DNX290:DNX296 DXT290:DXT296 EHP290:EHP296 ERL290:ERL296 FBH290:FBH296 FLD290:FLD296 FUZ290:FUZ296 GEV290:GEV296 GOR290:GOR296 GYN290:GYN296 HIJ290:HIJ296 HSF290:HSF296 ICB290:ICB296 ILX290:ILX296 IVT290:IVT296 JFP290:JFP296 JPL290:JPL296 JZH290:JZH296 KJD290:KJD296 KSZ290:KSZ296 LCV290:LCV296 LMR290:LMR296 LWN290:LWN296 MGJ290:MGJ296 MQF290:MQF296 NAB290:NAB296 NJX290:NJX296 NTT290:NTT296 ODP290:ODP296 ONL290:ONL296 OXH290:OXH296 PHD290:PHD296 PQZ290:PQZ296 QAV290:QAV296 QKR290:QKR296 QUN290:QUN296 REJ290:REJ296 ROF290:ROF296 RYB290:RYB296 SHX290:SHX296 SRT290:SRT296 TBP290:TBP296 TLL290:TLL296 TVH290:TVH296 UFD290:UFD296 UOZ290:UOZ296 UYV290:UYV296 VIR290:VIR296 VSN290:VSN296 WCJ290:WCJ296 WMF290:WMF296 WWB290:WWB296" xr:uid="{00000000-0002-0000-0000-00000D000000}">
      <formula1>0</formula1>
      <formula2>0</formula2>
    </dataValidation>
    <dataValidation type="decimal" operator="greaterThanOrEqual" allowBlank="1" showErrorMessage="1" errorTitle="Stroški materiala" error="decimalno število!" sqref="S52 S56 S290:S296 JO290:JO296 TK290:TK296 ADG290:ADG296 ANC290:ANC296 AWY290:AWY296 BGU290:BGU296 BQQ290:BQQ296 CAM290:CAM296 CKI290:CKI296 CUE290:CUE296 DEA290:DEA296 DNW290:DNW296 DXS290:DXS296 EHO290:EHO296 ERK290:ERK296 FBG290:FBG296 FLC290:FLC296 FUY290:FUY296 GEU290:GEU296 GOQ290:GOQ296 GYM290:GYM296 HII290:HII296 HSE290:HSE296 ICA290:ICA296 ILW290:ILW296 IVS290:IVS296 JFO290:JFO296 JPK290:JPK296 JZG290:JZG296 KJC290:KJC296 KSY290:KSY296 LCU290:LCU296 LMQ290:LMQ296 LWM290:LWM296 MGI290:MGI296 MQE290:MQE296 NAA290:NAA296 NJW290:NJW296 NTS290:NTS296 ODO290:ODO296 ONK290:ONK296 OXG290:OXG296 PHC290:PHC296 PQY290:PQY296 QAU290:QAU296 QKQ290:QKQ296 QUM290:QUM296 REI290:REI296 ROE290:ROE296 RYA290:RYA296 SHW290:SHW296 SRS290:SRS296 TBO290:TBO296 TLK290:TLK296 TVG290:TVG296 UFC290:UFC296 UOY290:UOY296 UYU290:UYU296 VIQ290:VIQ296 VSM290:VSM296 WCI290:WCI296 WME290:WME296 WWA290:WWA296" xr:uid="{00000000-0002-0000-0000-00000E000000}">
      <formula1>0</formula1>
      <formula2>0</formula2>
    </dataValidation>
    <dataValidation type="decimal" operator="greaterThanOrEqual" allowBlank="1" showErrorMessage="1" errorTitle="Amortizacija" error="decimalno število!" sqref="R52 R56 R290:R296 JN290:JN296 TJ290:TJ296 ADF290:ADF296 ANB290:ANB296 AWX290:AWX296 BGT290:BGT296 BQP290:BQP296 CAL290:CAL296 CKH290:CKH296 CUD290:CUD296 DDZ290:DDZ296 DNV290:DNV296 DXR290:DXR296 EHN290:EHN296 ERJ290:ERJ296 FBF290:FBF296 FLB290:FLB296 FUX290:FUX296 GET290:GET296 GOP290:GOP296 GYL290:GYL296 HIH290:HIH296 HSD290:HSD296 IBZ290:IBZ296 ILV290:ILV296 IVR290:IVR296 JFN290:JFN296 JPJ290:JPJ296 JZF290:JZF296 KJB290:KJB296 KSX290:KSX296 LCT290:LCT296 LMP290:LMP296 LWL290:LWL296 MGH290:MGH296 MQD290:MQD296 MZZ290:MZZ296 NJV290:NJV296 NTR290:NTR296 ODN290:ODN296 ONJ290:ONJ296 OXF290:OXF296 PHB290:PHB296 PQX290:PQX296 QAT290:QAT296 QKP290:QKP296 QUL290:QUL296 REH290:REH296 ROD290:ROD296 RXZ290:RXZ296 SHV290:SHV296 SRR290:SRR296 TBN290:TBN296 TLJ290:TLJ296 TVF290:TVF296 UFB290:UFB296 UOX290:UOX296 UYT290:UYT296 VIP290:VIP296 VSL290:VSL296 WCH290:WCH296 WMD290:WMD296 WVZ290:WVZ296" xr:uid="{00000000-0002-0000-0000-00000F000000}">
      <formula1>0</formula1>
      <formula2>0</formula2>
    </dataValidation>
    <dataValidation type="decimal" operator="greaterThanOrEqual" allowBlank="1" showInputMessage="1" showErrorMessage="1" errorTitle="Stroški dela" error="decimalno število!" sqref="T99:T100 S121 T102:T106 WVL486:WVL487 WLP486:WLP487 WBT486:WBT487 VRX486:VRX487 VIB486:VIB487 UYF486:UYF487 UOJ486:UOJ487 UEN486:UEN487 TUR486:TUR487 TKV486:TKV487 TAZ486:TAZ487 SRD486:SRD487 SHH486:SHH487 RXL486:RXL487 RNP486:RNP487 RDT486:RDT487 QTX486:QTX487 QKB486:QKB487 QAF486:QAF487 PQJ486:PQJ487 PGN486:PGN487 OWR486:OWR487 OMV486:OMV487 OCZ486:OCZ487 NTD486:NTD487 NJH486:NJH487 MZL486:MZL487 MPP486:MPP487 MFT486:MFT487 LVX486:LVX487 LMB486:LMB487 LCF486:LCF487 KSJ486:KSJ487 KIN486:KIN487 JYR486:JYR487 JOV486:JOV487 JEZ486:JEZ487 IVD486:IVD487 ILH486:ILH487 IBL486:IBL487 HRP486:HRP487 HHT486:HHT487 GXX486:GXX487 GOB486:GOB487 GEF486:GEF487 FUJ486:FUJ487 FKN486:FKN487 FAR486:FAR487 EQV486:EQV487 EGZ486:EGZ487 DXD486:DXD487 DNH486:DNH487 DDL486:DDL487 CTP486:CTP487 CJT486:CJT487 BZX486:BZX487 BQB486:BQB487 BGF486:BGF487 AWJ486:AWJ487 AMN486:AMN487 ACR486:ACR487 SV486:SV487 IZ486:IZ487 T62:T76 T87:T95 T57:T59 T53:T55 T108:T129 T80:T84 AC552:AC566 JI552:JI566 TE552:TE566 ADA552:ADA566 AMW552:AMW566 AWS552:AWS566 BGO552:BGO566 BQK552:BQK566 CAG552:CAG566 CKC552:CKC566 CTY552:CTY566 DDU552:DDU566 DNQ552:DNQ566 DXM552:DXM566 EHI552:EHI566 ERE552:ERE566 FBA552:FBA566 FKW552:FKW566 FUS552:FUS566 GEO552:GEO566 GOK552:GOK566 GYG552:GYG566 HIC552:HIC566 HRY552:HRY566 IBU552:IBU566 ILQ552:ILQ566 IVM552:IVM566 JFI552:JFI566 JPE552:JPE566 JZA552:JZA566 KIW552:KIW566 KSS552:KSS566 LCO552:LCO566 LMK552:LMK566 LWG552:LWG566 MGC552:MGC566 MPY552:MPY566 MZU552:MZU566 NJQ552:NJQ566 NTM552:NTM566 ODI552:ODI566 ONE552:ONE566 OXA552:OXA566 PGW552:PGW566 PQS552:PQS566 QAO552:QAO566 QKK552:QKK566 QUG552:QUG566 REC552:REC566 RNY552:RNY566 RXU552:RXU566 SHQ552:SHQ566 SRM552:SRM566 TBI552:TBI566 TLE552:TLE566 TVA552:TVA566 UEW552:UEW566 UOS552:UOS566 UYO552:UYO566 VIK552:VIK566 VSG552:VSG566 WCC552:WCC566 WLY552:WLY566 WVU552:WVU566 IZ552:IZ571 SV552:SV571 ACR552:ACR571 AMN552:AMN571 AWJ552:AWJ571 BGF552:BGF571 BQB552:BQB571 BZX552:BZX571 CJT552:CJT571 CTP552:CTP571 DDL552:DDL571 DNH552:DNH571 DXD552:DXD571 EGZ552:EGZ571 EQV552:EQV571 FAR552:FAR571 FKN552:FKN571 FUJ552:FUJ571 GEF552:GEF571 GOB552:GOB571 GXX552:GXX571 HHT552:HHT571 HRP552:HRP571 IBL552:IBL571 ILH552:ILH571 IVD552:IVD571 JEZ552:JEZ571 JOV552:JOV571 JYR552:JYR571 KIN552:KIN571 KSJ552:KSJ571 LCF552:LCF571 LMB552:LMB571 LVX552:LVX571 MFT552:MFT571 MPP552:MPP571 MZL552:MZL571 NJH552:NJH571 NTD552:NTD571 OCZ552:OCZ571 OMV552:OMV571 OWR552:OWR571 PGN552:PGN571 PQJ552:PQJ571 QAF552:QAF571 QKB552:QKB571 QTX552:QTX571 RDT552:RDT571 RNP552:RNP571 RXL552:RXL571 SHH552:SHH571 SRD552:SRD571 TAZ552:TAZ571 TKV552:TKV571 TUR552:TUR571 UEN552:UEN571 UOJ552:UOJ571 UYF552:UYF571 VIB552:VIB571 VRX552:VRX571 WBT552:WBT571 WLP552:WLP571 WVL552:WVL571 RUO619:RUO657 RKS619:RKS657 RAW619:RAW657 QRA619:QRA657 QHE619:QHE657 PXI619:PXI657 PNM619:PNM657 PDQ619:PDQ657 OTU619:OTU657 OJY619:OJY657 OAC619:OAC657 NQG619:NQG657 NGK619:NGK657 MWO619:MWO657 MMS619:MMS657 MCW619:MCW657 LTA619:LTA657 LJE619:LJE657 KZI619:KZI657 KPM619:KPM657 KFQ619:KFQ657 JVU619:JVU657 JLY619:JLY657 JCC619:JCC657 ISG619:ISG657 IIK619:IIK657 HYO619:HYO657 HOS619:HOS657 HEW619:HEW657 GVA619:GVA657 GLE619:GLE657 GBI619:GBI657 FRM619:FRM657 FHQ619:FHQ657 EXU619:EXU657 ENY619:ENY657 EEC619:EEC657 DUG619:DUG657 DKK619:DKK657 DAO619:DAO657 CQS619:CQS657 CGW619:CGW657 BXA619:BXA657 BNE619:BNE657 BDI619:BDI657 ATM619:ATM657 AJQ619:AJQ657 ZU619:ZU657 PY619:PY657 GC619:GC657 T619:T657 SOG619:SOG657 T609:T617 GC609:GC617 PY609:PY617 ZU609:ZU617 AJQ609:AJQ617 ATM609:ATM617 BDI609:BDI617 BNE609:BNE617 BXA609:BXA617 CGW609:CGW617 CQS609:CQS617 DAO609:DAO617 DKK609:DKK617 DUG609:DUG617 EEC609:EEC617 ENY609:ENY617 EXU609:EXU617 FHQ609:FHQ617 FRM609:FRM617 GBI609:GBI617 GLE609:GLE617 GVA609:GVA617 HEW609:HEW617 HOS609:HOS617 HYO609:HYO617 IIK609:IIK617 ISG609:ISG617 JCC609:JCC617 JLY609:JLY617 JVU609:JVU617 KFQ609:KFQ617 KPM609:KPM617 KZI609:KZI617 LJE609:LJE617 LTA609:LTA617 MCW609:MCW617 MMS609:MMS617 MWO609:MWO617 NGK609:NGK617 NQG609:NQG617 OAC609:OAC617 OJY609:OJY617 OTU609:OTU617 PDQ609:PDQ617 PNM609:PNM617 PXI609:PXI617 QHE609:QHE617 QRA609:QRA617 RAW609:RAW617 RKS609:RKS617 RUO609:RUO617 SEK609:SEK617 SOG609:SOG617 T40:T51 SEK619:SEK657 SV491 ACR491 AMN491 AWJ491 BGF491 BQB491 BZX491 CJT491 CTP491 DDL491 DNH491 DXD491 EGZ491 EQV491 FAR491 FKN491 FUJ491 GEF491 GOB491 GXX491 HHT491 HRP491 IBL491 ILH491 IVD491 JEZ491 JOV491 JYR491 KIN491 KSJ491 LCF491 LMB491 LVX491 MFT491 MPP491 MZL491 NJH491 NTD491 OCZ491 OMV491 OWR491 PGN491 PQJ491 QAF491 QKB491 QTX491 RDT491 RNP491 RXL491 SHH491 SRD491 TAZ491 TKV491 TUR491 UEN491 UOJ491 UYF491 VIB491 VRX491 WBT491 WLP491 WVL491 IZ491 T491 T499:T508 JP499:JP508 TL499:TL508 ADH499:ADH508 AND499:AND508 AWZ499:AWZ508 BGV499:BGV508 BQR499:BQR508 CAN499:CAN508 CKJ499:CKJ508 CUF499:CUF508 DEB499:DEB508 DNX499:DNX508 DXT499:DXT508 EHP499:EHP508 ERL499:ERL508 FBH499:FBH508 FLD499:FLD508 FUZ499:FUZ508 GEV499:GEV508 GOR499:GOR508 GYN499:GYN508 HIJ499:HIJ508 HSF499:HSF508 ICB499:ICB508 ILX499:ILX508 IVT499:IVT508 JFP499:JFP508 JPL499:JPL508 JZH499:JZH508 KJD499:KJD508 KSZ499:KSZ508 LCV499:LCV508 LMR499:LMR508 LWN499:LWN508 MGJ499:MGJ508 MQF499:MQF508 NAB499:NAB508 NJX499:NJX508 NTT499:NTT508 ODP499:ODP508 ONL499:ONL508 OXH499:OXH508 PHD499:PHD508 PQZ499:PQZ508 QAV499:QAV508 QKR499:QKR508 QUN499:QUN508 REJ499:REJ508 ROF499:ROF508 RYB499:RYB508 SHX499:SHX508 SRT499:SRT508 TBP499:TBP508 TLL499:TLL508 TVH499:TVH508 UFD499:UFD508 UOZ499:UOZ508 UYV499:UYV508 VIR499:VIR508 VSN499:VSN508 WCJ499:WCJ508 WMF499:WMF508 WWB499:WWB508 T536:T537 T510:T534 T546:T571" xr:uid="{00000000-0002-0000-0000-000010000000}">
      <formula1>0</formula1>
    </dataValidation>
    <dataValidation type="decimal" operator="greaterThanOrEqual" allowBlank="1" showInputMessage="1" showErrorMessage="1" errorTitle="Stroški materiala" error="decimalno število!" sqref="S99:S100 S108:S120 S102:S106 WVK486:WVK487 WLO486:WLO487 WBS486:WBS487 VRW486:VRW487 VIA486:VIA487 UYE486:UYE487 UOI486:UOI487 UEM486:UEM487 TUQ486:TUQ487 TKU486:TKU487 TAY486:TAY487 SRC486:SRC487 SHG486:SHG487 RXK486:RXK487 RNO486:RNO487 RDS486:RDS487 QTW486:QTW487 QKA486:QKA487 QAE486:QAE487 PQI486:PQI487 PGM486:PGM487 OWQ486:OWQ487 OMU486:OMU487 OCY486:OCY487 NTC486:NTC487 NJG486:NJG487 MZK486:MZK487 MPO486:MPO487 MFS486:MFS487 LVW486:LVW487 LMA486:LMA487 LCE486:LCE487 KSI486:KSI487 KIM486:KIM487 JYQ486:JYQ487 JOU486:JOU487 JEY486:JEY487 IVC486:IVC487 ILG486:ILG487 IBK486:IBK487 HRO486:HRO487 HHS486:HHS487 GXW486:GXW487 GOA486:GOA487 GEE486:GEE487 FUI486:FUI487 FKM486:FKM487 FAQ486:FAQ487 EQU486:EQU487 EGY486:EGY487 DXC486:DXC487 DNG486:DNG487 DDK486:DDK487 CTO486:CTO487 CJS486:CJS487 BZW486:BZW487 BQA486:BQA487 BGE486:BGE487 AWI486:AWI487 AMM486:AMM487 ACQ486:ACQ487 SU486:SU487 IY486:IY487 S62:S76 S87:S95 S57:S59 S53:S55 S122:S129 S80:S84 IY552:IY571 SU552:SU571 ACQ552:ACQ571 AMM552:AMM571 AWI552:AWI571 BGE552:BGE571 BQA552:BQA571 BZW552:BZW571 CJS552:CJS571 CTO552:CTO571 DDK552:DDK571 DNG552:DNG571 DXC552:DXC571 EGY552:EGY571 EQU552:EQU571 FAQ552:FAQ571 FKM552:FKM571 FUI552:FUI571 GEE552:GEE571 GOA552:GOA571 GXW552:GXW571 HHS552:HHS571 HRO552:HRO571 IBK552:IBK571 ILG552:ILG571 IVC552:IVC571 JEY552:JEY571 JOU552:JOU571 JYQ552:JYQ571 KIM552:KIM571 KSI552:KSI571 LCE552:LCE571 LMA552:LMA571 LVW552:LVW571 MFS552:MFS571 MPO552:MPO571 MZK552:MZK571 NJG552:NJG571 NTC552:NTC571 OCY552:OCY571 OMU552:OMU571 OWQ552:OWQ571 PGM552:PGM571 PQI552:PQI571 QAE552:QAE571 QKA552:QKA571 QTW552:QTW571 RDS552:RDS571 RNO552:RNO571 RXK552:RXK571 SHG552:SHG571 SRC552:SRC571 TAY552:TAY571 TKU552:TKU571 TUQ552:TUQ571 UEM552:UEM571 UOI552:UOI571 UYE552:UYE571 VIA552:VIA571 VRW552:VRW571 WBS552:WBS571 WLO552:WLO571 WVK552:WVK571 RUN619:RUN657 RKR619:RKR657 RAV619:RAV657 QQZ619:QQZ657 QHD619:QHD657 PXH619:PXH657 PNL619:PNL657 PDP619:PDP657 OTT619:OTT657 OJX619:OJX657 OAB619:OAB657 NQF619:NQF657 NGJ619:NGJ657 MWN619:MWN657 MMR619:MMR657 MCV619:MCV657 LSZ619:LSZ657 LJD619:LJD657 KZH619:KZH657 KPL619:KPL657 KFP619:KFP657 JVT619:JVT657 JLX619:JLX657 JCB619:JCB657 ISF619:ISF657 IIJ619:IIJ657 HYN619:HYN657 HOR619:HOR657 HEV619:HEV657 GUZ619:GUZ657 GLD619:GLD657 GBH619:GBH657 FRL619:FRL657 FHP619:FHP657 EXT619:EXT657 ENX619:ENX657 EEB619:EEB657 DUF619:DUF657 DKJ619:DKJ657 DAN619:DAN657 CQR619:CQR657 CGV619:CGV657 BWZ619:BWZ657 BND619:BND657 BDH619:BDH657 ATL619:ATL657 AJP619:AJP657 ZT619:ZT657 PX619:PX657 GB619:GB657 S619:S657 SOF619:SOF657 S609:S617 GB609:GB617 PX609:PX617 ZT609:ZT617 AJP609:AJP617 ATL609:ATL617 BDH609:BDH617 BND609:BND617 BWZ609:BWZ617 CGV609:CGV617 CQR609:CQR617 DAN609:DAN617 DKJ609:DKJ617 DUF609:DUF617 EEB609:EEB617 ENX609:ENX617 EXT609:EXT617 FHP609:FHP617 FRL609:FRL617 GBH609:GBH617 GLD609:GLD617 GUZ609:GUZ617 HEV609:HEV617 HOR609:HOR617 HYN609:HYN617 IIJ609:IIJ617 ISF609:ISF617 JCB609:JCB617 JLX609:JLX617 JVT609:JVT617 KFP609:KFP617 KPL609:KPL617 KZH609:KZH617 LJD609:LJD617 LSZ609:LSZ617 MCV609:MCV617 MMR609:MMR617 MWN609:MWN617 NGJ609:NGJ617 NQF609:NQF617 OAB609:OAB617 OJX609:OJX617 OTT609:OTT617 PDP609:PDP617 PNL609:PNL617 PXH609:PXH617 QHD609:QHD617 QQZ609:QQZ617 RAV609:RAV617 RKR609:RKR617 RUN609:RUN617 SEJ609:SEJ617 SOF609:SOF617 S40:S51 SEJ619:SEJ657 SU491 ACQ491 AMM491 AWI491 BGE491 BQA491 BZW491 CJS491 CTO491 DDK491 DNG491 DXC491 EGY491 EQU491 FAQ491 FKM491 FUI491 GEE491 GOA491 GXW491 HHS491 HRO491 IBK491 ILG491 IVC491 JEY491 JOU491 JYQ491 KIM491 KSI491 LCE491 LMA491 LVW491 MFS491 MPO491 MZK491 NJG491 NTC491 OCY491 OMU491 OWQ491 PGM491 PQI491 QAE491 QKA491 QTW491 RDS491 RNO491 RXK491 SHG491 SRC491 TAY491 TKU491 TUQ491 UEM491 UOI491 UYE491 VIA491 VRW491 WBS491 WLO491 WVK491 IY491 S491 S499:S508 JO499:JO508 TK499:TK508 ADG499:ADG508 ANC499:ANC508 AWY499:AWY508 BGU499:BGU508 BQQ499:BQQ508 CAM499:CAM508 CKI499:CKI508 CUE499:CUE508 DEA499:DEA508 DNW499:DNW508 DXS499:DXS508 EHO499:EHO508 ERK499:ERK508 FBG499:FBG508 FLC499:FLC508 FUY499:FUY508 GEU499:GEU508 GOQ499:GOQ508 GYM499:GYM508 HII499:HII508 HSE499:HSE508 ICA499:ICA508 ILW499:ILW508 IVS499:IVS508 JFO499:JFO508 JPK499:JPK508 JZG499:JZG508 KJC499:KJC508 KSY499:KSY508 LCU499:LCU508 LMQ499:LMQ508 LWM499:LWM508 MGI499:MGI508 MQE499:MQE508 NAA499:NAA508 NJW499:NJW508 NTS499:NTS508 ODO499:ODO508 ONK499:ONK508 OXG499:OXG508 PHC499:PHC508 PQY499:PQY508 QAU499:QAU508 QKQ499:QKQ508 QUM499:QUM508 REI499:REI508 ROE499:ROE508 RYA499:RYA508 SHW499:SHW508 SRS499:SRS508 TBO499:TBO508 TLK499:TLK508 TVG499:TVG508 UFC499:UFC508 UOY499:UOY508 UYU499:UYU508 VIQ499:VIQ508 VSM499:VSM508 WCI499:WCI508 WME499:WME508 WWA499:WWA508 S510:S537 S546:S571" xr:uid="{00000000-0002-0000-0000-000011000000}">
      <formula1>0</formula1>
    </dataValidation>
    <dataValidation type="decimal" operator="greaterThanOrEqual" allowBlank="1" showInputMessage="1" showErrorMessage="1" errorTitle="Amortizacija" error="decimalno število!" sqref="R99:R100 R102:R106 WVJ486:WVJ487 WLN486:WLN487 WBR486:WBR487 VRV486:VRV487 VHZ486:VHZ487 UYD486:UYD487 UOH486:UOH487 UEL486:UEL487 TUP486:TUP487 TKT486:TKT487 TAX486:TAX487 SRB486:SRB487 SHF486:SHF487 RXJ486:RXJ487 RNN486:RNN487 RDR486:RDR487 QTV486:QTV487 QJZ486:QJZ487 QAD486:QAD487 PQH486:PQH487 PGL486:PGL487 OWP486:OWP487 OMT486:OMT487 OCX486:OCX487 NTB486:NTB487 NJF486:NJF487 MZJ486:MZJ487 MPN486:MPN487 MFR486:MFR487 LVV486:LVV487 LLZ486:LLZ487 LCD486:LCD487 KSH486:KSH487 KIL486:KIL487 JYP486:JYP487 JOT486:JOT487 JEX486:JEX487 IVB486:IVB487 ILF486:ILF487 IBJ486:IBJ487 HRN486:HRN487 HHR486:HHR487 GXV486:GXV487 GNZ486:GNZ487 GED486:GED487 FUH486:FUH487 FKL486:FKL487 FAP486:FAP487 EQT486:EQT487 EGX486:EGX487 DXB486:DXB487 DNF486:DNF487 DDJ486:DDJ487 CTN486:CTN487 CJR486:CJR487 BZV486:BZV487 BPZ486:BPZ487 BGD486:BGD487 AWH486:AWH487 AML486:AML487 ACP486:ACP487 ST486:ST487 IX486:IX487 R62:R76 R87:R95 R57:R59 R53:R55 R108:R129 R80:R84 RUM619:RUM657 RKQ619:RKQ657 RAU619:RAU657 QQY619:QQY657 QHC619:QHC657 PXG619:PXG657 PNK619:PNK657 PDO619:PDO657 OTS619:OTS657 OJW619:OJW657 OAA619:OAA657 NQE619:NQE657 NGI619:NGI657 MWM619:MWM657 MMQ619:MMQ657 MCU619:MCU657 LSY619:LSY657 LJC619:LJC657 KZG619:KZG657 KPK619:KPK657 KFO619:KFO657 JVS619:JVS657 JLW619:JLW657 JCA619:JCA657 ISE619:ISE657 III619:III657 HYM619:HYM657 HOQ619:HOQ657 HEU619:HEU657 GUY619:GUY657 GLC619:GLC657 GBG619:GBG657 FRK619:FRK657 FHO619:FHO657 EXS619:EXS657 ENW619:ENW657 EEA619:EEA657 DUE619:DUE657 DKI619:DKI657 DAM619:DAM657 CQQ619:CQQ657 CGU619:CGU657 BWY619:BWY657 BNC619:BNC657 BDG619:BDG657 ATK619:ATK657 AJO619:AJO657 ZS619:ZS657 PW619:PW657 GA619:GA657 R619:R657 SOE619:SOE657 R609:R617 GA609:GA617 PW609:PW617 ZS609:ZS617 AJO609:AJO617 ATK609:ATK617 BDG609:BDG617 BNC609:BNC617 BWY609:BWY617 CGU609:CGU617 CQQ609:CQQ617 DAM609:DAM617 DKI609:DKI617 DUE609:DUE617 EEA609:EEA617 ENW609:ENW617 EXS609:EXS617 FHO609:FHO617 FRK609:FRK617 GBG609:GBG617 GLC609:GLC617 GUY609:GUY617 HEU609:HEU617 HOQ609:HOQ617 HYM609:HYM617 III609:III617 ISE609:ISE617 JCA609:JCA617 JLW609:JLW617 JVS609:JVS617 KFO609:KFO617 KPK609:KPK617 KZG609:KZG617 LJC609:LJC617 LSY609:LSY617 MCU609:MCU617 MMQ609:MMQ617 MWM609:MWM617 NGI609:NGI617 NQE609:NQE617 OAA609:OAA617 OJW609:OJW617 OTS609:OTS617 PDO609:PDO617 PNK609:PNK617 PXG609:PXG617 QHC609:QHC617 QQY609:QQY617 RAU609:RAU617 RKQ609:RKQ617 RUM609:RUM617 SEI609:SEI617 SOE609:SOE617 R40:R51 SEI619:SEI657 ST491 ACP491 AML491 AWH491 BGD491 BPZ491 BZV491 CJR491 CTN491 DDJ491 DNF491 DXB491 EGX491 EQT491 FAP491 FKL491 FUH491 GED491 GNZ491 GXV491 HHR491 HRN491 IBJ491 ILF491 IVB491 JEX491 JOT491 JYP491 KIL491 KSH491 LCD491 LLZ491 LVV491 MFR491 MPN491 MZJ491 NJF491 NTB491 OCX491 OMT491 OWP491 PGL491 PQH491 QAD491 QJZ491 QTV491 RDR491 RNN491 RXJ491 SHF491 SRB491 TAX491 TKT491 TUP491 UEL491 UOH491 UYD491 VHZ491 VRV491 WBR491 WLN491 WVJ491 IX491 R491 R499:R508 JN499:JN508 TJ499:TJ508 ADF499:ADF508 ANB499:ANB508 AWX499:AWX508 BGT499:BGT508 BQP499:BQP508 CAL499:CAL508 CKH499:CKH508 CUD499:CUD508 DDZ499:DDZ508 DNV499:DNV508 DXR499:DXR508 EHN499:EHN508 ERJ499:ERJ508 FBF499:FBF508 FLB499:FLB508 FUX499:FUX508 GET499:GET508 GOP499:GOP508 GYL499:GYL508 HIH499:HIH508 HSD499:HSD508 IBZ499:IBZ508 ILV499:ILV508 IVR499:IVR508 JFN499:JFN508 JPJ499:JPJ508 JZF499:JZF508 KJB499:KJB508 KSX499:KSX508 LCT499:LCT508 LMP499:LMP508 LWL499:LWL508 MGH499:MGH508 MQD499:MQD508 MZZ499:MZZ508 NJV499:NJV508 NTR499:NTR508 ODN499:ODN508 ONJ499:ONJ508 OXF499:OXF508 PHB499:PHB508 PQX499:PQX508 QAT499:QAT508 QKP499:QKP508 QUL499:QUL508 REH499:REH508 ROD499:ROD508 RXZ499:RXZ508 SHV499:SHV508 SRR499:SRR508 TBN499:TBN508 TLJ499:TLJ508 TVF499:TVF508 UFB499:UFB508 UOX499:UOX508 UYT499:UYT508 VIP499:VIP508 VSL499:VSL508 WCH499:WCH508 WMD499:WMD508 WVZ499:WVZ508 R510:R537 R546:R551" xr:uid="{00000000-0002-0000-0000-000012000000}">
      <formula1>0</formula1>
    </dataValidation>
    <dataValidation type="whole" allowBlank="1" showInputMessage="1" showErrorMessage="1" errorTitle="Letna stopnja izkoriščenosti" error="odstotek (celoštevilska vrednost)" sqref="V117 AF117 WVN486:WVN487 WLR486:WLR487 WBV486:WBV487 VRZ486:VRZ487 VID486:VID487 UYH486:UYH487 UOL486:UOL487 UEP486:UEP487 TUT486:TUT487 TKX486:TKX487 TBB486:TBB487 SRF486:SRF487 SHJ486:SHJ487 RXN486:RXN487 RNR486:RNR487 RDV486:RDV487 QTZ486:QTZ487 QKD486:QKD487 QAH486:QAH487 PQL486:PQL487 PGP486:PGP487 OWT486:OWT487 OMX486:OMX487 ODB486:ODB487 NTF486:NTF487 NJJ486:NJJ487 MZN486:MZN487 MPR486:MPR487 MFV486:MFV487 LVZ486:LVZ487 LMD486:LMD487 LCH486:LCH487 KSL486:KSL487 KIP486:KIP487 JYT486:JYT487 JOX486:JOX487 JFB486:JFB487 IVF486:IVF487 ILJ486:ILJ487 IBN486:IBN487 HRR486:HRR487 HHV486:HHV487 GXZ486:GXZ487 GOD486:GOD487 GEH486:GEH487 FUL486:FUL487 FKP486:FKP487 FAT486:FAT487 EQX486:EQX487 EHB486:EHB487 DXF486:DXF487 DNJ486:DNJ487 DDN486:DDN487 CTR486:CTR487 CJV486:CJV487 BZZ486:BZZ487 BQD486:BQD487 BGH486:BGH487 AWL486:AWL487 AMP486:AMP487 ACT486:ACT487 SX486:SX487 JB486:JB487 JB552:JB571 SX552:SX571 ACT552:ACT571 AMP552:AMP571 AWL552:AWL571 BGH552:BGH571 BQD552:BQD571 BZZ552:BZZ571 CJV552:CJV571 CTR552:CTR571 DDN552:DDN571 DNJ552:DNJ571 DXF552:DXF571 EHB552:EHB571 EQX552:EQX571 FAT552:FAT571 FKP552:FKP571 FUL552:FUL571 GEH552:GEH571 GOD552:GOD571 GXZ552:GXZ571 HHV552:HHV571 HRR552:HRR571 IBN552:IBN571 ILJ552:ILJ571 IVF552:IVF571 JFB552:JFB571 JOX552:JOX571 JYT552:JYT571 KIP552:KIP571 KSL552:KSL571 LCH552:LCH571 LMD552:LMD571 LVZ552:LVZ571 MFV552:MFV571 MPR552:MPR571 MZN552:MZN571 NJJ552:NJJ571 NTF552:NTF571 ODB552:ODB571 OMX552:OMX571 OWT552:OWT571 PGP552:PGP571 PQL552:PQL571 QAH552:QAH571 QKD552:QKD571 QTZ552:QTZ571 RDV552:RDV571 RNR552:RNR571 RXN552:RXN571 SHJ552:SHJ571 SRF552:SRF571 TBB552:TBB571 TKX552:TKX571 TUT552:TUT571 UEP552:UEP571 UOL552:UOL571 UYH552:UYH571 VID552:VID571 VRZ552:VRZ571 WBV552:WBV571 WLR552:WLR571 WVN552:WVN571 AF626 GO626 QK626 AAG626 AKC626 ATY626 BDU626 BNQ626 BXM626 CHI626 CRE626 DBA626 DKW626 DUS626 EEO626 EOK626 EYG626 FIC626 FRY626 GBU626 GLQ626 GVM626 HFI626 HPE626 HZA626 IIW626 ISS626 JCO626 JMK626 JWG626 KGC626 KPY626 KZU626 LJQ626 LTM626 MDI626 MNE626 MXA626 NGW626 NQS626 OAO626 OKK626 OUG626 PEC626 PNY626 PXU626 QHQ626 QRM626 RBI626 RLE626 RVA626 SEW626 SOS626 RUQ619:RUQ657 RKU619:RKU657 RAY619:RAY657 QRC619:QRC657 QHG619:QHG657 PXK619:PXK657 PNO619:PNO657 PDS619:PDS657 OTW619:OTW657 OKA619:OKA657 OAE619:OAE657 NQI619:NQI657 NGM619:NGM657 MWQ619:MWQ657 MMU619:MMU657 MCY619:MCY657 LTC619:LTC657 LJG619:LJG657 KZK619:KZK657 KPO619:KPO657 KFS619:KFS657 JVW619:JVW657 JMA619:JMA657 JCE619:JCE657 ISI619:ISI657 IIM619:IIM657 HYQ619:HYQ657 HOU619:HOU657 HEY619:HEY657 GVC619:GVC657 GLG619:GLG657 GBK619:GBK657 FRO619:FRO657 FHS619:FHS657 EXW619:EXW657 EOA619:EOA657 EEE619:EEE657 DUI619:DUI657 DKM619:DKM657 DAQ619:DAQ657 CQU619:CQU657 CGY619:CGY657 BXC619:BXC657 BNG619:BNG657 BDK619:BDK657 ATO619:ATO657 AJS619:AJS657 ZW619:ZW657 QA619:QA657 GE619:GE657 V619:V657 SOI619:SOI657 V609:V617 GE609:GE617 QA609:QA617 ZW609:ZW617 AJS609:AJS617 ATO609:ATO617 BDK609:BDK617 BNG609:BNG617 BXC609:BXC617 CGY609:CGY617 CQU609:CQU617 DAQ609:DAQ617 DKM609:DKM617 DUI609:DUI617 EEE609:EEE617 EOA609:EOA617 EXW609:EXW617 FHS609:FHS617 FRO609:FRO617 GBK609:GBK617 GLG609:GLG617 GVC609:GVC617 HEY609:HEY617 HOU609:HOU617 HYQ609:HYQ617 IIM609:IIM617 ISI609:ISI617 JCE609:JCE617 JMA609:JMA617 JVW609:JVW617 KFS609:KFS617 KPO609:KPO617 KZK609:KZK617 LJG609:LJG617 LTC609:LTC617 MCY609:MCY617 MMU609:MMU617 MWQ609:MWQ617 NGM609:NGM617 NQI609:NQI617 OAE609:OAE617 OKA609:OKA617 OTW609:OTW617 PDS609:PDS617 PNO609:PNO617 PXK609:PXK617 QHG609:QHG617 QRC609:QRC617 RAY609:RAY617 RKU609:RKU617 RUQ609:RUQ617 SEM609:SEM617 SOI609:SOI617 V76 SEM619:SEM657 SX491 ACT491 AMP491 AWL491 BGH491 BQD491 BZZ491 CJV491 CTR491 DDN491 DNJ491 DXF491 EHB491 EQX491 FAT491 FKP491 FUL491 GEH491 GOD491 GXZ491 HHV491 HRR491 IBN491 ILJ491 IVF491 JFB491 JOX491 JYT491 KIP491 KSL491 LCH491 LMD491 LVZ491 MFV491 MPR491 MZN491 NJJ491 NTF491 ODB491 OMX491 OWT491 PGP491 PQL491 QAH491 QKD491 QTZ491 RDV491 RNR491 RXN491 SHJ491 SRF491 TBB491 TKX491 TUT491 UEP491 UOL491 UYH491 VID491 VRZ491 WBV491 WLR491 WVN491 JB491 V491 V499:V508 JR499:JR508 TN499:TN508 ADJ499:ADJ508 ANF499:ANF508 AXB499:AXB508 BGX499:BGX508 BQT499:BQT508 CAP499:CAP508 CKL499:CKL508 CUH499:CUH508 DED499:DED508 DNZ499:DNZ508 DXV499:DXV508 EHR499:EHR508 ERN499:ERN508 FBJ499:FBJ508 FLF499:FLF508 FVB499:FVB508 GEX499:GEX508 GOT499:GOT508 GYP499:GYP508 HIL499:HIL508 HSH499:HSH508 ICD499:ICD508 ILZ499:ILZ508 IVV499:IVV508 JFR499:JFR508 JPN499:JPN508 JZJ499:JZJ508 KJF499:KJF508 KTB499:KTB508 LCX499:LCX508 LMT499:LMT508 LWP499:LWP508 MGL499:MGL508 MQH499:MQH508 NAD499:NAD508 NJZ499:NJZ508 NTV499:NTV508 ODR499:ODR508 ONN499:ONN508 OXJ499:OXJ508 PHF499:PHF508 PRB499:PRB508 QAX499:QAX508 QKT499:QKT508 QUP499:QUP508 REL499:REL508 ROH499:ROH508 RYD499:RYD508 SHZ499:SHZ508 SRV499:SRV508 TBR499:TBR508 TLN499:TLN508 TVJ499:TVJ508 UFF499:UFF508 UPB499:UPB508 UYX499:UYX508 VIT499:VIT508 VSP499:VSP508 WCL499:WCL508 WMH499:WMH508 WWD499:WWD508 V510:V515 V527:V536 V518:V525 V548:V551 V560 V564 V567:V571" xr:uid="{00000000-0002-0000-0000-000013000000}">
      <formula1>0</formula1>
      <formula2>100</formula2>
    </dataValidation>
    <dataValidation type="whole" allowBlank="1" showErrorMessage="1" errorTitle="Stopnja odpisanosti" error="odstotek (celoštevilska vrednost)" sqref="W56 W52 W290:W296 JS290:JS296 TO290:TO296 ADK290:ADK296 ANG290:ANG296 AXC290:AXC296 BGY290:BGY296 BQU290:BQU296 CAQ290:CAQ296 CKM290:CKM296 CUI290:CUI296 DEE290:DEE296 DOA290:DOA296 DXW290:DXW296 EHS290:EHS296 ERO290:ERO296 FBK290:FBK296 FLG290:FLG296 FVC290:FVC296 GEY290:GEY296 GOU290:GOU296 GYQ290:GYQ296 HIM290:HIM296 HSI290:HSI296 ICE290:ICE296 IMA290:IMA296 IVW290:IVW296 JFS290:JFS296 JPO290:JPO296 JZK290:JZK296 KJG290:KJG296 KTC290:KTC296 LCY290:LCY296 LMU290:LMU296 LWQ290:LWQ296 MGM290:MGM296 MQI290:MQI296 NAE290:NAE296 NKA290:NKA296 NTW290:NTW296 ODS290:ODS296 ONO290:ONO296 OXK290:OXK296 PHG290:PHG296 PRC290:PRC296 QAY290:QAY296 QKU290:QKU296 QUQ290:QUQ296 REM290:REM296 ROI290:ROI296 RYE290:RYE296 SIA290:SIA296 SRW290:SRW296 TBS290:TBS296 TLO290:TLO296 TVK290:TVK296 UFG290:UFG296 UPC290:UPC296 UYY290:UYY296 VIU290:VIU296 VSQ290:VSQ296 WCM290:WCM296 WMI290:WMI296 WWE290:WWE296" xr:uid="{00000000-0002-0000-0000-000014000000}">
      <formula1>0</formula1>
      <formula2>100</formula2>
    </dataValidation>
    <dataValidation type="textLength" allowBlank="1" showErrorMessage="1" sqref="X68:X71 X52 X56 X87 X290:X296 JT290:JT296 TP290:TP296 ADL290:ADL296 ANH290:ANH296 AXD290:AXD296 BGZ290:BGZ296 BQV290:BQV296 CAR290:CAR296 CKN290:CKN296 CUJ290:CUJ296 DEF290:DEF296 DOB290:DOB296 DXX290:DXX296 EHT290:EHT296 ERP290:ERP296 FBL290:FBL296 FLH290:FLH296 FVD290:FVD296 GEZ290:GEZ296 GOV290:GOV296 GYR290:GYR296 HIN290:HIN296 HSJ290:HSJ296 ICF290:ICF296 IMB290:IMB296 IVX290:IVX296 JFT290:JFT296 JPP290:JPP296 JZL290:JZL296 KJH290:KJH296 KTD290:KTD296 LCZ290:LCZ296 LMV290:LMV296 LWR290:LWR296 MGN290:MGN296 MQJ290:MQJ296 NAF290:NAF296 NKB290:NKB296 NTX290:NTX296 ODT290:ODT296 ONP290:ONP296 OXL290:OXL296 PHH290:PHH296 PRD290:PRD296 QAZ290:QAZ296 QKV290:QKV296 QUR290:QUR296 REN290:REN296 ROJ290:ROJ296 RYF290:RYF296 SIB290:SIB296 SRX290:SRX296 TBT290:TBT296 TLP290:TLP296 TVL290:TVL296 UFH290:UFH296 UPD290:UPD296 UYZ290:UYZ296 VIV290:VIV296 VSR290:VSR296 WCN290:WCN296 WMJ290:WMJ296 WWF290:WWF296" xr:uid="{00000000-0002-0000-0000-000015000000}">
      <formula1>0</formula1>
      <formula2>100</formula2>
    </dataValidation>
    <dataValidation type="whole" allowBlank="1" showInputMessage="1" showErrorMessage="1" errorTitle="Stopnja odpisanosti" error="odstotek (celoštevilska vrednost)" sqref="W91:W99 W120:W121 W107 W114:W116 W109 W101:W102 W104:W105 W118 WVO486:WVO487 WLS486:WLS487 WBW486:WBW487 VSA486:VSA487 VIE486:VIE487 UYI486:UYI487 UOM486:UOM487 UEQ486:UEQ487 TUU486:TUU487 TKY486:TKY487 TBC486:TBC487 SRG486:SRG487 SHK486:SHK487 RXO486:RXO487 RNS486:RNS487 RDW486:RDW487 QUA486:QUA487 QKE486:QKE487 QAI486:QAI487 PQM486:PQM487 PGQ486:PGQ487 OWU486:OWU487 OMY486:OMY487 ODC486:ODC487 NTG486:NTG487 NJK486:NJK487 MZO486:MZO487 MPS486:MPS487 MFW486:MFW487 LWA486:LWA487 LME486:LME487 LCI486:LCI487 KSM486:KSM487 KIQ486:KIQ487 JYU486:JYU487 JOY486:JOY487 JFC486:JFC487 IVG486:IVG487 ILK486:ILK487 IBO486:IBO487 HRS486:HRS487 HHW486:HHW487 GYA486:GYA487 GOE486:GOE487 GEI486:GEI487 FUM486:FUM487 FKQ486:FKQ487 FAU486:FAU487 EQY486:EQY487 EHC486:EHC487 DXG486:DXG487 DNK486:DNK487 DDO486:DDO487 CTS486:CTS487 CJW486:CJW487 CAA486:CAA487 BQE486:BQE487 BGI486:BGI487 AWM486:AWM487 AMQ486:AMQ487 ACU486:ACU487 SY486:SY487 JC486:JC487 W85:W89 W66:W81 W53:W55 W57:W62 JC552:JC571 SY552:SY571 ACU552:ACU571 AMQ552:AMQ571 AWM552:AWM571 BGI552:BGI571 BQE552:BQE571 CAA552:CAA571 CJW552:CJW571 CTS552:CTS571 DDO552:DDO571 DNK552:DNK571 DXG552:DXG571 EHC552:EHC571 EQY552:EQY571 FAU552:FAU571 FKQ552:FKQ571 FUM552:FUM571 GEI552:GEI571 GOE552:GOE571 GYA552:GYA571 HHW552:HHW571 HRS552:HRS571 IBO552:IBO571 ILK552:ILK571 IVG552:IVG571 JFC552:JFC571 JOY552:JOY571 JYU552:JYU571 KIQ552:KIQ571 KSM552:KSM571 LCI552:LCI571 LME552:LME571 LWA552:LWA571 MFW552:MFW571 MPS552:MPS571 MZO552:MZO571 NJK552:NJK571 NTG552:NTG571 ODC552:ODC571 OMY552:OMY571 OWU552:OWU571 PGQ552:PGQ571 PQM552:PQM571 QAI552:QAI571 QKE552:QKE571 QUA552:QUA571 RDW552:RDW571 RNS552:RNS571 RXO552:RXO571 SHK552:SHK571 SRG552:SRG571 TBC552:TBC571 TKY552:TKY571 TUU552:TUU571 UEQ552:UEQ571 UOM552:UOM571 UYI552:UYI571 VIE552:VIE571 VSA552:VSA571 WBW552:WBW571 WLS552:WLS571 WVO552:WVO571 W546:W548 RUR619:RUR657 RKV619:RKV657 RAZ619:RAZ657 QRD619:QRD657 QHH619:QHH657 PXL619:PXL657 PNP619:PNP657 PDT619:PDT657 OTX619:OTX657 OKB619:OKB657 OAF619:OAF657 NQJ619:NQJ657 NGN619:NGN657 MWR619:MWR657 MMV619:MMV657 MCZ619:MCZ657 LTD619:LTD657 LJH619:LJH657 KZL619:KZL657 KPP619:KPP657 KFT619:KFT657 JVX619:JVX657 JMB619:JMB657 JCF619:JCF657 ISJ619:ISJ657 IIN619:IIN657 HYR619:HYR657 HOV619:HOV657 HEZ619:HEZ657 GVD619:GVD657 GLH619:GLH657 GBL619:GBL657 FRP619:FRP657 FHT619:FHT657 EXX619:EXX657 EOB619:EOB657 EEF619:EEF657 DUJ619:DUJ657 DKN619:DKN657 DAR619:DAR657 CQV619:CQV657 CGZ619:CGZ657 BXD619:BXD657 BNH619:BNH657 BDL619:BDL657 ATP619:ATP657 AJT619:AJT657 ZX619:ZX657 QB619:QB657 GF619:GF657 W619:W657 SOJ619:SOJ657 W609:W617 GF609:GF617 QB609:QB617 ZX609:ZX617 AJT609:AJT617 ATP609:ATP617 BDL609:BDL617 BNH609:BNH617 BXD609:BXD617 CGZ609:CGZ617 CQV609:CQV617 DAR609:DAR617 DKN609:DKN617 DUJ609:DUJ617 EEF609:EEF617 EOB609:EOB617 EXX609:EXX617 FHT609:FHT617 FRP609:FRP617 GBL609:GBL617 GLH609:GLH617 GVD609:GVD617 HEZ609:HEZ617 HOV609:HOV617 HYR609:HYR617 IIN609:IIN617 ISJ609:ISJ617 JCF609:JCF617 JMB609:JMB617 JVX609:JVX617 KFT609:KFT617 KPP609:KPP617 KZL609:KZL617 LJH609:LJH617 LTD609:LTD617 MCZ609:MCZ617 MMV609:MMV617 MWR609:MWR617 NGN609:NGN617 NQJ609:NQJ617 OAF609:OAF617 OKB609:OKB617 OTX609:OTX617 PDT609:PDT617 PNP609:PNP617 PXL609:PXL617 QHH609:QHH617 QRD609:QRD617 RAZ609:RAZ617 RKV609:RKV617 RUR609:RUR617 SEN609:SEN617 SOJ609:SOJ617 W40:W51 SEN619:SEN657 W491 SY491 ACU491 AMQ491 AWM491 BGI491 BQE491 CAA491 CJW491 CTS491 DDO491 DNK491 DXG491 EHC491 EQY491 FAU491 FKQ491 FUM491 GEI491 GOE491 GYA491 HHW491 HRS491 IBO491 ILK491 IVG491 JFC491 JOY491 JYU491 KIQ491 KSM491 LCI491 LME491 LWA491 MFW491 MPS491 MZO491 NJK491 NTG491 ODC491 OMY491 OWU491 PGQ491 PQM491 QAI491 QKE491 QUA491 RDW491 RNS491 RXO491 SHK491 SRG491 TBC491 TKY491 TUU491 UEQ491 UOM491 UYI491 VIE491 VSA491 WBW491 WLS491 WVO491 JC491 W499:W508 JS499:JS508 TO499:TO508 ADK499:ADK508 ANG499:ANG508 AXC499:AXC508 BGY499:BGY508 BQU499:BQU508 CAQ499:CAQ508 CKM499:CKM508 CUI499:CUI508 DEE499:DEE508 DOA499:DOA508 DXW499:DXW508 EHS499:EHS508 ERO499:ERO508 FBK499:FBK508 FLG499:FLG508 FVC499:FVC508 GEY499:GEY508 GOU499:GOU508 GYQ499:GYQ508 HIM499:HIM508 HSI499:HSI508 ICE499:ICE508 IMA499:IMA508 IVW499:IVW508 JFS499:JFS508 JPO499:JPO508 JZK499:JZK508 KJG499:KJG508 KTC499:KTC508 LCY499:LCY508 LMU499:LMU508 LWQ499:LWQ508 MGM499:MGM508 MQI499:MQI508 NAE499:NAE508 NKA499:NKA508 NTW499:NTW508 ODS499:ODS508 ONO499:ONO508 OXK499:OXK508 PHG499:PHG508 PRC499:PRC508 QAY499:QAY508 QKU499:QKU508 QUQ499:QUQ508 REM499:REM508 ROI499:ROI508 RYE499:RYE508 SIA499:SIA508 SRW499:SRW508 TBS499:TBS508 TLO499:TLO508 TVK499:TVK508 UFG499:UFG508 UPC499:UPC508 UYY499:UYY508 VIU499:VIU508 VSQ499:VSQ508 WCM499:WCM508 WMI499:WMI508 WWE499:WWE508 W510:W536 W552:W571 V552 V554:V559 V561:V563 V565:V566" xr:uid="{00000000-0002-0000-0000-000016000000}">
      <formula1>0</formula1>
      <formula2>100</formula2>
    </dataValidation>
    <dataValidation type="textLength" allowBlank="1" showInputMessage="1" showErrorMessage="1" sqref="X55 X96:X97 X90:X92 X41:X46 X53 X57:X61 SEO619:SEO657 WVP486:WVP487 WLT486:WLT487 WBX486:WBX487 VSB486:VSB487 VIF486:VIF487 UYJ486:UYJ487 UON486:UON487 UER486:UER487 TUV486:TUV487 TKZ486:TKZ487 TBD486:TBD487 SRH486:SRH487 SHL486:SHL487 RXP486:RXP487 RNT486:RNT487 RDX486:RDX487 QUB486:QUB487 QKF486:QKF487 QAJ486:QAJ487 PQN486:PQN487 PGR486:PGR487 OWV486:OWV487 OMZ486:OMZ487 ODD486:ODD487 NTH486:NTH487 NJL486:NJL487 MZP486:MZP487 MPT486:MPT487 MFX486:MFX487 LWB486:LWB487 LMF486:LMF487 LCJ486:LCJ487 KSN486:KSN487 KIR486:KIR487 JYV486:JYV487 JOZ486:JOZ487 JFD486:JFD487 IVH486:IVH487 ILL486:ILL487 IBP486:IBP487 HRT486:HRT487 HHX486:HHX487 GYB486:GYB487 GOF486:GOF487 GEJ486:GEJ487 FUN486:FUN487 FKR486:FKR487 FAV486:FAV487 EQZ486:EQZ487 EHD486:EHD487 DXH486:DXH487 DNL486:DNL487 DDP486:DDP487 CTT486:CTT487 CJX486:CJX487 CAB486:CAB487 BQF486:BQF487 BGJ486:BGJ487 AWN486:AWN487 AMR486:AMR487 ACV486:ACV487 SZ486:SZ487 JD486:JD487 X114:X129 X72:X86 RUS619:RUS657 RKW619:RKW657 RBA619:RBA657 QRE619:QRE657 QHI619:QHI657 PXM619:PXM657 PNQ619:PNQ657 PDU619:PDU657 OTY619:OTY657 OKC619:OKC657 OAG619:OAG657 NQK619:NQK657 NGO619:NGO657 MWS619:MWS657 MMW619:MMW657 MDA619:MDA657 LTE619:LTE657 LJI619:LJI657 KZM619:KZM657 KPQ619:KPQ657 KFU619:KFU657 JVY619:JVY657 JMC619:JMC657 JCG619:JCG657 ISK619:ISK657 IIO619:IIO657 HYS619:HYS657 HOW619:HOW657 HFA619:HFA657 GVE619:GVE657 GLI619:GLI657 GBM619:GBM657 FRQ619:FRQ657 FHU619:FHU657 EXY619:EXY657 EOC619:EOC657 EEG619:EEG657 DUK619:DUK657 DKO619:DKO657 DAS619:DAS657 CQW619:CQW657 CHA619:CHA657 BXE619:BXE657 BNI619:BNI657 BDM619:BDM657 ATQ619:ATQ657 AJU619:AJU657 ZY619:ZY657 QC619:QC657 GG619:GG657 X619:X657 X48:X50 X609:X617 GG609:GG617 QC609:QC617 ZY609:ZY617 AJU609:AJU617 ATQ609:ATQ617 BDM609:BDM617 BNI609:BNI617 BXE609:BXE617 CHA609:CHA617 CQW609:CQW617 DAS609:DAS617 DKO609:DKO617 DUK609:DUK617 EEG609:EEG617 EOC609:EOC617 EXY609:EXY617 FHU609:FHU617 FRQ609:FRQ617 GBM609:GBM617 GLI609:GLI617 GVE609:GVE617 HFA609:HFA617 HOW609:HOW617 HYS609:HYS617 IIO609:IIO617 ISK609:ISK617 JCG609:JCG617 JMC609:JMC617 JVY609:JVY617 KFU609:KFU617 KPQ609:KPQ617 KZM609:KZM617 LJI609:LJI617 LTE609:LTE617 MDA609:MDA617 MMW609:MMW617 MWS609:MWS617 NGO609:NGO617 NQK609:NQK617 OAG609:OAG617 OKC609:OKC617 OTY609:OTY617 PDU609:PDU617 PNQ609:PNQ617 PXM609:PXM617 QHI609:QHI617 QRE609:QRE617 RBA609:RBA617 RKW609:RKW617 RUS609:RUS617 SEO609:SEO617 SOK609:SOK617 SOK619:SOK657 X499:X508 JT499:JT508 TP499:TP508 ADL499:ADL508 ANH499:ANH508 AXD499:AXD508 BGZ499:BGZ508 BQV499:BQV508 CAR499:CAR508 CKN499:CKN508 CUJ499:CUJ508 DEF499:DEF508 DOB499:DOB508 DXX499:DXX508 EHT499:EHT508 ERP499:ERP508 FBL499:FBL508 FLH499:FLH508 FVD499:FVD508 GEZ499:GEZ508 GOV499:GOV508 GYR499:GYR508 HIN499:HIN508 HSJ499:HSJ508 ICF499:ICF508 IMB499:IMB508 IVX499:IVX508 JFT499:JFT508 JPP499:JPP508 JZL499:JZL508 KJH499:KJH508 KTD499:KTD508 LCZ499:LCZ508 LMV499:LMV508 LWR499:LWR508 MGN499:MGN508 MQJ499:MQJ508 NAF499:NAF508 NKB499:NKB508 NTX499:NTX508 ODT499:ODT508 ONP499:ONP508 OXL499:OXL508 PHH499:PHH508 PRD499:PRD508 QAZ499:QAZ508 QKV499:QKV508 QUR499:QUR508 REN499:REN508 ROJ499:ROJ508 RYF499:RYF508 SIB499:SIB508 SRX499:SRX508 TBT499:TBT508 TLP499:TLP508 TVL499:TVL508 UFH499:UFH508 UPD499:UPD508 UYZ499:UYZ508 VIV499:VIV508 VSR499:VSR508 WCN499:WCN508 WMJ499:WMJ508 WWF499:WWF508 WWF743:WWF763 WMJ743:WMJ763 WCN743:WCN763 VSR743:VSR763 VIV743:VIV763 UYZ743:UYZ763 UPD743:UPD763 UFH743:UFH763 TVL743:TVL763 TLP743:TLP763 TBT743:TBT763 SRX743:SRX763 SIB743:SIB763 RYF743:RYF763 ROJ743:ROJ763 REN743:REN763 QUR743:QUR763 QKV743:QKV763 QAZ743:QAZ763 PRD743:PRD763 PHH743:PHH763 OXL743:OXL763 ONP743:ONP763 ODT743:ODT763 NTX743:NTX763 NKB743:NKB763 NAF743:NAF763 MQJ743:MQJ763 MGN743:MGN763 LWR743:LWR763 LMV743:LMV763 LCZ743:LCZ763 KTD743:KTD763 KJH743:KJH763 JZL743:JZL763 JPP743:JPP763 JFT743:JFT763 IVX743:IVX763 IMB743:IMB763 ICF743:ICF763 HSJ743:HSJ763 HIN743:HIN763 GYR743:GYR763 GOV743:GOV763 GEZ743:GEZ763 FVD743:FVD763 FLH743:FLH763 FBL743:FBL763 ERP743:ERP763 EHT743:EHT763 DXX743:DXX763 DOB743:DOB763 DEF743:DEF763 CUJ743:CUJ763 CKN743:CKN763 CAR743:CAR763 BQV743:BQV763 BGZ743:BGZ763 AXD743:AXD763 ANH743:ANH763 ADL743:ADL763 TP743:TP763 JT743:JT763 X743:X763 X546:X547 AI534:AI535 AF513 AF516 AF533:AF535 AF510 AF522 AF518 AF524:AF528 X510:X537" xr:uid="{00000000-0002-0000-0000-000017000000}">
      <formula1>0</formula1>
      <formula2>100</formula2>
    </dataValidation>
    <dataValidation type="whole" allowBlank="1" showErrorMessage="1" errorTitle="Klasifikacija" error="Gl. zavihek Classification ali zavihek Klasifikacija_x000a_" sqref="AA52 AA56:AB56 AT290:AU296 KP290:KQ296 UL290:UM296 AEH290:AEI296 AOD290:AOE296 AXZ290:AYA296 BHV290:BHW296 BRR290:BRS296 CBN290:CBO296 CLJ290:CLK296 CVF290:CVG296 DFB290:DFC296 DOX290:DOY296 DYT290:DYU296 EIP290:EIQ296 ESL290:ESM296 FCH290:FCI296 FMD290:FME296 FVZ290:FWA296 GFV290:GFW296 GPR290:GPS296 GZN290:GZO296 HJJ290:HJK296 HTF290:HTG296 IDB290:IDC296 IMX290:IMY296 IWT290:IWU296 JGP290:JGQ296 JQL290:JQM296 KAH290:KAI296 KKD290:KKE296 KTZ290:KUA296 LDV290:LDW296 LNR290:LNS296 LXN290:LXO296 MHJ290:MHK296 MRF290:MRG296 NBB290:NBC296 NKX290:NKY296 NUT290:NUU296 OEP290:OEQ296 OOL290:OOM296 OYH290:OYI296 PID290:PIE296 PRZ290:PSA296 QBV290:QBW296 QLR290:QLS296 QVN290:QVO296 RFJ290:RFK296 RPF290:RPG296 RZB290:RZC296 SIX290:SIY296 SST290:SSU296 TCP290:TCQ296 TML290:TMM296 TWH290:TWI296 UGD290:UGE296 UPZ290:UQA296 UZV290:UZW296 VJR290:VJS296 VTN290:VTO296 WDJ290:WDK296 WNF290:WNG296 WXB290:WXC296" xr:uid="{00000000-0002-0000-0000-000018000000}">
      <formula1>1</formula1>
      <formula2>9</formula2>
    </dataValidation>
    <dataValidation type="whole" allowBlank="1" showErrorMessage="1" errorTitle="Klasifikacija" error="Gl. zavihek Classification ali zavihek Klasifikacija_x000a_" sqref="Z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SOM735 Z735 GI735 QE735 AAA735 AJW735 ATS735 BDO735 BNK735 BXG735 CHC735 CQY735 DAU735 DKQ735 DUM735 EEI735 EOE735 EYA735 FHW735 FRS735 GBO735 GLK735 GVG735 HFC735 HOY735 HYU735 IIQ735 ISM735 JCI735 JME735 JWA735 KFW735 KPS735 KZO735 LJK735 LTG735 MDC735 MMY735 MWU735 NGQ735 NQM735 OAI735 OKE735 OUA735 PDW735 PNS735 PXO735 QHK735 QRG735 RBC735 RKY735 RUU735 SEQ735 Z52 Z56 AS290:AS296 KO290:KO296 UK290:UK296 AEG290:AEG296 AOC290:AOC296 AXY290:AXY296 BHU290:BHU296 BRQ290:BRQ296 CBM290:CBM296 CLI290:CLI296 CVE290:CVE296 DFA290:DFA296 DOW290:DOW296 DYS290:DYS296 EIO290:EIO296 ESK290:ESK296 FCG290:FCG296 FMC290:FMC296 FVY290:FVY296 GFU290:GFU296 GPQ290:GPQ296 GZM290:GZM296 HJI290:HJI296 HTE290:HTE296 IDA290:IDA296 IMW290:IMW296 IWS290:IWS296 JGO290:JGO296 JQK290:JQK296 KAG290:KAG296 KKC290:KKC296 KTY290:KTY296 LDU290:LDU296 LNQ290:LNQ296 LXM290:LXM296 MHI290:MHI296 MRE290:MRE296 NBA290:NBA296 NKW290:NKW296 NUS290:NUS296 OEO290:OEO296 OOK290:OOK296 OYG290:OYG296 PIC290:PIC296 PRY290:PRY296 QBU290:QBU296 QLQ290:QLQ296 QVM290:QVM296 RFI290:RFI296 RPE290:RPE296 RZA290:RZA296 SIW290:SIW296 SSS290:SSS296 TCO290:TCO296 TMK290:TMK296 TWG290:TWG296 UGC290:UGC296 UPY290:UPY296 UZU290:UZU296 VJQ290:VJQ296 VTM290:VTM296 WDI290:WDI296 WNE290:WNE296 WXA290:WXA296" xr:uid="{00000000-0002-0000-0000-000019000000}">
      <formula1>1</formula1>
      <formula2>12</formula2>
    </dataValidation>
    <dataValidation type="whole" allowBlank="1" showErrorMessage="1" errorTitle="Klasifikacija" error="Gl. zavihek Classification ali zavihek Klasifikacija_x000a_" sqref="Y52 Y56 AR290:AR296 KN290:KN296 UJ290:UJ296 AEF290:AEF296 AOB290:AOB296 AXX290:AXX296 BHT290:BHT296 BRP290:BRP296 CBL290:CBL296 CLH290:CLH296 CVD290:CVD296 DEZ290:DEZ296 DOV290:DOV296 DYR290:DYR296 EIN290:EIN296 ESJ290:ESJ296 FCF290:FCF296 FMB290:FMB296 FVX290:FVX296 GFT290:GFT296 GPP290:GPP296 GZL290:GZL296 HJH290:HJH296 HTD290:HTD296 ICZ290:ICZ296 IMV290:IMV296 IWR290:IWR296 JGN290:JGN296 JQJ290:JQJ296 KAF290:KAF296 KKB290:KKB296 KTX290:KTX296 LDT290:LDT296 LNP290:LNP296 LXL290:LXL296 MHH290:MHH296 MRD290:MRD296 NAZ290:NAZ296 NKV290:NKV296 NUR290:NUR296 OEN290:OEN296 OOJ290:OOJ296 OYF290:OYF296 PIB290:PIB296 PRX290:PRX296 QBT290:QBT296 QLP290:QLP296 QVL290:QVL296 RFH290:RFH296 RPD290:RPD296 RYZ290:RYZ296 SIV290:SIV296 SSR290:SSR296 TCN290:TCN296 TMJ290:TMJ296 TWF290:TWF296 UGB290:UGB296 UPX290:UPX296 UZT290:UZT296 VJP290:VJP296 VTL290:VTL296 WDH290:WDH296 WND290:WND296 WWZ290:WWZ296" xr:uid="{00000000-0002-0000-0000-00001A000000}">
      <formula1>1</formula1>
      <formula2>4</formula2>
    </dataValidation>
    <dataValidation type="whole" allowBlank="1" showInputMessage="1" showErrorMessage="1" errorTitle="Klasifikacija" error="Gl. zavihek Classification ali zavihek Klasifikacija_x000a_" sqref="AA117:AB129 Y99:Z100 AB114 Y107:Z108 AA567:AA571 AA99:AA116 JG567:JG571 TC567:TC571 ACY567:ACY571 AMU567:AMU571 AWQ567:AWQ571 BGM567:BGM571 BQI567:BQI571 CAE567:CAE571 CKA567:CKA571 CTW567:CTW571 DDS567:DDS571 DNO567:DNO571 DXK567:DXK571 EHG567:EHG571 ERC567:ERC571 FAY567:FAY571 FKU567:FKU571 FUQ567:FUQ571 GEM567:GEM571 GOI567:GOI571 GYE567:GYE571 HIA567:HIA571 HRW567:HRW571 IBS567:IBS571 ILO567:ILO571 IVK567:IVK571 JFG567:JFG571 JPC567:JPC571 JYY567:JYY571 KIU567:KIU571 KSQ567:KSQ571 LCM567:LCM571 LMI567:LMI571 LWE567:LWE571 MGA567:MGA571 MPW567:MPW571 MZS567:MZS571 NJO567:NJO571 NTK567:NTK571 ODG567:ODG571 ONC567:ONC571 OWY567:OWY571 PGU567:PGU571 PQQ567:PQQ571 QAM567:QAM571 QKI567:QKI571 QUE567:QUE571 REA567:REA571 RNW567:RNW571 RXS567:RXS571 SHO567:SHO571 SRK567:SRK571 TBG567:TBG571 TLC567:TLC571 TUY567:TUY571 UEU567:UEU571 UOQ567:UOQ571 UYM567:UYM571 VII567:VII571 VSE567:VSE571 WCA567:WCA571 WLW567:WLW571 WVS567:WVS571 AA48:AB48 AA68:AB71 AA97 AA60:AA61 AA63 AA66:AA67 AA57 AA96:AB96 AA43 AA41:AB42 AA87 AA44:AB45 AA58:AB59 AA54 AA55:AB55 AA84 AA546:AA547 AA522:AA537 AA510:AA520" xr:uid="{00000000-0002-0000-0000-00001B000000}">
      <formula1>1</formula1>
      <formula2>9</formula2>
    </dataValidation>
    <dataValidation type="whole" allowBlank="1" showInputMessage="1" showErrorMessage="1" errorTitle="Klasifikacija" error="Gl. zavihek Classification ali zavihek Klasifikacija_x000a_" sqref="ACX488:ACX491 TB240:TB256 ACX240:ACX256 AMT240:AMT256 AWP240:AWP256 BGL240:BGL256 BQH240:BQH256 CAD240:CAD256 CJZ240:CJZ256 CTV240:CTV256 DDR240:DDR256 DNN240:DNN256 DXJ240:DXJ256 EHF240:EHF256 ERB240:ERB256 FAX240:FAX256 FKT240:FKT256 FUP240:FUP256 GEL240:GEL256 GOH240:GOH256 GYD240:GYD256 HHZ240:HHZ256 HRV240:HRV256 IBR240:IBR256 ILN240:ILN256 IVJ240:IVJ256 JFF240:JFF256 JPB240:JPB256 JYX240:JYX256 KIT240:KIT256 KSP240:KSP256 LCL240:LCL256 LMH240:LMH256 LWD240:LWD256 MFZ240:MFZ256 MPV240:MPV256 MZR240:MZR256 NJN240:NJN256 NTJ240:NTJ256 ODF240:ODF256 ONB240:ONB256 OWX240:OWX256 PGT240:PGT256 PQP240:PQP256 QAL240:QAL256 QKH240:QKH256 QUD240:QUD256 RDZ240:RDZ256 RNV240:RNV256 RXR240:RXR256 SHN240:SHN256 SRJ240:SRJ256 TBF240:TBF256 TLB240:TLB256 TUX240:TUX256 UET240:UET256 UOP240:UOP256 UYL240:UYL256 VIH240:VIH256 VSD240:VSD256 WBZ240:WBZ256 WLV240:WLV256 WVR240:WVR256 Z48 Z96:Z97 Z63 Z41:Z45 Z66:Z71 Z87 Z57:Z61 WVR1029 Z276:Z280 AMT488:AMT491 JF738:JF742 Z483:Z486 Z660 Z101:Z106 JF766:JF777 TB766:TB777 ACX766:ACX777 AMT766:AMT777 AWP766:AWP777 BGL766:BGL777 BQH766:BQH777 CAD766:CAD777 CJZ766:CJZ777 CTV766:CTV777 DDR766:DDR777 DNN766:DNN777 DXJ766:DXJ777 EHF766:EHF777 ERB766:ERB777 FAX766:FAX777 FKT766:FKT777 FUP766:FUP777 GEL766:GEL777 GOH766:GOH777 GYD766:GYD777 HHZ766:HHZ777 HRV766:HRV777 IBR766:IBR777 ILN766:ILN777 IVJ766:IVJ777 JFF766:JFF777 JPB766:JPB777 JYX766:JYX777 KIT766:KIT777 KSP766:KSP777 LCL766:LCL777 LMH766:LMH777 LWD766:LWD777 MFZ766:MFZ777 MPV766:MPV777 MZR766:MZR777 NJN766:NJN777 NTJ766:NTJ777 ODF766:ODF777 ONB766:ONB777 OWX766:OWX777 PGT766:PGT777 PQP766:PQP777 QAL766:QAL777 QKH766:QKH777 QUD766:QUD777 RDZ766:RDZ777 RNV766:RNV777 RXR766:RXR777 SHN766:SHN777 SRJ766:SRJ777 TBF766:TBF777 TLB766:TLB777 TUX766:TUX777 UET766:UET777 UOP766:UOP777 UYL766:UYL777 VIH766:VIH777 VSD766:VSD777 WBZ766:WBZ777 WLV766:WLV777 WVR766:WVR777 JF240:JF256 WLU486:WLX487 WBY486:WCB487 VSC486:VSF487 VIG486:VIJ487 UYK486:UYN487 UOO486:UOR487 UES486:UEV487 TUW486:TUZ487 TLA486:TLD487 TBE486:TBH487 SRI486:SRL487 SHM486:SHP487 RXQ486:RXT487 RNU486:RNX487 RDY486:REB487 QUC486:QUF487 QKG486:QKJ487 QAK486:QAN487 PQO486:PQR487 PGS486:PGV487 OWW486:OWZ487 ONA486:OND487 ODE486:ODH487 NTI486:NTL487 NJM486:NJP487 MZQ486:MZT487 MPU486:MPX487 MFY486:MGB487 LWC486:LWF487 LMG486:LMJ487 LCK486:LCN487 KSO486:KSR487 KIS486:KIV487 JYW486:JYZ487 JPA486:JPD487 JFE486:JFH487 IVI486:IVL487 ILM486:ILP487 IBQ486:IBT487 HRU486:HRX487 HHY486:HIB487 GYC486:GYF487 GOG486:GOJ487 GEK486:GEN487 FUO486:FUR487 FKS486:FKV487 FAW486:FAZ487 ERA486:ERD487 EHE486:EHH487 DXI486:DXL487 DNM486:DNP487 DDQ486:DDT487 CTU486:CTX487 CJY486:CKB487 CAC486:CAF487 BQG486:BQJ487 BGK486:BGN487 AWO486:AWR487 AMS486:AMV487 ACW486:ACZ487 TA486:TD487 JE486:JH487 WVQ486:WVT487 Z54:Z55 AWP488:AWP491 BGL488:BGL491 BQH488:BQH491 CAD488:CAD491 CJZ488:CJZ491 CTV488:CTV491 DDR488:DDR491 DNN488:DNN491 DXJ488:DXJ491 EHF488:EHF491 ERB488:ERB491 FAX488:FAX491 FKT488:FKT491 FUP488:FUP491 GEL488:GEL491 GOH488:GOH491 GYD488:GYD491 HHZ488:HHZ491 HRV488:HRV491 IBR488:IBR491 ILN488:ILN491 IVJ488:IVJ491 JFF488:JFF491 JPB488:JPB491 JYX488:JYX491 KIT488:KIT491 KSP488:KSP491 LCL488:LCL491 LMH488:LMH491 LWD488:LWD491 MFZ488:MFZ491 MPV488:MPV491 MZR488:MZR491 NJN488:NJN491 NTJ488:NTJ491 ODF488:ODF491 ONB488:ONB491 OWX488:OWX491 PGT488:PGT491 PQP488:PQP491 QAL488:QAL491 QKH488:QKH491 QUD488:QUD491 RDZ488:RDZ491 RNV488:RNV491 RXR488:RXR491 SHN488:SHN491 SRJ488:SRJ491 TBF488:TBF491 TLB488:TLB491 TUX488:TUX491 UET488:UET491 UOP488:UOP491 UYL488:UYL491 VIH488:VIH491 VSD488:VSD491 WBZ488:WBZ491 WLV488:WLV491 WVR488:WVR491 Z488:Z491 JF488:JF491 Z375 Z567:Z571 TB488:TB491 Y552:AA566 JE552:JG566 TA552:TC566 ACW552:ACY566 AMS552:AMU566 AWO552:AWQ566 BGK552:BGM566 BQG552:BQI566 CAC552:CAE566 CJY552:CKA566 CTU552:CTW566 DDQ552:DDS566 DNM552:DNO566 DXI552:DXK566 EHE552:EHG566 ERA552:ERC566 FAW552:FAY566 FKS552:FKU566 FUO552:FUQ566 GEK552:GEM566 GOG552:GOI566 GYC552:GYE566 HHY552:HIA566 HRU552:HRW566 IBQ552:IBS566 ILM552:ILO566 IVI552:IVK566 JFE552:JFG566 JPA552:JPC566 JYW552:JYY566 KIS552:KIU566 KSO552:KSQ566 LCK552:LCM566 LMG552:LMI566 LWC552:LWE566 MFY552:MGA566 MPU552:MPW566 MZQ552:MZS566 NJM552:NJO566 NTI552:NTK566 ODE552:ODG566 ONA552:ONC566 OWW552:OWY566 PGS552:PGU566 PQO552:PQQ566 QAK552:QAM566 QKG552:QKI566 QUC552:QUE566 RDY552:REA566 RNU552:RNW566 RXQ552:RXS566 SHM552:SHO566 SRI552:SRK566 TBE552:TBG566 TLA552:TLC566 TUW552:TUY566 UES552:UEU566 UOO552:UOQ566 UYK552:UYM566 VIG552:VII566 VSC552:VSE566 WBY552:WCA566 WLU552:WLW566 WVQ552:WVS566 JF567:JF571 TB567:TB571 ACX567:ACX571 AMT567:AMT571 AWP567:AWP571 BGL567:BGL571 BQH567:BQH571 CAD567:CAD571 CJZ567:CJZ571 CTV567:CTV571 DDR567:DDR571 DNN567:DNN571 DXJ567:DXJ571 EHF567:EHF571 ERB567:ERB571 FAX567:FAX571 FKT567:FKT571 FUP567:FUP571 GEL567:GEL571 GOH567:GOH571 GYD567:GYD571 HHZ567:HHZ571 HRV567:HRV571 IBR567:IBR571 ILN567:ILN571 IVJ567:IVJ571 JFF567:JFF571 JPB567:JPB571 JYX567:JYX571 KIT567:KIT571 KSP567:KSP571 LCL567:LCL571 LMH567:LMH571 LWD567:LWD571 MFZ567:MFZ571 MPV567:MPV571 MZR567:MZR571 NJN567:NJN571 NTJ567:NTJ571 ODF567:ODF571 ONB567:ONB571 OWX567:OWX571 PGT567:PGT571 PQP567:PQP571 QAL567:QAL571 QKH567:QKH571 QUD567:QUD571 RDZ567:RDZ571 RNV567:RNV571 RXR567:RXR571 SHN567:SHN571 SRJ567:SRJ571 TBF567:TBF571 TLB567:TLB571 TUX567:TUX571 UET567:UET571 UOP567:UOP571 UYL567:UYL571 VIH567:VIH571 VSD567:VSD571 WBZ567:WBZ571 WLV567:WLV571 WVR567:WVR571 TB738:TB742 Z84 ACX738:ACX742 AMT738:AMT742 AWP738:AWP742 BGL738:BGL742 BQH738:BQH742 CAD738:CAD742 CJZ738:CJZ742 CTV738:CTV742 DDR738:DDR742 DNN738:DNN742 DXJ738:DXJ742 EHF738:EHF742 ERB738:ERB742 FAX738:FAX742 FKT738:FKT742 FUP738:FUP742 GEL738:GEL742 GOH738:GOH742 GYD738:GYD742 HHZ738:HHZ742 HRV738:HRV742 IBR738:IBR742 ILN738:ILN742 IVJ738:IVJ742 JFF738:JFF742 JPB738:JPB742 JYX738:JYX742 KIT738:KIT742 KSP738:KSP742 LCL738:LCL742 LMH738:LMH742 LWD738:LWD742 MFZ738:MFZ742 MPV738:MPV742 MZR738:MZR742 NJN738:NJN742 NTJ738:NTJ742 ODF738:ODF742 ONB738:ONB742 OWX738:OWX742 PGT738:PGT742 PQP738:PQP742 QAL738:QAL742 QKH738:QKH742 QUD738:QUD742 RDZ738:RDZ742 RNV738:RNV742 RXR738:RXR742 SHN738:SHN742 SRJ738:SRJ742 TBF738:TBF742 TLB738:TLB742 TUX738:TUX742 UET738:UET742 UOP738:UOP742 UYL738:UYL742 VIH738:VIH742 VSD738:VSD742 WBZ738:WBZ742 WLV738:WLV742 WVR738:WVR742 Y499:AB508 Z1029 JF1029 TB1029 ACX1029 AMT1029 AWP1029 BGL1029 BQH1029 CAD1029 CJZ1029 CTV1029 DDR1029 DNN1029 DXJ1029 EHF1029 ERB1029 FAX1029 FKT1029 FUP1029 GEL1029 GOH1029 GYD1029 HHZ1029 HRV1029 IBR1029 ILN1029 IVJ1029 JFF1029 JPB1029 JYX1029 KIT1029 KSP1029 LCL1029 LMH1029 LWD1029 MFZ1029 MPV1029 MZR1029 NJN1029 NTJ1029 ODF1029 ONB1029 OWX1029 PGT1029 PQP1029 QAL1029 QKH1029 QUD1029 RDZ1029 RNV1029 RXR1029 SHN1029 SRJ1029 TBF1029 TLB1029 TUX1029 UET1029 UOP1029 UYL1029 VIH1029 VSD1029 WBZ1029 WLV1029 Z240:Z258 WWH11:WWH38 Z269:Z271 JF267:JF271 WVR267:WVR271 WLV267:WLV271 WBZ267:WBZ271 VSD267:VSD271 VIH267:VIH271 UYL267:UYL271 UOP267:UOP271 UET267:UET271 TUX267:TUX271 TLB267:TLB271 TBF267:TBF271 SRJ267:SRJ271 SHN267:SHN271 RXR267:RXR271 RNV267:RNV271 RDZ267:RDZ271 QUD267:QUD271 QKH267:QKH271 QAL267:QAL271 PQP267:PQP271 PGT267:PGT271 OWX267:OWX271 ONB267:ONB271 ODF267:ODF271 NTJ267:NTJ271 NJN267:NJN271 MZR267:MZR271 MPV267:MPV271 MFZ267:MFZ271 LWD267:LWD271 LMH267:LMH271 LCL267:LCL271 KSP267:KSP271 KIT267:KIT271 JYX267:JYX271 JPB267:JPB271 JFF267:JFF271 IVJ267:IVJ271 ILN267:ILN271 IBR267:IBR271 HRV267:HRV271 HHZ267:HHZ271 GYD267:GYD271 GOH267:GOH271 GEL267:GEL271 FUP267:FUP271 FKT267:FKT271 FAX267:FAX271 ERB267:ERB271 EHF267:EHF271 DXJ267:DXJ271 DNN267:DNN271 DDR267:DDR271 CTV267:CTV271 CJZ267:CJZ271 CAD267:CAD271 BQH267:BQH271 BGL267:BGL271 AWP267:AWP271 AMT267:AMT271 ACX267:ACX271 TB267:TB271 JU499:JX508 Z766:Z779 Z11:Z38 JV11:JV38 TR11:TR38 ADN11:ADN38 ANJ11:ANJ38 AXF11:AXF38 BHB11:BHB38 BQX11:BQX38 CAT11:CAT38 CKP11:CKP38 CUL11:CUL38 DEH11:DEH38 DOD11:DOD38 DXZ11:DXZ38 EHV11:EHV38 ERR11:ERR38 FBN11:FBN38 FLJ11:FLJ38 FVF11:FVF38 GFB11:GFB38 GOX11:GOX38 GYT11:GYT38 HIP11:HIP38 HSL11:HSL38 ICH11:ICH38 IMD11:IMD38 IVZ11:IVZ38 JFV11:JFV38 JPR11:JPR38 JZN11:JZN38 KJJ11:KJJ38 KTF11:KTF38 LDB11:LDB38 LMX11:LMX38 LWT11:LWT38 MGP11:MGP38 MQL11:MQL38 NAH11:NAH38 NKD11:NKD38 NTZ11:NTZ38 ODV11:ODV38 ONR11:ONR38 OXN11:OXN38 PHJ11:PHJ38 PRF11:PRF38 QBB11:QBB38 QKX11:QKX38 QUT11:QUT38 REP11:REP38 ROL11:ROL38 RYH11:RYH38 SID11:SID38 SRZ11:SRZ38 TBV11:TBV38 TLR11:TLR38 TVN11:TVN38 UFJ11:UFJ38 UPF11:UPF38 UZB11:UZB38 VIX11:VIX38 VST11:VST38 WCP11:WCP38 WML11:WML38 Z109:Z221 JV130:JV221 TR130:TR221 ADN130:ADN221 ANJ130:ANJ221 AXF130:AXF221 BHB130:BHB221 BQX130:BQX221 CAT130:CAT221 CKP130:CKP221 CUL130:CUL221 DEH130:DEH221 DOD130:DOD221 DXZ130:DXZ221 EHV130:EHV221 ERR130:ERR221 FBN130:FBN221 FLJ130:FLJ221 FVF130:FVF221 GFB130:GFB221 GOX130:GOX221 GYT130:GYT221 HIP130:HIP221 HSL130:HSL221 ICH130:ICH221 IMD130:IMD221 IVZ130:IVZ221 JFV130:JFV221 JPR130:JPR221 JZN130:JZN221 KJJ130:KJJ221 KTF130:KTF221 LDB130:LDB221 LMX130:LMX221 LWT130:LWT221 MGP130:MGP221 MQL130:MQL221 NAH130:NAH221 NKD130:NKD221 NTZ130:NTZ221 ODV130:ODV221 ONR130:ONR221 OXN130:OXN221 PHJ130:PHJ221 PRF130:PRF221 QBB130:QBB221 QKX130:QKX221 QUT130:QUT221 REP130:REP221 ROL130:ROL221 RYH130:RYH221 SID130:SID221 SRZ130:SRZ221 TBV130:TBV221 TLR130:TLR221 TVN130:TVN221 UFJ130:UFJ221 UPF130:UPF221 UZB130:UZB221 VIX130:VIX221 VST130:VST221 WCP130:WCP221 WML130:WML221 WWH130:WWH221 JV276:JV279 TR276:TR279 ADN276:ADN279 ANJ276:ANJ279 AXF276:AXF279 BHB276:BHB279 BQX276:BQX279 CAT276:CAT279 CKP276:CKP279 CUL276:CUL279 DEH276:DEH279 DOD276:DOD279 DXZ276:DXZ279 EHV276:EHV279 ERR276:ERR279 FBN276:FBN279 FLJ276:FLJ279 FVF276:FVF279 GFB276:GFB279 GOX276:GOX279 GYT276:GYT279 HIP276:HIP279 HSL276:HSL279 ICH276:ICH279 IMD276:IMD279 IVZ276:IVZ279 JFV276:JFV279 JPR276:JPR279 JZN276:JZN279 KJJ276:KJJ279 KTF276:KTF279 LDB276:LDB279 LMX276:LMX279 LWT276:LWT279 MGP276:MGP279 MQL276:MQL279 NAH276:NAH279 NKD276:NKD279 NTZ276:NTZ279 ODV276:ODV279 ONR276:ONR279 OXN276:OXN279 PHJ276:PHJ279 PRF276:PRF279 QBB276:QBB279 QKX276:QKX279 QUT276:QUT279 REP276:REP279 ROL276:ROL279 RYH276:RYH279 SID276:SID279 SRZ276:SRZ279 TBV276:TBV279 TLR276:TLR279 TVN276:TVN279 UFJ276:UFJ279 UPF276:UPF279 UZB276:UZB279 VIX276:VIX279 VST276:VST279 WCP276:WCP279 WML276:WML279 WWH276:WWH279 WVR690:WVR691 WLV690:WLV691 WBZ690:WBZ691 VSD690:VSD691 VIH690:VIH691 UYL690:UYL691 UOP690:UOP691 UET690:UET691 TUX690:TUX691 TLB690:TLB691 TBF690:TBF691 SRJ690:SRJ691 SHN690:SHN691 RXR690:RXR691 RNV690:RNV691 RDZ690:RDZ691 QUD690:QUD691 QKH690:QKH691 QAL690:QAL691 PQP690:PQP691 PGT690:PGT691 OWX690:OWX691 ONB690:ONB691 ODF690:ODF691 NTJ690:NTJ691 NJN690:NJN691 MZR690:MZR691 MPV690:MPV691 MFZ690:MFZ691 LWD690:LWD691 LMH690:LMH691 LCL690:LCL691 KSP690:KSP691 KIT690:KIT691 JYX690:JYX691 JPB690:JPB691 JFF690:JFF691 IVJ690:IVJ691 ILN690:ILN691 IBR690:IBR691 HRV690:HRV691 HHZ690:HHZ691 GYD690:GYD691 GOH690:GOH691 GEL690:GEL691 FUP690:FUP691 FKT690:FKT691 FAX690:FAX691 ERB690:ERB691 EHF690:EHF691 DXJ690:DXJ691 DNN690:DNN691 DDR690:DDR691 CTV690:CTV691 CJZ690:CJZ691 CAD690:CAD691 BQH690:BQH691 BGL690:BGL691 AWP690:AWP691 AMT690:AMT691 ACX690:ACX691 TB690:TB691 JF690:JF691 TQ499:TT508 ADM499:ADP508 ANI499:ANL508 AXE499:AXH508 BHA499:BHD508 BQW499:BQZ508 CAS499:CAV508 CKO499:CKR508 CUK499:CUN508 DEG499:DEJ508 DOC499:DOF508 DXY499:DYB508 EHU499:EHX508 ERQ499:ERT508 FBM499:FBP508 FLI499:FLL508 FVE499:FVH508 GFA499:GFD508 GOW499:GOZ508 GYS499:GYV508 HIO499:HIR508 HSK499:HSN508 ICG499:ICJ508 IMC499:IMF508 IVY499:IWB508 JFU499:JFX508 JPQ499:JPT508 JZM499:JZP508 KJI499:KJL508 KTE499:KTH508 LDA499:LDD508 LMW499:LMZ508 LWS499:LWV508 MGO499:MGR508 MQK499:MQN508 NAG499:NAJ508 NKC499:NKF508 NTY499:NUB508 ODU499:ODX508 ONQ499:ONT508 OXM499:OXP508 PHI499:PHL508 PRE499:PRH508 QBA499:QBD508 QKW499:QKZ508 QUS499:QUV508 REO499:RER508 ROK499:RON508 RYG499:RYJ508 SIC499:SIF508 SRY499:SSB508 TBU499:TBX508 TLQ499:TLT508 TVM499:TVP508 UFI499:UFL508 UPE499:UPH508 UZA499:UZD508 VIW499:VIZ508 VSS499:VSV508 WCO499:WCR508 WMK499:WMN508 WWG499:WWJ508 WWH692:WWH700 Z692:Z700 JV692:JV700 TR692:TR700 ADN692:ADN700 ANJ692:ANJ700 AXF692:AXF700 BHB692:BHB700 BQX692:BQX700 CAT692:CAT700 CKP692:CKP700 CUL692:CUL700 DEH692:DEH700 DOD692:DOD700 DXZ692:DXZ700 EHV692:EHV700 ERR692:ERR700 FBN692:FBN700 FLJ692:FLJ700 FVF692:FVF700 GFB692:GFB700 GOX692:GOX700 GYT692:GYT700 HIP692:HIP700 HSL692:HSL700 ICH692:ICH700 IMD692:IMD700 IVZ692:IVZ700 JFV692:JFV700 JPR692:JPR700 JZN692:JZN700 KJJ692:KJJ700 KTF692:KTF700 LDB692:LDB700 LMX692:LMX700 LWT692:LWT700 MGP692:MGP700 MQL692:MQL700 NAH692:NAH700 NKD692:NKD700 NTZ692:NTZ700 ODV692:ODV700 ONR692:ONR700 OXN692:OXN700 PHJ692:PHJ700 PRF692:PRF700 QBB692:QBB700 QKX692:QKX700 QUT692:QUT700 REP692:REP700 ROL692:ROL700 RYH692:RYH700 SID692:SID700 SRZ692:SRZ700 TBV692:TBV700 TLR692:TLR700 TVN692:TVN700 UFJ692:UFJ700 UPF692:UPF700 UZB692:UZB700 VIX692:VIX700 VST692:VST700 WCP692:WCP700 WML692:WML700 Z738:Z742 Y747:AA763 JU747:JW763 TQ747:TS763 ADM747:ADO763 ANI747:ANK763 AXE747:AXG763 BHA747:BHC763 BQW747:BQY763 CAS747:CAU763 CKO747:CKQ763 CUK747:CUM763 DEG747:DEI763 DOC747:DOE763 DXY747:DYA763 EHU747:EHW763 ERQ747:ERS763 FBM747:FBO763 FLI747:FLK763 FVE747:FVG763 GFA747:GFC763 GOW747:GOY763 GYS747:GYU763 HIO747:HIQ763 HSK747:HSM763 ICG747:ICI763 IMC747:IME763 IVY747:IWA763 JFU747:JFW763 JPQ747:JPS763 JZM747:JZO763 KJI747:KJK763 KTE747:KTG763 LDA747:LDC763 LMW747:LMY763 LWS747:LWU763 MGO747:MGQ763 MQK747:MQM763 NAG747:NAI763 NKC747:NKE763 NTY747:NUA763 ODU747:ODW763 ONQ747:ONS763 OXM747:OXO763 PHI747:PHK763 PRE747:PRG763 QBA747:QBC763 QKW747:QKY763 QUS747:QUU763 REO747:REQ763 ROK747:ROM763 RYG747:RYI763 SIC747:SIE763 SRY747:SSA763 TBU747:TBW763 TLQ747:TLS763 TVM747:TVO763 UFI747:UFK763 UPE747:UPG763 UZA747:UZC763 VIW747:VIY763 VSS747:VSU763 WCO747:WCQ763 WMK747:WMM763 WWG747:WWI763 AE744 KA744 TW744 ADS744 ANO744 AXK744 BHG744 BRC744 CAY744 CKU744 CUQ744 DEM744 DOI744 DYE744 EIA744 ERW744 FBS744 FLO744 FVK744 GFG744 GPC744 GYY744 HIU744 HSQ744 ICM744 IMI744 IWE744 JGA744 JPW744 JZS744 KJO744 KTK744 LDG744 LNC744 LWY744 MGU744 MQQ744 NAM744 NKI744 NUE744 OEA744 ONW744 OXS744 PHO744 PRK744 QBG744 QLC744 QUY744 REU744 ROQ744 RYM744 SII744 SSE744 TCA744 TLW744 TVS744 UFO744 UPK744 UZG744 VJC744 VSY744 WCU744 WMQ744 WWM744 WWG743:WWI745 WMK743:WMM745 WCO743:WCQ745 VSS743:VSU745 VIW743:VIY745 UZA743:UZC745 UPE743:UPG745 UFI743:UFK745 TVM743:TVO745 TLQ743:TLS745 TBU743:TBW745 SRY743:SSA745 SIC743:SIE745 RYG743:RYI745 ROK743:ROM745 REO743:REQ745 QUS743:QUU745 QKW743:QKY745 QBA743:QBC745 PRE743:PRG745 PHI743:PHK745 OXM743:OXO745 ONQ743:ONS745 ODU743:ODW745 NTY743:NUA745 NKC743:NKE745 NAG743:NAI745 MQK743:MQM745 MGO743:MGQ745 LWS743:LWU745 LMW743:LMY745 LDA743:LDC745 KTE743:KTG745 KJI743:KJK745 JZM743:JZO745 JPQ743:JPS745 JFU743:JFW745 IVY743:IWA745 IMC743:IME745 ICG743:ICI745 HSK743:HSM745 HIO743:HIQ745 GYS743:GYU745 GOW743:GOY745 GFA743:GFC745 FVE743:FVG745 FLI743:FLK745 FBM743:FBO745 ERQ743:ERS745 EHU743:EHW745 DXY743:DYA745 DOC743:DOE745 DEG743:DEI745 CUK743:CUM745 CKO743:CKQ745 CAS743:CAU745 BQW743:BQY745 BHA743:BHC745 AXE743:AXG745 ANI743:ANK745 ADM743:ADO745 TQ743:TS745 JU743:JW745 Y743:AA745 Z521:AA521 Z546:Z547 Z522:Z537 Z510:Z520" xr:uid="{00000000-0002-0000-0000-00001C000000}">
      <formula1>1</formula1>
      <formula2>12</formula2>
    </dataValidation>
    <dataValidation type="whole" allowBlank="1" showInputMessage="1" showErrorMessage="1" errorTitle="Klasifikacija" error="Gl. zavihek Classification ali zavihek Klasifikacija_x000a_" sqref="Y101:Y106 Y109:Y129 Y48 Y96:Y97 Y63 Y41:Y45 Y66:Y71 Y87 Y57:Y61 Y54:Y55 Y84 Y517 Y526" xr:uid="{00000000-0002-0000-0000-00001D000000}">
      <formula1>1</formula1>
      <formula2>4</formula2>
    </dataValidation>
    <dataValidation type="whole" allowBlank="1" showInputMessage="1" showErrorMessage="1" errorTitle="Klasifikacija" error="Gl. zavihek Classification ali zavihek Klasifikacija_x000d_" sqref="Y85 Y91" xr:uid="{00000000-0002-0000-0000-00001E000000}">
      <formula1>1</formula1>
      <formula2>6</formula2>
    </dataValidation>
    <dataValidation type="decimal" allowBlank="1" showErrorMessage="1" errorTitle="Stroški dela operaterja" error="decimalno število!" sqref="TF9:TG10 ADB9:ADC10 AMX9:AMY10 AWT9:AWU10 BGP9:BGQ10 BQL9:BQM10 CAH9:CAI10 CKD9:CKE10 CTZ9:CUA10 DDV9:DDW10 DNR9:DNS10 DXN9:DXO10 EHJ9:EHK10 ERF9:ERG10 FBB9:FBC10 FKX9:FKY10 FUT9:FUU10 GEP9:GEQ10 GOL9:GOM10 GYH9:GYI10 HID9:HIE10 HRZ9:HSA10 IBV9:IBW10 ILR9:ILS10 IVN9:IVO10 JFJ9:JFK10 JPF9:JPG10 JZB9:JZC10 KIX9:KIY10 KST9:KSU10 LCP9:LCQ10 LML9:LMM10 LWH9:LWI10 MGD9:MGE10 MPZ9:MQA10 MZV9:MZW10 NJR9:NJS10 NTN9:NTO10 ODJ9:ODK10 ONF9:ONG10 OXB9:OXC10 PGX9:PGY10 PQT9:PQU10 QAP9:QAQ10 QKL9:QKM10 QUH9:QUI10 RED9:REE10 RNZ9:ROA10 RXV9:RXW10 SHR9:SHS10 SRN9:SRO10 TBJ9:TBK10 TLF9:TLG10 TVB9:TVC10 UEX9:UEY10 UOT9:UOU10 UYP9:UYQ10 VIL9:VIM10 VSH9:VSI10 WCD9:WCE10 WLZ9:WMA10 WVV9:WVW10 AD9:AE10 SOQ735:SOR735 JJ9:JK10 AD735:AE735 GM735:GN735 QI735:QJ735 AAE735:AAF735 AKA735:AKB735 ATW735:ATX735 BDS735:BDT735 BNO735:BNP735 BXK735:BXL735 CHG735:CHH735 CRC735:CRD735 DAY735:DAZ735 DKU735:DKV735 DUQ735:DUR735 EEM735:EEN735 EOI735:EOJ735 EYE735:EYF735 FIA735:FIB735 FRW735:FRX735 GBS735:GBT735 GLO735:GLP735 GVK735:GVL735 HFG735:HFH735 HPC735:HPD735 HYY735:HYZ735 IIU735:IIV735 ISQ735:ISR735 JCM735:JCN735 JMI735:JMJ735 JWE735:JWF735 KGA735:KGB735 KPW735:KPX735 KZS735:KZT735 LJO735:LJP735 LTK735:LTL735 MDG735:MDH735 MNC735:MND735 MWY735:MWZ735 NGU735:NGV735 NQQ735:NQR735 OAM735:OAN735 OKI735:OKJ735 OUE735:OUF735 PEA735:PEB735 PNW735:PNX735 PXS735:PXT735 QHO735:QHP735 QRK735:QRL735 RBG735:RBH735 RLC735:RLD735 RUY735:RUZ735 SEU735:SEV735 AD52:AE52 AD56:AE56 AW290:AX296 KS290:KT296 UO290:UP296 AEK290:AEL296 AOG290:AOH296 AYC290:AYD296 BHY290:BHZ296 BRU290:BRV296 CBQ290:CBR296 CLM290:CLN296 CVI290:CVJ296 DFE290:DFF296 DPA290:DPB296 DYW290:DYX296 EIS290:EIT296 ESO290:ESP296 FCK290:FCL296 FMG290:FMH296 FWC290:FWD296 GFY290:GFZ296 GPU290:GPV296 GZQ290:GZR296 HJM290:HJN296 HTI290:HTJ296 IDE290:IDF296 INA290:INB296 IWW290:IWX296 JGS290:JGT296 JQO290:JQP296 KAK290:KAL296 KKG290:KKH296 KUC290:KUD296 LDY290:LDZ296 LNU290:LNV296 LXQ290:LXR296 MHM290:MHN296 MRI290:MRJ296 NBE290:NBF296 NLA290:NLB296 NUW290:NUX296 OES290:OET296 OOO290:OOP296 OYK290:OYL296 PIG290:PIH296 PSC290:PSD296 QBY290:QBZ296 QLU290:QLV296 QVQ290:QVR296 RFM290:RFN296 RPI290:RPJ296 RZE290:RZF296 SJA290:SJB296 SSW290:SSX296 TCS290:TCT296 TMO290:TMP296 TWK290:TWL296 UGG290:UGH296 UQC290:UQD296 UZY290:UZZ296 VJU290:VJV296 VTQ290:VTR296 WDM290:WDN296 WNI290:WNJ296 WXE290:WXF296" xr:uid="{00000000-0002-0000-0000-00001F000000}">
      <formula1>0</formula1>
      <formula2>200</formula2>
    </dataValidation>
    <dataValidation type="whole" allowBlank="1" showInputMessage="1" showErrorMessage="1" errorTitle="Klasifikacija" error="Gl. zavihek Classification ali zavihek Klasifikacija_x000d_" sqref="AA94:AA95 AA47:AB47 AA62 AA85:AB85 AA88:AA91 AA64:AA65 AA73:AB76 AA40:AB40 AA53:AB53 AA50:AB51 AA72 AA46 AA80 AA92:AB93 AA81:AB83 AA49 AA98" xr:uid="{00000000-0002-0000-0000-000020000000}">
      <formula1>1</formula1>
      <formula2>9</formula2>
    </dataValidation>
    <dataValidation type="whole" allowBlank="1" showInputMessage="1" showErrorMessage="1" errorTitle="Klasifikacija" error="Gl. zavihek Classification ali zavihek Klasifikacija_x000d_" sqref="Y88:Y90 Y62 Y53 Y72:Y76 Y64:Y65 Y92:Y95 Y40 Y46:Y47 Y80:Y83 Y49:Y51 Y98" xr:uid="{00000000-0002-0000-0000-000021000000}">
      <formula1>1</formula1>
      <formula2>4</formula2>
    </dataValidation>
    <dataValidation type="whole" allowBlank="1" showErrorMessage="1" errorTitle="Mesečna stopnja izkoriščenosti" error="odstotek (celoštevilska vrednost)" sqref="AF52 AF56 Y290:Y296 JU290:JU296 TQ290:TQ296 ADM290:ADM296 ANI290:ANI296 AXE290:AXE296 BHA290:BHA296 BQW290:BQW296 CAS290:CAS296 CKO290:CKO296 CUK290:CUK296 DEG290:DEG296 DOC290:DOC296 DXY290:DXY296 EHU290:EHU296 ERQ290:ERQ296 FBM290:FBM296 FLI290:FLI296 FVE290:FVE296 GFA290:GFA296 GOW290:GOW296 GYS290:GYS296 HIO290:HIO296 HSK290:HSK296 ICG290:ICG296 IMC290:IMC296 IVY290:IVY296 JFU290:JFU296 JPQ290:JPQ296 JZM290:JZM296 KJI290:KJI296 KTE290:KTE296 LDA290:LDA296 LMW290:LMW296 LWS290:LWS296 MGO290:MGO296 MQK290:MQK296 NAG290:NAG296 NKC290:NKC296 NTY290:NTY296 ODU290:ODU296 ONQ290:ONQ296 OXM290:OXM296 PHI290:PHI296 PRE290:PRE296 QBA290:QBA296 QKW290:QKW296 QUS290:QUS296 REO290:REO296 ROK290:ROK296 RYG290:RYG296 SIC290:SIC296 SRY290:SRY296 TBU290:TBU296 TLQ290:TLQ296 TVM290:TVM296 UFI290:UFI296 UPE290:UPE296 UZA290:UZA296 VIW290:VIW296 VSS290:VSS296 WCO290:WCO296 WMK290:WMK296 WWG290:WWG296" xr:uid="{00000000-0002-0000-0000-000022000000}">
      <formula1>0</formula1>
      <formula2>100</formula2>
    </dataValidation>
    <dataValidation type="whole" allowBlank="1" showInputMessage="1" showErrorMessage="1" errorTitle="Mesečna stopnja izkoriščenosti" error="odstotek (celoštevilska vrednost)" sqref="AF53:AF55 AF40:AF41 AF57:AF76 AF80:AF85 WVX486:WVX487 WMB486:WMB487 WCF486:WCF487 VSJ486:VSJ487 VIN486:VIN487 UYR486:UYR487 UOV486:UOV487 UEZ486:UEZ487 TVD486:TVD487 TLH486:TLH487 TBL486:TBL487 SRP486:SRP487 SHT486:SHT487 RXX486:RXX487 ROB486:ROB487 REF486:REF487 QUJ486:QUJ487 QKN486:QKN487 QAR486:QAR487 PQV486:PQV487 PGZ486:PGZ487 OXD486:OXD487 ONH486:ONH487 ODL486:ODL487 NTP486:NTP487 NJT486:NJT487 MZX486:MZX487 MQB486:MQB487 MGF486:MGF487 LWJ486:LWJ487 LMN486:LMN487 LCR486:LCR487 KSV486:KSV487 KIZ486:KIZ487 JZD486:JZD487 JPH486:JPH487 JFL486:JFL487 IVP486:IVP487 ILT486:ILT487 IBX486:IBX487 HSB486:HSB487 HIF486:HIF487 GYJ486:GYJ487 GON486:GON487 GER486:GER487 FUV486:FUV487 FKZ486:FKZ487 FBD486:FBD487 ERH486:ERH487 EHL486:EHL487 DXP486:DXP487 DNT486:DNT487 DDX486:DDX487 CUB486:CUB487 CKF486:CKF487 CAJ486:CAJ487 BQN486:BQN487 BGR486:BGR487 AWV486:AWV487 AMZ486:AMZ487 ADD486:ADD487 TH486:TH487 JL486:JL487 AF43:AF51 AF619:AF625 AF552:AF557 JL552:JL557 TH552:TH557 ADD552:ADD557 AMZ552:AMZ557 AWV552:AWV557 BGR552:BGR557 BQN552:BQN557 CAJ552:CAJ557 CKF552:CKF557 CUB552:CUB557 DDX552:DDX557 DNT552:DNT557 DXP552:DXP557 EHL552:EHL557 ERH552:ERH557 FBD552:FBD557 FKZ552:FKZ557 FUV552:FUV557 GER552:GER557 GON552:GON557 GYJ552:GYJ557 HIF552:HIF557 HSB552:HSB557 IBX552:IBX557 ILT552:ILT557 IVP552:IVP557 JFL552:JFL557 JPH552:JPH557 JZD552:JZD557 KIZ552:KIZ557 KSV552:KSV557 LCR552:LCR557 LMN552:LMN557 LWJ552:LWJ557 MGF552:MGF557 MQB552:MQB557 MZX552:MZX557 NJT552:NJT557 NTP552:NTP557 ODL552:ODL557 ONH552:ONH557 OXD552:OXD557 PGZ552:PGZ557 PQV552:PQV557 QAR552:QAR557 QKN552:QKN557 QUJ552:QUJ557 REF552:REF557 ROB552:ROB557 RXX552:RXX557 SHT552:SHT557 SRP552:SRP557 TBL552:TBL557 TLH552:TLH557 TVD552:TVD557 UEZ552:UEZ557 UOV552:UOV557 UYR552:UYR557 VIN552:VIN557 VSJ552:VSJ557 WCF552:WCF557 WMB552:WMB557 WVX552:WVX557 AF559 JL559 TH559 ADD559 AMZ559 AWV559 BGR559 BQN559 CAJ559 CKF559 CUB559 DDX559 DNT559 DXP559 EHL559 ERH559 FBD559 FKZ559 FUV559 GER559 GON559 GYJ559 HIF559 HSB559 IBX559 ILT559 IVP559 JFL559 JPH559 JZD559 KIZ559 KSV559 LCR559 LMN559 LWJ559 MGF559 MQB559 MZX559 NJT559 NTP559 ODL559 ONH559 OXD559 PGZ559 PQV559 QAR559 QKN559 QUJ559 REF559 ROB559 RXX559 SHT559 SRP559 TBL559 TLH559 TVD559 UEZ559 UOV559 UYR559 VIN559 VSJ559 WCF559 WMB559 WVX559 JL561:JL571 TH561:TH571 ADD561:ADD571 AMZ561:AMZ571 AWV561:AWV571 BGR561:BGR571 BQN561:BQN571 CAJ561:CAJ571 CKF561:CKF571 CUB561:CUB571 DDX561:DDX571 DNT561:DNT571 DXP561:DXP571 EHL561:EHL571 ERH561:ERH571 FBD561:FBD571 FKZ561:FKZ571 FUV561:FUV571 GER561:GER571 GON561:GON571 GYJ561:GYJ571 HIF561:HIF571 HSB561:HSB571 IBX561:IBX571 ILT561:ILT571 IVP561:IVP571 JFL561:JFL571 JPH561:JPH571 JZD561:JZD571 KIZ561:KIZ571 KSV561:KSV571 LCR561:LCR571 LMN561:LMN571 LWJ561:LWJ571 MGF561:MGF571 MQB561:MQB571 MZX561:MZX571 NJT561:NJT571 NTP561:NTP571 ODL561:ODL571 ONH561:ONH571 OXD561:OXD571 PGZ561:PGZ571 PQV561:PQV571 QAR561:QAR571 QKN561:QKN571 QUJ561:QUJ571 REF561:REF571 ROB561:ROB571 RXX561:RXX571 SHT561:SHT571 SRP561:SRP571 TBL561:TBL571 TLH561:TLH571 TVD561:TVD571 UEZ561:UEZ571 UOV561:UOV571 UYR561:UYR571 VIN561:VIN571 VSJ561:VSJ571 WCF561:WCF571 WMB561:WMB571 WVX561:WVX571 AF561:AF571 GO619:GO625 QK619:QK625 AAG619:AAG625 AKC619:AKC625 ATY619:ATY625 BDU619:BDU625 BNQ619:BNQ625 BXM619:BXM625 CHI619:CHI625 CRE619:CRE625 DBA619:DBA625 DKW619:DKW625 DUS619:DUS625 EEO619:EEO625 EOK619:EOK625 EYG619:EYG625 FIC619:FIC625 FRY619:FRY625 GBU619:GBU625 GLQ619:GLQ625 GVM619:GVM625 HFI619:HFI625 HPE619:HPE625 HZA619:HZA625 IIW619:IIW625 ISS619:ISS625 JCO619:JCO625 JMK619:JMK625 JWG619:JWG625 KGC619:KGC625 KPY619:KPY625 KZU619:KZU625 LJQ619:LJQ625 LTM619:LTM625 MDI619:MDI625 MNE619:MNE625 MXA619:MXA625 NGW619:NGW625 NQS619:NQS625 OAO619:OAO625 OKK619:OKK625 OUG619:OUG625 PEC619:PEC625 PNY619:PNY625 PXU619:PXU625 QHQ619:QHQ625 QRM619:QRM625 RBI619:RBI625 RLE619:RLE625 RVA619:RVA625 SEW619:SEW625 SOS619:SOS625 SOS627:SOS657 SEW627:SEW657 RVA627:RVA657 RLE627:RLE657 RBI627:RBI657 QRM627:QRM657 QHQ627:QHQ657 PXU627:PXU657 PNY627:PNY657 PEC627:PEC657 OUG627:OUG657 OKK627:OKK657 OAO627:OAO657 NQS627:NQS657 NGW627:NGW657 MXA627:MXA657 MNE627:MNE657 MDI627:MDI657 LTM627:LTM657 LJQ627:LJQ657 KZU627:KZU657 KPY627:KPY657 KGC627:KGC657 JWG627:JWG657 JMK627:JMK657 JCO627:JCO657 ISS627:ISS657 IIW627:IIW657 HZA627:HZA657 HPE627:HPE657 HFI627:HFI657 GVM627:GVM657 GLQ627:GLQ657 GBU627:GBU657 FRY627:FRY657 FIC627:FIC657 EYG627:EYG657 EOK627:EOK657 EEO627:EEO657 DUS627:DUS657 DKW627:DKW657 DBA627:DBA657 CRE627:CRE657 CHI627:CHI657 BXM627:BXM657 BNQ627:BNQ657 BDU627:BDU657 ATY627:ATY657 AKC627:AKC657 AAG627:AAG657 QK627:QK657 GO627:GO657 AF87:AF98 SOS609:SOS617 SEW609:SEW617 RVA609:RVA617 RLE609:RLE617 RBI609:RBI617 QRM609:QRM617 QHQ609:QHQ617 PXU609:PXU617 PNY609:PNY617 PEC609:PEC617 OUG609:OUG617 OKK609:OKK617 OAO609:OAO617 NQS609:NQS617 NGW609:NGW617 MXA609:MXA617 MNE609:MNE617 MDI609:MDI617 LTM609:LTM617 LJQ609:LJQ617 KZU609:KZU617 KPY609:KPY617 KGC609:KGC617 JWG609:JWG617 JMK609:JMK617 JCO609:JCO617 ISS609:ISS617 IIW609:IIW617 HZA609:HZA617 HPE609:HPE617 HFI609:HFI617 GVM609:GVM617 GLQ609:GLQ617 GBU609:GBU617 FRY609:FRY617 FIC609:FIC617 EYG609:EYG617 EOK609:EOK617 EEO609:EEO617 DUS609:DUS617 DKW609:DKW617 DBA609:DBA617 CRE609:CRE617 CHI609:CHI617 BXM609:BXM617 BNQ609:BNQ617 BDU609:BDU617 ATY609:ATY617 AKC609:AKC617 AAG609:AAG617 QK609:QK617 GO609:GO617 AF609:AF617 AF627:AF657 AF499:AF508 KB499:KB508 TX499:TX508 ADT499:ADT508 ANP499:ANP508 AXL499:AXL508 BHH499:BHH508 BRD499:BRD508 CAZ499:CAZ508 CKV499:CKV508 CUR499:CUR508 DEN499:DEN508 DOJ499:DOJ508 DYF499:DYF508 EIB499:EIB508 ERX499:ERX508 FBT499:FBT508 FLP499:FLP508 FVL499:FVL508 GFH499:GFH508 GPD499:GPD508 GYZ499:GYZ508 HIV499:HIV508 HSR499:HSR508 ICN499:ICN508 IMJ499:IMJ508 IWF499:IWF508 JGB499:JGB508 JPX499:JPX508 JZT499:JZT508 KJP499:KJP508 KTL499:KTL508 LDH499:LDH508 LND499:LND508 LWZ499:LWZ508 MGV499:MGV508 MQR499:MQR508 NAN499:NAN508 NKJ499:NKJ508 NUF499:NUF508 OEB499:OEB508 ONX499:ONX508 OXT499:OXT508 PHP499:PHP508 PRL499:PRL508 QBH499:QBH508 QLD499:QLD508 QUZ499:QUZ508 REV499:REV508 ROR499:ROR508 RYN499:RYN508 SIJ499:SIJ508 SSF499:SSF508 TCB499:TCB508 TLX499:TLX508 TVT499:TVT508 UFP499:UFP508 UPL499:UPL508 UZH499:UZH508 VJD499:VJD508 VSZ499:VSZ508 WCV499:WCV508 WMR499:WMR508 WWN499:WWN508 AF520 AF523 AF532 AF511" xr:uid="{00000000-0002-0000-0000-000023000000}">
      <formula1>0</formula1>
      <formula2>100</formula2>
    </dataValidation>
    <dataValidation type="whole" allowBlank="1" showErrorMessage="1" errorTitle="Odstotek uporabe" error="odstotek (celoštevilska vrednost)" sqref="AI52 AM68 AX87 AI56 AL56 AO56 AR56 AU56 AX56 AO68 AU87 AL52 AO52 AR52 AU52 AX52 AB290:AB296 JX290:JX296 TT290:TT296 ADP290:ADP296 ANL290:ANL296 AXH290:AXH296 BHD290:BHD296 BQZ290:BQZ296 CAV290:CAV296 CKR290:CKR296 CUN290:CUN296 DEJ290:DEJ296 DOF290:DOF296 DYB290:DYB296 EHX290:EHX296 ERT290:ERT296 FBP290:FBP296 FLL290:FLL296 FVH290:FVH296 GFD290:GFD296 GOZ290:GOZ296 GYV290:GYV296 HIR290:HIR296 HSN290:HSN296 ICJ290:ICJ296 IMF290:IMF296 IWB290:IWB296 JFX290:JFX296 JPT290:JPT296 JZP290:JZP296 KJL290:KJL296 KTH290:KTH296 LDD290:LDD296 LMZ290:LMZ296 LWV290:LWV296 MGR290:MGR296 MQN290:MQN296 NAJ290:NAJ296 NKF290:NKF296 NUB290:NUB296 ODX290:ODX296 ONT290:ONT296 OXP290:OXP296 PHL290:PHL296 PRH290:PRH296 QBD290:QBD296 QKZ290:QKZ296 QUV290:QUV296 RER290:RER296 RON290:RON296 RYJ290:RYJ296 SIF290:SIF296 SSB290:SSB296 TBX290:TBX296 TLT290:TLT296 TVP290:TVP296 UFL290:UFL296 UPH290:UPH296 UZD290:UZD296 VIZ290:VIZ296 VSV290:VSV296 WCR290:WCR296 WMN290:WMN296 WWJ290:WWJ296 AE290:AE296 KA290:KA296 TW290:TW296 ADS290:ADS296 ANO290:ANO296 AXK290:AXK296 BHG290:BHG296 BRC290:BRC296 CAY290:CAY296 CKU290:CKU296 CUQ290:CUQ296 DEM290:DEM296 DOI290:DOI296 DYE290:DYE296 EIA290:EIA296 ERW290:ERW296 FBS290:FBS296 FLO290:FLO296 FVK290:FVK296 GFG290:GFG296 GPC290:GPC296 GYY290:GYY296 HIU290:HIU296 HSQ290:HSQ296 ICM290:ICM296 IMI290:IMI296 IWE290:IWE296 JGA290:JGA296 JPW290:JPW296 JZS290:JZS296 KJO290:KJO296 KTK290:KTK296 LDG290:LDG296 LNC290:LNC296 LWY290:LWY296 MGU290:MGU296 MQQ290:MQQ296 NAM290:NAM296 NKI290:NKI296 NUE290:NUE296 OEA290:OEA296 ONW290:ONW296 OXS290:OXS296 PHO290:PHO296 PRK290:PRK296 QBG290:QBG296 QLC290:QLC296 QUY290:QUY296 REU290:REU296 ROQ290:ROQ296 RYM290:RYM296 SII290:SII296 SSE290:SSE296 TCA290:TCA296 TLW290:TLW296 TVS290:TVS296 UFO290:UFO296 UPK290:UPK296 UZG290:UZG296 VJC290:VJC296 VSY290:VSY296 WCU290:WCU296 WMQ290:WMQ296 WWM290:WWM296 AH290:AH296 KD290:KD296 TZ290:TZ296 ADV290:ADV296 ANR290:ANR296 AXN290:AXN296 BHJ290:BHJ296 BRF290:BRF296 CBB290:CBB296 CKX290:CKX296 CUT290:CUT296 DEP290:DEP296 DOL290:DOL296 DYH290:DYH296 EID290:EID296 ERZ290:ERZ296 FBV290:FBV296 FLR290:FLR296 FVN290:FVN296 GFJ290:GFJ296 GPF290:GPF296 GZB290:GZB296 HIX290:HIX296 HST290:HST296 ICP290:ICP296 IML290:IML296 IWH290:IWH296 JGD290:JGD296 JPZ290:JPZ296 JZV290:JZV296 KJR290:KJR296 KTN290:KTN296 LDJ290:LDJ296 LNF290:LNF296 LXB290:LXB296 MGX290:MGX296 MQT290:MQT296 NAP290:NAP296 NKL290:NKL296 NUH290:NUH296 OED290:OED296 ONZ290:ONZ296 OXV290:OXV296 PHR290:PHR296 PRN290:PRN296 QBJ290:QBJ296 QLF290:QLF296 QVB290:QVB296 REX290:REX296 ROT290:ROT296 RYP290:RYP296 SIL290:SIL296 SSH290:SSH296 TCD290:TCD296 TLZ290:TLZ296 TVV290:TVV296 UFR290:UFR296 UPN290:UPN296 UZJ290:UZJ296 VJF290:VJF296 VTB290:VTB296 WCX290:WCX296 WMT290:WMT296 WWP290:WWP296 AK290:AK296 KG290:KG296 UC290:UC296 ADY290:ADY296 ANU290:ANU296 AXQ290:AXQ296 BHM290:BHM296 BRI290:BRI296 CBE290:CBE296 CLA290:CLA296 CUW290:CUW296 DES290:DES296 DOO290:DOO296 DYK290:DYK296 EIG290:EIG296 ESC290:ESC296 FBY290:FBY296 FLU290:FLU296 FVQ290:FVQ296 GFM290:GFM296 GPI290:GPI296 GZE290:GZE296 HJA290:HJA296 HSW290:HSW296 ICS290:ICS296 IMO290:IMO296 IWK290:IWK296 JGG290:JGG296 JQC290:JQC296 JZY290:JZY296 KJU290:KJU296 KTQ290:KTQ296 LDM290:LDM296 LNI290:LNI296 LXE290:LXE296 MHA290:MHA296 MQW290:MQW296 NAS290:NAS296 NKO290:NKO296 NUK290:NUK296 OEG290:OEG296 OOC290:OOC296 OXY290:OXY296 PHU290:PHU296 PRQ290:PRQ296 QBM290:QBM296 QLI290:QLI296 QVE290:QVE296 RFA290:RFA296 ROW290:ROW296 RYS290:RYS296 SIO290:SIO296 SSK290:SSK296 TCG290:TCG296 TMC290:TMC296 TVY290:TVY296 UFU290:UFU296 UPQ290:UPQ296 UZM290:UZM296 VJI290:VJI296 VTE290:VTE296 WDA290:WDA296 WMW290:WMW296 WWS290:WWS296 AN290:AN296 KJ290:KJ296 UF290:UF296 AEB290:AEB296 ANX290:ANX296 AXT290:AXT296 BHP290:BHP296 BRL290:BRL296 CBH290:CBH296 CLD290:CLD296 CUZ290:CUZ296 DEV290:DEV296 DOR290:DOR296 DYN290:DYN296 EIJ290:EIJ296 ESF290:ESF296 FCB290:FCB296 FLX290:FLX296 FVT290:FVT296 GFP290:GFP296 GPL290:GPL296 GZH290:GZH296 HJD290:HJD296 HSZ290:HSZ296 ICV290:ICV296 IMR290:IMR296 IWN290:IWN296 JGJ290:JGJ296 JQF290:JQF296 KAB290:KAB296 KJX290:KJX296 KTT290:KTT296 LDP290:LDP296 LNL290:LNL296 LXH290:LXH296 MHD290:MHD296 MQZ290:MQZ296 NAV290:NAV296 NKR290:NKR296 NUN290:NUN296 OEJ290:OEJ296 OOF290:OOF296 OYB290:OYB296 PHX290:PHX296 PRT290:PRT296 QBP290:QBP296 QLL290:QLL296 QVH290:QVH296 RFD290:RFD296 ROZ290:ROZ296 RYV290:RYV296 SIR290:SIR296 SSN290:SSN296 TCJ290:TCJ296 TMF290:TMF296 TWB290:TWB296 UFX290:UFX296 UPT290:UPT296 UZP290:UZP296 VJL290:VJL296 VTH290:VTH296 WDD290:WDD296 WMZ290:WMZ296 WWV290:WWV296 AQ290:AQ296 KM290:KM296 UI290:UI296 AEE290:AEE296 AOA290:AOA296 AXW290:AXW296 BHS290:BHS296 BRO290:BRO296 CBK290:CBK296 CLG290:CLG296 CVC290:CVC296 DEY290:DEY296 DOU290:DOU296 DYQ290:DYQ296 EIM290:EIM296 ESI290:ESI296 FCE290:FCE296 FMA290:FMA296 FVW290:FVW296 GFS290:GFS296 GPO290:GPO296 GZK290:GZK296 HJG290:HJG296 HTC290:HTC296 ICY290:ICY296 IMU290:IMU296 IWQ290:IWQ296 JGM290:JGM296 JQI290:JQI296 KAE290:KAE296 KKA290:KKA296 KTW290:KTW296 LDS290:LDS296 LNO290:LNO296 LXK290:LXK296 MHG290:MHG296 MRC290:MRC296 NAY290:NAY296 NKU290:NKU296 NUQ290:NUQ296 OEM290:OEM296 OOI290:OOI296 OYE290:OYE296 PIA290:PIA296 PRW290:PRW296 QBS290:QBS296 QLO290:QLO296 QVK290:QVK296 RFG290:RFG296 RPC290:RPC296 RYY290:RYY296 SIU290:SIU296 SSQ290:SSQ296 TCM290:TCM296 TMI290:TMI296 TWE290:TWE296 UGA290:UGA296 UPW290:UPW296 UZS290:UZS296 VJO290:VJO296 VTK290:VTK296 WDG290:WDG296 WNC290:WNC296 WWY290:WWY296" xr:uid="{00000000-0002-0000-0000-000024000000}">
      <formula1>0</formula1>
      <formula2>100</formula2>
    </dataValidation>
    <dataValidation type="whole" allowBlank="1" showInputMessage="1" showErrorMessage="1" errorTitle="Odstotek uporabe" error="odstotek (celoštevilska vrednost)" sqref="AU499:AU508 KQ499:KQ508 UM499:UM508 AEI499:AEI508 AOE499:AOE508 AYA499:AYA508 BHW499:BHW508 BRS499:BRS508 CBO499:CBO508 CLK499:CLK508 CVG499:CVG508 DFC499:DFC508 DOY499:DOY508 DYU499:DYU508 EIQ499:EIQ508 ESM499:ESM508 FCI499:FCI508 FME499:FME508 FWA499:FWA508 GFW499:GFW508 GPS499:GPS508 GZO499:GZO508 HJK499:HJK508 HTG499:HTG508 IDC499:IDC508 IMY499:IMY508 IWU499:IWU508 JGQ499:JGQ508 JQM499:JQM508 KAI499:KAI508 KKE499:KKE508 KUA499:KUA508 LDW499:LDW508 LNS499:LNS508 LXO499:LXO508 MHK499:MHK508 MRG499:MRG508 NBC499:NBC508 NKY499:NKY508 NUU499:NUU508 OEQ499:OEQ508 OOM499:OOM508 WWA486:WWA487 WME486:WME487 WCI486:WCI487 VSM486:VSM487 VIQ486:VIQ487 UYU486:UYU487 UOY486:UOY487 UFC486:UFC487 TVG486:TVG487 TLK486:TLK487 TBO486:TBO487 SRS486:SRS487 SHW486:SHW487 RYA486:RYA487 ROE486:ROE487 REI486:REI487 QUM486:QUM487 QKQ486:QKQ487 QAU486:QAU487 PQY486:PQY487 PHC486:PHC487 OXG486:OXG487 ONK486:ONK487 ODO486:ODO487 NTS486:NTS487 NJW486:NJW487 NAA486:NAA487 MQE486:MQE487 MGI486:MGI487 LWM486:LWM487 LMQ486:LMQ487 LCU486:LCU487 KSY486:KSY487 KJC486:KJC487 JZG486:JZG487 JPK486:JPK487 JFO486:JFO487 IVS486:IVS487 ILW486:ILW487 ICA486:ICA487 HSE486:HSE487 HII486:HII487 GYM486:GYM487 GOQ486:GOQ487 GEU486:GEU487 FUY486:FUY487 FLC486:FLC487 FBG486:FBG487 ERK486:ERK487 EHO486:EHO487 DXS486:DXS487 DNW486:DNW487 DEA486:DEA487 CUE486:CUE487 CKI486:CKI487 CAM486:CAM487 BQQ486:BQQ487 BGU486:BGU487 AWY486:AWY487 ANC486:ANC487 ADG486:ADG487 TK486:TK487 JO486:JO487 WWM486:WWM487 WMQ486:WMQ487 WCU486:WCU487 VSY486:VSY487 VJC486:VJC487 UZG486:UZG487 UPK486:UPK487 UFO486:UFO487 TVS486:TVS487 TLW486:TLW487 TCA486:TCA487 SSE486:SSE487 SII486:SII487 RYM486:RYM487 ROQ486:ROQ487 REU486:REU487 QUY486:QUY487 QLC486:QLC487 QBG486:QBG487 PRK486:PRK487 PHO486:PHO487 OXS486:OXS487 ONW486:ONW487 OEA486:OEA487 NUE486:NUE487 NKI486:NKI487 NAM486:NAM487 MQQ486:MQQ487 MGU486:MGU487 LWY486:LWY487 LNC486:LNC487 LDG486:LDG487 KTK486:KTK487 KJO486:KJO487 JZS486:JZS487 JPW486:JPW487 JGA486:JGA487 IWE486:IWE487 IMI486:IMI487 ICM486:ICM487 HSQ486:HSQ487 HIU486:HIU487 GYY486:GYY487 GPC486:GPC487 GFG486:GFG487 FVK486:FVK487 FLO486:FLO487 FBS486:FBS487 ERW486:ERW487 EIA486:EIA487 DYE486:DYE487 DOI486:DOI487 DEM486:DEM487 CUQ486:CUQ487 CKU486:CKU487 CAY486:CAY487 BRC486:BRC487 BHG486:BHG487 AXK486:AXK487 ANO486:ANO487 ADS486:ADS487 TW486:TW487 KA486:KA487 WWJ486:WWJ487 WMN486:WMN487 WCR486:WCR487 VSV486:VSV487 VIZ486:VIZ487 UZD486:UZD487 UPH486:UPH487 UFL486:UFL487 TVP486:TVP487 TLT486:TLT487 TBX486:TBX487 SSB486:SSB487 SIF486:SIF487 RYJ486:RYJ487 RON486:RON487 RER486:RER487 QUV486:QUV487 QKZ486:QKZ487 QBD486:QBD487 PRH486:PRH487 PHL486:PHL487 OXP486:OXP487 ONT486:ONT487 ODX486:ODX487 NUB486:NUB487 NKF486:NKF487 NAJ486:NAJ487 MQN486:MQN487 MGR486:MGR487 LWV486:LWV487 LMZ486:LMZ487 LDD486:LDD487 KTH486:KTH487 KJL486:KJL487 JZP486:JZP487 JPT486:JPT487 JFX486:JFX487 IWB486:IWB487 IMF486:IMF487 ICJ486:ICJ487 HSN486:HSN487 HIR486:HIR487 GYV486:GYV487 GOZ486:GOZ487 GFD486:GFD487 FVH486:FVH487 FLL486:FLL487 FBP486:FBP487 ERT486:ERT487 EHX486:EHX487 DYB486:DYB487 DOF486:DOF487 DEJ486:DEJ487 CUN486:CUN487 CKR486:CKR487 CAV486:CAV487 BQZ486:BQZ487 BHD486:BHD487 AXH486:AXH487 ANL486:ANL487 ADP486:ADP487 TT486:TT487 JX486:JX487 WWD486:WWD487 WMH486:WMH487 WCL486:WCL487 VSP486:VSP487 VIT486:VIT487 UYX486:UYX487 UPB486:UPB487 UFF486:UFF487 TVJ486:TVJ487 TLN486:TLN487 TBR486:TBR487 SRV486:SRV487 SHZ486:SHZ487 RYD486:RYD487 ROH486:ROH487 REL486:REL487 QUP486:QUP487 QKT486:QKT487 QAX486:QAX487 PRB486:PRB487 PHF486:PHF487 OXJ486:OXJ487 ONN486:ONN487 ODR486:ODR487 NTV486:NTV487 NJZ486:NJZ487 NAD486:NAD487 MQH486:MQH487 MGL486:MGL487 LWP486:LWP487 LMT486:LMT487 LCX486:LCX487 KTB486:KTB487 KJF486:KJF487 JZJ486:JZJ487 JPN486:JPN487 JFR486:JFR487 IVV486:IVV487 ILZ486:ILZ487 ICD486:ICD487 HSH486:HSH487 HIL486:HIL487 GYP486:GYP487 GOT486:GOT487 GEX486:GEX487 FVB486:FVB487 FLF486:FLF487 FBJ486:FBJ487 ERN486:ERN487 EHR486:EHR487 DXV486:DXV487 DNZ486:DNZ487 DED486:DED487 CUH486:CUH487 CKL486:CKL487 CAP486:CAP487 BQT486:BQT487 BGX486:BGX487 AXB486:AXB487 ANF486:ANF487 ADJ486:ADJ487 TN486:TN487 JR486:JR487 WWP486:WWP487 WMT486:WMT487 WCX486:WCX487 VTB486:VTB487 VJF486:VJF487 UZJ486:UZJ487 UPN486:UPN487 UFR486:UFR487 TVV486:TVV487 TLZ486:TLZ487 TCD486:TCD487 SSH486:SSH487 SIL486:SIL487 RYP486:RYP487 ROT486:ROT487 REX486:REX487 QVB486:QVB487 QLF486:QLF487 QBJ486:QBJ487 PRN486:PRN487 PHR486:PHR487 OXV486:OXV487 ONZ486:ONZ487 OED486:OED487 NUH486:NUH487 NKL486:NKL487 NAP486:NAP487 MQT486:MQT487 MGX486:MGX487 LXB486:LXB487 LNF486:LNF487 LDJ486:LDJ487 KTN486:KTN487 KJR486:KJR487 JZV486:JZV487 JPZ486:JPZ487 JGD486:JGD487 IWH486:IWH487 IML486:IML487 ICP486:ICP487 HST486:HST487 HIX486:HIX487 GZB486:GZB487 GPF486:GPF487 GFJ486:GFJ487 FVN486:FVN487 FLR486:FLR487 FBV486:FBV487 ERZ486:ERZ487 EID486:EID487 DYH486:DYH487 DOL486:DOL487 DEP486:DEP487 CUT486:CUT487 CKX486:CKX487 CBB486:CBB487 BRF486:BRF487 BHJ486:BHJ487 AXN486:AXN487 ANR486:ANR487 ADV486:ADV487 TZ486:TZ487 KD486:KD487 WWG486:WWG487 WMK486:WMK487 WCO486:WCO487 VSS486:VSS487 VIW486:VIW487 UZA486:UZA487 UPE486:UPE487 UFI486:UFI487 TVM486:TVM487 TLQ486:TLQ487 TBU486:TBU487 SRY486:SRY487 SIC486:SIC487 RYG486:RYG487 ROK486:ROK487 REO486:REO487 QUS486:QUS487 QKW486:QKW487 QBA486:QBA487 PRE486:PRE487 PHI486:PHI487 OXM486:OXM487 ONQ486:ONQ487 ODU486:ODU487 NTY486:NTY487 NKC486:NKC487 NAG486:NAG487 MQK486:MQK487 MGO486:MGO487 LWS486:LWS487 LMW486:LMW487 LDA486:LDA487 KTE486:KTE487 KJI486:KJI487 JZM486:JZM487 JPQ486:JPQ487 JFU486:JFU487 IVY486:IVY487 IMC486:IMC487 ICG486:ICG487 HSK486:HSK487 HIO486:HIO487 GYS486:GYS487 GOW486:GOW487 GFA486:GFA487 FVE486:FVE487 FLI486:FLI487 FBM486:FBM487 ERQ486:ERQ487 EHU486:EHU487 DXY486:DXY487 DOC486:DOC487 DEG486:DEG487 CUK486:CUK487 CKO486:CKO487 CAS486:CAS487 BQW486:BQW487 BHA486:BHA487 AXE486:AXE487 ANI486:ANI487 ADM486:ADM487 TQ486:TQ487 JU486:JU487 OYI499:OYI508 PIE499:PIE508 PSA499:PSA508 QBW499:QBW508 QLS499:QLS508 QVO499:QVO508 RFK499:RFK508 RPG499:RPG508 RZC499:RZC508 SIY499:SIY508 SSU499:SSU508 TCQ499:TCQ508 TMM499:TMM508 TWI499:TWI508 UGE499:UGE508 UQA499:UQA508 UZW499:UZW508 VJS499:VJS508 VTO499:VTO508 WDK499:WDK508 WNG499:WNG508 WXC499:WXC508 AI499:AI508 KE499:KE508 UA499:UA508 ADW499:ADW508 ANS499:ANS508 AXO499:AXO508 BHK499:BHK508 BRG499:BRG508 CBC499:CBC508 CKY499:CKY508 CUU499:CUU508 DEQ499:DEQ508 DOM499:DOM508 DYI499:DYI508 EIE499:EIE508 ESA499:ESA508 FBW499:FBW508 FLS499:FLS508 FVO499:FVO508 GFK499:GFK508 GPG499:GPG508 GZC499:GZC508 HIY499:HIY508 HSU499:HSU508 ICQ499:ICQ508 IMM499:IMM508 IWI499:IWI508 JGE499:JGE508 JQA499:JQA508 JZW499:JZW508 KJS499:KJS508 KTO499:KTO508 LDK499:LDK508 LNG499:LNG508 LXC499:LXC508 MGY499:MGY508 MQU499:MQU508 NAQ499:NAQ508 NKM499:NKM508 NUI499:NUI508 OEE499:OEE508 OOA499:OOA508 OXW499:OXW508 PHS499:PHS508 PRO499:PRO508 QBK499:QBK508 QLG499:QLG508 QVC499:QVC508 REY499:REY508 ROU499:ROU508 RYQ499:RYQ508 SIM499:SIM508 SSI499:SSI508 TCE499:TCE508 TMA499:TMA508 TVW499:TVW508 UFS499:UFS508 UPO499:UPO508 UZK499:UZK508 VJG499:VJG508 VTC499:VTC508 WCY499:WCY508 WMU499:WMU508 WWQ499:WWQ508 AR53:AR55 AI53:AI55 AL53:AL55 AO53:AO55 AX53:AX55 AR48 AR87 AO69:AO76 AR40:AR46 AL80:AL82 AO57:AO59 AL57:AL59 AR57:AR59 AU57:AU59 AX57:AX59 AL69:AL76 AL62:AL67 AL85 AX40:AX46 AU53:AU55 AI57:AI76 AR62:AR76 AU62:AU76 AX62:AX76 AO62:AO67 AL87:AL91 AU80:AU85 AI80:AI85 AO80:AO85 AX80:AX85 AR50:AR51 AR80:AR85 AX48:AX51 AO40:AO51 AI40:AI51 AU40:AU51 AL40:AL49 AL51 AR89:AR96 AO87:AO96 AU88:AU96 AL93:AL96 AX88:AX96 AI87:AI98 SOV619:SOV657 AU98 SEZ619:SEZ657 AO560:AO561 JU560:JU561 TQ560:TQ561 ADM560:ADM561 ANI560:ANI561 AXE560:AXE561 BHA560:BHA561 BQW560:BQW561 CAS560:CAS561 CKO560:CKO561 CUK560:CUK561 DEG560:DEG561 DOC560:DOC561 DXY560:DXY561 EHU560:EHU561 ERQ560:ERQ561 FBM560:FBM561 FLI560:FLI561 FVE560:FVE561 GFA560:GFA561 GOW560:GOW561 GYS560:GYS561 HIO560:HIO561 HSK560:HSK561 ICG560:ICG561 IMC560:IMC561 IVY560:IVY561 JFU560:JFU561 JPQ560:JPQ561 JZM560:JZM561 KJI560:KJI561 KTE560:KTE561 LDA560:LDA561 LMW560:LMW561 LWS560:LWS561 MGO560:MGO561 MQK560:MQK561 NAG560:NAG561 NKC560:NKC561 NTY560:NTY561 ODU560:ODU561 ONQ560:ONQ561 OXM560:OXM561 PHI560:PHI561 PRE560:PRE561 QBA560:QBA561 QKW560:QKW561 QUS560:QUS561 REO560:REO561 ROK560:ROK561 RYG560:RYG561 SIC560:SIC561 SRY560:SRY561 TBU560:TBU561 TLQ560:TLQ561 TVM560:TVM561 UFI560:UFI561 UPE560:UPE561 UZA560:UZA561 VIW560:VIW561 VSS560:VSS561 WCO560:WCO561 WMK560:WMK561 WWG560:WWG561 AI552:AI557 JO552:JO557 TK552:TK557 ADG552:ADG557 ANC552:ANC557 AWY552:AWY557 BGU552:BGU557 BQQ552:BQQ557 CAM552:CAM557 CKI552:CKI557 CUE552:CUE557 DEA552:DEA557 DNW552:DNW557 DXS552:DXS557 EHO552:EHO557 ERK552:ERK557 FBG552:FBG557 FLC552:FLC557 FUY552:FUY557 GEU552:GEU557 GOQ552:GOQ557 GYM552:GYM557 HII552:HII557 HSE552:HSE557 ICA552:ICA557 ILW552:ILW557 IVS552:IVS557 JFO552:JFO557 JPK552:JPK557 JZG552:JZG557 KJC552:KJC557 KSY552:KSY557 LCU552:LCU557 LMQ552:LMQ557 LWM552:LWM557 MGI552:MGI557 MQE552:MQE557 NAA552:NAA557 NJW552:NJW557 NTS552:NTS557 ODO552:ODO557 ONK552:ONK557 OXG552:OXG557 PHC552:PHC557 PQY552:PQY557 QAU552:QAU557 QKQ552:QKQ557 QUM552:QUM557 REI552:REI557 ROE552:ROE557 RYA552:RYA557 SHW552:SHW557 SRS552:SRS557 TBO552:TBO557 TLK552:TLK557 TVG552:TVG557 UFC552:UFC557 UOY552:UOY557 UYU552:UYU557 VIQ552:VIQ557 VSM552:VSM557 WCI552:WCI557 WME552:WME557 WWA552:WWA557 AL552:AL557 JR552:JR557 TN552:TN557 ADJ552:ADJ557 ANF552:ANF557 AXB552:AXB557 BGX552:BGX557 BQT552:BQT557 CAP552:CAP557 CKL552:CKL557 CUH552:CUH557 DED552:DED557 DNZ552:DNZ557 DXV552:DXV557 EHR552:EHR557 ERN552:ERN557 FBJ552:FBJ557 FLF552:FLF557 FVB552:FVB557 GEX552:GEX557 GOT552:GOT557 GYP552:GYP557 HIL552:HIL557 HSH552:HSH557 ICD552:ICD557 ILZ552:ILZ557 IVV552:IVV557 JFR552:JFR557 JPN552:JPN557 JZJ552:JZJ557 KJF552:KJF557 KTB552:KTB557 LCX552:LCX557 LMT552:LMT557 LWP552:LWP557 MGL552:MGL557 MQH552:MQH557 NAD552:NAD557 NJZ552:NJZ557 NTV552:NTV557 ODR552:ODR557 ONN552:ONN557 OXJ552:OXJ557 PHF552:PHF557 PRB552:PRB557 QAX552:QAX557 QKT552:QKT557 QUP552:QUP557 REL552:REL557 ROH552:ROH557 RYD552:RYD557 SHZ552:SHZ557 SRV552:SRV557 TBR552:TBR557 TLN552:TLN557 TVJ552:TVJ557 UFF552:UFF557 UPB552:UPB557 UYX552:UYX557 VIT552:VIT557 VSP552:VSP557 WCL552:WCL557 WMH552:WMH557 WWD552:WWD557 AO552:AO557 JU552:JU557 TQ552:TQ557 ADM552:ADM557 ANI552:ANI557 AXE552:AXE557 BHA552:BHA557 BQW552:BQW557 CAS552:CAS557 CKO552:CKO557 CUK552:CUK557 DEG552:DEG557 DOC552:DOC557 DXY552:DXY557 EHU552:EHU557 ERQ552:ERQ557 FBM552:FBM557 FLI552:FLI557 FVE552:FVE557 GFA552:GFA557 GOW552:GOW557 GYS552:GYS557 HIO552:HIO557 HSK552:HSK557 ICG552:ICG557 IMC552:IMC557 IVY552:IVY557 JFU552:JFU557 JPQ552:JPQ557 JZM552:JZM557 KJI552:KJI557 KTE552:KTE557 LDA552:LDA557 LMW552:LMW557 LWS552:LWS557 MGO552:MGO557 MQK552:MQK557 NAG552:NAG557 NKC552:NKC557 NTY552:NTY557 ODU552:ODU557 ONQ552:ONQ557 OXM552:OXM557 PHI552:PHI557 PRE552:PRE557 QBA552:QBA557 QKW552:QKW557 QUS552:QUS557 REO552:REO557 ROK552:ROK557 RYG552:RYG557 SIC552:SIC557 SRY552:SRY557 TBU552:TBU557 TLQ552:TLQ557 TVM552:TVM557 UFI552:UFI557 UPE552:UPE557 UZA552:UZA557 VIW552:VIW557 VSS552:VSS557 WCO552:WCO557 WMK552:WMK557 WWG552:WWG557 AR552:AR554 JX552:JX554 TT552:TT554 ADP552:ADP554 ANL552:ANL554 AXH552:AXH554 BHD552:BHD554 BQZ552:BQZ554 CAV552:CAV554 CKR552:CKR554 CUN552:CUN554 DEJ552:DEJ554 DOF552:DOF554 DYB552:DYB554 EHX552:EHX554 ERT552:ERT554 FBP552:FBP554 FLL552:FLL554 FVH552:FVH554 GFD552:GFD554 GOZ552:GOZ554 GYV552:GYV554 HIR552:HIR554 HSN552:HSN554 ICJ552:ICJ554 IMF552:IMF554 IWB552:IWB554 JFX552:JFX554 JPT552:JPT554 JZP552:JZP554 KJL552:KJL554 KTH552:KTH554 LDD552:LDD554 LMZ552:LMZ554 LWV552:LWV554 MGR552:MGR554 MQN552:MQN554 NAJ552:NAJ554 NKF552:NKF554 NUB552:NUB554 ODX552:ODX554 ONT552:ONT554 OXP552:OXP554 PHL552:PHL554 PRH552:PRH554 QBD552:QBD554 QKZ552:QKZ554 QUV552:QUV554 RER552:RER554 RON552:RON554 RYJ552:RYJ554 SIF552:SIF554 SSB552:SSB554 TBX552:TBX554 TLT552:TLT554 TVP552:TVP554 UFL552:UFL554 UPH552:UPH554 UZD552:UZD554 VIZ552:VIZ554 VSV552:VSV554 WCR552:WCR554 WMN552:WMN554 WWJ552:WWJ554 JX559:JX571 TT559:TT571 ADP559:ADP571 ANL559:ANL571 AXH559:AXH571 BHD559:BHD571 BQZ559:BQZ571 CAV559:CAV571 CKR559:CKR571 CUN559:CUN571 DEJ559:DEJ571 DOF559:DOF571 DYB559:DYB571 EHX559:EHX571 ERT559:ERT571 FBP559:FBP571 FLL559:FLL571 FVH559:FVH571 GFD559:GFD571 GOZ559:GOZ571 GYV559:GYV571 HIR559:HIR571 HSN559:HSN571 ICJ559:ICJ571 IMF559:IMF571 IWB559:IWB571 JFX559:JFX571 JPT559:JPT571 JZP559:JZP571 KJL559:KJL571 KTH559:KTH571 LDD559:LDD571 LMZ559:LMZ571 LWV559:LWV571 MGR559:MGR571 MQN559:MQN571 NAJ559:NAJ571 NKF559:NKF571 NUB559:NUB571 ODX559:ODX571 ONT559:ONT571 OXP559:OXP571 PHL559:PHL571 PRH559:PRH571 QBD559:QBD571 QKZ559:QKZ571 QUV559:QUV571 RER559:RER571 RON559:RON571 RYJ559:RYJ571 SIF559:SIF571 SSB559:SSB571 TBX559:TBX571 TLT559:TLT571 TVP559:TVP571 UFL559:UFL571 UPH559:UPH571 UZD559:UZD571 VIZ559:VIZ571 VSV559:VSV571 WCR559:WCR571 WMN559:WMN571 WWJ559:WWJ571 AU567:AU571 AU560:AU565 KA560:KA565 TW560:TW565 ADS560:ADS565 ANO560:ANO565 AXK560:AXK565 BHG560:BHG565 BRC560:BRC565 CAY560:CAY565 CKU560:CKU565 CUQ560:CUQ565 DEM560:DEM565 DOI560:DOI565 DYE560:DYE565 EIA560:EIA565 ERW560:ERW565 FBS560:FBS565 FLO560:FLO565 FVK560:FVK565 GFG560:GFG565 GPC560:GPC565 GYY560:GYY565 HIU560:HIU565 HSQ560:HSQ565 ICM560:ICM565 IMI560:IMI565 IWE560:IWE565 JGA560:JGA565 JPW560:JPW565 JZS560:JZS565 KJO560:KJO565 KTK560:KTK565 LDG560:LDG565 LNC560:LNC565 LWY560:LWY565 MGU560:MGU565 MQQ560:MQQ565 NAM560:NAM565 NKI560:NKI565 NUE560:NUE565 OEA560:OEA565 ONW560:ONW565 OXS560:OXS565 PHO560:PHO565 PRK560:PRK565 QBG560:QBG565 QLC560:QLC565 QUY560:QUY565 REU560:REU565 ROQ560:ROQ565 RYM560:RYM565 SII560:SII565 SSE560:SSE565 TCA560:TCA565 TLW560:TLW565 TVS560:TVS565 UFO560:UFO565 UPK560:UPK565 UZG560:UZG565 VJC560:VJC565 VSY560:VSY565 WCU560:WCU565 WMQ560:WMQ565 WWM560:WWM565 KA567:KA571 TW567:TW571 ADS567:ADS571 ANO567:ANO571 AXK567:AXK571 BHG567:BHG571 BRC567:BRC571 CAY567:CAY571 CKU567:CKU571 CUQ567:CUQ571 DEM567:DEM571 DOI567:DOI571 DYE567:DYE571 EIA567:EIA571 ERW567:ERW571 FBS567:FBS571 FLO567:FLO571 FVK567:FVK571 GFG567:GFG571 GPC567:GPC571 GYY567:GYY571 HIU567:HIU571 HSQ567:HSQ571 ICM567:ICM571 IMI567:IMI571 IWE567:IWE571 JGA567:JGA571 JPW567:JPW571 JZS567:JZS571 KJO567:KJO571 KTK567:KTK571 LDG567:LDG571 LNC567:LNC571 LWY567:LWY571 MGU567:MGU571 MQQ567:MQQ571 NAM567:NAM571 NKI567:NKI571 NUE567:NUE571 OEA567:OEA571 ONW567:ONW571 OXS567:OXS571 PHO567:PHO571 PRK567:PRK571 QBG567:QBG571 QLC567:QLC571 QUY567:QUY571 REU567:REU571 ROQ567:ROQ571 RYM567:RYM571 SII567:SII571 SSE567:SSE571 TCA567:TCA571 TLW567:TLW571 TVS567:TVS571 UFO567:UFO571 UPK567:UPK571 UZG567:UZG571 VJC567:VJC571 VSY567:VSY571 WCU567:WCU571 WMQ567:WMQ571 WWM567:WWM571 AX552:AX571 KD552:KD571 TZ552:TZ571 ADV552:ADV571 ANR552:ANR571 AXN552:AXN571 BHJ552:BHJ571 BRF552:BRF571 CBB552:CBB571 CKX552:CKX571 CUT552:CUT571 DEP552:DEP571 DOL552:DOL571 DYH552:DYH571 EID552:EID571 ERZ552:ERZ571 FBV552:FBV571 FLR552:FLR571 FVN552:FVN571 GFJ552:GFJ571 GPF552:GPF571 GZB552:GZB571 HIX552:HIX571 HST552:HST571 ICP552:ICP571 IML552:IML571 IWH552:IWH571 JGD552:JGD571 JPZ552:JPZ571 JZV552:JZV571 KJR552:KJR571 KTN552:KTN571 LDJ552:LDJ571 LNF552:LNF571 LXB552:LXB571 MGX552:MGX571 MQT552:MQT571 NAP552:NAP571 NKL552:NKL571 NUH552:NUH571 OED552:OED571 ONZ552:ONZ571 OXV552:OXV571 PHR552:PHR571 PRN552:PRN571 QBJ552:QBJ571 QLF552:QLF571 QVB552:QVB571 REX552:REX571 ROT552:ROT571 RYP552:RYP571 SIL552:SIL571 SSH552:SSH571 TCD552:TCD571 TLZ552:TLZ571 TVV552:TVV571 UFR552:UFR571 UPN552:UPN571 UZJ552:UZJ571 VJF552:VJF571 VTB552:VTB571 WCX552:WCX571 WMT552:WMT571 WWP552:WWP571 AI559:AI571 JO559:JO571 TK559:TK571 ADG559:ADG571 ANC559:ANC571 AWY559:AWY571 BGU559:BGU571 BQQ559:BQQ571 CAM559:CAM571 CKI559:CKI571 CUE559:CUE571 DEA559:DEA571 DNW559:DNW571 DXS559:DXS571 EHO559:EHO571 ERK559:ERK571 FBG559:FBG571 FLC559:FLC571 FUY559:FUY571 GEU559:GEU571 GOQ559:GOQ571 GYM559:GYM571 HII559:HII571 HSE559:HSE571 ICA559:ICA571 ILW559:ILW571 IVS559:IVS571 JFO559:JFO571 JPK559:JPK571 JZG559:JZG571 KJC559:KJC571 KSY559:KSY571 LCU559:LCU571 LMQ559:LMQ571 LWM559:LWM571 MGI559:MGI571 MQE559:MQE571 NAA559:NAA571 NJW559:NJW571 NTS559:NTS571 ODO559:ODO571 ONK559:ONK571 OXG559:OXG571 PHC559:PHC571 PQY559:PQY571 QAU559:QAU571 QKQ559:QKQ571 QUM559:QUM571 REI559:REI571 ROE559:ROE571 RYA559:RYA571 SHW559:SHW571 SRS559:SRS571 TBO559:TBO571 TLK559:TLK571 TVG559:TVG571 UFC559:UFC571 UOY559:UOY571 UYU559:UYU571 VIQ559:VIQ571 VSM559:VSM571 WCI559:WCI571 WME559:WME571 WWA559:WWA571 AL559:AL571 JR559:JR571 TN559:TN571 ADJ559:ADJ571 ANF559:ANF571 AXB559:AXB571 BGX559:BGX571 BQT559:BQT571 CAP559:CAP571 CKL559:CKL571 CUH559:CUH571 DED559:DED571 DNZ559:DNZ571 DXV559:DXV571 EHR559:EHR571 ERN559:ERN571 FBJ559:FBJ571 FLF559:FLF571 FVB559:FVB571 GEX559:GEX571 GOT559:GOT571 GYP559:GYP571 HIL559:HIL571 HSH559:HSH571 ICD559:ICD571 ILZ559:ILZ571 IVV559:IVV571 JFR559:JFR571 JPN559:JPN571 JZJ559:JZJ571 KJF559:KJF571 KTB559:KTB571 LCX559:LCX571 LMT559:LMT571 LWP559:LWP571 MGL559:MGL571 MQH559:MQH571 NAD559:NAD571 NJZ559:NJZ571 NTV559:NTV571 ODR559:ODR571 ONN559:ONN571 OXJ559:OXJ571 PHF559:PHF571 PRB559:PRB571 QAX559:QAX571 QKT559:QKT571 QUP559:QUP571 REL559:REL571 ROH559:ROH571 RYD559:RYD571 SHZ559:SHZ571 SRV559:SRV571 TBR559:TBR571 TLN559:TLN571 TVJ559:TVJ571 UFF559:UFF571 UPB559:UPB571 UYX559:UYX571 VIT559:VIT571 VSP559:VSP571 WCL559:WCL571 WMH559:WMH571 WWD559:WWD571 AO563:AO571 JU563:JU571 TQ563:TQ571 ADM563:ADM571 ANI563:ANI571 AXE563:AXE571 BHA563:BHA571 BQW563:BQW571 CAS563:CAS571 CKO563:CKO571 CUK563:CUK571 DEG563:DEG571 DOC563:DOC571 DXY563:DXY571 EHU563:EHU571 ERQ563:ERQ571 FBM563:FBM571 FLI563:FLI571 FVE563:FVE571 GFA563:GFA571 GOW563:GOW571 GYS563:GYS571 HIO563:HIO571 HSK563:HSK571 ICG563:ICG571 IMC563:IMC571 IVY563:IVY571 JFU563:JFU571 JPQ563:JPQ571 JZM563:JZM571 KJI563:KJI571 KTE563:KTE571 LDA563:LDA571 LMW563:LMW571 LWS563:LWS571 MGO563:MGO571 MQK563:MQK571 NAG563:NAG571 NKC563:NKC571 NTY563:NTY571 ODU563:ODU571 ONQ563:ONQ571 OXM563:OXM571 PHI563:PHI571 PRE563:PRE571 QBA563:QBA571 QKW563:QKW571 QUS563:QUS571 REO563:REO571 ROK563:ROK571 RYG563:RYG571 SIC563:SIC571 SRY563:SRY571 TBU563:TBU571 TLQ563:TLQ571 TVM563:TVM571 UFI563:UFI571 UPE563:UPE571 UZA563:UZA571 VIW563:VIW571 VSS563:VSS571 WCO563:WCO571 WMK563:WMK571 WWG563:WWG571 WWM552:WWM557 AR556:AR557 JX556:JX557 TT556:TT557 ADP556:ADP557 ANL556:ANL557 AXH556:AXH557 BHD556:BHD557 BQZ556:BQZ557 CAV556:CAV557 CKR556:CKR557 CUN556:CUN557 DEJ556:DEJ557 DOF556:DOF557 DYB556:DYB557 EHX556:EHX557 ERT556:ERT557 FBP556:FBP557 FLL556:FLL557 FVH556:FVH557 GFD556:GFD557 GOZ556:GOZ557 GYV556:GYV557 HIR556:HIR557 HSN556:HSN557 ICJ556:ICJ557 IMF556:IMF557 IWB556:IWB557 JFX556:JFX557 JPT556:JPT557 JZP556:JZP557 KJL556:KJL557 KTH556:KTH557 LDD556:LDD557 LMZ556:LMZ557 LWV556:LWV557 MGR556:MGR557 MQN556:MQN557 NAJ556:NAJ557 NKF556:NKF557 NUB556:NUB557 ODX556:ODX557 ONT556:ONT557 OXP556:OXP557 PHL556:PHL557 PRH556:PRH557 QBD556:QBD557 QKZ556:QKZ557 QUV556:QUV557 RER556:RER557 RON556:RON557 RYJ556:RYJ557 SIF556:SIF557 SSB556:SSB557 TBX556:TBX557 TLT556:TLT557 TVP556:TVP557 UFL556:UFL557 UPH556:UPH557 UZD556:UZD557 VIZ556:VIZ557 VSV556:VSV557 WCR556:WCR557 WMN556:WMN557 WWJ556:WWJ557 AU552:AU557 KA552:KA557 TW552:TW557 ADS552:ADS557 ANO552:ANO557 AXK552:AXK557 BHG552:BHG557 BRC552:BRC557 CAY552:CAY557 CKU552:CKU557 CUQ552:CUQ557 DEM552:DEM557 DOI552:DOI557 DYE552:DYE557 EIA552:EIA557 ERW552:ERW557 FBS552:FBS557 FLO552:FLO557 FVK552:FVK557 GFG552:GFG557 GPC552:GPC557 GYY552:GYY557 HIU552:HIU557 HSQ552:HSQ557 ICM552:ICM557 IMI552:IMI557 IWE552:IWE557 JGA552:JGA557 JPW552:JPW557 JZS552:JZS557 KJO552:KJO557 KTK552:KTK557 LDG552:LDG557 LNC552:LNC557 LWY552:LWY557 MGU552:MGU557 MQQ552:MQQ557 NAM552:NAM557 NKI552:NKI557 NUE552:NUE557 OEA552:OEA557 ONW552:ONW557 OXS552:OXS557 PHO552:PHO557 PRK552:PRK557 QBG552:QBG557 QLC552:QLC557 QUY552:QUY557 REU552:REU557 ROQ552:ROQ557 RYM552:RYM557 SII552:SII557 SSE552:SSE557 TCA552:TCA557 TLW552:TLW557 TVS552:TVS557 UFO552:UFO557 UPK552:UPK557 UZG552:UZG557 VJC552:VJC557 VSY552:VSY557 WCU552:WCU557 WMQ552:WMQ557 AR559:AR571 AI474 JO474 TK474 ADG474 ANC474 AWY474 BGU474 BQQ474 CAM474 CKI474 CUE474 DEA474 DNW474 DXS474 EHO474 ERK474 FBG474 FLC474 FUY474 GEU474 GOQ474 GYM474 HII474 HSE474 ICA474 ILW474 IVS474 JFO474 JPK474 JZG474 KJC474 KSY474 LCU474 LMQ474 LWM474 MGI474 MQE474 NAA474 NJW474 NTS474 ODO474 ONK474 OXG474 PHC474 PQY474 QAU474 QKQ474 QUM474 REI474 ROE474 RYA474 SHW474 SRS474 TBO474 TLK474 TVG474 UFC474 UOY474 UYU474 VIQ474 VSM474 WCI474 WME474 WWA474 AI470:AI471 JO470:JO471 TK470:TK471 ADG470:ADG471 ANC470:ANC471 AWY470:AWY471 BGU470:BGU471 BQQ470:BQQ471 CAM470:CAM471 CKI470:CKI471 CUE470:CUE471 DEA470:DEA471 DNW470:DNW471 DXS470:DXS471 EHO470:EHO471 ERK470:ERK471 FBG470:FBG471 FLC470:FLC471 FUY470:FUY471 GEU470:GEU471 GOQ470:GOQ471 GYM470:GYM471 HII470:HII471 HSE470:HSE471 ICA470:ICA471 ILW470:ILW471 IVS470:IVS471 JFO470:JFO471 JPK470:JPK471 JZG470:JZG471 KJC470:KJC471 KSY470:KSY471 LCU470:LCU471 LMQ470:LMQ471 LWM470:LWM471 MGI470:MGI471 MQE470:MQE471 NAA470:NAA471 NJW470:NJW471 NTS470:NTS471 ODO470:ODO471 ONK470:ONK471 OXG470:OXG471 PHC470:PHC471 PQY470:PQY471 QAU470:QAU471 QKQ470:QKQ471 QUM470:QUM471 REI470:REI471 ROE470:ROE471 RYA470:RYA471 SHW470:SHW471 SRS470:SRS471 TBO470:TBO471 TLK470:TLK471 TVG470:TVG471 UFC470:UFC471 UOY470:UOY471 UYU470:UYU471 VIQ470:VIQ471 VSM470:VSM471 WCI470:WCI471 WME470:WME471 WWA470:WWA471 RVD619:RVD657 RLH619:RLH657 RBL619:RBL657 QRP619:QRP657 QHT619:QHT657 PXX619:PXX657 POB619:POB657 PEF619:PEF657 OUJ619:OUJ657 OKN619:OKN657 OAR619:OAR657 NQV619:NQV657 NGZ619:NGZ657 MXD619:MXD657 MNH619:MNH657 MDL619:MDL657 LTP619:LTP657 LJT619:LJT657 KZX619:KZX657 KQB619:KQB657 KGF619:KGF657 JWJ619:JWJ657 JMN619:JMN657 JCR619:JCR657 ISV619:ISV657 IIZ619:IIZ657 HZD619:HZD657 HPH619:HPH657 HFL619:HFL657 GVP619:GVP657 GLT619:GLT657 GBX619:GBX657 FSB619:FSB657 FIF619:FIF657 EYJ619:EYJ657 EON619:EON657 EER619:EER657 DUV619:DUV657 DKZ619:DKZ657 DBD619:DBD657 CRH619:CRH657 CHL619:CHL657 BXP619:BXP657 BNT619:BNT657 BDX619:BDX657 AUB619:AUB657 AKF619:AKF657 AAJ619:AAJ657 QN619:QN657 GR619:GR657 AI619:AI657 SPH619:SPH657 SFL619:SFL657 RVP619:RVP657 RLT619:RLT657 RBX619:RBX657 QSB619:QSB657 QIF619:QIF657 PYJ619:PYJ657 PON619:PON657 PER619:PER657 OUV619:OUV657 OKZ619:OKZ657 OBD619:OBD657 NRH619:NRH657 NHL619:NHL657 MXP619:MXP657 MNT619:MNT657 MDX619:MDX657 LUB619:LUB657 LKF619:LKF657 LAJ619:LAJ657 KQN619:KQN657 KGR619:KGR657 JWV619:JWV657 JMZ619:JMZ657 JDD619:JDD657 ITH619:ITH657 IJL619:IJL657 HZP619:HZP657 HPT619:HPT657 HFX619:HFX657 GWB619:GWB657 GMF619:GMF657 GCJ619:GCJ657 FSN619:FSN657 FIR619:FIR657 EYV619:EYV657 EOZ619:EOZ657 EFD619:EFD657 DVH619:DVH657 DLL619:DLL657 DBP619:DBP657 CRT619:CRT657 CHX619:CHX657 BYB619:BYB657 BOF619:BOF657 BEJ619:BEJ657 AUN619:AUN657 AKR619:AKR657 AAV619:AAV657 QZ619:QZ657 HD619:HD657 AU619:AU657 SPE619:SPE657 SFI619:SFI657 RVM619:RVM657 RLQ619:RLQ657 RBU619:RBU657 QRY619:QRY657 QIC619:QIC657 PYG619:PYG657 POK619:POK657 PEO619:PEO657 OUS619:OUS657 OKW619:OKW657 OBA619:OBA657 NRE619:NRE657 NHI619:NHI657 MXM619:MXM657 MNQ619:MNQ657 MDU619:MDU657 LTY619:LTY657 LKC619:LKC657 LAG619:LAG657 KQK619:KQK657 KGO619:KGO657 JWS619:JWS657 JMW619:JMW657 JDA619:JDA657 ITE619:ITE657 IJI619:IJI657 HZM619:HZM657 HPQ619:HPQ657 HFU619:HFU657 GVY619:GVY657 GMC619:GMC657 GCG619:GCG657 FSK619:FSK657 FIO619:FIO657 EYS619:EYS657 EOW619:EOW657 EFA619:EFA657 DVE619:DVE657 DLI619:DLI657 DBM619:DBM657 CRQ619:CRQ657 CHU619:CHU657 BXY619:BXY657 BOC619:BOC657 BEG619:BEG657 AUK619:AUK657 AKO619:AKO657 AAS619:AAS657 QW619:QW657 HA619:HA657 AR619:AR657 SPB619:SPB657 SFF619:SFF657 RVJ619:RVJ657 RLN619:RLN657 RBR619:RBR657 QRV619:QRV657 QHZ619:QHZ657 PYD619:PYD657 POH619:POH657 PEL619:PEL657 OUP619:OUP657 OKT619:OKT657 OAX619:OAX657 NRB619:NRB657 NHF619:NHF657 MXJ619:MXJ657 MNN619:MNN657 MDR619:MDR657 LTV619:LTV657 LJZ619:LJZ657 LAD619:LAD657 KQH619:KQH657 KGL619:KGL657 JWP619:JWP657 JMT619:JMT657 JCX619:JCX657 ITB619:ITB657 IJF619:IJF657 HZJ619:HZJ657 HPN619:HPN657 HFR619:HFR657 GVV619:GVV657 GLZ619:GLZ657 GCD619:GCD657 FSH619:FSH657 FIL619:FIL657 EYP619:EYP657 EOT619:EOT657 EEX619:EEX657 DVB619:DVB657 DLF619:DLF657 DBJ619:DBJ657 CRN619:CRN657 CHR619:CHR657 BXV619:BXV657 BNZ619:BNZ657 BED619:BED657 AUH619:AUH657 AKL619:AKL657 AAP619:AAP657 QT619:QT657 GX619:GX657 AO619:AO657 SOY619:SOY657 SFC619:SFC657 RVG619:RVG657 RLK619:RLK657 RBO619:RBO657 QRS619:QRS657 QHW619:QHW657 PYA619:PYA657 POE619:POE657 PEI619:PEI657 OUM619:OUM657 OKQ619:OKQ657 OAU619:OAU657 NQY619:NQY657 NHC619:NHC657 MXG619:MXG657 MNK619:MNK657 MDO619:MDO657 LTS619:LTS657 LJW619:LJW657 LAA619:LAA657 KQE619:KQE657 KGI619:KGI657 JWM619:JWM657 JMQ619:JMQ657 JCU619:JCU657 ISY619:ISY657 IJC619:IJC657 HZG619:HZG657 HPK619:HPK657 HFO619:HFO657 GVS619:GVS657 GLW619:GLW657 GCA619:GCA657 FSE619:FSE657 FII619:FII657 EYM619:EYM657 EOQ619:EOQ657 EEU619:EEU657 DUY619:DUY657 DLC619:DLC657 DBG619:DBG657 CRK619:CRK657 CHO619:CHO657 BXS619:BXS657 BNW619:BNW657 BEA619:BEA657 AUE619:AUE657 AKI619:AKI657 AAM619:AAM657 QQ619:QQ657 GU619:GU657 AL619:AL657 SPK619:SPK657 SFO619:SFO657 RVS619:RVS657 RLW619:RLW657 RCA619:RCA657 QSE619:QSE657 QII619:QII657 PYM619:PYM657 POQ619:POQ657 PEU619:PEU657 OUY619:OUY657 OLC619:OLC657 OBG619:OBG657 NRK619:NRK657 NHO619:NHO657 MXS619:MXS657 MNW619:MNW657 MEA619:MEA657 LUE619:LUE657 LKI619:LKI657 LAM619:LAM657 KQQ619:KQQ657 KGU619:KGU657 JWY619:JWY657 JNC619:JNC657 JDG619:JDG657 ITK619:ITK657 IJO619:IJO657 HZS619:HZS657 HPW619:HPW657 HGA619:HGA657 GWE619:GWE657 GMI619:GMI657 GCM619:GCM657 FSQ619:FSQ657 FIU619:FIU657 EYY619:EYY657 EPC619:EPC657 EFG619:EFG657 DVK619:DVK657 DLO619:DLO657 DBS619:DBS657 CRW619:CRW657 CIA619:CIA657 BYE619:BYE657 BOI619:BOI657 BEM619:BEM657 AUQ619:AUQ657 AKU619:AKU657 AAY619:AAY657 RC619:RC657 HG619:HG657 AX619:AX657 AR98 AX609:AX617 HG609:HG617 RC609:RC617 AAY609:AAY617 AKU609:AKU617 AUQ609:AUQ617 BEM609:BEM617 BOI609:BOI617 BYE609:BYE617 CIA609:CIA617 CRW609:CRW617 DBS609:DBS617 DLO609:DLO617 DVK609:DVK617 EFG609:EFG617 EPC609:EPC617 EYY609:EYY617 FIU609:FIU617 FSQ609:FSQ617 GCM609:GCM617 GMI609:GMI617 GWE609:GWE617 HGA609:HGA617 HPW609:HPW617 HZS609:HZS617 IJO609:IJO617 ITK609:ITK617 JDG609:JDG617 JNC609:JNC617 JWY609:JWY617 KGU609:KGU617 KQQ609:KQQ617 LAM609:LAM617 LKI609:LKI617 LUE609:LUE617 MEA609:MEA617 MNW609:MNW617 MXS609:MXS617 NHO609:NHO617 NRK609:NRK617 OBG609:OBG617 OLC609:OLC617 OUY609:OUY617 PEU609:PEU617 POQ609:POQ617 PYM609:PYM617 QII609:QII617 QSE609:QSE617 RCA609:RCA617 RLW609:RLW617 RVS609:RVS617 SFO609:SFO617 SPK609:SPK617 AL609:AL617 GU609:GU617 QQ609:QQ617 AAM609:AAM617 AKI609:AKI617 AUE609:AUE617 BEA609:BEA617 BNW609:BNW617 BXS609:BXS617 CHO609:CHO617 CRK609:CRK617 DBG609:DBG617 DLC609:DLC617 DUY609:DUY617 EEU609:EEU617 EOQ609:EOQ617 EYM609:EYM617 FII609:FII617 FSE609:FSE617 GCA609:GCA617 GLW609:GLW617 GVS609:GVS617 HFO609:HFO617 HPK609:HPK617 HZG609:HZG617 IJC609:IJC617 ISY609:ISY617 JCU609:JCU617 JMQ609:JMQ617 JWM609:JWM617 KGI609:KGI617 KQE609:KQE617 LAA609:LAA617 LJW609:LJW617 LTS609:LTS617 MDO609:MDO617 MNK609:MNK617 MXG609:MXG617 NHC609:NHC617 NQY609:NQY617 OAU609:OAU617 OKQ609:OKQ617 OUM609:OUM617 PEI609:PEI617 POE609:POE617 PYA609:PYA617 QHW609:QHW617 QRS609:QRS617 RBO609:RBO617 RLK609:RLK617 RVG609:RVG617 SFC609:SFC617 SOY609:SOY617 AO609:AO617 GX609:GX617 QT609:QT617 AAP609:AAP617 AKL609:AKL617 AUH609:AUH617 BED609:BED617 BNZ609:BNZ617 BXV609:BXV617 CHR609:CHR617 CRN609:CRN617 DBJ609:DBJ617 DLF609:DLF617 DVB609:DVB617 EEX609:EEX617 EOT609:EOT617 EYP609:EYP617 FIL609:FIL617 FSH609:FSH617 GCD609:GCD617 GLZ609:GLZ617 GVV609:GVV617 HFR609:HFR617 HPN609:HPN617 HZJ609:HZJ617 IJF609:IJF617 ITB609:ITB617 JCX609:JCX617 JMT609:JMT617 JWP609:JWP617 KGL609:KGL617 KQH609:KQH617 LAD609:LAD617 LJZ609:LJZ617 LTV609:LTV617 MDR609:MDR617 MNN609:MNN617 MXJ609:MXJ617 NHF609:NHF617 NRB609:NRB617 OAX609:OAX617 OKT609:OKT617 OUP609:OUP617 PEL609:PEL617 POH609:POH617 PYD609:PYD617 QHZ609:QHZ617 QRV609:QRV617 RBR609:RBR617 RLN609:RLN617 RVJ609:RVJ617 SFF609:SFF617 SPB609:SPB617 AR609:AR617 HA609:HA617 QW609:QW617 AAS609:AAS617 AKO609:AKO617 AUK609:AUK617 BEG609:BEG617 BOC609:BOC617 BXY609:BXY617 CHU609:CHU617 CRQ609:CRQ617 DBM609:DBM617 DLI609:DLI617 DVE609:DVE617 EFA609:EFA617 EOW609:EOW617 EYS609:EYS617 FIO609:FIO617 FSK609:FSK617 GCG609:GCG617 GMC609:GMC617 GVY609:GVY617 HFU609:HFU617 HPQ609:HPQ617 HZM609:HZM617 IJI609:IJI617 ITE609:ITE617 JDA609:JDA617 JMW609:JMW617 JWS609:JWS617 KGO609:KGO617 KQK609:KQK617 LAG609:LAG617 LKC609:LKC617 LTY609:LTY617 MDU609:MDU617 MNQ609:MNQ617 MXM609:MXM617 NHI609:NHI617 NRE609:NRE617 OBA609:OBA617 OKW609:OKW617 OUS609:OUS617 PEO609:PEO617 POK609:POK617 PYG609:PYG617 QIC609:QIC617 QRY609:QRY617 RBU609:RBU617 RLQ609:RLQ617 RVM609:RVM617 SFI609:SFI617 SPE609:SPE617 AU609:AU617 HD609:HD617 QZ609:QZ617 AAV609:AAV617 AKR609:AKR617 AUN609:AUN617 BEJ609:BEJ617 BOF609:BOF617 BYB609:BYB617 CHX609:CHX617 CRT609:CRT617 DBP609:DBP617 DLL609:DLL617 DVH609:DVH617 EFD609:EFD617 EOZ609:EOZ617 EYV609:EYV617 FIR609:FIR617 FSN609:FSN617 GCJ609:GCJ617 GMF609:GMF617 GWB609:GWB617 HFX609:HFX617 HPT609:HPT617 HZP609:HZP617 IJL609:IJL617 ITH609:ITH617 JDD609:JDD617 JMZ609:JMZ617 JWV609:JWV617 KGR609:KGR617 KQN609:KQN617 LAJ609:LAJ617 LKF609:LKF617 LUB609:LUB617 MDX609:MDX617 MNT609:MNT617 MXP609:MXP617 NHL609:NHL617 NRH609:NRH617 OBD609:OBD617 OKZ609:OKZ617 OUV609:OUV617 PER609:PER617 PON609:PON617 PYJ609:PYJ617 QIF609:QIF617 QSB609:QSB617 RBX609:RBX617 RLT609:RLT617 RVP609:RVP617 SFL609:SFL617 SPH609:SPH617 AI609:AI617 GR609:GR617 QN609:QN617 AAJ609:AAJ617 AKF609:AKF617 AUB609:AUB617 BDX609:BDX617 BNT609:BNT617 BXP609:BXP617 CHL609:CHL617 CRH609:CRH617 DBD609:DBD617 DKZ609:DKZ617 DUV609:DUV617 EER609:EER617 EON609:EON617 EYJ609:EYJ617 FIF609:FIF617 FSB609:FSB617 GBX609:GBX617 GLT609:GLT617 GVP609:GVP617 HFL609:HFL617 HPH609:HPH617 HZD609:HZD617 IIZ609:IIZ617 ISV609:ISV617 JCR609:JCR617 JMN609:JMN617 JWJ609:JWJ617 KGF609:KGF617 KQB609:KQB617 KZX609:KZX617 LJT609:LJT617 LTP609:LTP617 MDL609:MDL617 MNH609:MNH617 MXD609:MXD617 NGZ609:NGZ617 NQV609:NQV617 OAR609:OAR617 OKN609:OKN617 OUJ609:OUJ617 PEF609:PEF617 POB609:POB617 PXX609:PXX617 QHT609:QHT617 QRP609:QRP617 RBL609:RBL617 RLH609:RLH617 RVD609:RVD617 SEZ609:SEZ617 SOV609:SOV617 AO491 AL491 AR491 AI491 AU491 TQ491 ADM491 ANI491 AXE491 BHA491 BQW491 CAS491 CKO491 CUK491 DEG491 DOC491 DXY491 EHU491 ERQ491 FBM491 FLI491 FVE491 GFA491 GOW491 GYS491 HIO491 HSK491 ICG491 IMC491 IVY491 JFU491 JPQ491 JZM491 KJI491 KTE491 LDA491 LMW491 LWS491 MGO491 MQK491 NAG491 NKC491 NTY491 ODU491 ONQ491 OXM491 PHI491 PRE491 QBA491 QKW491 QUS491 REO491 ROK491 RYG491 SIC491 SRY491 TBU491 TLQ491 TVM491 UFI491 UPE491 UZA491 VIW491 VSS491 WCO491 WMK491 WWG491 JR491 TN491 ADJ491 ANF491 AXB491 BGX491 BQT491 CAP491 CKL491 CUH491 DED491 DNZ491 DXV491 EHR491 ERN491 FBJ491 FLF491 FVB491 GEX491 GOT491 GYP491 HIL491 HSH491 ICD491 ILZ491 IVV491 JFR491 JPN491 JZJ491 KJF491 KTB491 LCX491 LMT491 LWP491 MGL491 MQH491 NAD491 NJZ491 NTV491 ODR491 ONN491 OXJ491 PHF491 PRB491 QAX491 QKT491 QUP491 REL491 ROH491 RYD491 SHZ491 SRV491 TBR491 TLN491 TVJ491 UFF491 UPB491 UYX491 VIT491 VSP491 WCL491 WMH491 WWD491 JX491 TT491 ADP491 ANL491 AXH491 BHD491 BQZ491 CAV491 CKR491 CUN491 DEJ491 DOF491 DYB491 EHX491 ERT491 FBP491 FLL491 FVH491 GFD491 GOZ491 GYV491 HIR491 HSN491 ICJ491 IMF491 IWB491 JFX491 JPT491 JZP491 KJL491 KTH491 LDD491 LMZ491 LWV491 MGR491 MQN491 NAJ491 NKF491 NUB491 ODX491 ONT491 OXP491 PHL491 PRH491 QBD491 QKZ491 QUV491 RER491 RON491 RYJ491 SIF491 SSB491 TBX491 TLT491 TVP491 UFL491 UPH491 UZD491 VIZ491 VSV491 WCR491 WMN491 WWJ491 KA491 TW491 ADS491 ANO491 AXK491 BHG491 BRC491 CAY491 CKU491 CUQ491 DEM491 DOI491 DYE491 EIA491 ERW491 FBS491 FLO491 FVK491 GFG491 GPC491 GYY491 HIU491 HSQ491 ICM491 IMI491 IWE491 JGA491 JPW491 JZS491 KJO491 KTK491 LDG491 LNC491 LWY491 MGU491 MQQ491 NAM491 NKI491 NUE491 OEA491 ONW491 OXS491 PHO491 PRK491 QBG491 QLC491 QUY491 REU491 ROQ491 RYM491 SII491 SSE491 TCA491 TLW491 TVS491 UFO491 UPK491 UZG491 VJC491 VSY491 WCU491 WMQ491 WWM491 JO491 TK491 ADG491 ANC491 AWY491 BGU491 BQQ491 CAM491 CKI491 CUE491 DEA491 DNW491 DXS491 EHO491 ERK491 FBG491 FLC491 FUY491 GEU491 GOQ491 GYM491 HII491 HSE491 ICA491 ILW491 IVS491 JFO491 JPK491 JZG491 KJC491 KSY491 LCU491 LMQ491 LWM491 MGI491 MQE491 NAA491 NJW491 NTS491 ODO491 ONK491 OXG491 PHC491 PQY491 QAU491 QKQ491 QUM491 REI491 ROE491 RYA491 SHW491 SRS491 TBO491 TLK491 TVG491 UFC491 UOY491 UYU491 VIQ491 VSM491 WCI491 WME491 WWA491 JU491 AO98 AL98 AX98 AO499:AO508 KK499:KK508 UG499:UG508 AEC499:AEC508 ANY499:ANY508 AXU499:AXU508 BHQ499:BHQ508 BRM499:BRM508 CBI499:CBI508 CLE499:CLE508 CVA499:CVA508 DEW499:DEW508 DOS499:DOS508 DYO499:DYO508 EIK499:EIK508 ESG499:ESG508 FCC499:FCC508 FLY499:FLY508 FVU499:FVU508 GFQ499:GFQ508 GPM499:GPM508 GZI499:GZI508 HJE499:HJE508 HTA499:HTA508 ICW499:ICW508 IMS499:IMS508 IWO499:IWO508 JGK499:JGK508 JQG499:JQG508 KAC499:KAC508 KJY499:KJY508 KTU499:KTU508 LDQ499:LDQ508 LNM499:LNM508 LXI499:LXI508 MHE499:MHE508 MRA499:MRA508 NAW499:NAW508 NKS499:NKS508 NUO499:NUO508 OEK499:OEK508 OOG499:OOG508 OYC499:OYC508 PHY499:PHY508 PRU499:PRU508 QBQ499:QBQ508 QLM499:QLM508 QVI499:QVI508 RFE499:RFE508 RPA499:RPA508 RYW499:RYW508 SIS499:SIS508 SSO499:SSO508 TCK499:TCK508 TMG499:TMG508 TWC499:TWC508 UFY499:UFY508 UPU499:UPU508 UZQ499:UZQ508 VJM499:VJM508 VTI499:VTI508 WDE499:WDE508 WNA499:WNA508 WWW499:WWW508 AX499:AX508 KT499:KT508 UP499:UP508 AEL499:AEL508 AOH499:AOH508 AYD499:AYD508 BHZ499:BHZ508 BRV499:BRV508 CBR499:CBR508 CLN499:CLN508 CVJ499:CVJ508 DFF499:DFF508 DPB499:DPB508 DYX499:DYX508 EIT499:EIT508 ESP499:ESP508 FCL499:FCL508 FMH499:FMH508 FWD499:FWD508 GFZ499:GFZ508 GPV499:GPV508 GZR499:GZR508 HJN499:HJN508 HTJ499:HTJ508 IDF499:IDF508 INB499:INB508 IWX499:IWX508 JGT499:JGT508 JQP499:JQP508 KAL499:KAL508 KKH499:KKH508 KUD499:KUD508 LDZ499:LDZ508 LNV499:LNV508 LXR499:LXR508 MHN499:MHN508 MRJ499:MRJ508 NBF499:NBF508 NLB499:NLB508 NUX499:NUX508 OET499:OET508 OOP499:OOP508 OYL499:OYL508 PIH499:PIH508 PSD499:PSD508 QBZ499:QBZ508 QLV499:QLV508 QVR499:QVR508 RFN499:RFN508 RPJ499:RPJ508 RZF499:RZF508 SJB499:SJB508 SSX499:SSX508 TCT499:TCT508 TMP499:TMP508 TWL499:TWL508 UGH499:UGH508 UQD499:UQD508 UZZ499:UZZ508 VJV499:VJV508 VTR499:VTR508 WDN499:WDN508 WNJ499:WNJ508 WXF499:WXF508 AL499:AL508 KH499:KH508 UD499:UD508 ADZ499:ADZ508 ANV499:ANV508 AXR499:AXR508 BHN499:BHN508 BRJ499:BRJ508 CBF499:CBF508 CLB499:CLB508 CUX499:CUX508 DET499:DET508 DOP499:DOP508 DYL499:DYL508 EIH499:EIH508 ESD499:ESD508 FBZ499:FBZ508 FLV499:FLV508 FVR499:FVR508 GFN499:GFN508 GPJ499:GPJ508 GZF499:GZF508 HJB499:HJB508 HSX499:HSX508 ICT499:ICT508 IMP499:IMP508 IWL499:IWL508 JGH499:JGH508 JQD499:JQD508 JZZ499:JZZ508 KJV499:KJV508 KTR499:KTR508 LDN499:LDN508 LNJ499:LNJ508 LXF499:LXF508 MHB499:MHB508 MQX499:MQX508 NAT499:NAT508 NKP499:NKP508 NUL499:NUL508 OEH499:OEH508 OOD499:OOD508 OXZ499:OXZ508 PHV499:PHV508 PRR499:PRR508 QBN499:QBN508 QLJ499:QLJ508 QVF499:QVF508 RFB499:RFB508 ROX499:ROX508 RYT499:RYT508 SIP499:SIP508 SSL499:SSL508 TCH499:TCH508 TMD499:TMD508 TVZ499:TVZ508 UFV499:UFV508 UPR499:UPR508 UZN499:UZN508 VJJ499:VJJ508 VTF499:VTF508 WDB499:WDB508 WMX499:WMX508 WWT499:WWT508 AR499:AR508 KN499:KN508 UJ499:UJ508 AEF499:AEF508 AOB499:AOB508 AXX499:AXX508 BHT499:BHT508 BRP499:BRP508 CBL499:CBL508 CLH499:CLH508 CVD499:CVD508 DEZ499:DEZ508 DOV499:DOV508 DYR499:DYR508 EIN499:EIN508 ESJ499:ESJ508 FCF499:FCF508 FMB499:FMB508 FVX499:FVX508 GFT499:GFT508 GPP499:GPP508 GZL499:GZL508 HJH499:HJH508 HTD499:HTD508 ICZ499:ICZ508 IMV499:IMV508 IWR499:IWR508 JGN499:JGN508 JQJ499:JQJ508 KAF499:KAF508 KKB499:KKB508 KTX499:KTX508 LDT499:LDT508 LNP499:LNP508 LXL499:LXL508 MHH499:MHH508 MRD499:MRD508 NAZ499:NAZ508 NKV499:NKV508 NUR499:NUR508 OEN499:OEN508 OOJ499:OOJ508 OYF499:OYF508 PIB499:PIB508 PRX499:PRX508 QBT499:QBT508 QLP499:QLP508 QVL499:QVL508 RFH499:RFH508 RPD499:RPD508 RYZ499:RYZ508 SIV499:SIV508 SSR499:SSR508 TCN499:TCN508 TMJ499:TMJ508 TWF499:TWF508 UGB499:UGB508 UPX499:UPX508 UZT499:UZT508 VJP499:VJP508 VTL499:VTL508 WDH499:WDH508 WND499:WND508 WWZ499:WWZ508 AI695 KE695 UA695 ADW695 ANS695 AXO695 BHK695 BRG695 CBC695 CKY695 CUU695 DEQ695 DOM695 DYI695 EIE695 ESA695 FBW695 FLS695 FVO695 GFK695 GPG695 GZC695 HIY695 HSU695 ICQ695 IMM695 IWI695 JGE695 JQA695 JZW695 KJS695 KTO695 LDK695 LNG695 LXC695 MGY695 MQU695 NAQ695 NKM695 NUI695 OEE695 OOA695 OXW695 PHS695 PRO695 QBK695 QLG695 QVC695 REY695 ROU695 RYQ695 SIM695 SSI695 TCE695 TMA695 TVW695 UFS695 UPO695 UZK695 VJG695 VTC695 WCY695 WMU695 WWQ695 AJ697:AL697 KF697:KH697 UB697:UD697 ADX697:ADZ697 ANT697:ANV697 AXP697:AXR697 BHL697:BHN697 BRH697:BRJ697 CBD697:CBF697 CKZ697:CLB697 CUV697:CUX697 DER697:DET697 DON697:DOP697 DYJ697:DYL697 EIF697:EIH697 ESB697:ESD697 FBX697:FBZ697 FLT697:FLV697 FVP697:FVR697 GFL697:GFN697 GPH697:GPJ697 GZD697:GZF697 HIZ697:HJB697 HSV697:HSX697 ICR697:ICT697 IMN697:IMP697 IWJ697:IWL697 JGF697:JGH697 JQB697:JQD697 JZX697:JZZ697 KJT697:KJV697 KTP697:KTR697 LDL697:LDN697 LNH697:LNJ697 LXD697:LXF697 MGZ697:MHB697 MQV697:MQX697 NAR697:NAT697 NKN697:NKP697 NUJ697:NUL697 OEF697:OEH697 OOB697:OOD697 OXX697:OXZ697 PHT697:PHV697 PRP697:PRR697 QBL697:QBN697 QLH697:QLJ697 QVD697:QVF697 REZ697:RFB697 ROV697:ROX697 RYR697:RYT697 SIN697:SIP697 SSJ697:SSL697 TCF697:TCH697 TMB697:TMD697 TVX697:TVZ697 UFT697:UFV697 UPP697:UPR697 UZL697:UZN697 VJH697:VJJ697 VTD697:VTF697 WCZ697:WDB697 WMV697:WMX697 WWR697:WWT697 Y510:Y516 Y546:Y547 AO532 AR525:AR526 AL520 AO520 AI520 AR513 AO513 AR520 AO534:AO535 AR534:AR535 AL534 AO525:AO526 AM524 AP524 AS524 AL510 AR510:AR511 AO510:AO511 AL522 AR522:AR523 AO522:AO523 AR531:AR532 AL518 AO517:AO518 AR517:AR518 Y527:Y537 Y518:Y525" xr:uid="{00000000-0002-0000-0000-000025000000}">
      <formula1>0</formula1>
      <formula2>100</formula2>
    </dataValidation>
    <dataValidation type="textLength" allowBlank="1" showInputMessage="1" showErrorMessage="1" promptTitle="Šifra programa oz. projekta" prompt="Vpišite šifro programa oz. projekta, ki je opremo uporabljal, npr. P1-0000_x000a_" sqref="AJ240:AJ258 TL240:TL256 ADH240:ADH256 AND240:AND256 AWZ240:AWZ256 BGV240:BGV256 BQR240:BQR256 CAN240:CAN256 CKJ240:CKJ256 CUF240:CUF256 DEB240:DEB256 DNX240:DNX256 DXT240:DXT256 EHP240:EHP256 ERL240:ERL256 FBH240:FBH256 FLD240:FLD256 FUZ240:FUZ256 GEV240:GEV256 GOR240:GOR256 GYN240:GYN256 HIJ240:HIJ256 HSF240:HSF256 ICB240:ICB256 ILX240:ILX256 IVT240:IVT256 JFP240:JFP256 JPL240:JPL256 JZH240:JZH256 KJD240:KJD256 KSZ240:KSZ256 LCV240:LCV256 LMR240:LMR256 LWN240:LWN256 MGJ240:MGJ256 MQF240:MQF256 NAB240:NAB256 NJX240:NJX256 NTT240:NTT256 ODP240:ODP256 ONL240:ONL256 OXH240:OXH256 PHD240:PHD256 PQZ240:PQZ256 QAV240:QAV256 QKR240:QKR256 QUN240:QUN256 REJ240:REJ256 ROF240:ROF256 RYB240:RYB256 SHX240:SHX256 SRT240:SRT256 TBP240:TBP256 TLL240:TLL256 TVH240:TVH256 UFD240:UFD256 UOZ240:UOZ256 UYV240:UYV256 VIR240:VIR256 VSN240:VSN256 WCJ240:WCJ256 WMF240:WMF256 WWB240:WWB256 JV240:JV256 AP240:AP258 TR240:TR256 ADN240:ADN256 ANJ240:ANJ256 AXF240:AXF256 BHB240:BHB256 BQX240:BQX256 CAT240:CAT256 CKP240:CKP256 CUL240:CUL256 DEH240:DEH256 DOD240:DOD256 DXZ240:DXZ256 EHV240:EHV256 ERR240:ERR256 FBN240:FBN256 FLJ240:FLJ256 FVF240:FVF256 GFB240:GFB256 GOX240:GOX256 GYT240:GYT256 HIP240:HIP256 HSL240:HSL256 ICH240:ICH256 IMD240:IMD256 IVZ240:IVZ256 JFV240:JFV256 JPR240:JPR256 JZN240:JZN256 KJJ240:KJJ256 KTF240:KTF256 LDB240:LDB256 LMX240:LMX256 LWT240:LWT256 MGP240:MGP256 MQL240:MQL256 NAH240:NAH256 NKD240:NKD256 NTZ240:NTZ256 ODV240:ODV256 ONR240:ONR256 OXN240:OXN256 PHJ240:PHJ256 PRF240:PRF256 QBB240:QBB256 QKX240:QKX256 QUT240:QUT256 REP240:REP256 ROL240:ROL256 RYH240:RYH256 SID240:SID256 SRZ240:SRZ256 TBV240:TBV256 TLR240:TLR256 TVN240:TVN256 UFJ240:UFJ256 UPF240:UPF256 UZB240:UZB256 VIX240:VIX256 VST240:VST256 WCP240:WCP256 WML240:WML256 WWH240:WWH256 JS240:JS256 AM240:AM258 TO240:TO256 ADK240:ADK256 ANG240:ANG256 AXC240:AXC256 BGY240:BGY256 BQU240:BQU256 CAQ240:CAQ256 CKM240:CKM256 CUI240:CUI256 DEE240:DEE256 DOA240:DOA256 DXW240:DXW256 EHS240:EHS256 ERO240:ERO256 FBK240:FBK256 FLG240:FLG256 FVC240:FVC256 GEY240:GEY256 GOU240:GOU256 GYQ240:GYQ256 HIM240:HIM256 HSI240:HSI256 ICE240:ICE256 IMA240:IMA256 IVW240:IVW256 JFS240:JFS256 JPO240:JPO256 JZK240:JZK256 KJG240:KJG256 KTC240:KTC256 LCY240:LCY256 LMU240:LMU256 LWQ240:LWQ256 MGM240:MGM256 MQI240:MQI256 NAE240:NAE256 NKA240:NKA256 NTW240:NTW256 ODS240:ODS256 ONO240:ONO256 OXK240:OXK256 PHG240:PHG256 PRC240:PRC256 QAY240:QAY256 QKU240:QKU256 QUQ240:QUQ256 REM240:REM256 ROI240:ROI256 RYE240:RYE256 SIA240:SIA256 SRW240:SRW256 TBS240:TBS256 TLO240:TLO256 TVK240:TVK256 UFG240:UFG256 UPC240:UPC256 UYY240:UYY256 VIU240:VIU256 VSQ240:VSQ256 WCM240:WCM256 WMI240:WMI256 WWE240:WWE256 JM240:JM256 AG240:AG258 TI240:TI256 ADE240:ADE256 ANA240:ANA256 AWW240:AWW256 BGS240:BGS256 BQO240:BQO256 CAK240:CAK256 CKG240:CKG256 CUC240:CUC256 DDY240:DDY256 DNU240:DNU256 DXQ240:DXQ256 EHM240:EHM256 ERI240:ERI256 FBE240:FBE256 FLA240:FLA256 FUW240:FUW256 GES240:GES256 GOO240:GOO256 GYK240:GYK256 HIG240:HIG256 HSC240:HSC256 IBY240:IBY256 ILU240:ILU256 IVQ240:IVQ256 JFM240:JFM256 JPI240:JPI256 JZE240:JZE256 KJA240:KJA256 KSW240:KSW256 LCS240:LCS256 LMO240:LMO256 LWK240:LWK256 MGG240:MGG256 MQC240:MQC256 MZY240:MZY256 NJU240:NJU256 NTQ240:NTQ256 ODM240:ODM256 ONI240:ONI256 OXE240:OXE256 PHA240:PHA256 PQW240:PQW256 QAS240:QAS256 QKO240:QKO256 QUK240:QUK256 REG240:REG256 ROC240:ROC256 RXY240:RXY256 SHU240:SHU256 SRQ240:SRQ256 TBM240:TBM256 TLI240:TLI256 TVE240:TVE256 UFA240:UFA256 UOW240:UOW256 UYS240:UYS256 VIO240:VIO256 VSK240:VSK256 WCG240:WCG256 WMC240:WMC256 WVY240:WVY256 WWB686 ADN690:ADN691 TR690:TR691 AJ738 AJ276:AJ280 AP738 AG483:AG490 AP779 JP777 TL777 ADH777 AND777 AWZ777 BGV777 BQR777 CAN777 CKJ777 CUF777 DEB777 DNX777 DXT777 EHP777 ERL777 FBH777 FLD777 FUZ777 GEV777 GOR777 GYN777 HIJ777 HSF777 ICB777 ILX777 IVT777 JFP777 JPL777 JZH777 KJD777 KSZ777 LCV777 LMR777 LWN777 MGJ777 MQF777 NAB777 NJX777 NTT777 ODP777 ONL777 OXH777 PHD777 PQZ777 QAV777 QKR777 QUN777 REJ777 ROF777 RYB777 SHX777 SRT777 TBP777 TLL777 TVH777 UFD777 UOZ777 UYV777 VIR777 VSN777 WCJ777 WMF777 WWB777 WVY782:WVY784 AJ781:AJ784 JP781:JP784 JV777 TR777 ADN777 ANJ777 AXF777 BHB777 BQX777 CAT777 CKP777 CUL777 DEH777 DOD777 DXZ777 EHV777 ERR777 FBN777 FLJ777 FVF777 GFB777 GOX777 GYT777 HIP777 HSL777 ICH777 IMD777 IVZ777 JFV777 JPR777 JZN777 KJJ777 KTF777 LDB777 LMX777 LWT777 MGP777 MQL777 NAH777 NKD777 NTZ777 ODV777 ONR777 OXN777 PHJ777 PRF777 QBB777 QKX777 QUT777 REP777 ROL777 RYH777 SID777 SRZ777 TBV777 TLR777 TVN777 UFJ777 UPF777 UZB777 VIX777 VST777 WCP777 WML777 WWH777 WVY738 JS777 TO777 ADK777 ANG777 AXC777 BGY777 BQU777 CAQ777 CKM777 CUI777 DEE777 DOA777 DXW777 EHS777 ERO777 FBK777 FLG777 FVC777 GEY777 GOU777 GYQ777 HIM777 HSI777 ICE777 IMA777 IVW777 JFS777 JPO777 JZK777 KJG777 KTC777 LCY777 LMU777 LWQ777 MGM777 MQI777 NAE777 NKA777 NTW777 ODS777 ONO777 OXK777 PHG777 PRC777 QAY777 QKU777 QUQ777 REM777 ROI777 RYE777 SIA777 SRW777 TBS777 TLO777 TVK777 UFG777 UPC777 UYY777 VIU777 VSQ777 WCM777 WMI777 WWE777 AJ483:AJ490 AM483:AM486 AP483:AP486 AG375 AJ660 AG660 AP660 AM660 AJ688 JP686 TL686 ADH686 AND686 AWZ686 BGV686 BQR686 CAN686 CKJ686 CUF686 DEB686 DNX686 DXT686 EHP686 ERL686 FBH686 FLD686 FUZ686 GEV686 GOR686 GYN686 HIJ686 HSF686 ICB686 ILX686 IVT686 JFP686 JPL686 JZH686 KJD686 KSZ686 LCV686 LMR686 LWN686 MGJ686 MQF686 NAB686 NJX686 NTT686 ODP686 ONL686 OXH686 PHD686 PQZ686 QAV686 QKR686 QUN686 REJ686 ROF686 RYB686 SHX686 SRT686 TBP686 TLL686 TVH686 UFD686 UOZ686 UYV686 VIR686 VSN686 WCJ686 WMF686 AJ375 AM375 WWH1029 JP240:JP256 AJ766:AJ775 AM766:AM775 AP766:AP775 WWK9 AJ9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AM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AP9 JV9 TR9 ADN9 ANJ9 AXF9 BHB9 BQX9 CAT9 CKP9 CUL9 DEH9 DOD9 DXZ9 EHV9 ERR9 FBN9 FLJ9 FVF9 GFB9 GOX9 GYT9 HIP9 HSL9 ICH9 IMD9 IVZ9 JFV9 JPR9 JZN9 KJJ9 KTF9 LDB9 LMX9 LWT9 MGP9 MQL9 NAH9 NKD9 NTZ9 ODV9 ONR9 OXN9 PHJ9 PRF9 QBB9 QKX9 QUT9 REP9 ROL9 RYH9 SID9 SRZ9 TBV9 TLR9 TVN9 UFJ9 UPF9 UZB9 VIX9 VST9 WCP9 WML9 WWH9 AS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M781:AM784 JV690:JV691 WWB690:WWB691 WMF690:WMF691 WCJ690:WCJ691 VSN690:VSN691 VIR690:VIR691 UYV690:UYV691 UOZ690:UOZ691 UFD690:UFD691 TVH690:TVH691 TLL690:TLL691 TBP690:TBP691 SRT690:SRT691 SHX690:SHX691 RYB690:RYB691 ROF690:ROF691 REJ690:REJ691 QUN690:QUN691 QKR690:QKR691 QAV690:QAV691 PQZ690:PQZ691 PHD690:PHD691 OXH690:OXH691 ONL690:ONL691 ODP690:ODP691 NTT690:NTT691 NJX690:NJX691 NAB690:NAB691 MQF690:MQF691 MGJ690:MGJ691 LWN690:LWN691 LMR690:LMR691 LCV690:LCV691 KSZ690:KSZ691 KJD690:KJD691 JZH690:JZH691 JPL690:JPL691 JFP690:JFP691 IVT690:IVT691 ILX690:ILX691 ICB690:ICB691 HSF690:HSF691 HIJ690:HIJ691 GYN690:GYN691 GOR690:GOR691 GEV690:GEV691 FUZ690:FUZ691 FLD690:FLD691 FBH690:FBH691 ERL690:ERL691 EHP690:EHP691 DXT690:DXT691 DNX690:DNX691 DEB690:DEB691 CUF690:CUF691 CKJ690:CKJ691 CAN690:CAN691 BQR690:BQR691 BGV690:BGV691 AWZ690:AWZ691 AND690:AND691 ADH690:ADH691 TL690:TL691 JP690:JP691 WVY690:WVY691 WMC690:WMC691 WCG690:WCG691 VSK690:VSK691 VIO690:VIO691 UYS690:UYS691 UOW690:UOW691 UFA690:UFA691 TVE690:TVE691 TLI690:TLI691 TBM690:TBM691 SRQ690:SRQ691 SHU690:SHU691 RXY690:RXY691 ROC690:ROC691 REG690:REG691 QUK690:QUK691 QKO690:QKO691 QAS690:QAS691 PQW690:PQW691 PHA690:PHA691 OXE690:OXE691 ONI690:ONI691 ODM690:ODM691 NTQ690:NTQ691 NJU690:NJU691 MZY690:MZY691 MQC690:MQC691 MGG690:MGG691 LWK690:LWK691 LMO690:LMO691 LCS690:LCS691 KSW690:KSW691 KJA690:KJA691 JZE690:JZE691 JPI690:JPI691 JFM690:JFM691 IVQ690:IVQ691 ILU690:ILU691 IBY690:IBY691 HSC690:HSC691 HIG690:HIG691 GYK690:GYK691 GOO690:GOO691 GES690:GES691 FUW690:FUW691 FLA690:FLA691 FBE690:FBE691 ERI690:ERI691 EHM690:EHM691 DXQ690:DXQ691 DNU690:DNU691 DDY690:DDY691 CUC690:CUC691 CKG690:CKG691 CAK690:CAK691 BQO690:BQO691 BGS690:BGS691 AWW690:AWW691 ANA690:ANA691 ADE690:ADE691 TI690:TI691 JM690:JM691 WWE690:WWE691 WMI690:WMI691 WCM690:WCM691 VSQ690:VSQ691 VIU690:VIU691 UYY690:UYY691 UPC690:UPC691 UFG690:UFG691 TVK690:TVK691 TLO690:TLO691 TBS690:TBS691 SRW690:SRW691 SIA690:SIA691 RYE690:RYE691 ROI690:ROI691 REM690:REM691 QUQ690:QUQ691 QKU690:QKU691 QAY690:QAY691 PRC690:PRC691 PHG690:PHG691 OXK690:OXK691 ONO690:ONO691 ODS690:ODS691 NTW690:NTW691 NKA690:NKA691 NAE690:NAE691 MQI690:MQI691 MGM690:MGM691 LWQ690:LWQ691 LMU690:LMU691 LCY690:LCY691 KTC690:KTC691 KJG690:KJG691 JZK690:JZK691 JPO690:JPO691 JFS690:JFS691 IVW690:IVW691 IMA690:IMA691 ICE690:ICE691 HSI690:HSI691 HIM690:HIM691 GYQ690:GYQ691 GOU690:GOU691 GEY690:GEY691 FVC690:FVC691 FLG690:FLG691 FBK690:FBK691 ERO690:ERO691 EHS690:EHS691 DXW690:DXW691 DOA690:DOA691 DEE690:DEE691 CUI690:CUI691 CKM690:CKM691 CAQ690:CAQ691 BQU690:BQU691 BGY690:BGY691 AXC690:AXC691 ANG690:ANG691 ADK690:ADK691 TO690:TO691 JM766:JM777 TI766:TI777 ADE766:ADE777 ANA766:ANA777 AWW766:AWW777 BGS766:BGS777 BQO766:BQO777 CAK766:CAK777 CKG766:CKG777 CUC766:CUC777 DDY766:DDY777 DNU766:DNU777 DXQ766:DXQ777 EHM766:EHM777 ERI766:ERI777 FBE766:FBE777 FLA766:FLA777 FUW766:FUW777 GES766:GES777 GOO766:GOO777 GYK766:GYK777 HIG766:HIG777 HSC766:HSC777 IBY766:IBY777 ILU766:ILU777 IVQ766:IVQ777 JFM766:JFM777 JPI766:JPI777 JZE766:JZE777 KJA766:KJA777 KSW766:KSW777 LCS766:LCS777 LMO766:LMO777 LWK766:LWK777 MGG766:MGG777 MQC766:MQC777 MZY766:MZY777 NJU766:NJU777 NTQ766:NTQ777 ODM766:ODM777 ONI766:ONI777 OXE766:OXE777 PHA766:PHA777 PQW766:PQW777 QAS766:QAS777 QKO766:QKO777 QUK766:QUK777 REG766:REG777 ROC766:ROC777 RXY766:RXY777 SHU766:SHU777 SRQ766:SRQ777 TBM766:TBM777 TLI766:TLI777 TVE766:TVE777 UFA766:UFA777 UOW766:UOW777 UYS766:UYS777 VIO766:VIO777 VSK766:VSK777 WCG766:WCG777 WMC766:WMC777 WVY766:WVY777 AJ1029 JP1029 TL1029 ADH1029 AND1029 AWZ1029 BGV1029 BQR1029 CAN1029 CKJ1029 CUF1029 DEB1029 DNX1029 DXT1029 EHP1029 ERL1029 FBH1029 FLD1029 FUZ1029 GEV1029 GOR1029 GYN1029 HIJ1029 HSF1029 ICB1029 ILX1029 IVT1029 JFP1029 JPL1029 JZH1029 KJD1029 KSZ1029 LCV1029 LMR1029 LWN1029 MGJ1029 MQF1029 NAB1029 NJX1029 NTT1029 ODP1029 ONL1029 OXH1029 PHD1029 PQZ1029 QAV1029 QKR1029 QUN1029 REJ1029 ROF1029 RYB1029 SHX1029 SRT1029 TBP1029 TLL1029 TVH1029 UFD1029 UOZ1029 UYV1029 VIR1029 VSN1029 WCJ1029 WMF1029 WWB1029 AG1029 JM1029 TI1029 ADE1029 ANA1029 AWW1029 BGS1029 BQO1029 CAK1029 CKG1029 CUC1029 DDY1029 DNU1029 DXQ1029 EHM1029 ERI1029 FBE1029 FLA1029 FUW1029 GES1029 GOO1029 GYK1029 HIG1029 HSC1029 IBY1029 ILU1029 IVQ1029 JFM1029 JPI1029 JZE1029 KJA1029 KSW1029 LCS1029 LMO1029 LWK1029 MGG1029 MQC1029 MZY1029 NJU1029 NTQ1029 ODM1029 ONI1029 OXE1029 PHA1029 PQW1029 QAS1029 QKO1029 QUK1029 REG1029 ROC1029 RXY1029 SHU1029 SRQ1029 TBM1029 TLI1029 TVE1029 UFA1029 UOW1029 UYS1029 VIO1029 VSK1029 WCG1029 WMC1029 WVY1029 AP1029 JV1029 TR1029 ADN1029 ANJ1029 AXF1029 BHB1029 BQX1029 CAT1029 CKP1029 CUL1029 DEH1029 DOD1029 DXZ1029 EHV1029 ERR1029 FBN1029 FLJ1029 FVF1029 GFB1029 GOX1029 GYT1029 HIP1029 HSL1029 ICH1029 IMD1029 IVZ1029 JFV1029 JPR1029 JZN1029 KJJ1029 KTF1029 LDB1029 LMX1029 LWT1029 MGP1029 MQL1029 NAH1029 NKD1029 NTZ1029 ODV1029 ONR1029 OXN1029 PHJ1029 PRF1029 QBB1029 QKX1029 QUT1029 REP1029 ROL1029 RYH1029 SID1029 SRZ1029 TBV1029 TLR1029 TVN1029 UFJ1029 UPF1029 UZB1029 VIX1029 VST1029 WCP1029 WML1029 WWH488:WWH490 AP375 JP738 TL738 ADH738 AND738 AWZ738 BGV738 BQR738 CAN738 CKJ738 CUF738 DEB738 DNX738 DXT738 EHP738 ERL738 FBH738 FLD738 FUZ738 GEV738 GOR738 GYN738 HIJ738 HSF738 ICB738 ILX738 IVT738 JFP738 JPL738 JZH738 KJD738 KSZ738 LCV738 LMR738 LWN738 MGJ738 MQF738 NAB738 NJX738 NTT738 ODP738 ONL738 OXH738 PHD738 PQZ738 QAV738 QKR738 QUN738 REJ738 ROF738 RYB738 SHX738 SRT738 TBP738 TLL738 TVH738 UFD738 UOZ738 UYV738 VIR738 VSN738 WCJ738 WMF738 WWB738 AP740 JV740 TR740 ADN740 ANJ740 AXF740 BHB740 BQX740 CAT740 CKP740 CUL740 DEH740 DOD740 DXZ740 EHV740 ERR740 FBN740 FLJ740 FVF740 GFB740 GOX740 GYT740 HIP740 HSL740 ICH740 IMD740 IVZ740 JFV740 JPR740 JZN740 KJJ740 KTF740 LDB740 LMX740 LWT740 MGP740 MQL740 NAH740 NKD740 NTZ740 ODV740 ONR740 OXN740 PHJ740 PRF740 QBB740 QKX740 QUT740 REP740 ROL740 RYH740 SID740 SRZ740 TBV740 TLR740 TVN740 UFJ740 UPF740 UZB740 VIX740 VST740 WCP740 WML740 WWH740 JV738 TR738 ADN738 ANJ738 AXF738 BHB738 BQX738 CAT738 CKP738 CUL738 DEH738 DOD738 DXZ738 EHV738 ERR738 FBN738 FLJ738 FVF738 GFB738 GOX738 GYT738 HIP738 HSL738 ICH738 IMD738 IVZ738 JFV738 JPR738 JZN738 KJJ738 KTF738 LDB738 LMX738 LWT738 MGP738 MQL738 NAH738 NKD738 NTZ738 ODV738 ONR738 OXN738 PHJ738 PRF738 QBB738 QKX738 QUT738 REP738 ROL738 RYH738 SID738 SRZ738 TBV738 TLR738 TVN738 UFJ738 UPF738 UZB738 VIX738 VST738 WCP738 WML738 WWH738 AM738 JS738 TO738 ADK738 ANG738 AXC738 BGY738 BQU738 CAQ738 CKM738 CUI738 DEE738 DOA738 DXW738 EHS738 ERO738 FBK738 FLG738 FVC738 GEY738 GOU738 GYQ738 HIM738 HSI738 ICE738 IMA738 IVW738 JFS738 JPO738 JZK738 KJG738 KTC738 LCY738 LMU738 LWQ738 MGM738 MQI738 NAE738 NKA738 NTW738 ODS738 ONO738 OXK738 PHG738 PRC738 QAY738 QKU738 QUQ738 REM738 ROI738 RYE738 SIA738 SRW738 TBS738 TLO738 TVK738 UFG738 UPC738 UYY738 VIU738 VSQ738 WCM738 WMI738 WWE738 KE738 UA738 ADW738 ANS738 AXO738 BHK738 BRG738 CBC738 CKY738 CUU738 DEQ738 DOM738 DYI738 EIE738 ESA738 FBW738 FLS738 FVO738 GFK738 GPG738 GZC738 HIY738 HSU738 ICQ738 IMM738 IWI738 JGE738 JQA738 JZW738 KJS738 KTO738 LDK738 LNG738 LXC738 MGY738 MQU738 NAQ738 NKM738 NUI738 OEE738 OOA738 OXW738 PHS738 PRO738 QBK738 QLG738 QVC738 REY738 ROU738 RYQ738 SIM738 SSI738 TCE738 TMA738 TVW738 UFS738 UPO738 UZK738 VJG738 VTC738 WCY738 WMU738 WWQ738 AV738 KB738 TX738 ADT738 ANP738 AXL738 BHH738 BRD738 CAZ738 CKV738 CUR738 DEN738 DOJ738 DYF738 EIB738 ERX738 FBT738 FLP738 FVL738 GFH738 GPD738 GYZ738 HIV738 HSR738 ICN738 IMJ738 IWF738 JGB738 JPX738 JZT738 KJP738 KTL738 LDH738 LND738 LWZ738 MGV738 MQR738 NAN738 NKJ738 NUF738 OEB738 ONX738 OXT738 PHP738 PRL738 QBH738 QLD738 QUZ738 REV738 ROR738 RYN738 SIJ738 SSF738 TCB738 TLX738 TVT738 UFP738 UPL738 UZH738 VJD738 VSZ738 WCV738 WMR738 WWN738 AS738 JY738 TU738 ADQ738 ANM738 AXI738 BHE738 BRA738 CAW738 CKS738 CUO738 DEK738 DOG738 DYC738 EHY738 ERU738 FBQ738 FLM738 FVI738 GFE738 GPA738 GYW738 HIS738 HSO738 ICK738 IMG738 IWC738 JFY738 JPU738 JZQ738 KJM738 KTI738 LDE738 LNA738 LWW738 MGS738 MQO738 NAK738 NKG738 NUC738 ODY738 ONU738 OXQ738 PHM738 PRI738 QBE738 QLA738 QUW738 RES738 ROO738 RYK738 SIG738 SSC738 TBY738 TLU738 TVQ738 UFM738 UPI738 UZE738 VJA738 VSW738 WCS738 WMO738 WWK738 JM738 TI738 ADE738 ANA738 AWW738 BGS738 BQO738 CAK738 CKG738 CUC738 DDY738 DNU738 DXQ738 EHM738 ERI738 FBE738 FLA738 FUW738 GES738 GOO738 GYK738 HIG738 HSC738 IBY738 ILU738 IVQ738 JFM738 JPI738 JZE738 KJA738 KSW738 LCS738 LMO738 LWK738 MGG738 MQC738 MZY738 NJU738 NTQ738 ODM738 ONI738 OXE738 PHA738 PQW738 QAS738 QKO738 QUK738 REG738 ROC738 RXY738 SHU738 SRQ738 TBM738 TLI738 TVE738 UFA738 UOW738 UYS738 VIO738 VSK738 WCG738 WMC738 SPC735 TL781:TL784 ADH781:ADH784 AND781:AND784 AWZ781:AWZ784 BGV781:BGV784 BQR781:BQR784 CAN781:CAN784 CKJ781:CKJ784 CUF781:CUF784 DEB781:DEB784 DNX781:DNX784 DXT781:DXT784 EHP781:EHP784 ERL781:ERL784 FBH781:FBH784 FLD781:FLD784 FUZ781:FUZ784 GEV781:GEV784 GOR781:GOR784 GYN781:GYN784 HIJ781:HIJ784 HSF781:HSF784 ICB781:ICB784 ILX781:ILX784 IVT781:IVT784 JFP781:JFP784 JPL781:JPL784 JZH781:JZH784 KJD781:KJD784 KSZ781:KSZ784 LCV781:LCV784 LMR781:LMR784 LWN781:LWN784 MGJ781:MGJ784 MQF781:MQF784 NAB781:NAB784 NJX781:NJX784 NTT781:NTT784 ODP781:ODP784 ONL781:ONL784 OXH781:OXH784 PHD781:PHD784 PQZ781:PQZ784 QAV781:QAV784 QKR781:QKR784 QUN781:QUN784 REJ781:REJ784 ROF781:ROF784 RYB781:RYB784 SHX781:SHX784 SRT781:SRT784 TBP781:TBP784 TLL781:TLL784 TVH781:TVH784 UFD781:UFD784 UOZ781:UOZ784 UYV781:UYV784 VIR781:VIR784 VSN781:VSN784 WCJ781:WCJ784 WMF781:WMF784 WWB781:WWB784 JS781:JS784 TO781:TO784 ADK781:ADK784 ANG781:ANG784 AXC781:AXC784 BGY781:BGY784 BQU781:BQU784 CAQ781:CAQ784 CKM781:CKM784 CUI781:CUI784 DEE781:DEE784 DOA781:DOA784 DXW781:DXW784 EHS781:EHS784 ERO781:ERO784 FBK781:FBK784 FLG781:FLG784 FVC781:FVC784 GEY781:GEY784 GOU781:GOU784 GYQ781:GYQ784 HIM781:HIM784 HSI781:HSI784 ICE781:ICE784 IMA781:IMA784 IVW781:IVW784 JFS781:JFS784 JPO781:JPO784 JZK781:JZK784 KJG781:KJG784 KTC781:KTC784 LCY781:LCY784 LMU781:LMU784 LWQ781:LWQ784 MGM781:MGM784 MQI781:MQI784 NAE781:NAE784 NKA781:NKA784 NTW781:NTW784 ODS781:ODS784 ONO781:ONO784 OXK781:OXK784 PHG781:PHG784 PRC781:PRC784 QAY781:QAY784 QKU781:QKU784 QUQ781:QUQ784 REM781:REM784 ROI781:ROI784 RYE781:RYE784 SIA781:SIA784 SRW781:SRW784 TBS781:TBS784 TLO781:TLO784 TVK781:TVK784 UFG781:UFG784 UPC781:UPC784 UYY781:UYY784 VIU781:VIU784 VSQ781:VSQ784 WCM781:WCM784 WMI781:WMI784 WWE781:WWE784 AG782:AG784 JM782:JM784 TI782:TI784 ADE782:ADE784 ANA782:ANA784 AWW782:AWW784 BGS782:BGS784 BQO782:BQO784 CAK782:CAK784 CKG782:CKG784 CUC782:CUC784 DDY782:DDY784 DNU782:DNU784 DXQ782:DXQ784 EHM782:EHM784 ERI782:ERI784 FBE782:FBE784 FLA782:FLA784 FUW782:FUW784 GES782:GES784 GOO782:GOO784 GYK782:GYK784 HIG782:HIG784 HSC782:HSC784 IBY782:IBY784 ILU782:ILU784 IVQ782:IVQ784 JFM782:JFM784 JPI782:JPI784 JZE782:JZE784 KJA782:KJA784 KSW782:KSW784 LCS782:LCS784 LMO782:LMO784 LWK782:LWK784 MGG782:MGG784 MQC782:MQC784 MZY782:MZY784 NJU782:NJU784 NTQ782:NTQ784 ODM782:ODM784 ONI782:ONI784 OXE782:OXE784 PHA782:PHA784 PQW782:PQW784 QAS782:QAS784 QKO782:QKO784 QUK782:QUK784 REG782:REG784 ROC782:ROC784 RXY782:RXY784 SHU782:SHU784 SRQ782:SRQ784 TBM782:TBM784 TLI782:TLI784 TVE782:TVE784 UFA782:UFA784 UOW782:UOW784 UYS782:UYS784 VIO782:VIO784 VSK782:VSK784 WCG782:WCG784 WMC782:WMC784 AG766:AG779 JP766:JP774 TL766:TL774 ADH766:ADH774 AND766:AND774 AWZ766:AWZ774 BGV766:BGV774 BQR766:BQR774 CAN766:CAN774 CKJ766:CKJ774 CUF766:CUF774 DEB766:DEB774 DNX766:DNX774 DXT766:DXT774 EHP766:EHP774 ERL766:ERL774 FBH766:FBH774 FLD766:FLD774 FUZ766:FUZ774 GEV766:GEV774 GOR766:GOR774 GYN766:GYN774 HIJ766:HIJ774 HSF766:HSF774 ICB766:ICB774 ILX766:ILX774 IVT766:IVT774 JFP766:JFP774 JPL766:JPL774 JZH766:JZH774 KJD766:KJD774 KSZ766:KSZ774 LCV766:LCV774 LMR766:LMR774 LWN766:LWN774 MGJ766:MGJ774 MQF766:MQF774 NAB766:NAB774 NJX766:NJX774 NTT766:NTT774 ODP766:ODP774 ONL766:ONL774 OXH766:OXH774 PHD766:PHD774 PQZ766:PQZ774 QAV766:QAV774 QKR766:QKR774 QUN766:QUN774 REJ766:REJ774 ROF766:ROF774 RYB766:RYB774 SHX766:SHX774 SRT766:SRT774 TBP766:TBP774 TLL766:TLL774 TVH766:TVH774 UFD766:UFD774 UOZ766:UOZ774 UYV766:UYV774 VIR766:VIR774 VSN766:VSN774 WCJ766:WCJ774 WMF766:WMF774 WWB766:WWB774 JV766:JV774 TR766:TR774 ADN766:ADN774 ANJ766:ANJ774 AXF766:AXF774 BHB766:BHB774 BQX766:BQX774 CAT766:CAT774 CKP766:CKP774 CUL766:CUL774 DEH766:DEH774 DOD766:DOD774 DXZ766:DXZ774 EHV766:EHV774 ERR766:ERR774 FBN766:FBN774 FLJ766:FLJ774 FVF766:FVF774 GFB766:GFB774 GOX766:GOX774 GYT766:GYT774 HIP766:HIP774 HSL766:HSL774 ICH766:ICH774 IMD766:IMD774 IVZ766:IVZ774 JFV766:JFV774 JPR766:JPR774 JZN766:JZN774 KJJ766:KJJ774 KTF766:KTF774 LDB766:LDB774 LMX766:LMX774 LWT766:LWT774 MGP766:MGP774 MQL766:MQL774 NAH766:NAH774 NKD766:NKD774 NTZ766:NTZ774 ODV766:ODV774 ONR766:ONR774 OXN766:OXN774 PHJ766:PHJ774 PRF766:PRF774 QBB766:QBB774 QKX766:QKX774 QUT766:QUT774 REP766:REP774 ROL766:ROL774 RYH766:RYH774 SID766:SID774 SRZ766:SRZ774 TBV766:TBV774 TLR766:TLR774 TVN766:TVN774 UFJ766:UFJ774 UPF766:UPF774 UZB766:UZB774 VIX766:VIX774 VST766:VST774 WCP766:WCP774 WML766:WML774 WWH766:WWH774 AS767 JY767 TU767 ADQ767 ANM767 AXI767 BHE767 BRA767 CAW767 CKS767 CUO767 DEK767 DOG767 DYC767 EHY767 ERU767 FBQ767 FLM767 FVI767 GFE767 GPA767 GYW767 HIS767 HSO767 ICK767 IMG767 IWC767 JFY767 JPU767 JZQ767 KJM767 KTI767 LDE767 LNA767 LWW767 MGS767 MQO767 NAK767 NKG767 NUC767 ODY767 ONU767 OXQ767 PHM767 PRI767 QBE767 QLA767 QUW767 RES767 ROO767 RYK767 SIG767 SSC767 TBY767 TLU767 TVQ767 UFM767 UPI767 UZE767 VJA767 VSW767 WCS767 WMO767 WWK767 JS766:JS774 TO766:TO774 ADK766:ADK774 ANG766:ANG774 AXC766:AXC774 BGY766:BGY774 BQU766:BQU774 CAQ766:CAQ774 CKM766:CKM774 CUI766:CUI774 DEE766:DEE774 DOA766:DOA774 DXW766:DXW774 EHS766:EHS774 ERO766:ERO774 FBK766:FBK774 FLG766:FLG774 FVC766:FVC774 GEY766:GEY774 GOU766:GOU774 GYQ766:GYQ774 HIM766:HIM774 HSI766:HSI774 ICE766:ICE774 IMA766:IMA774 IVW766:IVW774 JFS766:JFS774 JPO766:JPO774 JZK766:JZK774 KJG766:KJG774 KTC766:KTC774 LCY766:LCY774 LMU766:LMU774 LWQ766:LWQ774 MGM766:MGM774 MQI766:MQI774 NAE766:NAE774 NKA766:NKA774 NTW766:NTW774 ODS766:ODS774 ONO766:ONO774 OXK766:OXK774 PHG766:PHG774 PRC766:PRC774 QAY766:QAY774 QKU766:QKU774 QUQ766:QUQ774 REM766:REM774 ROI766:ROI774 RYE766:RYE774 SIA766:SIA774 SRW766:SRW774 TBS766:TBS774 TLO766:TLO774 TVK766:TVK774 UFG766:UFG774 UPC766:UPC774 UYY766:UYY774 VIU766:VIU774 VSQ766:VSQ774 WCM766:WCM774 WMI766:WMI774 WWE766:WWE774 AS769:AS770 JY769:JY770 TU769:TU770 ADQ769:ADQ770 ANM769:ANM770 AXI769:AXI770 BHE769:BHE770 BRA769:BRA770 CAW769:CAW770 CKS769:CKS770 CUO769:CUO770 DEK769:DEK770 DOG769:DOG770 DYC769:DYC770 EHY769:EHY770 ERU769:ERU770 FBQ769:FBQ770 FLM769:FLM770 FVI769:FVI770 GFE769:GFE770 GPA769:GPA770 GYW769:GYW770 HIS769:HIS770 HSO769:HSO770 ICK769:ICK770 IMG769:IMG770 IWC769:IWC770 JFY769:JFY770 JPU769:JPU770 JZQ769:JZQ770 KJM769:KJM770 KTI769:KTI770 LDE769:LDE770 LNA769:LNA770 LWW769:LWW770 MGS769:MGS770 MQO769:MQO770 NAK769:NAK770 NKG769:NKG770 NUC769:NUC770 ODY769:ODY770 ONU769:ONU770 OXQ769:OXQ770 PHM769:PHM770 PRI769:PRI770 QBE769:QBE770 QLA769:QLA770 QUW769:QUW770 RES769:RES770 ROO769:ROO770 RYK769:RYK770 SIG769:SIG770 SSC769:SSC770 TBY769:TBY770 TLU769:TLU770 TVQ769:TVQ770 UFM769:UFM770 UPI769:UPI770 UZE769:UZE770 VJA769:VJA770 VSW769:VSW770 WCS769:WCS770 WMO769:WMO770 WWK769:WWK770 JP488:JP490 TL488:TL490 ADH488:ADH490 AND488:AND490 AWZ488:AWZ490 BGV488:BGV490 BQR488:BQR490 CAN488:CAN490 CKJ488:CKJ490 CUF488:CUF490 DEB488:DEB490 DNX488:DNX490 DXT488:DXT490 EHP488:EHP490 ERL488:ERL490 FBH488:FBH490 FLD488:FLD490 FUZ488:FUZ490 GEV488:GEV490 GOR488:GOR490 GYN488:GYN490 HIJ488:HIJ490 HSF488:HSF490 ICB488:ICB490 ILX488:ILX490 IVT488:IVT490 JFP488:JFP490 JPL488:JPL490 JZH488:JZH490 KJD488:KJD490 KSZ488:KSZ490 LCV488:LCV490 LMR488:LMR490 LWN488:LWN490 MGJ488:MGJ490 MQF488:MQF490 NAB488:NAB490 NJX488:NJX490 NTT488:NTT490 ODP488:ODP490 ONL488:ONL490 OXH488:OXH490 PHD488:PHD490 PQZ488:PQZ490 QAV488:QAV490 QKR488:QKR490 QUN488:QUN490 REJ488:REJ490 ROF488:ROF490 RYB488:RYB490 SHX488:SHX490 SRT488:SRT490 TBP488:TBP490 TLL488:TLL490 TVH488:TVH490 UFD488:UFD490 UOZ488:UOZ490 UYV488:UYV490 VIR488:VIR490 VSN488:VSN490 WCJ488:WCJ490 WMF488:WMF490 WWB488:WWB490 JM488:JM490 TI488:TI490 ADE488:ADE490 ANA488:ANA490 AWW488:AWW490 BGS488:BGS490 BQO488:BQO490 CAK488:CAK490 CKG488:CKG490 CUC488:CUC490 DDY488:DDY490 DNU488:DNU490 DXQ488:DXQ490 EHM488:EHM490 ERI488:ERI490 FBE488:FBE490 FLA488:FLA490 FUW488:FUW490 GES488:GES490 GOO488:GOO490 GYK488:GYK490 HIG488:HIG490 HSC488:HSC490 IBY488:IBY490 ILU488:ILU490 IVQ488:IVQ490 JFM488:JFM490 JPI488:JPI490 JZE488:JZE490 KJA488:KJA490 KSW488:KSW490 LCS488:LCS490 LMO488:LMO490 LWK488:LWK490 MGG488:MGG490 MQC488:MQC490 MZY488:MZY490 NJU488:NJU490 NTQ488:NTQ490 ODM488:ODM490 ONI488:ONI490 OXE488:OXE490 PHA488:PHA490 PQW488:PQW490 QAS488:QAS490 QKO488:QKO490 QUK488:QUK490 REG488:REG490 ROC488:ROC490 RXY488:RXY490 SHU488:SHU490 SRQ488:SRQ490 TBM488:TBM490 TLI488:TLI490 TVE488:TVE490 UFA488:UFA490 UOW488:UOW490 UYS488:UYS490 VIO488:VIO490 VSK488:VSK490 WCG488:WCG490 WMC488:WMC490 WVY488:WVY490 AM488:AM490 JS488:JS490 TO488:TO490 ADK488:ADK490 ANG488:ANG490 AXC488:AXC490 BGY488:BGY490 BQU488:BQU490 CAQ488:CAQ490 CKM488:CKM490 CUI488:CUI490 DEE488:DEE490 DOA488:DOA490 DXW488:DXW490 EHS488:EHS490 ERO488:ERO490 FBK488:FBK490 FLG488:FLG490 FVC488:FVC490 GEY488:GEY490 GOU488:GOU490 GYQ488:GYQ490 HIM488:HIM490 HSI488:HSI490 ICE488:ICE490 IMA488:IMA490 IVW488:IVW490 JFS488:JFS490 JPO488:JPO490 JZK488:JZK490 KJG488:KJG490 KTC488:KTC490 LCY488:LCY490 LMU488:LMU490 LWQ488:LWQ490 MGM488:MGM490 MQI488:MQI490 NAE488:NAE490 NKA488:NKA490 NTW488:NTW490 ODS488:ODS490 ONO488:ONO490 OXK488:OXK490 PHG488:PHG490 PRC488:PRC490 QAY488:QAY490 QKU488:QKU490 QUQ488:QUQ490 REM488:REM490 ROI488:ROI490 RYE488:RYE490 SIA488:SIA490 SRW488:SRW490 TBS488:TBS490 TLO488:TLO490 TVK488:TVK490 UFG488:UFG490 UPC488:UPC490 UYY488:UYY490 VIU488:VIU490 VSQ488:VSQ490 WCM488:WCM490 WMI488:WMI490 WWE488:WWE490 AP488:AP490 JV488:JV490 TR488:TR490 ADN488:ADN490 ANJ488:ANJ490 AXF488:AXF490 BHB488:BHB490 BQX488:BQX490 CAT488:CAT490 CKP488:CKP490 CUL488:CUL490 DEH488:DEH490 DOD488:DOD490 DXZ488:DXZ490 EHV488:EHV490 ERR488:ERR490 FBN488:FBN490 FLJ488:FLJ490 FVF488:FVF490 GFB488:GFB490 GOX488:GOX490 GYT488:GYT490 HIP488:HIP490 HSL488:HSL490 ICH488:ICH490 IMD488:IMD490 IVZ488:IVZ490 JFV488:JFV490 JPR488:JPR490 JZN488:JZN490 KJJ488:KJJ490 KTF488:KTF490 LDB488:LDB490 LMX488:LMX490 LWT488:LWT490 MGP488:MGP490 MQL488:MQL490 NAH488:NAH490 NKD488:NKD490 NTZ488:NTZ490 ODV488:ODV490 ONR488:ONR490 OXN488:OXN490 PHJ488:PHJ490 PRF488:PRF490 QBB488:QBB490 QKX488:QKX490 QUT488:QUT490 REP488:REP490 ROL488:ROL490 RYH488:RYH490 SID488:SID490 SRZ488:SRZ490 TBV488:TBV490 TLR488:TLR490 TVN488:TVN490 UFJ488:UFJ490 UPF488:UPF490 UZB488:UZB490 VIX488:VIX490 VST488:VST490 WCP488:WCP490 WML488:WML490 AP270:AP271 AG269:AG271 AJ270:AJ271 AM270:AM271 WMC267:WMC271 WCG267:WCG271 VSK267:VSK271 VIO267:VIO271 UYS267:UYS271 UOW267:UOW271 UFA267:UFA271 TVE267:TVE271 TLI267:TLI271 TBM267:TBM271 SRQ267:SRQ271 SHU267:SHU271 RXY267:RXY271 ROC267:ROC271 REG267:REG271 QUK267:QUK271 QKO267:QKO271 QAS267:QAS271 PQW267:PQW271 PHA267:PHA271 OXE267:OXE271 ONI267:ONI271 ODM267:ODM271 NTQ267:NTQ271 NJU267:NJU271 MZY267:MZY271 MQC267:MQC271 MGG267:MGG271 LWK267:LWK271 LMO267:LMO271 LCS267:LCS271 KSW267:KSW271 KJA267:KJA271 JZE267:JZE271 JPI267:JPI271 JFM267:JFM271 IVQ267:IVQ271 ILU267:ILU271 IBY267:IBY271 HSC267:HSC271 HIG267:HIG271 GYK267:GYK271 GOO267:GOO271 GES267:GES271 FUW267:FUW271 FLA267:FLA271 FBE267:FBE271 ERI267:ERI271 EHM267:EHM271 DXQ267:DXQ271 DNU267:DNU271 DDY267:DDY271 CUC267:CUC271 CKG267:CKG271 CAK267:CAK271 BQO267:BQO271 BGS267:BGS271 AWW267:AWW271 ANA267:ANA271 ADE267:ADE271 TI267:TI271 JM267:JM271 WVY267:WVY271 WWB268:WWB271 WMF268:WMF271 WCJ268:WCJ271 VSN268:VSN271 VIR268:VIR271 UYV268:UYV271 UOZ268:UOZ271 UFD268:UFD271 TVH268:TVH271 TLL268:TLL271 TBP268:TBP271 SRT268:SRT271 SHX268:SHX271 RYB268:RYB271 ROF268:ROF271 REJ268:REJ271 QUN268:QUN271 QKR268:QKR271 QAV268:QAV271 PQZ268:PQZ271 PHD268:PHD271 OXH268:OXH271 ONL268:ONL271 ODP268:ODP271 NTT268:NTT271 NJX268:NJX271 NAB268:NAB271 MQF268:MQF271 MGJ268:MGJ271 LWN268:LWN271 LMR268:LMR271 LCV268:LCV271 KSZ268:KSZ271 KJD268:KJD271 JZH268:JZH271 JPL268:JPL271 JFP268:JFP271 IVT268:IVT271 ILX268:ILX271 ICB268:ICB271 HSF268:HSF271 HIJ268:HIJ271 GYN268:GYN271 GOR268:GOR271 GEV268:GEV271 FUZ268:FUZ271 FLD268:FLD271 FBH268:FBH271 ERL268:ERL271 EHP268:EHP271 DXT268:DXT271 DNX268:DNX271 DEB268:DEB271 CUF268:CUF271 CKJ268:CKJ271 CAN268:CAN271 BQR268:BQR271 BGV268:BGV271 AWZ268:AWZ271 AND268:AND271 ADH268:ADH271 TL268:TL271 JP268:JP271 WWE268:WWE271 WMI268:WMI271 WCM268:WCM271 VSQ268:VSQ271 VIU268:VIU271 UYY268:UYY271 UPC268:UPC271 UFG268:UFG271 TVK268:TVK271 TLO268:TLO271 TBS268:TBS271 SRW268:SRW271 SIA268:SIA271 RYE268:RYE271 ROI268:ROI271 REM268:REM271 QUQ268:QUQ271 QKU268:QKU271 QAY268:QAY271 PRC268:PRC271 PHG268:PHG271 OXK268:OXK271 ONO268:ONO271 ODS268:ODS271 NTW268:NTW271 NKA268:NKA271 NAE268:NAE271 MQI268:MQI271 MGM268:MGM271 LWQ268:LWQ271 LMU268:LMU271 LCY268:LCY271 KTC268:KTC271 KJG268:KJG271 JZK268:JZK271 JPO268:JPO271 JFS268:JFS271 IVW268:IVW271 IMA268:IMA271 ICE268:ICE271 HSI268:HSI271 HIM268:HIM271 GYQ268:GYQ271 GOU268:GOU271 GEY268:GEY271 FVC268:FVC271 FLG268:FLG271 FBK268:FBK271 ERO268:ERO271 EHS268:EHS271 DXW268:DXW271 DOA268:DOA271 DEE268:DEE271 CUI268:CUI271 CKM268:CKM271 CAQ268:CAQ271 BQU268:BQU271 BGY268:BGY271 AXC268:AXC271 ANG268:ANG271 ADK268:ADK271 TO268:TO271 JS268:JS271 WWH268:WWH271 WML268:WML271 WCP268:WCP271 VST268:VST271 VIX268:VIX271 UZB268:UZB271 UPF268:UPF271 UFJ268:UFJ271 TVN268:TVN271 TLR268:TLR271 TBV268:TBV271 SRZ268:SRZ271 SID268:SID271 RYH268:RYH271 ROL268:ROL271 REP268:REP271 QUT268:QUT271 QKX268:QKX271 QBB268:QBB271 PRF268:PRF271 PHJ268:PHJ271 OXN268:OXN271 ONR268:ONR271 ODV268:ODV271 NTZ268:NTZ271 NKD268:NKD271 NAH268:NAH271 MQL268:MQL271 MGP268:MGP271 LWT268:LWT271 LMX268:LMX271 LDB268:LDB271 KTF268:KTF271 KJJ268:KJJ271 JZN268:JZN271 JPR268:JPR271 JFV268:JFV271 IVZ268:IVZ271 IMD268:IMD271 ICH268:ICH271 HSL268:HSL271 HIP268:HIP271 GYT268:GYT271 GOX268:GOX271 GFB268:GFB271 FVF268:FVF271 FLJ268:FLJ271 FBN268:FBN271 ERR268:ERR271 EHV268:EHV271 DXZ268:DXZ271 DOD268:DOD271 DEH268:DEH271 CUL268:CUL271 CKP268:CKP271 CAT268:CAT271 BQX268:BQX271 BHB268:BHB271 AXF268:AXF271 ANJ268:ANJ271 ADN268:ADN271 TR268:TR271 JV268:JV271 JS690:JS691 AG738 AG735 GP735 QL735 AAH735 AKD735 ATZ735 BDV735 BNR735 BXN735 CHJ735 CRF735 DBB735 DKX735 DUT735 EEP735 EOL735 EYH735 FID735 FRZ735 GBV735 GLR735 GVN735 HFJ735 HPF735 HZB735 IIX735 IST735 JCP735 JML735 JWH735 KGD735 KPZ735 KZV735 LJR735 LTN735 MDJ735 MNF735 MXB735 NGX735 NQT735 OAP735 OKL735 OUH735 PED735 PNZ735 PXV735 QHR735 QRN735 RBJ735 RLF735 RVB735 SEX735 SOT735 AJ735 GS735 QO735 AAK735 AKG735 AUC735 BDY735 BNU735 BXQ735 CHM735 CRI735 DBE735 DLA735 DUW735 EES735 EOO735 EYK735 FIG735 FSC735 GBY735 GLU735 GVQ735 HFM735 HPI735 HZE735 IJA735 ISW735 JCS735 JMO735 JWK735 KGG735 KQC735 KZY735 LJU735 LTQ735 MDM735 MNI735 MXE735 NHA735 NQW735 OAS735 OKO735 OUK735 PEG735 POC735 PXY735 QHU735 QRQ735 RBM735 RLI735 RVE735 SFA735 SOW735 AM735 GV735 QR735 AAN735 AKJ735 AUF735 BEB735 BNX735 BXT735 CHP735 CRL735 DBH735 DLD735 DUZ735 EEV735 EOR735 EYN735 FIJ735 FSF735 GCB735 GLX735 GVT735 HFP735 HPL735 HZH735 IJD735 ISZ735 JCV735 JMR735 JWN735 KGJ735 KQF735 LAB735 LJX735 LTT735 MDP735 MNL735 MXH735 NHD735 NQZ735 OAV735 OKR735 OUN735 PEJ735 POF735 PYB735 QHX735 QRT735 RBP735 RLL735 RVH735 SFD735 SOZ735 AP735 GY735 QU735 AAQ735 AKM735 AUI735 BEE735 BOA735 BXW735 CHS735 CRO735 DBK735 DLG735 DVC735 EEY735 EOU735 EYQ735 FIM735 FSI735 GCE735 GMA735 GVW735 HFS735 HPO735 HZK735 IJG735 ITC735 JCY735 JMU735 JWQ735 KGM735 KQI735 LAE735 LKA735 LTW735 MDS735 MNO735 MXK735 NHG735 NRC735 OAY735 OKU735 OUQ735 PEM735 POI735 PYE735 QIA735 QRW735 RBS735 RLO735 RVK735 SFG735 AJ779 AM779 AG9:AG38 WVY9:WVY10 WMC9:WMC10 WCG9:WCG10 VSK9:VSK10 VIO9:VIO10 UYS9:UYS10 UOW9:UOW10 UFA9:UFA10 TVE9:TVE10 TLI9:TLI10 TBM9:TBM10 SRQ9:SRQ10 SHU9:SHU10 RXY9:RXY10 ROC9:ROC10 REG9:REG10 QUK9:QUK10 QKO9:QKO10 QAS9:QAS10 PQW9:PQW10 PHA9:PHA10 OXE9:OXE10 ONI9:ONI10 ODM9:ODM10 NTQ9:NTQ10 NJU9:NJU10 MZY9:MZY10 MQC9:MQC10 MGG9:MGG10 LWK9:LWK10 LMO9:LMO10 LCS9:LCS10 KSW9:KSW10 KJA9:KJA10 JZE9:JZE10 JPI9:JPI10 JFM9:JFM10 IVQ9:IVQ10 ILU9:ILU10 IBY9:IBY10 HSC9:HSC10 HIG9:HIG10 GYK9:GYK10 GOO9:GOO10 GES9:GES10 FUW9:FUW10 FLA9:FLA10 FBE9:FBE10 ERI9:ERI10 EHM9:EHM10 DXQ9:DXQ10 DNU9:DNU10 DDY9:DDY10 CUC9:CUC10 CKG9:CKG10 CAK9:CAK10 BQO9:BQO10 BGS9:BGS10 AWW9:AWW10 ANA9:ANA10 ADE9:ADE10 TI9:TI10 JM9:JM10 AM11:AM37 KI11:KI37 UE11:UE37 AEA11:AEA37 ANW11:ANW37 AXS11:AXS37 BHO11:BHO37 BRK11:BRK37 CBG11:CBG37 CLC11:CLC37 CUY11:CUY37 DEU11:DEU37 DOQ11:DOQ37 DYM11:DYM37 EII11:EII37 ESE11:ESE37 FCA11:FCA37 FLW11:FLW37 FVS11:FVS37 GFO11:GFO37 GPK11:GPK37 GZG11:GZG37 HJC11:HJC37 HSY11:HSY37 ICU11:ICU37 IMQ11:IMQ37 IWM11:IWM37 JGI11:JGI37 JQE11:JQE37 KAA11:KAA37 KJW11:KJW37 KTS11:KTS37 LDO11:LDO37 LNK11:LNK37 LXG11:LXG37 MHC11:MHC37 MQY11:MQY37 NAU11:NAU37 NKQ11:NKQ37 NUM11:NUM37 OEI11:OEI37 OOE11:OOE37 OYA11:OYA37 PHW11:PHW37 PRS11:PRS37 QBO11:QBO37 QLK11:QLK37 QVG11:QVG37 RFC11:RFC37 ROY11:ROY37 RYU11:RYU37 SIQ11:SIQ37 SSM11:SSM37 TCI11:TCI37 TME11:TME37 TWA11:TWA37 UFW11:UFW37 UPS11:UPS37 UZO11:UZO37 VJK11:VJK37 VTG11:VTG37 WDC11:WDC37 WMY11:WMY37 WWU11:WWU37 AP11:AP28 KL11:KL28 UH11:UH28 AED11:AED28 ANZ11:ANZ28 AXV11:AXV28 BHR11:BHR28 BRN11:BRN28 CBJ11:CBJ28 CLF11:CLF28 CVB11:CVB28 DEX11:DEX28 DOT11:DOT28 DYP11:DYP28 EIL11:EIL28 ESH11:ESH28 FCD11:FCD28 FLZ11:FLZ28 FVV11:FVV28 GFR11:GFR28 GPN11:GPN28 GZJ11:GZJ28 HJF11:HJF28 HTB11:HTB28 ICX11:ICX28 IMT11:IMT28 IWP11:IWP28 JGL11:JGL28 JQH11:JQH28 KAD11:KAD28 KJZ11:KJZ28 KTV11:KTV28 LDR11:LDR28 LNN11:LNN28 LXJ11:LXJ28 MHF11:MHF28 MRB11:MRB28 NAX11:NAX28 NKT11:NKT28 NUP11:NUP28 OEL11:OEL28 OOH11:OOH28 OYD11:OYD28 PHZ11:PHZ28 PRV11:PRV28 QBR11:QBR28 QLN11:QLN28 QVJ11:QVJ28 RFF11:RFF28 RPB11:RPB28 RYX11:RYX28 SIT11:SIT28 SSP11:SSP28 TCL11:TCL28 TMH11:TMH28 TWD11:TWD28 UFZ11:UFZ28 UPV11:UPV28 UZR11:UZR28 VJN11:VJN28 VTJ11:VTJ28 WDF11:WDF28 WNB11:WNB28 WWX11:WWX28 KC11:KC38 TY11:TY38 ADU11:ADU38 ANQ11:ANQ38 AXM11:AXM38 BHI11:BHI38 BRE11:BRE38 CBA11:CBA38 CKW11:CKW38 CUS11:CUS38 DEO11:DEO38 DOK11:DOK38 DYG11:DYG38 EIC11:EIC38 ERY11:ERY38 FBU11:FBU38 FLQ11:FLQ38 FVM11:FVM38 GFI11:GFI38 GPE11:GPE38 GZA11:GZA38 HIW11:HIW38 HSS11:HSS38 ICO11:ICO38 IMK11:IMK38 IWG11:IWG38 JGC11:JGC38 JPY11:JPY38 JZU11:JZU38 KJQ11:KJQ38 KTM11:KTM38 LDI11:LDI38 LNE11:LNE38 LXA11:LXA38 MGW11:MGW38 MQS11:MQS38 NAO11:NAO38 NKK11:NKK38 NUG11:NUG38 OEC11:OEC38 ONY11:ONY38 OXU11:OXU38 PHQ11:PHQ38 PRM11:PRM38 QBI11:QBI38 QLE11:QLE38 QVA11:QVA38 REW11:REW38 ROS11:ROS38 RYO11:RYO38 SIK11:SIK38 SSG11:SSG38 TCC11:TCC38 TLY11:TLY38 TVU11:TVU38 UFQ11:UFQ38 UPM11:UPM38 UZI11:UZI38 VJE11:VJE38 VTA11:VTA38 WCW11:WCW38 WMS11:WMS38 WWO11:WWO38 AJ11:AJ37 KF11:KF37 UB11:UB37 ADX11:ADX37 ANT11:ANT37 AXP11:AXP37 BHL11:BHL37 BRH11:BRH37 CBD11:CBD37 CKZ11:CKZ37 CUV11:CUV37 DER11:DER37 DON11:DON37 DYJ11:DYJ37 EIF11:EIF37 ESB11:ESB37 FBX11:FBX37 FLT11:FLT37 FVP11:FVP37 GFL11:GFL37 GPH11:GPH37 GZD11:GZD37 HIZ11:HIZ37 HSV11:HSV37 ICR11:ICR37 IMN11:IMN37 IWJ11:IWJ37 JGF11:JGF37 JQB11:JQB37 JZX11:JZX37 KJT11:KJT37 KTP11:KTP37 LDL11:LDL37 LNH11:LNH37 LXD11:LXD37 MGZ11:MGZ37 MQV11:MQV37 NAR11:NAR37 NKN11:NKN37 NUJ11:NUJ37 OEF11:OEF37 OOB11:OOB37 OXX11:OXX37 PHT11:PHT37 PRP11:PRP37 QBL11:QBL37 QLH11:QLH37 QVD11:QVD37 REZ11:REZ37 ROV11:ROV37 RYR11:RYR37 SIN11:SIN37 SSJ11:SSJ37 TCF11:TCF37 TMB11:TMB37 TVX11:TVX37 UFT11:UFT37 UPP11:UPP37 UZL11:UZL37 VJH11:VJH37 VTD11:VTD37 WCZ11:WCZ37 WMV11:WMV37 WWR11:WWR37 AP30:AP37 KL30:KL37 UH30:UH37 AED30:AED37 ANZ30:ANZ37 AXV30:AXV37 BHR30:BHR37 BRN30:BRN37 CBJ30:CBJ37 CLF30:CLF37 CVB30:CVB37 DEX30:DEX37 DOT30:DOT37 DYP30:DYP37 EIL30:EIL37 ESH30:ESH37 FCD30:FCD37 FLZ30:FLZ37 FVV30:FVV37 GFR30:GFR37 GPN30:GPN37 GZJ30:GZJ37 HJF30:HJF37 HTB30:HTB37 ICX30:ICX37 IMT30:IMT37 IWP30:IWP37 JGL30:JGL37 JQH30:JQH37 KAD30:KAD37 KJZ30:KJZ37 KTV30:KTV37 LDR30:LDR37 LNN30:LNN37 LXJ30:LXJ37 MHF30:MHF37 MRB30:MRB37 NAX30:NAX37 NKT30:NKT37 NUP30:NUP37 OEL30:OEL37 OOH30:OOH37 OYD30:OYD37 PHZ30:PHZ37 PRV30:PRV37 QBR30:QBR37 QLN30:QLN37 QVJ30:QVJ37 RFF30:RFF37 RPB30:RPB37 RYX30:RYX37 SIT30:SIT37 SSP30:SSP37 TCL30:TCL37 TMH30:TMH37 TWD30:TWD37 UFZ30:UFZ37 UPV30:UPV37 UZR30:UZR37 VJN30:VJN37 VTJ30:VTJ37 WDF30:WDF37 WNB30:WNB37 WWX30:WWX37 AM130:AM221 KI130:KI221 UE130:UE221 AEA130:AEA221 ANW130:ANW221 AXS130:AXS221 BHO130:BHO221 BRK130:BRK221 CBG130:CBG221 CLC130:CLC221 CUY130:CUY221 DEU130:DEU221 DOQ130:DOQ221 DYM130:DYM221 EII130:EII221 ESE130:ESE221 FCA130:FCA221 FLW130:FLW221 FVS130:FVS221 GFO130:GFO221 GPK130:GPK221 GZG130:GZG221 HJC130:HJC221 HSY130:HSY221 ICU130:ICU221 IMQ130:IMQ221 IWM130:IWM221 JGI130:JGI221 JQE130:JQE221 KAA130:KAA221 KJW130:KJW221 KTS130:KTS221 LDO130:LDO221 LNK130:LNK221 LXG130:LXG221 MHC130:MHC221 MQY130:MQY221 NAU130:NAU221 NKQ130:NKQ221 NUM130:NUM221 OEI130:OEI221 OOE130:OOE221 OYA130:OYA221 PHW130:PHW221 PRS130:PRS221 QBO130:QBO221 QLK130:QLK221 QVG130:QVG221 RFC130:RFC221 ROY130:ROY221 RYU130:RYU221 SIQ130:SIQ221 SSM130:SSM221 TCI130:TCI221 TME130:TME221 TWA130:TWA221 UFW130:UFW221 UPS130:UPS221 UZO130:UZO221 VJK130:VJK221 VTG130:VTG221 WDC130:WDC221 WMY130:WMY221 WWU130:WWU221 AP130:AP221 KL130:KL221 UH130:UH221 AED130:AED221 ANZ130:ANZ221 AXV130:AXV221 BHR130:BHR221 BRN130:BRN221 CBJ130:CBJ221 CLF130:CLF221 CVB130:CVB221 DEX130:DEX221 DOT130:DOT221 DYP130:DYP221 EIL130:EIL221 ESH130:ESH221 FCD130:FCD221 FLZ130:FLZ221 FVV130:FVV221 GFR130:GFR221 GPN130:GPN221 GZJ130:GZJ221 HJF130:HJF221 HTB130:HTB221 ICX130:ICX221 IMT130:IMT221 IWP130:IWP221 JGL130:JGL221 JQH130:JQH221 KAD130:KAD221 KJZ130:KJZ221 KTV130:KTV221 LDR130:LDR221 LNN130:LNN221 LXJ130:LXJ221 MHF130:MHF221 MRB130:MRB221 NAX130:NAX221 NKT130:NKT221 NUP130:NUP221 OEL130:OEL221 OOH130:OOH221 OYD130:OYD221 PHZ130:PHZ221 PRV130:PRV221 QBR130:QBR221 QLN130:QLN221 QVJ130:QVJ221 RFF130:RFF221 RPB130:RPB221 RYX130:RYX221 SIT130:SIT221 SSP130:SSP221 TCL130:TCL221 TMH130:TMH221 TWD130:TWD221 UFZ130:UFZ221 UPV130:UPV221 UZR130:UZR221 VJN130:VJN221 VTJ130:VTJ221 WDF130:WDF221 WNB130:WNB221 WWX130:WWX221 AG130:AG221 KC130:KC221 TY130:TY221 ADU130:ADU221 ANQ130:ANQ221 AXM130:AXM221 BHI130:BHI221 BRE130:BRE221 CBA130:CBA221 CKW130:CKW221 CUS130:CUS221 DEO130:DEO221 DOK130:DOK221 DYG130:DYG221 EIC130:EIC221 ERY130:ERY221 FBU130:FBU221 FLQ130:FLQ221 FVM130:FVM221 GFI130:GFI221 GPE130:GPE221 GZA130:GZA221 HIW130:HIW221 HSS130:HSS221 ICO130:ICO221 IMK130:IMK221 IWG130:IWG221 JGC130:JGC221 JPY130:JPY221 JZU130:JZU221 KJQ130:KJQ221 KTM130:KTM221 LDI130:LDI221 LNE130:LNE221 LXA130:LXA221 MGW130:MGW221 MQS130:MQS221 NAO130:NAO221 NKK130:NKK221 NUG130:NUG221 OEC130:OEC221 ONY130:ONY221 OXU130:OXU221 PHQ130:PHQ221 PRM130:PRM221 QBI130:QBI221 QLE130:QLE221 QVA130:QVA221 REW130:REW221 ROS130:ROS221 RYO130:RYO221 SIK130:SIK221 SSG130:SSG221 TCC130:TCC221 TLY130:TLY221 TVU130:TVU221 UFQ130:UFQ221 UPM130:UPM221 UZI130:UZI221 VJE130:VJE221 VTA130:VTA221 WCW130:WCW221 WMS130:WMS221 WWO130:WWO221 AJ130:AJ221 KF130:KF221 UB130:UB221 ADX130:ADX221 ANT130:ANT221 AXP130:AXP221 BHL130:BHL221 BRH130:BRH221 CBD130:CBD221 CKZ130:CKZ221 CUV130:CUV221 DER130:DER221 DON130:DON221 DYJ130:DYJ221 EIF130:EIF221 ESB130:ESB221 FBX130:FBX221 FLT130:FLT221 FVP130:FVP221 GFL130:GFL221 GPH130:GPH221 GZD130:GZD221 HIZ130:HIZ221 HSV130:HSV221 ICR130:ICR221 IMN130:IMN221 IWJ130:IWJ221 JGF130:JGF221 JQB130:JQB221 JZX130:JZX221 KJT130:KJT221 KTP130:KTP221 LDL130:LDL221 LNH130:LNH221 LXD130:LXD221 MGZ130:MGZ221 MQV130:MQV221 NAR130:NAR221 NKN130:NKN221 NUJ130:NUJ221 OEF130:OEF221 OOB130:OOB221 OXX130:OXX221 PHT130:PHT221 PRP130:PRP221 QBL130:QBL221 QLH130:QLH221 QVD130:QVD221 REZ130:REZ221 ROV130:ROV221 RYR130:RYR221 SIN130:SIN221 SSJ130:SSJ221 TCF130:TCF221 TMB130:TMB221 TVX130:TVX221 UFT130:UFT221 UPP130:UPP221 UZL130:UZL221 VJH130:VJH221 VTD130:VTD221 WCZ130:WCZ221 WMV130:WMV221 WWR130:WWR221 KI276:KI279 UE276:UE279 AEA276:AEA279 ANW276:ANW279 AXS276:AXS279 BHO276:BHO279 BRK276:BRK279 CBG276:CBG279 CLC276:CLC279 CUY276:CUY279 DEU276:DEU279 DOQ276:DOQ279 DYM276:DYM279 EII276:EII279 ESE276:ESE279 FCA276:FCA279 FLW276:FLW279 FVS276:FVS279 GFO276:GFO279 GPK276:GPK279 GZG276:GZG279 HJC276:HJC279 HSY276:HSY279 ICU276:ICU279 IMQ276:IMQ279 IWM276:IWM279 JGI276:JGI279 JQE276:JQE279 KAA276:KAA279 KJW276:KJW279 KTS276:KTS279 LDO276:LDO279 LNK276:LNK279 LXG276:LXG279 MHC276:MHC279 MQY276:MQY279 NAU276:NAU279 NKQ276:NKQ279 NUM276:NUM279 OEI276:OEI279 OOE276:OOE279 OYA276:OYA279 PHW276:PHW279 PRS276:PRS279 QBO276:QBO279 QLK276:QLK279 QVG276:QVG279 RFC276:RFC279 ROY276:ROY279 RYU276:RYU279 SIQ276:SIQ279 SSM276:SSM279 TCI276:TCI279 TME276:TME279 TWA276:TWA279 UFW276:UFW279 UPS276:UPS279 UZO276:UZO279 VJK276:VJK279 VTG276:VTG279 WDC276:WDC279 WMY276:WMY279 WWU276:WWU279 KC276:KC279 TY276:TY279 ADU276:ADU279 ANQ276:ANQ279 AXM276:AXM279 BHI276:BHI279 BRE276:BRE279 CBA276:CBA279 CKW276:CKW279 CUS276:CUS279 DEO276:DEO279 DOK276:DOK279 DYG276:DYG279 EIC276:EIC279 ERY276:ERY279 FBU276:FBU279 FLQ276:FLQ279 FVM276:FVM279 GFI276:GFI279 GPE276:GPE279 GZA276:GZA279 HIW276:HIW279 HSS276:HSS279 ICO276:ICO279 IMK276:IMK279 IWG276:IWG279 JGC276:JGC279 JPY276:JPY279 JZU276:JZU279 KJQ276:KJQ279 KTM276:KTM279 LDI276:LDI279 LNE276:LNE279 LXA276:LXA279 MGW276:MGW279 MQS276:MQS279 NAO276:NAO279 NKK276:NKK279 NUG276:NUG279 OEC276:OEC279 ONY276:ONY279 OXU276:OXU279 PHQ276:PHQ279 PRM276:PRM279 QBI276:QBI279 QLE276:QLE279 QVA276:QVA279 REW276:REW279 ROS276:ROS279 RYO276:RYO279 SIK276:SIK279 SSG276:SSG279 TCC276:TCC279 TLY276:TLY279 TVU276:TVU279 UFQ276:UFQ279 UPM276:UPM279 UZI276:UZI279 VJE276:VJE279 VTA276:VTA279 WCW276:WCW279 WMS276:WMS279 WWO276:WWO279 KL276:KL279 UH276:UH279 AED276:AED279 ANZ276:ANZ279 AXV276:AXV279 BHR276:BHR279 BRN276:BRN279 CBJ276:CBJ279 CLF276:CLF279 CVB276:CVB279 DEX276:DEX279 DOT276:DOT279 DYP276:DYP279 EIL276:EIL279 ESH276:ESH279 FCD276:FCD279 FLZ276:FLZ279 FVV276:FVV279 GFR276:GFR279 GPN276:GPN279 GZJ276:GZJ279 HJF276:HJF279 HTB276:HTB279 ICX276:ICX279 IMT276:IMT279 IWP276:IWP279 JGL276:JGL279 JQH276:JQH279 KAD276:KAD279 KJZ276:KJZ279 KTV276:KTV279 LDR276:LDR279 LNN276:LNN279 LXJ276:LXJ279 MHF276:MHF279 MRB276:MRB279 NAX276:NAX279 NKT276:NKT279 NUP276:NUP279 OEL276:OEL279 OOH276:OOH279 OYD276:OYD279 PHZ276:PHZ279 PRV276:PRV279 QBR276:QBR279 QLN276:QLN279 QVJ276:QVJ279 RFF276:RFF279 RPB276:RPB279 RYX276:RYX279 SIT276:SIT279 SSP276:SSP279 TCL276:TCL279 TMH276:TMH279 TWD276:TWD279 UFZ276:UFZ279 UPV276:UPV279 UZR276:UZR279 VJN276:VJN279 VTJ276:VTJ279 WDF276:WDF279 WNB276:WNB279 WWX276:WWX279 KF276:KF279 UB276:UB279 ADX276:ADX279 ANT276:ANT279 AXP276:AXP279 BHL276:BHL279 BRH276:BRH279 CBD276:CBD279 CKZ276:CKZ279 CUV276:CUV279 DER276:DER279 DON276:DON279 DYJ276:DYJ279 EIF276:EIF279 ESB276:ESB279 FBX276:FBX279 FLT276:FLT279 FVP276:FVP279 GFL276:GFL279 GPH276:GPH279 GZD276:GZD279 HIZ276:HIZ279 HSV276:HSV279 ICR276:ICR279 IMN276:IMN279 IWJ276:IWJ279 JGF276:JGF279 JQB276:JQB279 JZX276:JZX279 KJT276:KJT279 KTP276:KTP279 LDL276:LDL279 LNH276:LNH279 LXD276:LXD279 MGZ276:MGZ279 MQV276:MQV279 NAR276:NAR279 NKN276:NKN279 NUJ276:NUJ279 OEF276:OEF279 OOB276:OOB279 OXX276:OXX279 PHT276:PHT279 PRP276:PRP279 QBL276:QBL279 QLH276:QLH279 QVD276:QVD279 REZ276:REZ279 ROV276:ROV279 RYR276:RYR279 SIN276:SIN279 SSJ276:SSJ279 TCF276:TCF279 TMB276:TMB279 TVX276:TVX279 UFT276:UFT279 UPP276:UPP279 UZL276:UZL279 VJH276:VJH279 VTD276:VTD279 WCZ276:WCZ279 WMV276:WMV279 WWR276:WWR279 AM276:AM280 AP276:AP280 AG276:AG280 WWH690:WWH691 WML690:WML691 WCP690:WCP691 VST690:VST691 VIX690:VIX691 UZB690:UZB691 UPF690:UPF691 UFJ690:UFJ691 TVN690:TVN691 TLR690:TLR691 TBV690:TBV691 SRZ690:SRZ691 SID690:SID691 RYH690:RYH691 ROL690:ROL691 REP690:REP691 QUT690:QUT691 QKX690:QKX691 QBB690:QBB691 PRF690:PRF691 PHJ690:PHJ691 OXN690:OXN691 ONR690:ONR691 ODV690:ODV691 NTZ690:NTZ691 NKD690:NKD691 NAH690:NAH691 MQL690:MQL691 MGP690:MGP691 LWT690:LWT691 LMX690:LMX691 LDB690:LDB691 KTF690:KTF691 KJJ690:KJJ691 JZN690:JZN691 JPR690:JPR691 JFV690:JFV691 IVZ690:IVZ691 IMD690:IMD691 ICH690:ICH691 HSL690:HSL691 HIP690:HIP691 GYT690:GYT691 GOX690:GOX691 GFB690:GFB691 FVF690:FVF691 FLJ690:FLJ691 FBN690:FBN691 ERR690:ERR691 EHV690:EHV691 DXZ690:DXZ691 DOD690:DOD691 DEH690:DEH691 CUL690:CUL691 CKP690:CKP691 CAT690:CAT691 BQX690:BQX691 BHB690:BHB691 AXF690:AXF691 ANJ690:ANJ691 AJ699:AJ700 KF699:KF700 UB699:UB700 ADX699:ADX700 ANT699:ANT700 AXP699:AXP700 BHL699:BHL700 BRH699:BRH700 CBD699:CBD700 CKZ699:CKZ700 CUV699:CUV700 DER699:DER700 DON699:DON700 DYJ699:DYJ700 EIF699:EIF700 ESB699:ESB700 FBX699:FBX700 FLT699:FLT700 FVP699:FVP700 GFL699:GFL700 GPH699:GPH700 GZD699:GZD700 HIZ699:HIZ700 HSV699:HSV700 ICR699:ICR700 IMN699:IMN700 IWJ699:IWJ700 JGF699:JGF700 JQB699:JQB700 JZX699:JZX700 KJT699:KJT700 KTP699:KTP700 LDL699:LDL700 LNH699:LNH700 LXD699:LXD700 MGZ699:MGZ700 MQV699:MQV700 NAR699:NAR700 NKN699:NKN700 NUJ699:NUJ700 OEF699:OEF700 OOB699:OOB700 OXX699:OXX700 PHT699:PHT700 PRP699:PRP700 QBL699:QBL700 QLH699:QLH700 QVD699:QVD700 REZ699:REZ700 ROV699:ROV700 RYR699:RYR700 SIN699:SIN700 SSJ699:SSJ700 TCF699:TCF700 TMB699:TMB700 TVX699:TVX700 UFT699:UFT700 UPP699:UPP700 UZL699:UZL700 VJH699:VJH700 VTD699:VTD700 WCZ699:WCZ700 WMV699:WMV700 WWR699:WWR700 AM692:AM697 KI692:KI697 UE692:UE697 AEA692:AEA697 ANW692:ANW697 AXS692:AXS697 BHO692:BHO697 BRK692:BRK697 CBG692:CBG697 CLC692:CLC697 CUY692:CUY697 DEU692:DEU697 DOQ692:DOQ697 DYM692:DYM697 EII692:EII697 ESE692:ESE697 FCA692:FCA697 FLW692:FLW697 FVS692:FVS697 GFO692:GFO697 GPK692:GPK697 GZG692:GZG697 HJC692:HJC697 HSY692:HSY697 ICU692:ICU697 IMQ692:IMQ697 IWM692:IWM697 JGI692:JGI697 JQE692:JQE697 KAA692:KAA697 KJW692:KJW697 KTS692:KTS697 LDO692:LDO697 LNK692:LNK697 LXG692:LXG697 MHC692:MHC697 MQY692:MQY697 NAU692:NAU697 NKQ692:NKQ697 NUM692:NUM697 OEI692:OEI697 OOE692:OOE697 OYA692:OYA697 PHW692:PHW697 PRS692:PRS697 QBO692:QBO697 QLK692:QLK697 QVG692:QVG697 RFC692:RFC697 ROY692:ROY697 RYU692:RYU697 SIQ692:SIQ697 SSM692:SSM697 TCI692:TCI697 TME692:TME697 TWA692:TWA697 UFW692:UFW697 UPS692:UPS697 UZO692:UZO697 VJK692:VJK697 VTG692:VTG697 WDC692:WDC697 WMY692:WMY697 WWU692:WWU697 AP692:AP700 KL692:KL700 UH692:UH700 AED692:AED700 ANZ692:ANZ700 AXV692:AXV700 BHR692:BHR700 BRN692:BRN700 CBJ692:CBJ700 CLF692:CLF700 CVB692:CVB700 DEX692:DEX700 DOT692:DOT700 DYP692:DYP700 EIL692:EIL700 ESH692:ESH700 FCD692:FCD700 FLZ692:FLZ700 FVV692:FVV700 GFR692:GFR700 GPN692:GPN700 GZJ692:GZJ700 HJF692:HJF700 HTB692:HTB700 ICX692:ICX700 IMT692:IMT700 IWP692:IWP700 JGL692:JGL700 JQH692:JQH700 KAD692:KAD700 KJZ692:KJZ700 KTV692:KTV700 LDR692:LDR700 LNN692:LNN700 LXJ692:LXJ700 MHF692:MHF700 MRB692:MRB700 NAX692:NAX700 NKT692:NKT700 NUP692:NUP700 OEL692:OEL700 OOH692:OOH700 OYD692:OYD700 PHZ692:PHZ700 PRV692:PRV700 QBR692:QBR700 QLN692:QLN700 QVJ692:QVJ700 RFF692:RFF700 RPB692:RPB700 RYX692:RYX700 SIT692:SIT700 SSP692:SSP700 TCL692:TCL700 TMH692:TMH700 TWD692:TWD700 UFZ692:UFZ700 UPV692:UPV700 UZR692:UZR700 VJN692:VJN700 VTJ692:VTJ700 WDF692:WDF700 WNB692:WNB700 WWX692:WWX700 AJ692:AJ695 KF692:KF695 UB692:UB695 ADX692:ADX695 ANT692:ANT695 AXP692:AXP695 BHL692:BHL695 BRH692:BRH695 CBD692:CBD695 CKZ692:CKZ695 CUV692:CUV695 DER692:DER695 DON692:DON695 DYJ692:DYJ695 EIF692:EIF695 ESB692:ESB695 FBX692:FBX695 FLT692:FLT695 FVP692:FVP695 GFL692:GFL695 GPH692:GPH695 GZD692:GZD695 HIZ692:HIZ695 HSV692:HSV695 ICR692:ICR695 IMN692:IMN695 IWJ692:IWJ695 JGF692:JGF695 JQB692:JQB695 JZX692:JZX695 KJT692:KJT695 KTP692:KTP695 LDL692:LDL695 LNH692:LNH695 LXD692:LXD695 MGZ692:MGZ695 MQV692:MQV695 NAR692:NAR695 NKN692:NKN695 NUJ692:NUJ695 OEF692:OEF695 OOB692:OOB695 OXX692:OXX695 PHT692:PHT695 PRP692:PRP695 QBL692:QBL695 QLH692:QLH695 QVD692:QVD695 REZ692:REZ695 ROV692:ROV695 RYR692:RYR695 SIN692:SIN695 SSJ692:SSJ695 TCF692:TCF695 TMB692:TMB695 TVX692:TVX695 UFT692:UFT695 UPP692:UPP695 UZL692:UZL695 VJH692:VJH695 VTD692:VTD695 WCZ692:WCZ695 WMV692:WMV695 WWR692:WWR695 AG692:AG694 KC692:KC694 TY692:TY694 ADU692:ADU694 ANQ692:ANQ694 AXM692:AXM694 BHI692:BHI694 BRE692:BRE694 CBA692:CBA694 CKW692:CKW694 CUS692:CUS694 DEO692:DEO694 DOK692:DOK694 DYG692:DYG694 EIC692:EIC694 ERY692:ERY694 FBU692:FBU694 FLQ692:FLQ694 FVM692:FVM694 GFI692:GFI694 GPE692:GPE694 GZA692:GZA694 HIW692:HIW694 HSS692:HSS694 ICO692:ICO694 IMK692:IMK694 IWG692:IWG694 JGC692:JGC694 JPY692:JPY694 JZU692:JZU694 KJQ692:KJQ694 KTM692:KTM694 LDI692:LDI694 LNE692:LNE694 LXA692:LXA694 MGW692:MGW694 MQS692:MQS694 NAO692:NAO694 NKK692:NKK694 NUG692:NUG694 OEC692:OEC694 ONY692:ONY694 OXU692:OXU694 PHQ692:PHQ694 PRM692:PRM694 QBI692:QBI694 QLE692:QLE694 QVA692:QVA694 REW692:REW694 ROS692:ROS694 RYO692:RYO694 SIK692:SIK694 SSG692:SSG694 TCC692:TCC694 TLY692:TLY694 TVU692:TVU694 UFQ692:UFQ694 UPM692:UPM694 UZI692:UZI694 VJE692:VJE694 VTA692:VTA694 WCW692:WCW694 WMS692:WMS694 WWO692:WWO694 AG696:AG700 KC696:KC700 TY696:TY700 ADU696:ADU700 ANQ696:ANQ700 AXM696:AXM700 BHI696:BHI700 BRE696:BRE700 CBA696:CBA700 CKW696:CKW700 CUS696:CUS700 DEO696:DEO700 DOK696:DOK700 DYG696:DYG700 EIC696:EIC700 ERY696:ERY700 FBU696:FBU700 FLQ696:FLQ700 FVM696:FVM700 GFI696:GFI700 GPE696:GPE700 GZA696:GZA700 HIW696:HIW700 HSS696:HSS700 ICO696:ICO700 IMK696:IMK700 IWG696:IWG700 JGC696:JGC700 JPY696:JPY700 JZU696:JZU700 KJQ696:KJQ700 KTM696:KTM700 LDI696:LDI700 LNE696:LNE700 LXA696:LXA700 MGW696:MGW700 MQS696:MQS700 NAO696:NAO700 NKK696:NKK700 NUG696:NUG700 OEC696:OEC700 ONY696:ONY700 OXU696:OXU700 PHQ696:PHQ700 PRM696:PRM700 QBI696:QBI700 QLE696:QLE700 QVA696:QVA700 REW696:REW700 ROS696:ROS700 RYO696:RYO700 SIK696:SIK700 SSG696:SSG700 TCC696:TCC700 TLY696:TLY700 TVU696:TVU700 UFQ696:UFQ700 UPM696:UPM700 UZI696:UZI700 VJE696:VJE700 VTA696:VTA700 WCW696:WCW700 WMS696:WMS700 WWO696:WWO700" xr:uid="{00000000-0002-0000-0000-000026000000}">
      <formula1>0</formula1>
      <formula2>7</formula2>
    </dataValidation>
    <dataValidation type="whole" allowBlank="1" showInputMessage="1" showErrorMessage="1" errorTitle="Odstotek uporabe" error="odstotek (celoštevilska vrednost)" prompt="vpišite kolikšna je bila angažiranost v procentih, oblika besedila je celoštevilska vrednost" sqref="AL240:AL258 TN240:TN256 ADJ240:ADJ256 ANF240:ANF256 AXB240:AXB256 BGX240:BGX256 BQT240:BQT256 CAP240:CAP256 CKL240:CKL256 CUH240:CUH256 DED240:DED256 DNZ240:DNZ256 DXV240:DXV256 EHR240:EHR256 ERN240:ERN256 FBJ240:FBJ256 FLF240:FLF256 FVB240:FVB256 GEX240:GEX256 GOT240:GOT256 GYP240:GYP256 HIL240:HIL256 HSH240:HSH256 ICD240:ICD256 ILZ240:ILZ256 IVV240:IVV256 JFR240:JFR256 JPN240:JPN256 JZJ240:JZJ256 KJF240:KJF256 KTB240:KTB256 LCX240:LCX256 LMT240:LMT256 LWP240:LWP256 MGL240:MGL256 MQH240:MQH256 NAD240:NAD256 NJZ240:NJZ256 NTV240:NTV256 ODR240:ODR256 ONN240:ONN256 OXJ240:OXJ256 PHF240:PHF256 PRB240:PRB256 QAX240:QAX256 QKT240:QKT256 QUP240:QUP256 REL240:REL256 ROH240:ROH256 RYD240:RYD256 SHZ240:SHZ256 SRV240:SRV256 TBR240:TBR256 TLN240:TLN256 TVJ240:TVJ256 UFF240:UFF256 UPB240:UPB256 UYX240:UYX256 VIT240:VIT256 VSP240:VSP256 WCL240:WCL256 WMH240:WMH256 WWD240:WWD256 AL483:AL490 AL276:AL280 WWD738 JR777 TN777 ADJ777 ANF777 AXB777 BGX777 BQT777 CAP777 CKL777 CUH777 DED777 DNZ777 DXV777 EHR777 ERN777 FBJ777 FLF777 FVB777 GEX777 GOT777 GYP777 HIL777 HSH777 ICD777 ILZ777 IVV777 JFR777 JPN777 JZJ777 KJF777 KTB777 LCX777 LMT777 LWP777 MGL777 MQH777 NAD777 NJZ777 NTV777 ODR777 ONN777 OXJ777 PHF777 PRB777 QAX777 QKT777 QUP777 REL777 ROH777 RYD777 SHZ777 SRV777 TBR777 TLN777 TVJ777 UFF777 UPB777 UYX777 VIT777 VSP777 WCL777 WMH777 WWD777 WWD1029 AL660 JR240:JR256 AL766:AL775 AL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TN1029 ADJ1029 ANF1029 AXB1029 BGX1029 BQT1029 CAP1029 CKL1029 CUH1029 DED1029 DNZ1029 DXV1029 EHR1029 ERN1029 FBJ1029 FLF1029 FVB1029 GEX1029 GOT1029 GYP1029 HIL1029 HSH1029 ICD1029 ILZ1029 IVV1029 JFR1029 JPN1029 JZJ1029 KJF1029 KTB1029 LCX1029 LMT1029 LWP1029 MGL1029 MQH1029 NAD1029 NJZ1029 NTV1029 ODR1029 ONN1029 OXJ1029 PHF1029 PRB1029 QAX1029 QKT1029 QUP1029 REL1029 ROH1029 RYD1029 SHZ1029 SRV1029 TBR1029 TLN1029 TVJ1029 UFF1029 UPB1029 UYX1029 VIT1029 VSP1029 WCL1029 WMH1029 WWD488:WWD490 AL375 JR738 TN738 ADJ738 ANF738 AXB738 BGX738 BQT738 CAP738 CKL738 CUH738 DED738 DNZ738 DXV738 EHR738 ERN738 FBJ738 FLF738 FVB738 GEX738 GOT738 GYP738 HIL738 HSH738 ICD738 ILZ738 IVV738 JFR738 JPN738 JZJ738 KJF738 KTB738 LCX738 LMT738 LWP738 MGL738 MQH738 NAD738 NJZ738 NTV738 ODR738 ONN738 OXJ738 PHF738 PRB738 QAX738 QKT738 QUP738 REL738 ROH738 RYD738 SHZ738 SRV738 TBR738 TLN738 TVJ738 UFF738 UPB738 UYX738 VIT738 VSP738 WCL738 WMH738 SOY735 JR766:JR774 TN766:TN774 ADJ766:ADJ774 ANF766:ANF774 AXB766:AXB774 BGX766:BGX774 BQT766:BQT774 CAP766:CAP774 CKL766:CKL774 CUH766:CUH774 DED766:DED774 DNZ766:DNZ774 DXV766:DXV774 EHR766:EHR774 ERN766:ERN774 FBJ766:FBJ774 FLF766:FLF774 FVB766:FVB774 GEX766:GEX774 GOT766:GOT774 GYP766:GYP774 HIL766:HIL774 HSH766:HSH774 ICD766:ICD774 ILZ766:ILZ774 IVV766:IVV774 JFR766:JFR774 JPN766:JPN774 JZJ766:JZJ774 KJF766:KJF774 KTB766:KTB774 LCX766:LCX774 LMT766:LMT774 LWP766:LWP774 MGL766:MGL774 MQH766:MQH774 NAD766:NAD774 NJZ766:NJZ774 NTV766:NTV774 ODR766:ODR774 ONN766:ONN774 OXJ766:OXJ774 PHF766:PHF774 PRB766:PRB774 QAX766:QAX774 QKT766:QKT774 QUP766:QUP774 REL766:REL774 ROH766:ROH774 RYD766:RYD774 SHZ766:SHZ774 SRV766:SRV774 TBR766:TBR774 TLN766:TLN774 TVJ766:TVJ774 UFF766:UFF774 UPB766:UPB774 UYX766:UYX774 VIT766:VIT774 VSP766:VSP774 WCL766:WCL774 WMH766:WMH774 WWD766:WWD774 AL1029 JR1029 JR488:JR490 TN488:TN490 ADJ488:ADJ490 ANF488:ANF490 AXB488:AXB490 BGX488:BGX490 BQT488:BQT490 CAP488:CAP490 CKL488:CKL490 CUH488:CUH490 DED488:DED490 DNZ488:DNZ490 DXV488:DXV490 EHR488:EHR490 ERN488:ERN490 FBJ488:FBJ490 FLF488:FLF490 FVB488:FVB490 GEX488:GEX490 GOT488:GOT490 GYP488:GYP490 HIL488:HIL490 HSH488:HSH490 ICD488:ICD490 ILZ488:ILZ490 IVV488:IVV490 JFR488:JFR490 JPN488:JPN490 JZJ488:JZJ490 KJF488:KJF490 KTB488:KTB490 LCX488:LCX490 LMT488:LMT490 LWP488:LWP490 MGL488:MGL490 MQH488:MQH490 NAD488:NAD490 NJZ488:NJZ490 NTV488:NTV490 ODR488:ODR490 ONN488:ONN490 OXJ488:OXJ490 PHF488:PHF490 PRB488:PRB490 QAX488:QAX490 QKT488:QKT490 QUP488:QUP490 REL488:REL490 ROH488:ROH490 RYD488:RYD490 SHZ488:SHZ490 SRV488:SRV490 TBR488:TBR490 TLN488:TLN490 TVJ488:TVJ490 UFF488:UFF490 UPB488:UPB490 UYX488:UYX490 VIT488:VIT490 VSP488:VSP490 WCL488:WCL490 WMH488:WMH490 AL270:AL271 WWD268:WWD271 WMH268:WMH271 WCL268:WCL271 VSP268:VSP271 VIT268:VIT271 UYX268:UYX271 UPB268:UPB271 UFF268:UFF271 TVJ268:TVJ271 TLN268:TLN271 TBR268:TBR271 SRV268:SRV271 SHZ268:SHZ271 RYD268:RYD271 ROH268:ROH271 REL268:REL271 QUP268:QUP271 QKT268:QKT271 QAX268:QAX271 PRB268:PRB271 PHF268:PHF271 OXJ268:OXJ271 ONN268:ONN271 ODR268:ODR271 NTV268:NTV271 NJZ268:NJZ271 NAD268:NAD271 MQH268:MQH271 MGL268:MGL271 LWP268:LWP271 LMT268:LMT271 LCX268:LCX271 KTB268:KTB271 KJF268:KJF271 JZJ268:JZJ271 JPN268:JPN271 JFR268:JFR271 IVV268:IVV271 ILZ268:ILZ271 ICD268:ICD271 HSH268:HSH271 HIL268:HIL271 GYP268:GYP271 GOT268:GOT271 GEX268:GEX271 FVB268:FVB271 FLF268:FLF271 FBJ268:FBJ271 ERN268:ERN271 EHR268:EHR271 DXV268:DXV271 DNZ268:DNZ271 DED268:DED271 CUH268:CUH271 CKL268:CKL271 CAP268:CAP271 BQT268:BQT271 BGX268:BGX271 AXB268:AXB271 ANF268:ANF271 ADJ268:ADJ271 TN268:TN271 JR268:JR271 AL738 AL735 GU735 QQ735 AAM735 AKI735 AUE735 BEA735 BNW735 BXS735 CHO735 CRK735 DBG735 DLC735 DUY735 EEU735 EOQ735 EYM735 FII735 FSE735 GCA735 GLW735 GVS735 HFO735 HPK735 HZG735 IJC735 ISY735 JCU735 JMQ735 JWM735 KGI735 KQE735 LAA735 LJW735 LTS735 MDO735 MNK735 MXG735 NHC735 NQY735 OAU735 OKQ735 OUM735 PEI735 POE735 PYA735 QHW735 QRS735 RBO735 RLK735 RVG735 SFC735 AL779 AL37 KH37 UD37 ADZ37 ANV37 AXR37 BHN37 BRJ37 CBF37 CLB37 CUX37 DET37 DOP37 DYL37 EIH37 ESD37 FBZ37 FLV37 FVR37 GFN37 GPJ37 GZF37 HJB37 HSX37 ICT37 IMP37 IWL37 JGH37 JQD37 JZZ37 KJV37 KTR37 LDN37 LNJ37 LXF37 MHB37 MQX37 NAT37 NKP37 NUL37 OEH37 OOD37 OXZ37 PHV37 PRR37 QBN37 QLJ37 QVF37 RFB37 ROX37 RYT37 SIP37 SSL37 TCH37 TMD37 TVZ37 UFV37 UPR37 UZN37 VJJ37 VTF37 WDB37 WMX37 WWT37 AL11:AL34 KH11:KH34 UD11:UD34 ADZ11:ADZ34 ANV11:ANV34 AXR11:AXR34 BHN11:BHN34 BRJ11:BRJ34 CBF11:CBF34 CLB11:CLB34 CUX11:CUX34 DET11:DET34 DOP11:DOP34 DYL11:DYL34 EIH11:EIH34 ESD11:ESD34 FBZ11:FBZ34 FLV11:FLV34 FVR11:FVR34 GFN11:GFN34 GPJ11:GPJ34 GZF11:GZF34 HJB11:HJB34 HSX11:HSX34 ICT11:ICT34 IMP11:IMP34 IWL11:IWL34 JGH11:JGH34 JQD11:JQD34 JZZ11:JZZ34 KJV11:KJV34 KTR11:KTR34 LDN11:LDN34 LNJ11:LNJ34 LXF11:LXF34 MHB11:MHB34 MQX11:MQX34 NAT11:NAT34 NKP11:NKP34 NUL11:NUL34 OEH11:OEH34 OOD11:OOD34 OXZ11:OXZ34 PHV11:PHV34 PRR11:PRR34 QBN11:QBN34 QLJ11:QLJ34 QVF11:QVF34 RFB11:RFB34 ROX11:ROX34 RYT11:RYT34 SIP11:SIP34 SSL11:SSL34 TCH11:TCH34 TMD11:TMD34 TVZ11:TVZ34 UFV11:UFV34 UPR11:UPR34 UZN11:UZN34 VJJ11:VJJ34 VTF11:VTF34 WDB11:WDB34 WMX11:WMX34 WWT11:WWT34 AL130:AL221 KH130:KH221 UD130:UD221 ADZ130:ADZ221 ANV130:ANV221 AXR130:AXR221 BHN130:BHN221 BRJ130:BRJ221 CBF130:CBF221 CLB130:CLB221 CUX130:CUX221 DET130:DET221 DOP130:DOP221 DYL130:DYL221 EIH130:EIH221 ESD130:ESD221 FBZ130:FBZ221 FLV130:FLV221 FVR130:FVR221 GFN130:GFN221 GPJ130:GPJ221 GZF130:GZF221 HJB130:HJB221 HSX130:HSX221 ICT130:ICT221 IMP130:IMP221 IWL130:IWL221 JGH130:JGH221 JQD130:JQD221 JZZ130:JZZ221 KJV130:KJV221 KTR130:KTR221 LDN130:LDN221 LNJ130:LNJ221 LXF130:LXF221 MHB130:MHB221 MQX130:MQX221 NAT130:NAT221 NKP130:NKP221 NUL130:NUL221 OEH130:OEH221 OOD130:OOD221 OXZ130:OXZ221 PHV130:PHV221 PRR130:PRR221 QBN130:QBN221 QLJ130:QLJ221 QVF130:QVF221 RFB130:RFB221 ROX130:ROX221 RYT130:RYT221 SIP130:SIP221 SSL130:SSL221 TCH130:TCH221 TMD130:TMD221 TVZ130:TVZ221 UFV130:UFV221 UPR130:UPR221 UZN130:UZN221 VJJ130:VJJ221 VTF130:VTF221 WDB130:WDB221 WMX130:WMX221 WWT130:WWT221 KH276:KH279 UD276:UD279 ADZ276:ADZ279 ANV276:ANV279 AXR276:AXR279 BHN276:BHN279 BRJ276:BRJ279 CBF276:CBF279 CLB276:CLB279 CUX276:CUX279 DET276:DET279 DOP276:DOP279 DYL276:DYL279 EIH276:EIH279 ESD276:ESD279 FBZ276:FBZ279 FLV276:FLV279 FVR276:FVR279 GFN276:GFN279 GPJ276:GPJ279 GZF276:GZF279 HJB276:HJB279 HSX276:HSX279 ICT276:ICT279 IMP276:IMP279 IWL276:IWL279 JGH276:JGH279 JQD276:JQD279 JZZ276:JZZ279 KJV276:KJV279 KTR276:KTR279 LDN276:LDN279 LNJ276:LNJ279 LXF276:LXF279 MHB276:MHB279 MQX276:MQX279 NAT276:NAT279 NKP276:NKP279 NUL276:NUL279 OEH276:OEH279 OOD276:OOD279 OXZ276:OXZ279 PHV276:PHV279 PRR276:PRR279 QBN276:QBN279 QLJ276:QLJ279 QVF276:QVF279 RFB276:RFB279 ROX276:ROX279 RYT276:RYT279 SIP276:SIP279 SSL276:SSL279 TCH276:TCH279 TMD276:TMD279 TVZ276:TVZ279 UFV276:UFV279 UPR276:UPR279 UZN276:UZN279 VJJ276:VJJ279 VTF276:VTF279 WDB276:WDB279 WMX276:WMX279 WWT276:WWT279 WWD690:WWD691 WMH690:WMH691 WCL690:WCL691 VSP690:VSP691 VIT690:VIT691 UYX690:UYX691 UPB690:UPB691 UFF690:UFF691 TVJ690:TVJ691 TLN690:TLN691 TBR690:TBR691 SRV690:SRV691 SHZ690:SHZ691 RYD690:RYD691 ROH690:ROH691 REL690:REL691 QUP690:QUP691 QKT690:QKT691 QAX690:QAX691 PRB690:PRB691 PHF690:PHF691 OXJ690:OXJ691 ONN690:ONN691 ODR690:ODR691 NTV690:NTV691 NJZ690:NJZ691 NAD690:NAD691 MQH690:MQH691 MGL690:MGL691 LWP690:LWP691 LMT690:LMT691 LCX690:LCX691 KTB690:KTB691 KJF690:KJF691 JZJ690:JZJ691 JPN690:JPN691 JFR690:JFR691 IVV690:IVV691 ILZ690:ILZ691 ICD690:ICD691 HSH690:HSH691 HIL690:HIL691 GYP690:GYP691 GOT690:GOT691 GEX690:GEX691 FVB690:FVB691 FLF690:FLF691 FBJ690:FBJ691 ERN690:ERN691 EHR690:EHR691 DXV690:DXV691 DNZ690:DNZ691 DED690:DED691 CUH690:CUH691 CKL690:CKL691 CAP690:CAP691 BQT690:BQT691 BGX690:BGX691 AXB690:AXB691 ANF690:ANF691 ADJ690:ADJ691 TN690:TN691 JR690:JR691 AL698:AL700 KH698:KH700 UD698:UD700 ADZ698:ADZ700 ANV698:ANV700 AXR698:AXR700 BHN698:BHN700 BRJ698:BRJ700 CBF698:CBF700 CLB698:CLB700 CUX698:CUX700 DET698:DET700 DOP698:DOP700 DYL698:DYL700 EIH698:EIH700 ESD698:ESD700 FBZ698:FBZ700 FLV698:FLV700 FVR698:FVR700 GFN698:GFN700 GPJ698:GPJ700 GZF698:GZF700 HJB698:HJB700 HSX698:HSX700 ICT698:ICT700 IMP698:IMP700 IWL698:IWL700 JGH698:JGH700 JQD698:JQD700 JZZ698:JZZ700 KJV698:KJV700 KTR698:KTR700 LDN698:LDN700 LNJ698:LNJ700 LXF698:LXF700 MHB698:MHB700 MQX698:MQX700 NAT698:NAT700 NKP698:NKP700 NUL698:NUL700 OEH698:OEH700 OOD698:OOD700 OXZ698:OXZ700 PHV698:PHV700 PRR698:PRR700 QBN698:QBN700 QLJ698:QLJ700 QVF698:QVF700 RFB698:RFB700 ROX698:ROX700 RYT698:RYT700 SIP698:SIP700 SSL698:SSL700 TCH698:TCH700 TMD698:TMD700 TVZ698:TVZ700 UFV698:UFV700 UPR698:UPR700 UZN698:UZN700 VJJ698:VJJ700 VTF698:VTF700 WDB698:WDB700 WMX698:WMX700 WWT698:WWT700 AL692:AL695 KH692:KH695 UD692:UD695 ADZ692:ADZ695 ANV692:ANV695 AXR692:AXR695 BHN692:BHN695 BRJ692:BRJ695 CBF692:CBF695 CLB692:CLB695 CUX692:CUX695 DET692:DET695 DOP692:DOP695 DYL692:DYL695 EIH692:EIH695 ESD692:ESD695 FBZ692:FBZ695 FLV692:FLV695 FVR692:FVR695 GFN692:GFN695 GPJ692:GPJ695 GZF692:GZF695 HJB692:HJB695 HSX692:HSX695 ICT692:ICT695 IMP692:IMP695 IWL692:IWL695 JGH692:JGH695 JQD692:JQD695 JZZ692:JZZ695 KJV692:KJV695 KTR692:KTR695 LDN692:LDN695 LNJ692:LNJ695 LXF692:LXF695 MHB692:MHB695 MQX692:MQX695 NAT692:NAT695 NKP692:NKP695 NUL692:NUL695 OEH692:OEH695 OOD692:OOD695 OXZ692:OXZ695 PHV692:PHV695 PRR692:PRR695 QBN692:QBN695 QLJ692:QLJ695 QVF692:QVF695 RFB692:RFB695 ROX692:ROX695 RYT692:RYT695 SIP692:SIP695 SSL692:SSL695 TCH692:TCH695 TMD692:TMD695 TVZ692:TVZ695 UFV692:UFV695 UPR692:UPR695 UZN692:UZN695 VJJ692:VJJ695 VTF692:VTF695 WDB692:WDB695 WMX692:WMX695 WWT692:WWT695 AL743 KH743 UD743 ADZ743 ANV743 AXR743 BHN743 BRJ743 CBF743 CLB743 CUX743 DET743 DOP743 DYL743 EIH743 ESD743 FBZ743 FLV743 FVR743 GFN743 GPJ743 GZF743 HJB743 HSX743 ICT743 IMP743 IWL743 JGH743 JQD743 JZZ743 KJV743 KTR743 LDN743 LNJ743 LXF743 MHB743 MQX743 NAT743 NKP743 NUL743 OEH743 OOD743 OXZ743 PHV743 PRR743 QBN743 QLJ743 QVF743 RFB743 ROX743 RYT743 SIP743 SSL743 TCH743 TMD743 TVZ743 UFV743 UPR743 UZN743 VJJ743 VTF743 WDB743 WMX743 WWT743" xr:uid="{00000000-0002-0000-0000-000027000000}">
      <formula1>0</formula1>
      <formula2>100</formula2>
    </dataValidation>
    <dataValidation type="whole" allowBlank="1" showInputMessage="1" showErrorMessage="1" errorTitle="Odstotek uporabe" error="odstotek (celoštevilska vrednost)" prompt="vpišite kolikšna je bila angažiranost v procentih,  celoštevilska vrednost" sqref="AR240:AR258 TT240:TT256 ADP240:ADP256 ANL240:ANL256 AXH240:AXH256 BHD240:BHD256 BQZ240:BQZ256 CAV240:CAV256 CKR240:CKR256 CUN240:CUN256 DEJ240:DEJ256 DOF240:DOF256 DYB240:DYB256 EHX240:EHX256 ERT240:ERT256 FBP240:FBP256 FLL240:FLL256 FVH240:FVH256 GFD240:GFD256 GOZ240:GOZ256 GYV240:GYV256 HIR240:HIR256 HSN240:HSN256 ICJ240:ICJ256 IMF240:IMF256 IWB240:IWB256 JFX240:JFX256 JPT240:JPT256 JZP240:JZP256 KJL240:KJL256 KTH240:KTH256 LDD240:LDD256 LMZ240:LMZ256 LWV240:LWV256 MGR240:MGR256 MQN240:MQN256 NAJ240:NAJ256 NKF240:NKF256 NUB240:NUB256 ODX240:ODX256 ONT240:ONT256 OXP240:OXP256 PHL240:PHL256 PRH240:PRH256 QBD240:QBD256 QKZ240:QKZ256 QUV240:QUV256 RER240:RER256 RON240:RON256 RYJ240:RYJ256 SIF240:SIF256 SSB240:SSB256 TBX240:TBX256 TLT240:TLT256 TVP240:TVP256 UFL240:UFL256 UPH240:UPH256 UZD240:UZD256 VIZ240:VIZ256 VSV240:VSV256 WCR240:WCR256 WMN240:WMN256 WWJ240:WWJ256 JU240:JU256 AO240:AO258 TQ240:TQ256 ADM240:ADM256 ANI240:ANI256 AXE240:AXE256 BHA240:BHA256 BQW240:BQW256 CAS240:CAS256 CKO240:CKO256 CUK240:CUK256 DEG240:DEG256 DOC240:DOC256 DXY240:DXY256 EHU240:EHU256 ERQ240:ERQ256 FBM240:FBM256 FLI240:FLI256 FVE240:FVE256 GFA240:GFA256 GOW240:GOW256 GYS240:GYS256 HIO240:HIO256 HSK240:HSK256 ICG240:ICG256 IMC240:IMC256 IVY240:IVY256 JFU240:JFU256 JPQ240:JPQ256 JZM240:JZM256 KJI240:KJI256 KTE240:KTE256 LDA240:LDA256 LMW240:LMW256 LWS240:LWS256 MGO240:MGO256 MQK240:MQK256 NAG240:NAG256 NKC240:NKC256 NTY240:NTY256 ODU240:ODU256 ONQ240:ONQ256 OXM240:OXM256 PHI240:PHI256 PRE240:PRE256 QBA240:QBA256 QKW240:QKW256 QUS240:QUS256 REO240:REO256 ROK240:ROK256 RYG240:RYG256 SIC240:SIC256 SRY240:SRY256 TBU240:TBU256 TLQ240:TLQ256 TVM240:TVM256 UFI240:UFI256 UPE240:UPE256 UZA240:UZA256 VIW240:VIW256 VSS240:VSS256 WCO240:WCO256 WMK240:WMK256 WWG240:WWG256 JO240:JO256 AI240:AI258 TK240:TK256 ADG240:ADG256 ANC240:ANC256 AWY240:AWY256 BGU240:BGU256 BQQ240:BQQ256 CAM240:CAM256 CKI240:CKI256 CUE240:CUE256 DEA240:DEA256 DNW240:DNW256 DXS240:DXS256 EHO240:EHO256 ERK240:ERK256 FBG240:FBG256 FLC240:FLC256 FUY240:FUY256 GEU240:GEU256 GOQ240:GOQ256 GYM240:GYM256 HII240:HII256 HSE240:HSE256 ICA240:ICA256 ILW240:ILW256 IVS240:IVS256 JFO240:JFO256 JPK240:JPK256 JZG240:JZG256 KJC240:KJC256 KSY240:KSY256 LCU240:LCU256 LMQ240:LMQ256 LWM240:LWM256 MGI240:MGI256 MQE240:MQE256 NAA240:NAA256 NJW240:NJW256 NTS240:NTS256 ODO240:ODO256 ONK240:ONK256 OXG240:OXG256 PHC240:PHC256 PQY240:PQY256 QAU240:QAU256 QKQ240:QKQ256 QUM240:QUM256 REI240:REI256 ROE240:ROE256 RYA240:RYA256 SHW240:SHW256 SRS240:SRS256 TBO240:TBO256 TLK240:TLK256 TVG240:TVG256 UFC240:UFC256 UOY240:UOY256 UYU240:UYU256 VIQ240:VIQ256 VSM240:VSM256 WCI240:WCI256 WME240:WME256 WWA240:WWA256 AI483:AI490 AI276:AI280 AI766:AI779 JX777 TT777 ADP777 ANL777 AXH777 BHD777 BQZ777 CAV777 CKR777 CUN777 DEJ777 DOF777 DYB777 EHX777 ERT777 FBP777 FLL777 FVH777 GFD777 GOZ777 GYV777 HIR777 HSN777 ICJ777 IMF777 IWB777 JFX777 JPT777 JZP777 KJL777 KTH777 LDD777 LMZ777 LWV777 MGR777 MQN777 NAJ777 NKF777 NUB777 ODX777 ONT777 OXP777 PHL777 PRH777 QBD777 QKZ777 QUV777 RER777 RON777 RYJ777 SIF777 SSB777 TBX777 TLT777 TVP777 UFL777 UPH777 UZD777 VIZ777 VSV777 WCR777 WMN777 WWJ777 AR779 JU777 TQ777 ADM777 ANI777 AXE777 BHA777 BQW777 CAS777 CKO777 CUK777 DEG777 DOC777 DXY777 EHU777 ERQ777 FBM777 FLI777 FVE777 GFA777 GOW777 GYS777 HIO777 HSK777 ICG777 IMC777 IVY777 JFU777 JPQ777 JZM777 KJI777 KTE777 LDA777 LMW777 LWS777 MGO777 MQK777 NAG777 NKC777 NTY777 ODU777 ONQ777 OXM777 PHI777 PRE777 QBA777 QKW777 QUS777 REO777 ROK777 RYG777 SIC777 SRY777 TBU777 TLQ777 TVM777 UFI777 UPE777 UZA777 VIW777 VSS777 WCO777 WMK777 WWG777 WWJ740 SPE735 AR483:AR486 AO483:AO486 AI375 AR660 AO660 AI660 AO375 WWP1029 JX240:JX256 AR766:AR775 AO766:AO775 AI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AO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AR9 JX9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JO766:JO777 TK766:TK777 ADG766:ADG777 ANC766:ANC777 AWY766:AWY777 BGU766:BGU777 BQQ766:BQQ777 CAM766:CAM777 CKI766:CKI777 CUE766:CUE777 DEA766:DEA777 DNW766:DNW777 DXS766:DXS777 EHO766:EHO777 ERK766:ERK777 FBG766:FBG777 FLC766:FLC777 FUY766:FUY777 GEU766:GEU777 GOQ766:GOQ777 GYM766:GYM777 HII766:HII777 HSE766:HSE777 ICA766:ICA777 ILW766:ILW777 IVS766:IVS777 JFO766:JFO777 JPK766:JPK777 JZG766:JZG777 KJC766:KJC777 KSY766:KSY777 LCU766:LCU777 LMQ766:LMQ777 LWM766:LWM777 MGI766:MGI777 MQE766:MQE777 NAA766:NAA777 NJW766:NJW777 NTS766:NTS777 ODO766:ODO777 ONK766:ONK777 OXG766:OXG777 PHC766:PHC777 PQY766:PQY777 QAU766:QAU777 QKQ766:QKQ777 QUM766:QUM777 REI766:REI777 ROE766:ROE777 RYA766:RYA777 SHW766:SHW777 SRS766:SRS777 TBO766:TBO777 TLK766:TLK777 TVG766:TVG777 UFC766:UFC777 UOY766:UOY777 UYU766:UYU777 VIQ766:VIQ777 VSM766:VSM777 WCI766:WCI777 WME766:WME777 WWA766:WWA777 ANC1029 AWY1029 BGU1029 BQQ1029 CAM1029 CKI1029 CUE1029 DEA1029 DNW1029 DXS1029 EHO1029 ERK1029 FBG1029 FLC1029 FUY1029 GEU1029 GOQ1029 GYM1029 HII1029 HSE1029 ICA1029 ILW1029 IVS1029 JFO1029 JPK1029 JZG1029 KJC1029 KSY1029 LCU1029 LMQ1029 LWM1029 MGI1029 MQE1029 NAA1029 NJW1029 NTS1029 ODO1029 ONK1029 OXG1029 PHC1029 PQY1029 QAU1029 QKQ1029 QUM1029 REI1029 ROE1029 RYA1029 SHW1029 SRS1029 TBO1029 TLK1029 TVG1029 UFC1029 UOY1029 UYU1029 VIQ1029 VSM1029 WCI1029 WME1029 WWA1029 AU1029 KA1029 TW1029 ADS1029 ANO1029 AXK1029 BHG1029 BRC1029 CAY1029 CKU1029 CUQ1029 DEM1029 DOI1029 DYE1029 EIA1029 ERW1029 FBS1029 FLO1029 FVK1029 GFG1029 GPC1029 GYY1029 HIU1029 HSQ1029 ICM1029 IMI1029 IWE1029 JGA1029 JPW1029 JZS1029 KJO1029 KTK1029 LDG1029 LNC1029 LWY1029 MGU1029 MQQ1029 NAM1029 NKI1029 NUE1029 OEA1029 ONW1029 OXS1029 PHO1029 PRK1029 QBG1029 QLC1029 QUY1029 REU1029 ROQ1029 RYM1029 SII1029 SSE1029 TCA1029 TLW1029 TVS1029 UFO1029 UPK1029 UZG1029 VJC1029 VSY1029 WCU1029 WMQ1029 WWM1029 AX1029 KD1029 TZ1029 ADV1029 ANR1029 AXN1029 BHJ1029 BRF1029 CBB1029 CKX1029 CUT1029 DEP1029 DOL1029 DYH1029 EID1029 ERZ1029 FBV1029 FLR1029 FVN1029 GFJ1029 GPF1029 GZB1029 HIX1029 HST1029 ICP1029 IML1029 IWH1029 JGD1029 JPZ1029 JZV1029 KJR1029 KTN1029 LDJ1029 LNF1029 LXB1029 MGX1029 MQT1029 NAP1029 NKL1029 NUH1029 OED1029 ONZ1029 OXV1029 PHR1029 PRN1029 QBJ1029 QLF1029 QVB1029 REX1029 ROT1029 RYP1029 SIL1029 SSH1029 TCD1029 TLZ1029 TVV1029 UFR1029 UPN1029 UZJ1029 VJF1029 VTB1029 WCX1029 WMT1029 WWJ488:WWJ490 AR375 AR738 AI738 JO738 TK738 ADG738 ANC738 AWY738 BGU738 BQQ738 CAM738 CKI738 CUE738 DEA738 DNW738 DXS738 EHO738 ERK738 FBG738 FLC738 FUY738 GEU738 GOQ738 GYM738 HII738 HSE738 ICA738 ILW738 IVS738 JFO738 JPK738 JZG738 KJC738 KSY738 LCU738 LMQ738 LWM738 MGI738 MQE738 NAA738 NJW738 NTS738 ODO738 ONK738 OXG738 PHC738 PQY738 QAU738 QKQ738 QUM738 REI738 ROE738 RYA738 SHW738 SRS738 TBO738 TLK738 TVG738 UFC738 UOY738 UYU738 VIQ738 VSM738 WCI738 WME738 WWA738 JU738 TQ738 ADM738 ANI738 AXE738 BHA738 BQW738 CAS738 CKO738 CUK738 DEG738 DOC738 DXY738 EHU738 ERQ738 FBM738 FLI738 FVE738 GFA738 GOW738 GYS738 HIO738 HSK738 ICG738 IMC738 IVY738 JFU738 JPQ738 JZM738 KJI738 KTE738 LDA738 LMW738 LWS738 MGO738 MQK738 NAG738 NKC738 NTY738 ODU738 ONQ738 OXM738 PHI738 PRE738 QBA738 QKW738 QUS738 REO738 ROK738 RYG738 SIC738 SRY738 TBU738 TLQ738 TVM738 UFI738 UPE738 UZA738 VIW738 VSS738 WCO738 WMK738 WWG738 KG738 UC738 ADY738 ANU738 AXQ738 BHM738 BRI738 CBE738 CLA738 CUW738 DES738 DOO738 DYK738 EIG738 ESC738 FBY738 FLU738 FVQ738 GFM738 GPI738 GZE738 HJA738 HSW738 ICS738 IMO738 IWK738 JGG738 JQC738 JZY738 KJU738 KTQ738 LDM738 LNI738 LXE738 MHA738 MQW738 NAS738 NKO738 NUK738 OEG738 OOC738 OXY738 PHU738 PRQ738 QBM738 QLI738 QVE738 RFA738 ROW738 RYS738 SIO738 SSK738 TCG738 TMC738 TVY738 UFU738 UPQ738 UZM738 VJI738 VTE738 WDA738 WMW738 WWS738 AX738 KD738 TZ738 ADV738 ANR738 AXN738 BHJ738 BRF738 CBB738 CKX738 CUT738 DEP738 DOL738 DYH738 EID738 ERZ738 FBV738 FLR738 FVN738 GFJ738 GPF738 GZB738 HIX738 HST738 ICP738 IML738 IWH738 JGD738 JPZ738 JZV738 KJR738 KTN738 LDJ738 LNF738 LXB738 MGX738 MQT738 NAP738 NKL738 NUH738 OED738 ONZ738 OXV738 PHR738 PRN738 QBJ738 QLF738 QVB738 REX738 ROT738 RYP738 SIL738 SSH738 TCD738 TLZ738 TVV738 UFR738 UPN738 UZJ738 VJF738 VTB738 WCX738 WMT738 WWP738 JX738 TT738 ADP738 ANL738 AXH738 BHD738 BQZ738 CAV738 CKR738 CUN738 DEJ738 DOF738 DYB738 EHX738 ERT738 FBP738 FLL738 FVH738 GFD738 GOZ738 GYV738 HIR738 HSN738 ICJ738 IMF738 IWB738 JFX738 JPT738 JZP738 KJL738 KTH738 LDD738 LMZ738 LWV738 MGR738 MQN738 NAJ738 NKF738 NUB738 ODX738 ONT738 OXP738 PHL738 PRH738 QBD738 QKZ738 QUV738 RER738 RON738 RYJ738 SIF738 SSB738 TBX738 TLT738 TVP738 UFL738 UPH738 UZD738 VIZ738 VSV738 WCR738 WMN738 WWJ738 AU738 KA738 TW738 ADS738 ANO738 AXK738 BHG738 BRC738 CAY738 CKU738 CUQ738 DEM738 DOI738 DYE738 EIA738 ERW738 FBS738 FLO738 FVK738 GFG738 GPC738 GYY738 HIU738 HSQ738 ICM738 IMI738 IWE738 JGA738 JPW738 JZS738 KJO738 KTK738 LDG738 LNC738 LWY738 MGU738 MQQ738 NAM738 NKI738 NUE738 OEA738 ONW738 OXS738 PHO738 PRK738 QBG738 QLC738 QUY738 REU738 ROQ738 RYM738 SII738 SSE738 TCA738 TLW738 TVS738 UFO738 UPK738 UZG738 VJC738 VSY738 WCU738 WMQ738 WWM738 AR740 JX740 TT740 ADP740 ANL740 AXH740 BHD740 BQZ740 CAV740 CKR740 CUN740 DEJ740 DOF740 DYB740 EHX740 ERT740 FBP740 FLL740 FVH740 GFD740 GOZ740 GYV740 HIR740 HSN740 ICJ740 IMF740 IWB740 JFX740 JPT740 JZP740 KJL740 KTH740 LDD740 LMZ740 LWV740 MGR740 MQN740 NAJ740 NKF740 NUB740 ODX740 ONT740 OXP740 PHL740 PRH740 QBD740 QKZ740 QUV740 RER740 RON740 RYJ740 SIF740 SSB740 TBX740 TLT740 TVP740 UFL740 UPH740 UZD740 VIZ740 VSV740 WCR740 WMN740 JU766:JU774 TQ766:TQ774 ADM766:ADM774 ANI766:ANI774 AXE766:AXE774 BHA766:BHA774 BQW766:BQW774 CAS766:CAS774 CKO766:CKO774 CUK766:CUK774 DEG766:DEG774 DOC766:DOC774 DXY766:DXY774 EHU766:EHU774 ERQ766:ERQ774 FBM766:FBM774 FLI766:FLI774 FVE766:FVE774 GFA766:GFA774 GOW766:GOW774 GYS766:GYS774 HIO766:HIO774 HSK766:HSK774 ICG766:ICG774 IMC766:IMC774 IVY766:IVY774 JFU766:JFU774 JPQ766:JPQ774 JZM766:JZM774 KJI766:KJI774 KTE766:KTE774 LDA766:LDA774 LMW766:LMW774 LWS766:LWS774 MGO766:MGO774 MQK766:MQK774 NAG766:NAG774 NKC766:NKC774 NTY766:NTY774 ODU766:ODU774 ONQ766:ONQ774 OXM766:OXM774 PHI766:PHI774 PRE766:PRE774 QBA766:QBA774 QKW766:QKW774 QUS766:QUS774 REO766:REO774 ROK766:ROK774 RYG766:RYG774 SIC766:SIC774 SRY766:SRY774 TBU766:TBU774 TLQ766:TLQ774 TVM766:TVM774 UFI766:UFI774 UPE766:UPE774 UZA766:UZA774 VIW766:VIW774 VSS766:VSS774 WCO766:WCO774 WMK766:WMK774 WWG766:WWG774 JX766:JX774 TT766:TT774 ADP766:ADP774 ANL766:ANL774 AXH766:AXH774 BHD766:BHD774 BQZ766:BQZ774 CAV766:CAV774 CKR766:CKR774 CUN766:CUN774 DEJ766:DEJ774 DOF766:DOF774 DYB766:DYB774 EHX766:EHX774 ERT766:ERT774 FBP766:FBP774 FLL766:FLL774 FVH766:FVH774 GFD766:GFD774 GOZ766:GOZ774 GYV766:GYV774 HIR766:HIR774 HSN766:HSN774 ICJ766:ICJ774 IMF766:IMF774 IWB766:IWB774 JFX766:JFX774 JPT766:JPT774 JZP766:JZP774 KJL766:KJL774 KTH766:KTH774 LDD766:LDD774 LMZ766:LMZ774 LWV766:LWV774 MGR766:MGR774 MQN766:MQN774 NAJ766:NAJ774 NKF766:NKF774 NUB766:NUB774 ODX766:ODX774 ONT766:ONT774 OXP766:OXP774 PHL766:PHL774 PRH766:PRH774 QBD766:QBD774 QKZ766:QKZ774 QUV766:QUV774 RER766:RER774 RON766:RON774 RYJ766:RYJ774 SIF766:SIF774 SSB766:SSB774 TBX766:TBX774 TLT766:TLT774 TVP766:TVP774 UFL766:UFL774 UPH766:UPH774 UZD766:UZD774 VIZ766:VIZ774 VSV766:VSV774 WCR766:WCR774 WMN766:WMN774 WWJ766:WWJ774 AU769:AU770 KA769:KA770 TW769:TW770 ADS769:ADS770 ANO769:ANO770 AXK769:AXK770 BHG769:BHG770 BRC769:BRC770 CAY769:CAY770 CKU769:CKU770 CUQ769:CUQ770 DEM769:DEM770 DOI769:DOI770 DYE769:DYE770 EIA769:EIA770 ERW769:ERW770 FBS769:FBS770 FLO769:FLO770 FVK769:FVK770 GFG769:GFG770 GPC769:GPC770 GYY769:GYY770 HIU769:HIU770 HSQ769:HSQ770 ICM769:ICM770 IMI769:IMI770 IWE769:IWE770 JGA769:JGA770 JPW769:JPW770 JZS769:JZS770 KJO769:KJO770 KTK769:KTK770 LDG769:LDG770 LNC769:LNC770 LWY769:LWY770 MGU769:MGU770 MQQ769:MQQ770 NAM769:NAM770 NKI769:NKI770 NUE769:NUE770 OEA769:OEA770 ONW769:ONW770 OXS769:OXS770 PHO769:PHO770 PRK769:PRK770 QBG769:QBG770 QLC769:QLC770 QUY769:QUY770 REU769:REU770 ROQ769:ROQ770 RYM769:RYM770 SII769:SII770 SSE769:SSE770 TCA769:TCA770 TLW769:TLW770 TVS769:TVS770 UFO769:UFO770 UPK769:UPK770 UZG769:UZG770 VJC769:VJC770 VSY769:VSY770 WCU769:WCU770 WMQ769:WMQ770 WWM769:WWM770 AR1029 JX1029 TT1029 ADP1029 ANL1029 AXH1029 BHD1029 BQZ1029 CAV1029 CKR1029 CUN1029 DEJ1029 DOF1029 DYB1029 EHX1029 ERT1029 FBP1029 FLL1029 FVH1029 GFD1029 GOZ1029 GYV1029 HIR1029 HSN1029 ICJ1029 IMF1029 IWB1029 JFX1029 JPT1029 JZP1029 KJL1029 KTH1029 LDD1029 LMZ1029 LWV1029 MGR1029 MQN1029 NAJ1029 NKF1029 NUB1029 ODX1029 ONT1029 OXP1029 PHL1029 PRH1029 QBD1029 QKZ1029 QUV1029 RER1029 RON1029 RYJ1029 SIF1029 SSB1029 TBX1029 TLT1029 TVP1029 UFL1029 UPH1029 UZD1029 VIZ1029 VSV1029 WCR1029 WMN1029 WWJ1029 AI1029 JO1029 TK1029 ADG1029 JO488:JO490 TK488:TK490 ADG488:ADG490 ANC488:ANC490 AWY488:AWY490 BGU488:BGU490 BQQ488:BQQ490 CAM488:CAM490 CKI488:CKI490 CUE488:CUE490 DEA488:DEA490 DNW488:DNW490 DXS488:DXS490 EHO488:EHO490 ERK488:ERK490 FBG488:FBG490 FLC488:FLC490 FUY488:FUY490 GEU488:GEU490 GOQ488:GOQ490 GYM488:GYM490 HII488:HII490 HSE488:HSE490 ICA488:ICA490 ILW488:ILW490 IVS488:IVS490 JFO488:JFO490 JPK488:JPK490 JZG488:JZG490 KJC488:KJC490 KSY488:KSY490 LCU488:LCU490 LMQ488:LMQ490 LWM488:LWM490 MGI488:MGI490 MQE488:MQE490 NAA488:NAA490 NJW488:NJW490 NTS488:NTS490 ODO488:ODO490 ONK488:ONK490 OXG488:OXG490 PHC488:PHC490 PQY488:PQY490 QAU488:QAU490 QKQ488:QKQ490 QUM488:QUM490 REI488:REI490 ROE488:ROE490 RYA488:RYA490 SHW488:SHW490 SRS488:SRS490 TBO488:TBO490 TLK488:TLK490 TVG488:TVG490 UFC488:UFC490 UOY488:UOY490 UYU488:UYU490 VIQ488:VIQ490 VSM488:VSM490 WCI488:WCI490 WME488:WME490 WWA488:WWA490 AO488:AO490 JU488:JU490 TQ488:TQ490 ADM488:ADM490 ANI488:ANI490 AXE488:AXE490 BHA488:BHA490 BQW488:BQW490 CAS488:CAS490 CKO488:CKO490 CUK488:CUK490 DEG488:DEG490 DOC488:DOC490 DXY488:DXY490 EHU488:EHU490 ERQ488:ERQ490 FBM488:FBM490 FLI488:FLI490 FVE488:FVE490 GFA488:GFA490 GOW488:GOW490 GYS488:GYS490 HIO488:HIO490 HSK488:HSK490 ICG488:ICG490 IMC488:IMC490 IVY488:IVY490 JFU488:JFU490 JPQ488:JPQ490 JZM488:JZM490 KJI488:KJI490 KTE488:KTE490 LDA488:LDA490 LMW488:LMW490 LWS488:LWS490 MGO488:MGO490 MQK488:MQK490 NAG488:NAG490 NKC488:NKC490 NTY488:NTY490 ODU488:ODU490 ONQ488:ONQ490 OXM488:OXM490 PHI488:PHI490 PRE488:PRE490 QBA488:QBA490 QKW488:QKW490 QUS488:QUS490 REO488:REO490 ROK488:ROK490 RYG488:RYG490 SIC488:SIC490 SRY488:SRY490 TBU488:TBU490 TLQ488:TLQ490 TVM488:TVM490 UFI488:UFI490 UPE488:UPE490 UZA488:UZA490 VIW488:VIW490 VSS488:VSS490 WCO488:WCO490 WMK488:WMK490 WWG488:WWG490 AR488:AR490 JX488:JX490 TT488:TT490 ADP488:ADP490 ANL488:ANL490 AXH488:AXH490 BHD488:BHD490 BQZ488:BQZ490 CAV488:CAV490 CKR488:CKR490 CUN488:CUN490 DEJ488:DEJ490 DOF488:DOF490 DYB488:DYB490 EHX488:EHX490 ERT488:ERT490 FBP488:FBP490 FLL488:FLL490 FVH488:FVH490 GFD488:GFD490 GOZ488:GOZ490 GYV488:GYV490 HIR488:HIR490 HSN488:HSN490 ICJ488:ICJ490 IMF488:IMF490 IWB488:IWB490 JFX488:JFX490 JPT488:JPT490 JZP488:JZP490 KJL488:KJL490 KTH488:KTH490 LDD488:LDD490 LMZ488:LMZ490 LWV488:LWV490 MGR488:MGR490 MQN488:MQN490 NAJ488:NAJ490 NKF488:NKF490 NUB488:NUB490 ODX488:ODX490 ONT488:ONT490 OXP488:OXP490 PHL488:PHL490 PRH488:PRH490 QBD488:QBD490 QKZ488:QKZ490 QUV488:QUV490 RER488:RER490 RON488:RON490 RYJ488:RYJ490 SIF488:SIF490 SSB488:SSB490 TBX488:TBX490 TLT488:TLT490 TVP488:TVP490 UFL488:UFL490 UPH488:UPH490 UZD488:UZD490 VIZ488:VIZ490 VSV488:VSV490 WCR488:WCR490 WMN488:WMN490 AR270:AR271 AI269:AI271 AO270:AO271 WME267:WME271 WCI267:WCI271 VSM267:VSM271 VIQ267:VIQ271 UYU267:UYU271 UOY267:UOY271 UFC267:UFC271 TVG267:TVG271 TLK267:TLK271 TBO267:TBO271 SRS267:SRS271 SHW267:SHW271 RYA267:RYA271 ROE267:ROE271 REI267:REI271 QUM267:QUM271 QKQ267:QKQ271 QAU267:QAU271 PQY267:PQY271 PHC267:PHC271 OXG267:OXG271 ONK267:ONK271 ODO267:ODO271 NTS267:NTS271 NJW267:NJW271 NAA267:NAA271 MQE267:MQE271 MGI267:MGI271 LWM267:LWM271 LMQ267:LMQ271 LCU267:LCU271 KSY267:KSY271 KJC267:KJC271 JZG267:JZG271 JPK267:JPK271 JFO267:JFO271 IVS267:IVS271 ILW267:ILW271 ICA267:ICA271 HSE267:HSE271 HII267:HII271 GYM267:GYM271 GOQ267:GOQ271 GEU267:GEU271 FUY267:FUY271 FLC267:FLC271 FBG267:FBG271 ERK267:ERK271 EHO267:EHO271 DXS267:DXS271 DNW267:DNW271 DEA267:DEA271 CUE267:CUE271 CKI267:CKI271 CAM267:CAM271 BQQ267:BQQ271 BGU267:BGU271 AWY267:AWY271 ANC267:ANC271 ADG267:ADG271 TK267:TK271 JO267:JO271 WWA267:WWA271 WWG268:WWG271 WMK268:WMK271 WCO268:WCO271 VSS268:VSS271 VIW268:VIW271 UZA268:UZA271 UPE268:UPE271 UFI268:UFI271 TVM268:TVM271 TLQ268:TLQ271 TBU268:TBU271 SRY268:SRY271 SIC268:SIC271 RYG268:RYG271 ROK268:ROK271 REO268:REO271 QUS268:QUS271 QKW268:QKW271 QBA268:QBA271 PRE268:PRE271 PHI268:PHI271 OXM268:OXM271 ONQ268:ONQ271 ODU268:ODU271 NTY268:NTY271 NKC268:NKC271 NAG268:NAG271 MQK268:MQK271 MGO268:MGO271 LWS268:LWS271 LMW268:LMW271 LDA268:LDA271 KTE268:KTE271 KJI268:KJI271 JZM268:JZM271 JPQ268:JPQ271 JFU268:JFU271 IVY268:IVY271 IMC268:IMC271 ICG268:ICG271 HSK268:HSK271 HIO268:HIO271 GYS268:GYS271 GOW268:GOW271 GFA268:GFA271 FVE268:FVE271 FLI268:FLI271 FBM268:FBM271 ERQ268:ERQ271 EHU268:EHU271 DXY268:DXY271 DOC268:DOC271 DEG268:DEG271 CUK268:CUK271 CKO268:CKO271 CAS268:CAS271 BQW268:BQW271 BHA268:BHA271 AXE268:AXE271 ANI268:ANI271 ADM268:ADM271 TQ268:TQ271 JU268:JU271 WWJ268:WWJ271 WMN268:WMN271 WCR268:WCR271 VSV268:VSV271 VIZ268:VIZ271 UZD268:UZD271 UPH268:UPH271 UFL268:UFL271 TVP268:TVP271 TLT268:TLT271 TBX268:TBX271 SSB268:SSB271 SIF268:SIF271 RYJ268:RYJ271 RON268:RON271 RER268:RER271 QUV268:QUV271 QKZ268:QKZ271 QBD268:QBD271 PRH268:PRH271 PHL268:PHL271 OXP268:OXP271 ONT268:ONT271 ODX268:ODX271 NUB268:NUB271 NKF268:NKF271 NAJ268:NAJ271 MQN268:MQN271 MGR268:MGR271 LWV268:LWV271 LMZ268:LMZ271 LDD268:LDD271 KTH268:KTH271 KJL268:KJL271 JZP268:JZP271 JPT268:JPT271 JFX268:JFX271 IWB268:IWB271 IMF268:IMF271 ICJ268:ICJ271 HSN268:HSN271 HIR268:HIR271 GYV268:GYV271 GOZ268:GOZ271 GFD268:GFD271 FVH268:FVH271 FLL268:FLL271 FBP268:FBP271 ERT268:ERT271 EHX268:EHX271 DYB268:DYB271 DOF268:DOF271 DEJ268:DEJ271 CUN268:CUN271 CKR268:CKR271 CAV268:CAV271 BQZ268:BQZ271 BHD268:BHD271 AXH268:AXH271 ANL268:ANL271 ADP268:ADP271 TT268:TT271 JX268:JX271 AO738 AI735 GR735 QN735 AAJ735 AKF735 AUB735 BDX735 BNT735 BXP735 CHL735 CRH735 DBD735 DKZ735 DUV735 EER735 EON735 EYJ735 FIF735 FSB735 GBX735 GLT735 GVP735 HFL735 HPH735 HZD735 IIZ735 ISV735 JCR735 JMN735 JWJ735 KGF735 KQB735 KZX735 LJT735 LTP735 MDL735 MNH735 MXD735 NGZ735 NQV735 OAR735 OKN735 OUJ735 PEF735 POB735 PXX735 QHT735 QRP735 RBL735 RLH735 RVD735 SEZ735 SOV735 AO735 GX735 QT735 AAP735 AKL735 AUH735 BED735 BNZ735 BXV735 CHR735 CRN735 DBJ735 DLF735 DVB735 EEX735 EOT735 EYP735 FIL735 FSH735 GCD735 GLZ735 GVV735 HFR735 HPN735 HZJ735 IJF735 ITB735 JCX735 JMT735 JWP735 KGL735 KQH735 LAD735 LJZ735 LTV735 MDR735 MNN735 MXJ735 NHF735 NRB735 OAX735 OKT735 OUP735 PEL735 POH735 PYD735 QHZ735 QRV735 RBR735 RLN735 RVJ735 SFF735 SPB735 AR735 HA735 QW735 AAS735 AKO735 AUK735 BEG735 BOC735 BXY735 CHU735 CRQ735 DBM735 DLI735 DVE735 EFA735 EOW735 EYS735 FIO735 FSK735 GCG735 GMC735 GVY735 HFU735 HPQ735 HZM735 IJI735 ITE735 JDA735 JMW735 JWS735 KGO735 KQK735 LAG735 LKC735 LTY735 MDU735 MNQ735 MXM735 NHI735 NRE735 OBA735 OKW735 OUS735 PEO735 POK735 PYG735 QIC735 QRY735 RBU735 RLQ735 RVM735 SFI735 AO779 AL35:AL36 KH35:KH36 UD35:UD36 ADZ35:ADZ36 ANV35:ANV36 AXR35:AXR36 BHN35:BHN36 BRJ35:BRJ36 CBF35:CBF36 CLB35:CLB36 CUX35:CUX36 DET35:DET36 DOP35:DOP36 DYL35:DYL36 EIH35:EIH36 ESD35:ESD36 FBZ35:FBZ36 FLV35:FLV36 FVR35:FVR36 GFN35:GFN36 GPJ35:GPJ36 GZF35:GZF36 HJB35:HJB36 HSX35:HSX36 ICT35:ICT36 IMP35:IMP36 IWL35:IWL36 JGH35:JGH36 JQD35:JQD36 JZZ35:JZZ36 KJV35:KJV36 KTR35:KTR36 LDN35:LDN36 LNJ35:LNJ36 LXF35:LXF36 MHB35:MHB36 MQX35:MQX36 NAT35:NAT36 NKP35:NKP36 NUL35:NUL36 OEH35:OEH36 OOD35:OOD36 OXZ35:OXZ36 PHV35:PHV36 PRR35:PRR36 QBN35:QBN36 QLJ35:QLJ36 QVF35:QVF36 RFB35:RFB36 ROX35:ROX36 RYT35:RYT36 SIP35:SIP36 SSL35:SSL36 TCH35:TCH36 TMD35:TMD36 TVZ35:TVZ36 UFV35:UFV36 UPR35:UPR36 UZN35:UZN36 VJJ35:VJJ36 VTF35:VTF36 WDB35:WDB36 WMX35:WMX36 WWT35:WWT36 AR11:AR37 KN11:KN37 UJ11:UJ37 AEF11:AEF37 AOB11:AOB37 AXX11:AXX37 BHT11:BHT37 BRP11:BRP37 CBL11:CBL37 CLH11:CLH37 CVD11:CVD37 DEZ11:DEZ37 DOV11:DOV37 DYR11:DYR37 EIN11:EIN37 ESJ11:ESJ37 FCF11:FCF37 FMB11:FMB37 FVX11:FVX37 GFT11:GFT37 GPP11:GPP37 GZL11:GZL37 HJH11:HJH37 HTD11:HTD37 ICZ11:ICZ37 IMV11:IMV37 IWR11:IWR37 JGN11:JGN37 JQJ11:JQJ37 KAF11:KAF37 KKB11:KKB37 KTX11:KTX37 LDT11:LDT37 LNP11:LNP37 LXL11:LXL37 MHH11:MHH37 MRD11:MRD37 NAZ11:NAZ37 NKV11:NKV37 NUR11:NUR37 OEN11:OEN37 OOJ11:OOJ37 OYF11:OYF37 PIB11:PIB37 PRX11:PRX37 QBT11:QBT37 QLP11:QLP37 QVL11:QVL37 RFH11:RFH37 RPD11:RPD37 RYZ11:RYZ37 SIV11:SIV37 SSR11:SSR37 TCN11:TCN37 TMJ11:TMJ37 TWF11:TWF37 UGB11:UGB37 UPX11:UPX37 UZT11:UZT37 VJP11:VJP37 VTL11:VTL37 WDH11:WDH37 WND11:WND37 WWZ11:WWZ37 AI11:AI38 KE11:KE38 UA11:UA38 ADW11:ADW38 ANS11:ANS38 AXO11:AXO38 BHK11:BHK38 BRG11:BRG38 CBC11:CBC38 CKY11:CKY38 CUU11:CUU38 DEQ11:DEQ38 DOM11:DOM38 DYI11:DYI38 EIE11:EIE38 ESA11:ESA38 FBW11:FBW38 FLS11:FLS38 FVO11:FVO38 GFK11:GFK38 GPG11:GPG38 GZC11:GZC38 HIY11:HIY38 HSU11:HSU38 ICQ11:ICQ38 IMM11:IMM38 IWI11:IWI38 JGE11:JGE38 JQA11:JQA38 JZW11:JZW38 KJS11:KJS38 KTO11:KTO38 LDK11:LDK38 LNG11:LNG38 LXC11:LXC38 MGY11:MGY38 MQU11:MQU38 NAQ11:NAQ38 NKM11:NKM38 NUI11:NUI38 OEE11:OEE38 OOA11:OOA38 OXW11:OXW38 PHS11:PHS38 PRO11:PRO38 QBK11:QBK38 QLG11:QLG38 QVC11:QVC38 REY11:REY38 ROU11:ROU38 RYQ11:RYQ38 SIM11:SIM38 SSI11:SSI38 TCE11:TCE38 TMA11:TMA38 TVW11:TVW38 UFS11:UFS38 UPO11:UPO38 UZK11:UZK38 VJG11:VJG38 VTC11:VTC38 WCY11:WCY38 WMU11:WMU38 WWQ11:WWQ38 AO11:AO37 KK11:KK37 UG11:UG37 AEC11:AEC37 ANY11:ANY37 AXU11:AXU37 BHQ11:BHQ37 BRM11:BRM37 CBI11:CBI37 CLE11:CLE37 CVA11:CVA37 DEW11:DEW37 DOS11:DOS37 DYO11:DYO37 EIK11:EIK37 ESG11:ESG37 FCC11:FCC37 FLY11:FLY37 FVU11:FVU37 GFQ11:GFQ37 GPM11:GPM37 GZI11:GZI37 HJE11:HJE37 HTA11:HTA37 ICW11:ICW37 IMS11:IMS37 IWO11:IWO37 JGK11:JGK37 JQG11:JQG37 KAC11:KAC37 KJY11:KJY37 KTU11:KTU37 LDQ11:LDQ37 LNM11:LNM37 LXI11:LXI37 MHE11:MHE37 MRA11:MRA37 NAW11:NAW37 NKS11:NKS37 NUO11:NUO37 OEK11:OEK37 OOG11:OOG37 OYC11:OYC37 PHY11:PHY37 PRU11:PRU37 QBQ11:QBQ37 QLM11:QLM37 QVI11:QVI37 RFE11:RFE37 RPA11:RPA37 RYW11:RYW37 SIS11:SIS37 SSO11:SSO37 TCK11:TCK37 TMG11:TMG37 TWC11:TWC37 UFY11:UFY37 UPU11:UPU37 UZQ11:UZQ37 VJM11:VJM37 VTI11:VTI37 WDE11:WDE37 WNA11:WNA37 WWW11:WWW37 AI130:AI221 KE130:KE221 UA130:UA221 ADW130:ADW221 ANS130:ANS221 AXO130:AXO221 BHK130:BHK221 BRG130:BRG221 CBC130:CBC221 CKY130:CKY221 CUU130:CUU221 DEQ130:DEQ221 DOM130:DOM221 DYI130:DYI221 EIE130:EIE221 ESA130:ESA221 FBW130:FBW221 FLS130:FLS221 FVO130:FVO221 GFK130:GFK221 GPG130:GPG221 GZC130:GZC221 HIY130:HIY221 HSU130:HSU221 ICQ130:ICQ221 IMM130:IMM221 IWI130:IWI221 JGE130:JGE221 JQA130:JQA221 JZW130:JZW221 KJS130:KJS221 KTO130:KTO221 LDK130:LDK221 LNG130:LNG221 LXC130:LXC221 MGY130:MGY221 MQU130:MQU221 NAQ130:NAQ221 NKM130:NKM221 NUI130:NUI221 OEE130:OEE221 OOA130:OOA221 OXW130:OXW221 PHS130:PHS221 PRO130:PRO221 QBK130:QBK221 QLG130:QLG221 QVC130:QVC221 REY130:REY221 ROU130:ROU221 RYQ130:RYQ221 SIM130:SIM221 SSI130:SSI221 TCE130:TCE221 TMA130:TMA221 TVW130:TVW221 UFS130:UFS221 UPO130:UPO221 UZK130:UZK221 VJG130:VJG221 VTC130:VTC221 WCY130:WCY221 WMU130:WMU221 WWQ130:WWQ221 AO130:AO221 KK130:KK221 UG130:UG221 AEC130:AEC221 ANY130:ANY221 AXU130:AXU221 BHQ130:BHQ221 BRM130:BRM221 CBI130:CBI221 CLE130:CLE221 CVA130:CVA221 DEW130:DEW221 DOS130:DOS221 DYO130:DYO221 EIK130:EIK221 ESG130:ESG221 FCC130:FCC221 FLY130:FLY221 FVU130:FVU221 GFQ130:GFQ221 GPM130:GPM221 GZI130:GZI221 HJE130:HJE221 HTA130:HTA221 ICW130:ICW221 IMS130:IMS221 IWO130:IWO221 JGK130:JGK221 JQG130:JQG221 KAC130:KAC221 KJY130:KJY221 KTU130:KTU221 LDQ130:LDQ221 LNM130:LNM221 LXI130:LXI221 MHE130:MHE221 MRA130:MRA221 NAW130:NAW221 NKS130:NKS221 NUO130:NUO221 OEK130:OEK221 OOG130:OOG221 OYC130:OYC221 PHY130:PHY221 PRU130:PRU221 QBQ130:QBQ221 QLM130:QLM221 QVI130:QVI221 RFE130:RFE221 RPA130:RPA221 RYW130:RYW221 SIS130:SIS221 SSO130:SSO221 TCK130:TCK221 TMG130:TMG221 TWC130:TWC221 UFY130:UFY221 UPU130:UPU221 UZQ130:UZQ221 VJM130:VJM221 VTI130:VTI221 WDE130:WDE221 WNA130:WNA221 WWW130:WWW221 AR130:AR221 KN130:KN221 UJ130:UJ221 AEF130:AEF221 AOB130:AOB221 AXX130:AXX221 BHT130:BHT221 BRP130:BRP221 CBL130:CBL221 CLH130:CLH221 CVD130:CVD221 DEZ130:DEZ221 DOV130:DOV221 DYR130:DYR221 EIN130:EIN221 ESJ130:ESJ221 FCF130:FCF221 FMB130:FMB221 FVX130:FVX221 GFT130:GFT221 GPP130:GPP221 GZL130:GZL221 HJH130:HJH221 HTD130:HTD221 ICZ130:ICZ221 IMV130:IMV221 IWR130:IWR221 JGN130:JGN221 JQJ130:JQJ221 KAF130:KAF221 KKB130:KKB221 KTX130:KTX221 LDT130:LDT221 LNP130:LNP221 LXL130:LXL221 MHH130:MHH221 MRD130:MRD221 NAZ130:NAZ221 NKV130:NKV221 NUR130:NUR221 OEN130:OEN221 OOJ130:OOJ221 OYF130:OYF221 PIB130:PIB221 PRX130:PRX221 QBT130:QBT221 QLP130:QLP221 QVL130:QVL221 RFH130:RFH221 RPD130:RPD221 RYZ130:RYZ221 SIV130:SIV221 SSR130:SSR221 TCN130:TCN221 TMJ130:TMJ221 TWF130:TWF221 UGB130:UGB221 UPX130:UPX221 UZT130:UZT221 VJP130:VJP221 VTL130:VTL221 WDH130:WDH221 WND130:WND221 WWZ130:WWZ221 KN276:KN279 UJ276:UJ279 AEF276:AEF279 AOB276:AOB279 AXX276:AXX279 BHT276:BHT279 BRP276:BRP279 CBL276:CBL279 CLH276:CLH279 CVD276:CVD279 DEZ276:DEZ279 DOV276:DOV279 DYR276:DYR279 EIN276:EIN279 ESJ276:ESJ279 FCF276:FCF279 FMB276:FMB279 FVX276:FVX279 GFT276:GFT279 GPP276:GPP279 GZL276:GZL279 HJH276:HJH279 HTD276:HTD279 ICZ276:ICZ279 IMV276:IMV279 IWR276:IWR279 JGN276:JGN279 JQJ276:JQJ279 KAF276:KAF279 KKB276:KKB279 KTX276:KTX279 LDT276:LDT279 LNP276:LNP279 LXL276:LXL279 MHH276:MHH279 MRD276:MRD279 NAZ276:NAZ279 NKV276:NKV279 NUR276:NUR279 OEN276:OEN279 OOJ276:OOJ279 OYF276:OYF279 PIB276:PIB279 PRX276:PRX279 QBT276:QBT279 QLP276:QLP279 QVL276:QVL279 RFH276:RFH279 RPD276:RPD279 RYZ276:RYZ279 SIV276:SIV279 SSR276:SSR279 TCN276:TCN279 TMJ276:TMJ279 TWF276:TWF279 UGB276:UGB279 UPX276:UPX279 UZT276:UZT279 VJP276:VJP279 VTL276:VTL279 WDH276:WDH279 WND276:WND279 WWZ276:WWZ279 KK276:KK279 UG276:UG279 AEC276:AEC279 ANY276:ANY279 AXU276:AXU279 BHQ276:BHQ279 BRM276:BRM279 CBI276:CBI279 CLE276:CLE279 CVA276:CVA279 DEW276:DEW279 DOS276:DOS279 DYO276:DYO279 EIK276:EIK279 ESG276:ESG279 FCC276:FCC279 FLY276:FLY279 FVU276:FVU279 GFQ276:GFQ279 GPM276:GPM279 GZI276:GZI279 HJE276:HJE279 HTA276:HTA279 ICW276:ICW279 IMS276:IMS279 IWO276:IWO279 JGK276:JGK279 JQG276:JQG279 KAC276:KAC279 KJY276:KJY279 KTU276:KTU279 LDQ276:LDQ279 LNM276:LNM279 LXI276:LXI279 MHE276:MHE279 MRA276:MRA279 NAW276:NAW279 NKS276:NKS279 NUO276:NUO279 OEK276:OEK279 OOG276:OOG279 OYC276:OYC279 PHY276:PHY279 PRU276:PRU279 QBQ276:QBQ279 QLM276:QLM279 QVI276:QVI279 RFE276:RFE279 RPA276:RPA279 RYW276:RYW279 SIS276:SIS279 SSO276:SSO279 TCK276:TCK279 TMG276:TMG279 TWC276:TWC279 UFY276:UFY279 UPU276:UPU279 UZQ276:UZQ279 VJM276:VJM279 VTI276:VTI279 WDE276:WDE279 WNA276:WNA279 WWW276:WWW279 KE276:KE279 UA276:UA279 ADW276:ADW279 ANS276:ANS279 AXO276:AXO279 BHK276:BHK279 BRG276:BRG279 CBC276:CBC279 CKY276:CKY279 CUU276:CUU279 DEQ276:DEQ279 DOM276:DOM279 DYI276:DYI279 EIE276:EIE279 ESA276:ESA279 FBW276:FBW279 FLS276:FLS279 FVO276:FVO279 GFK276:GFK279 GPG276:GPG279 GZC276:GZC279 HIY276:HIY279 HSU276:HSU279 ICQ276:ICQ279 IMM276:IMM279 IWI276:IWI279 JGE276:JGE279 JQA276:JQA279 JZW276:JZW279 KJS276:KJS279 KTO276:KTO279 LDK276:LDK279 LNG276:LNG279 LXC276:LXC279 MGY276:MGY279 MQU276:MQU279 NAQ276:NAQ279 NKM276:NKM279 NUI276:NUI279 OEE276:OEE279 OOA276:OOA279 OXW276:OXW279 PHS276:PHS279 PRO276:PRO279 QBK276:QBK279 QLG276:QLG279 QVC276:QVC279 REY276:REY279 ROU276:ROU279 RYQ276:RYQ279 SIM276:SIM279 SSI276:SSI279 TCE276:TCE279 TMA276:TMA279 TVW276:TVW279 UFS276:UFS279 UPO276:UPO279 UZK276:UZK279 VJG276:VJG279 VTC276:VTC279 WCY276:WCY279 WMU276:WMU279 WWQ276:WWQ279 AO276:AO280 AR276:AR280 WWA690:WWA691 WME690:WME691 WCI690:WCI691 VSM690:VSM691 VIQ690:VIQ691 UYU690:UYU691 UOY690:UOY691 UFC690:UFC691 TVG690:TVG691 TLK690:TLK691 TBO690:TBO691 SRS690:SRS691 SHW690:SHW691 RYA690:RYA691 ROE690:ROE691 REI690:REI691 QUM690:QUM691 QKQ690:QKQ691 QAU690:QAU691 PQY690:PQY691 PHC690:PHC691 OXG690:OXG691 ONK690:ONK691 ODO690:ODO691 NTS690:NTS691 NJW690:NJW691 NAA690:NAA691 MQE690:MQE691 MGI690:MGI691 LWM690:LWM691 LMQ690:LMQ691 LCU690:LCU691 KSY690:KSY691 KJC690:KJC691 JZG690:JZG691 JPK690:JPK691 JFO690:JFO691 IVS690:IVS691 ILW690:ILW691 ICA690:ICA691 HSE690:HSE691 HII690:HII691 GYM690:GYM691 GOQ690:GOQ691 GEU690:GEU691 FUY690:FUY691 FLC690:FLC691 FBG690:FBG691 ERK690:ERK691 EHO690:EHO691 DXS690:DXS691 DNW690:DNW691 DEA690:DEA691 CUE690:CUE691 CKI690:CKI691 CAM690:CAM691 BQQ690:BQQ691 BGU690:BGU691 AWY690:AWY691 ANC690:ANC691 ADG690:ADG691 TK690:TK691 JO690:JO691 WWG690:WWG691 WMK690:WMK691 WCO690:WCO691 VSS690:VSS691 VIW690:VIW691 UZA690:UZA691 UPE690:UPE691 UFI690:UFI691 TVM690:TVM691 TLQ690:TLQ691 TBU690:TBU691 SRY690:SRY691 SIC690:SIC691 RYG690:RYG691 ROK690:ROK691 REO690:REO691 QUS690:QUS691 QKW690:QKW691 QBA690:QBA691 PRE690:PRE691 PHI690:PHI691 OXM690:OXM691 ONQ690:ONQ691 ODU690:ODU691 NTY690:NTY691 NKC690:NKC691 NAG690:NAG691 MQK690:MQK691 MGO690:MGO691 LWS690:LWS691 LMW690:LMW691 LDA690:LDA691 KTE690:KTE691 KJI690:KJI691 JZM690:JZM691 JPQ690:JPQ691 JFU690:JFU691 IVY690:IVY691 IMC690:IMC691 ICG690:ICG691 HSK690:HSK691 HIO690:HIO691 GYS690:GYS691 GOW690:GOW691 GFA690:GFA691 FVE690:FVE691 FLI690:FLI691 FBM690:FBM691 ERQ690:ERQ691 EHU690:EHU691 DXY690:DXY691 DOC690:DOC691 DEG690:DEG691 CUK690:CUK691 CKO690:CKO691 CAS690:CAS691 BQW690:BQW691 BHA690:BHA691 AXE690:AXE691 ANI690:ANI691 ADM690:ADM691 TQ690:TQ691 JU690:JU691 WWJ690:WWJ691 WMN690:WMN691 WCR690:WCR691 VSV690:VSV691 VIZ690:VIZ691 UZD690:UZD691 UPH690:UPH691 UFL690:UFL691 TVP690:TVP691 TLT690:TLT691 TBX690:TBX691 SSB690:SSB691 SIF690:SIF691 RYJ690:RYJ691 RON690:RON691 RER690:RER691 QUV690:QUV691 QKZ690:QKZ691 QBD690:QBD691 PRH690:PRH691 PHL690:PHL691 OXP690:OXP691 ONT690:ONT691 ODX690:ODX691 NUB690:NUB691 NKF690:NKF691 NAJ690:NAJ691 MQN690:MQN691 MGR690:MGR691 LWV690:LWV691 LMZ690:LMZ691 LDD690:LDD691 KTH690:KTH691 KJL690:KJL691 JZP690:JZP691 JPT690:JPT691 JFX690:JFX691 IWB690:IWB691 IMF690:IMF691 ICJ690:ICJ691 HSN690:HSN691 HIR690:HIR691 GYV690:GYV691 GOZ690:GOZ691 GFD690:GFD691 FVH690:FVH691 FLL690:FLL691 FBP690:FBP691 ERT690:ERT691 EHX690:EHX691 DYB690:DYB691 DOF690:DOF691 DEJ690:DEJ691 CUN690:CUN691 CKR690:CKR691 CAV690:CAV691 BQZ690:BQZ691 BHD690:BHD691 AXH690:AXH691 ANL690:ANL691 ADP690:ADP691 TT690:TT691 JX690:JX691 AR692:AR700 KN692:KN700 UJ692:UJ700 AEF692:AEF700 AOB692:AOB700 AXX692:AXX700 BHT692:BHT700 BRP692:BRP700 CBL692:CBL700 CLH692:CLH700 CVD692:CVD700 DEZ692:DEZ700 DOV692:DOV700 DYR692:DYR700 EIN692:EIN700 ESJ692:ESJ700 FCF692:FCF700 FMB692:FMB700 FVX692:FVX700 GFT692:GFT700 GPP692:GPP700 GZL692:GZL700 HJH692:HJH700 HTD692:HTD700 ICZ692:ICZ700 IMV692:IMV700 IWR692:IWR700 JGN692:JGN700 JQJ692:JQJ700 KAF692:KAF700 KKB692:KKB700 KTX692:KTX700 LDT692:LDT700 LNP692:LNP700 LXL692:LXL700 MHH692:MHH700 MRD692:MRD700 NAZ692:NAZ700 NKV692:NKV700 NUR692:NUR700 OEN692:OEN700 OOJ692:OOJ700 OYF692:OYF700 PIB692:PIB700 PRX692:PRX700 QBT692:QBT700 QLP692:QLP700 QVL692:QVL700 RFH692:RFH700 RPD692:RPD700 RYZ692:RYZ700 SIV692:SIV700 SSR692:SSR700 TCN692:TCN700 TMJ692:TMJ700 TWF692:TWF700 UGB692:UGB700 UPX692:UPX700 UZT692:UZT700 VJP692:VJP700 VTL692:VTL700 WDH692:WDH700 WND692:WND700 WWZ692:WWZ700 AI692:AI694 KE692:KE694 UA692:UA694 ADW692:ADW694 ANS692:ANS694 AXO692:AXO694 BHK692:BHK694 BRG692:BRG694 CBC692:CBC694 CKY692:CKY694 CUU692:CUU694 DEQ692:DEQ694 DOM692:DOM694 DYI692:DYI694 EIE692:EIE694 ESA692:ESA694 FBW692:FBW694 FLS692:FLS694 FVO692:FVO694 GFK692:GFK694 GPG692:GPG694 GZC692:GZC694 HIY692:HIY694 HSU692:HSU694 ICQ692:ICQ694 IMM692:IMM694 IWI692:IWI694 JGE692:JGE694 JQA692:JQA694 JZW692:JZW694 KJS692:KJS694 KTO692:KTO694 LDK692:LDK694 LNG692:LNG694 LXC692:LXC694 MGY692:MGY694 MQU692:MQU694 NAQ692:NAQ694 NKM692:NKM694 NUI692:NUI694 OEE692:OEE694 OOA692:OOA694 OXW692:OXW694 PHS692:PHS694 PRO692:PRO694 QBK692:QBK694 QLG692:QLG694 QVC692:QVC694 REY692:REY694 ROU692:ROU694 RYQ692:RYQ694 SIM692:SIM694 SSI692:SSI694 TCE692:TCE694 TMA692:TMA694 TVW692:TVW694 UFS692:UFS694 UPO692:UPO694 UZK692:UZK694 VJG692:VJG694 VTC692:VTC694 WCY692:WCY694 WMU692:WMU694 WWQ692:WWQ694 AO692:AO700 KK692:KK700 UG692:UG700 AEC692:AEC700 ANY692:ANY700 AXU692:AXU700 BHQ692:BHQ700 BRM692:BRM700 CBI692:CBI700 CLE692:CLE700 CVA692:CVA700 DEW692:DEW700 DOS692:DOS700 DYO692:DYO700 EIK692:EIK700 ESG692:ESG700 FCC692:FCC700 FLY692:FLY700 FVU692:FVU700 GFQ692:GFQ700 GPM692:GPM700 GZI692:GZI700 HJE692:HJE700 HTA692:HTA700 ICW692:ICW700 IMS692:IMS700 IWO692:IWO700 JGK692:JGK700 JQG692:JQG700 KAC692:KAC700 KJY692:KJY700 KTU692:KTU700 LDQ692:LDQ700 LNM692:LNM700 LXI692:LXI700 MHE692:MHE700 MRA692:MRA700 NAW692:NAW700 NKS692:NKS700 NUO692:NUO700 OEK692:OEK700 OOG692:OOG700 OYC692:OYC700 PHY692:PHY700 PRU692:PRU700 QBQ692:QBQ700 QLM692:QLM700 QVI692:QVI700 RFE692:RFE700 RPA692:RPA700 RYW692:RYW700 SIS692:SIS700 SSO692:SSO700 TCK692:TCK700 TMG692:TMG700 TWC692:TWC700 UFY692:UFY700 UPU692:UPU700 UZQ692:UZQ700 VJM692:VJM700 VTI692:VTI700 WDE692:WDE700 WNA692:WNA700 WWW692:WWW700 AI696:AI700 KE696:KE700 UA696:UA700 ADW696:ADW700 ANS696:ANS700 AXO696:AXO700 BHK696:BHK700 BRG696:BRG700 CBC696:CBC700 CKY696:CKY700 CUU696:CUU700 DEQ696:DEQ700 DOM696:DOM700 DYI696:DYI700 EIE696:EIE700 ESA696:ESA700 FBW696:FBW700 FLS696:FLS700 FVO696:FVO700 GFK696:GFK700 GPG696:GPG700 GZC696:GZC700 HIY696:HIY700 HSU696:HSU700 ICQ696:ICQ700 IMM696:IMM700 IWI696:IWI700 JGE696:JGE700 JQA696:JQA700 JZW696:JZW700 KJS696:KJS700 KTO696:KTO700 LDK696:LDK700 LNG696:LNG700 LXC696:LXC700 MGY696:MGY700 MQU696:MQU700 NAQ696:NAQ700 NKM696:NKM700 NUI696:NUI700 OEE696:OEE700 OOA696:OOA700 OXW696:OXW700 PHS696:PHS700 PRO696:PRO700 QBK696:QBK700 QLG696:QLG700 QVC696:QVC700 REY696:REY700 ROU696:ROU700 RYQ696:RYQ700 SIM696:SIM700 SSI696:SSI700 TCE696:TCE700 TMA696:TMA700 TVW696:TVW700 UFS696:UFS700 UPO696:UPO700 UZK696:UZK700 VJG696:VJG700 VTC696:VTC700 WCY696:WCY700 WMU696:WMU700 WWQ696:WWQ700 AR743 KN743 UJ743 AEF743 AOB743 AXX743 BHT743 BRP743 CBL743 CLH743 CVD743 DEZ743 DOV743 DYR743 EIN743 ESJ743 FCF743 FMB743 FVX743 GFT743 GPP743 GZL743 HJH743 HTD743 ICZ743 IMV743 IWR743 JGN743 JQJ743 KAF743 KKB743 KTX743 LDT743 LNP743 LXL743 MHH743 MRD743 NAZ743 NKV743 NUR743 OEN743 OOJ743 OYF743 PIB743 PRX743 QBT743 QLP743 QVL743 RFH743 RPD743 RYZ743 SIV743 SSR743 TCN743 TMJ743 TWF743 UGB743 UPX743 UZT743 VJP743 VTL743 WDH743 WND743 WWZ743 AO743 KK743 UG743 AEC743 ANY743 AXU743 BHQ743 BRM743 CBI743 CLE743 CVA743 DEW743 DOS743 DYO743 EIK743 ESG743 FCC743 FLY743 FVU743 GFQ743 GPM743 GZI743 HJE743 HTA743 ICW743 IMS743 IWO743 JGK743 JQG743 KAC743 KJY743 KTU743 LDQ743 LNM743 LXI743 MHE743 MRA743 NAW743 NKS743 NUO743 OEK743 OOG743 OYC743 PHY743 PRU743 QBQ743 QLM743 QVI743 RFE743 RPA743 RYW743 SIS743 SSO743 TCK743 TMG743 TWC743 UFY743 UPU743 UZQ743 VJM743 VTI743 WDE743 WNA743 WWW743 AI743 KE743 UA743 ADW743 ANS743 AXO743 BHK743 BRG743 CBC743 CKY743 CUU743 DEQ743 DOM743 DYI743 EIE743 ESA743 FBW743 FLS743 FVO743 GFK743 GPG743 GZC743 HIY743 HSU743 ICQ743 IMM743 IWI743 JGE743 JQA743 JZW743 KJS743 KTO743 LDK743 LNG743 LXC743 MGY743 MQU743 NAQ743 NKM743 NUI743 OEE743 OOA743 OXW743 PHS743 PRO743 QBK743 QLG743 QVC743 REY743 ROU743 RYQ743 SIM743 SSI743 TCE743 TMA743 TVW743 UFS743 UPO743 UZK743 VJG743 VTC743 WCY743 WMU743 WWQ743" xr:uid="{00000000-0002-0000-0000-000028000000}">
      <formula1>0</formula1>
      <formula2>100</formula2>
    </dataValidation>
    <dataValidation type="whole" allowBlank="1" showInputMessage="1" showErrorMessage="1" errorTitle="Mesečna stopnja izkoriščenosti" error="odstotek (celoštevilska vrednost)" sqref="AMZ488:AMZ491 AF276:AF280 WVX738 AF738 AF483:AF486 AF660 JL766:JL777 TH766:TH777 ADD766:ADD777 AMZ766:AMZ777 AWV766:AWV777 BGR766:BGR777 BQN766:BQN777 CAJ766:CAJ777 CKF766:CKF777 CUB766:CUB777 DDX766:DDX777 DNT766:DNT777 DXP766:DXP777 EHL766:EHL777 ERH766:ERH777 FBD766:FBD777 FKZ766:FKZ777 FUV766:FUV777 GER766:GER777 GON766:GON777 GYJ766:GYJ777 HIF766:HIF777 HSB766:HSB777 IBX766:IBX777 ILT766:ILT777 IVP766:IVP777 JFL766:JFL777 JPH766:JPH777 JZD766:JZD777 KIZ766:KIZ777 KSV766:KSV777 LCR766:LCR777 LMN766:LMN777 LWJ766:LWJ777 MGF766:MGF777 MQB766:MQB777 MZX766:MZX777 NJT766:NJT777 NTP766:NTP777 ODL766:ODL777 ONH766:ONH777 OXD766:OXD777 PGZ766:PGZ777 PQV766:PQV777 QAR766:QAR777 QKN766:QKN777 QUJ766:QUJ777 REF766:REF777 ROB766:ROB777 RXX766:RXX777 SHT766:SHT777 SRP766:SRP777 TBL766:TBL777 TLH766:TLH777 TVD766:TVD777 UEZ766:UEZ777 UOV766:UOV777 UYR766:UYR777 VIN766:VIN777 VSJ766:VSJ777 WCF766:WCF777 WMB766:WMB777 WVX766:WVX777 WVX1029 AWV488:AWV491 BGR488:BGR491 BQN488:BQN491 CAJ488:CAJ491 CKF488:CKF491 CUB488:CUB491 DDX488:DDX491 DNT488:DNT491 DXP488:DXP491 EHL488:EHL491 ERH488:ERH491 FBD488:FBD491 FKZ488:FKZ491 FUV488:FUV491 GER488:GER491 GON488:GON491 GYJ488:GYJ491 HIF488:HIF491 HSB488:HSB491 IBX488:IBX491 ILT488:ILT491 IVP488:IVP491 JFL488:JFL491 JPH488:JPH491 JZD488:JZD491 KIZ488:KIZ491 KSV488:KSV491 LCR488:LCR491 LMN488:LMN491 LWJ488:LWJ491 MGF488:MGF491 MQB488:MQB491 MZX488:MZX491 NJT488:NJT491 NTP488:NTP491 ODL488:ODL491 ONH488:ONH491 OXD488:OXD491 PGZ488:PGZ491 PQV488:PQV491 QAR488:QAR491 QKN488:QKN491 QUJ488:QUJ491 REF488:REF491 ROB488:ROB491 RXX488:RXX491 SHT488:SHT491 SRP488:SRP491 TBL488:TBL491 TLH488:TLH491 TVD488:TVD491 UEZ488:UEZ491 UOV488:UOV491 UYR488:UYR491 VIN488:VIN491 VSJ488:VSJ491 WCF488:WCF491 WMB488:WMB491 WVX488:WVX491 AF488:AF491 JL488:JL491 TH488:TH491 AF375 ADD488:ADD491 JL738 TH738 ADD738 AMZ738 AWV738 BGR738 BQN738 CAJ738 CKF738 CUB738 DDX738 DNT738 DXP738 EHL738 ERH738 FBD738 FKZ738 FUV738 GER738 GON738 GYJ738 HIF738 HSB738 IBX738 ILT738 IVP738 JFL738 JPH738 JZD738 KIZ738 KSV738 LCR738 LMN738 LWJ738 MGF738 MQB738 MZX738 NJT738 NTP738 ODL738 ONH738 OXD738 PGZ738 PQV738 QAR738 QKN738 QUJ738 REF738 ROB738 RXX738 SHT738 SRP738 TBL738 TLH738 TVD738 UEZ738 UOV738 UYR738 VIN738 VSJ738 WCF738 WMB738 AF1029 JL1029 TH1029 ADD1029 AMZ1029 AWV1029 BGR1029 BQN1029 CAJ1029 CKF1029 CUB1029 DDX1029 DNT1029 DXP1029 EHL1029 ERH1029 FBD1029 FKZ1029 FUV1029 GER1029 GON1029 GYJ1029 HIF1029 HSB1029 IBX1029 ILT1029 IVP1029 JFL1029 JPH1029 JZD1029 KIZ1029 KSV1029 LCR1029 LMN1029 LWJ1029 MGF1029 MQB1029 MZX1029 NJT1029 NTP1029 ODL1029 ONH1029 OXD1029 PGZ1029 PQV1029 QAR1029 QKN1029 QUJ1029 REF1029 ROB1029 RXX1029 SHT1029 SRP1029 TBL1029 TLH1029 TVD1029 UEZ1029 UOV1029 UYR1029 VIN1029 VSJ1029 WCF1029 WMB1029 AF240:AF271 JL240:JL271 WVX240:WVX271 WMB240:WMB271 WCF240:WCF271 VSJ240:VSJ271 VIN240:VIN271 UYR240:UYR271 UOV240:UOV271 UEZ240:UEZ271 TVD240:TVD271 TLH240:TLH271 TBL240:TBL271 SRP240:SRP271 SHT240:SHT271 RXX240:RXX271 ROB240:ROB271 REF240:REF271 QUJ240:QUJ271 QKN240:QKN271 QAR240:QAR271 PQV240:PQV271 PGZ240:PGZ271 OXD240:OXD271 ONH240:ONH271 ODL240:ODL271 NTP240:NTP271 NJT240:NJT271 MZX240:MZX271 MQB240:MQB271 MGF240:MGF271 LWJ240:LWJ271 LMN240:LMN271 LCR240:LCR271 KSV240:KSV271 KIZ240:KIZ271 JZD240:JZD271 JPH240:JPH271 JFL240:JFL271 IVP240:IVP271 ILT240:ILT271 IBX240:IBX271 HSB240:HSB271 HIF240:HIF271 GYJ240:GYJ271 GON240:GON271 GER240:GER271 FUV240:FUV271 FKZ240:FKZ271 FBD240:FBD271 ERH240:ERH271 EHL240:EHL271 DXP240:DXP271 DNT240:DNT271 DDX240:DDX271 CUB240:CUB271 CKF240:CKF271 CAJ240:CAJ271 BQN240:BQN271 BGR240:BGR271 AWV240:AWV271 AMZ240:AMZ271 ADD240:ADD271 TH240:TH271 AF766:AF779 AF11:AF38 KB11:KB38 TX11:TX38 ADT11:ADT38 ANP11:ANP38 AXL11:AXL38 BHH11:BHH38 BRD11:BRD38 CAZ11:CAZ38 CKV11:CKV38 CUR11:CUR38 DEN11:DEN38 DOJ11:DOJ38 DYF11:DYF38 EIB11:EIB38 ERX11:ERX38 FBT11:FBT38 FLP11:FLP38 FVL11:FVL38 GFH11:GFH38 GPD11:GPD38 GYZ11:GYZ38 HIV11:HIV38 HSR11:HSR38 ICN11:ICN38 IMJ11:IMJ38 IWF11:IWF38 JGB11:JGB38 JPX11:JPX38 JZT11:JZT38 KJP11:KJP38 KTL11:KTL38 LDH11:LDH38 LND11:LND38 LWZ11:LWZ38 MGV11:MGV38 MQR11:MQR38 NAN11:NAN38 NKJ11:NKJ38 NUF11:NUF38 OEB11:OEB38 ONX11:ONX38 OXT11:OXT38 PHP11:PHP38 PRL11:PRL38 QBH11:QBH38 QLD11:QLD38 QUZ11:QUZ38 REV11:REV38 ROR11:ROR38 RYN11:RYN38 SIJ11:SIJ38 SSF11:SSF38 TCB11:TCB38 TLX11:TLX38 TVT11:TVT38 UFP11:UFP38 UPL11:UPL38 UZH11:UZH38 VJD11:VJD38 VSZ11:VSZ38 WCV11:WCV38 WMR11:WMR38 WWN11:WWN38 AF130:AF221 KB130:KB221 TX130:TX221 ADT130:ADT221 ANP130:ANP221 AXL130:AXL221 BHH130:BHH221 BRD130:BRD221 CAZ130:CAZ221 CKV130:CKV221 CUR130:CUR221 DEN130:DEN221 DOJ130:DOJ221 DYF130:DYF221 EIB130:EIB221 ERX130:ERX221 FBT130:FBT221 FLP130:FLP221 FVL130:FVL221 GFH130:GFH221 GPD130:GPD221 GYZ130:GYZ221 HIV130:HIV221 HSR130:HSR221 ICN130:ICN221 IMJ130:IMJ221 IWF130:IWF221 JGB130:JGB221 JPX130:JPX221 JZT130:JZT221 KJP130:KJP221 KTL130:KTL221 LDH130:LDH221 LND130:LND221 LWZ130:LWZ221 MGV130:MGV221 MQR130:MQR221 NAN130:NAN221 NKJ130:NKJ221 NUF130:NUF221 OEB130:OEB221 ONX130:ONX221 OXT130:OXT221 PHP130:PHP221 PRL130:PRL221 QBH130:QBH221 QLD130:QLD221 QUZ130:QUZ221 REV130:REV221 ROR130:ROR221 RYN130:RYN221 SIJ130:SIJ221 SSF130:SSF221 TCB130:TCB221 TLX130:TLX221 TVT130:TVT221 UFP130:UFP221 UPL130:UPL221 UZH130:UZH221 VJD130:VJD221 VSZ130:VSZ221 WCV130:WCV221 WMR130:WMR221 WWN130:WWN221 KB276:KB279 TX276:TX279 ADT276:ADT279 ANP276:ANP279 AXL276:AXL279 BHH276:BHH279 BRD276:BRD279 CAZ276:CAZ279 CKV276:CKV279 CUR276:CUR279 DEN276:DEN279 DOJ276:DOJ279 DYF276:DYF279 EIB276:EIB279 ERX276:ERX279 FBT276:FBT279 FLP276:FLP279 FVL276:FVL279 GFH276:GFH279 GPD276:GPD279 GYZ276:GYZ279 HIV276:HIV279 HSR276:HSR279 ICN276:ICN279 IMJ276:IMJ279 IWF276:IWF279 JGB276:JGB279 JPX276:JPX279 JZT276:JZT279 KJP276:KJP279 KTL276:KTL279 LDH276:LDH279 LND276:LND279 LWZ276:LWZ279 MGV276:MGV279 MQR276:MQR279 NAN276:NAN279 NKJ276:NKJ279 NUF276:NUF279 OEB276:OEB279 ONX276:ONX279 OXT276:OXT279 PHP276:PHP279 PRL276:PRL279 QBH276:QBH279 QLD276:QLD279 QUZ276:QUZ279 REV276:REV279 ROR276:ROR279 RYN276:RYN279 SIJ276:SIJ279 SSF276:SSF279 TCB276:TCB279 TLX276:TLX279 TVT276:TVT279 UFP276:UFP279 UPL276:UPL279 UZH276:UZH279 VJD276:VJD279 VSZ276:VSZ279 WCV276:WCV279 WMR276:WMR279 WWN276:WWN279 WVX690:WVX691 WMB690:WMB691 WCF690:WCF691 VSJ690:VSJ691 VIN690:VIN691 UYR690:UYR691 UOV690:UOV691 UEZ690:UEZ691 TVD690:TVD691 TLH690:TLH691 TBL690:TBL691 SRP690:SRP691 SHT690:SHT691 RXX690:RXX691 ROB690:ROB691 REF690:REF691 QUJ690:QUJ691 QKN690:QKN691 QAR690:QAR691 PQV690:PQV691 PGZ690:PGZ691 OXD690:OXD691 ONH690:ONH691 ODL690:ODL691 NTP690:NTP691 NJT690:NJT691 MZX690:MZX691 MQB690:MQB691 MGF690:MGF691 LWJ690:LWJ691 LMN690:LMN691 LCR690:LCR691 KSV690:KSV691 KIZ690:KIZ691 JZD690:JZD691 JPH690:JPH691 JFL690:JFL691 IVP690:IVP691 ILT690:ILT691 IBX690:IBX691 HSB690:HSB691 HIF690:HIF691 GYJ690:GYJ691 GON690:GON691 GER690:GER691 FUV690:FUV691 FKZ690:FKZ691 FBD690:FBD691 ERH690:ERH691 EHL690:EHL691 DXP690:DXP691 DNT690:DNT691 DDX690:DDX691 CUB690:CUB691 CKF690:CKF691 CAJ690:CAJ691 BQN690:BQN691 BGR690:BGR691 AWV690:AWV691 AMZ690:AMZ691 ADD690:ADD691 TH690:TH691 JL690:JL691 AF692:AF700 KB692:KB700 TX692:TX700 ADT692:ADT700 ANP692:ANP700 AXL692:AXL700 BHH692:BHH700 BRD692:BRD700 CAZ692:CAZ700 CKV692:CKV700 CUR692:CUR700 DEN692:DEN700 DOJ692:DOJ700 DYF692:DYF700 EIB692:EIB700 ERX692:ERX700 FBT692:FBT700 FLP692:FLP700 FVL692:FVL700 GFH692:GFH700 GPD692:GPD700 GYZ692:GYZ700 HIV692:HIV700 HSR692:HSR700 ICN692:ICN700 IMJ692:IMJ700 IWF692:IWF700 JGB692:JGB700 JPX692:JPX700 JZT692:JZT700 KJP692:KJP700 KTL692:KTL700 LDH692:LDH700 LND692:LND700 LWZ692:LWZ700 MGV692:MGV700 MQR692:MQR700 NAN692:NAN700 NKJ692:NKJ700 NUF692:NUF700 OEB692:OEB700 ONX692:ONX700 OXT692:OXT700 PHP692:PHP700 PRL692:PRL700 QBH692:QBH700 QLD692:QLD700 QUZ692:QUZ700 REV692:REV700 ROR692:ROR700 RYN692:RYN700 SIJ692:SIJ700 SSF692:SSF700 TCB692:TCB700 TLX692:TLX700 TVT692:TVT700 UFP692:UFP700 UPL692:UPL700 UZH692:UZH700 VJD692:VJD700 VSZ692:VSZ700 WCV692:WCV700 WMR692:WMR700 WWN692:WWN700 AF743 KB743 TX743 ADT743 ANP743 AXL743 BHH743 BRD743 CAZ743 CKV743 CUR743 DEN743 DOJ743 DYF743 EIB743 ERX743 FBT743 FLP743 FVL743 GFH743 GPD743 GYZ743 HIV743 HSR743 ICN743 IMJ743 IWF743 JGB743 JPX743 JZT743 KJP743 KTL743 LDH743 LND743 LWZ743 MGV743 MQR743 NAN743 NKJ743 NUF743 OEB743 ONX743 OXT743 PHP743 PRL743 QBH743 QLD743 QUZ743 REV743 ROR743 RYN743 SIJ743 SSF743 TCB743 TLX743 TVT743 UFP743 UPL743 UZH743 VJD743 VSZ743 WCV743 WMR743 WWN743" xr:uid="{00000000-0002-0000-0000-000029000000}">
      <formula1>0</formula1>
      <formula2>300</formula2>
    </dataValidation>
    <dataValidation type="textLength" allowBlank="1" showInputMessage="1" showErrorMessage="1" errorTitle="Equipment" error="Obvezen podatek!" prompt="Naslov opreme v angleškem jeziku - obvezen podatek_x000a_" sqref="I240:I258 SK240:SK256 ACG240:ACG256 AMC240:AMC256 AVY240:AVY256 BFU240:BFU256 BPQ240:BPQ256 BZM240:BZM256 CJI240:CJI256 CTE240:CTE256 DDA240:DDA256 DMW240:DMW256 DWS240:DWS256 EGO240:EGO256 EQK240:EQK256 FAG240:FAG256 FKC240:FKC256 FTY240:FTY256 GDU240:GDU256 GNQ240:GNQ256 GXM240:GXM256 HHI240:HHI256 HRE240:HRE256 IBA240:IBA256 IKW240:IKW256 IUS240:IUS256 JEO240:JEO256 JOK240:JOK256 JYG240:JYG256 KIC240:KIC256 KRY240:KRY256 LBU240:LBU256 LLQ240:LLQ256 LVM240:LVM256 MFI240:MFI256 MPE240:MPE256 MZA240:MZA256 NIW240:NIW256 NSS240:NSS256 OCO240:OCO256 OMK240:OMK256 OWG240:OWG256 PGC240:PGC256 PPY240:PPY256 PZU240:PZU256 QJQ240:QJQ256 QTM240:QTM256 RDI240:RDI256 RNE240:RNE256 RXA240:RXA256 SGW240:SGW256 SQS240:SQS256 TAO240:TAO256 TKK240:TKK256 TUG240:TUG256 UEC240:UEC256 UNY240:UNY256 UXU240:UXU256 VHQ240:VHQ256 VRM240:VRM256 WBI240:WBI256 WLE240:WLE256 WVA240:WVA256 IO240:IO256 IO1029 SK775:SK777 ACG775:ACG777 AMC775:AMC777 AVY775:AVY777 BFU775:BFU777 BPQ775:BPQ777 BZM775:BZM777 CJI775:CJI777 CTE775:CTE777 DDA775:DDA777 DMW775:DMW777 DWS775:DWS777 EGO775:EGO777 EQK775:EQK777 FAG775:FAG777 FKC775:FKC777 FTY775:FTY777 GDU775:GDU777 GNQ775:GNQ777 GXM775:GXM777 HHI775:HHI777 HRE775:HRE777 IBA775:IBA777 IKW775:IKW777 IUS775:IUS777 JEO775:JEO777 JOK775:JOK777 JYG775:JYG777 KIC775:KIC777 KRY775:KRY777 LBU775:LBU777 LLQ775:LLQ777 LVM775:LVM777 MFI775:MFI777 MPE775:MPE777 MZA775:MZA777 NIW775:NIW777 NSS775:NSS777 OCO775:OCO777 OMK775:OMK777 OWG775:OWG777 PGC775:PGC777 PPY775:PPY777 PZU775:PZU777 QJQ775:QJQ777 QTM775:QTM777 RDI775:RDI777 RNE775:RNE777 RXA775:RXA777 SGW775:SGW777 SQS775:SQS777 TAO775:TAO777 TKK775:TKK777 TUG775:TUG777 UEC775:UEC777 UNY775:UNY777 UXU775:UXU777 VHQ775:VHQ777 VRM775:VRM777 WBI775:WBI777 WLE775:WLE777 WVA775:WVA777 IO781:IO784 I483:I485 I660 WVA488:WVA490 I9 IO9 SK9 ACG9 AMC9 AVY9 BFU9 BPQ9 BZM9 CJI9 CTE9 DDA9 DMW9 DWS9 EGO9 EQK9 FAG9 FKC9 FTY9 GDU9 GNQ9 GXM9 HHI9 HRE9 IBA9 IKW9 IUS9 JEO9 JOK9 JYG9 KIC9 KRY9 LBU9 LLQ9 LVM9 MFI9 MPE9 MZA9 NIW9 NSS9 OCO9 OMK9 OWG9 PGC9 PPY9 PZU9 QJQ9 QTM9 RDI9 RNE9 RXA9 SGW9 SQS9 TAO9 TKK9 TUG9 UEC9 UNY9 UXU9 VHQ9 VRM9 WBI9 WLE9 WVA9 IO766:IO773 SK766:SK773 ACG766:ACG773 AMC766:AMC773 AVY766:AVY773 BFU766:BFU773 BPQ766:BPQ773 BZM766:BZM773 CJI766:CJI773 CTE766:CTE773 DDA766:DDA773 DMW766:DMW773 DWS766:DWS773 EGO766:EGO773 EQK766:EQK773 FAG766:FAG773 FKC766:FKC773 FTY766:FTY773 GDU766:GDU773 GNQ766:GNQ773 GXM766:GXM773 HHI766:HHI773 HRE766:HRE773 IBA766:IBA773 IKW766:IKW773 IUS766:IUS773 JEO766:JEO773 JOK766:JOK773 JYG766:JYG773 KIC766:KIC773 KRY766:KRY773 LBU766:LBU773 LLQ766:LLQ773 LVM766:LVM773 MFI766:MFI773 MPE766:MPE773 MZA766:MZA773 NIW766:NIW773 NSS766:NSS773 OCO766:OCO773 OMK766:OMK773 OWG766:OWG773 PGC766:PGC773 PPY766:PPY773 PZU766:PZU773 QJQ766:QJQ773 QTM766:QTM773 RDI766:RDI773 RNE766:RNE773 RXA766:RXA773 SGW766:SGW773 SQS766:SQS773 TAO766:TAO773 TKK766:TKK773 TUG766:TUG773 UEC766:UEC773 UNY766:UNY773 UXU766:UXU773 VHQ766:VHQ773 VRM766:VRM773 WBI766:WBI773 WLE766:WLE773 WVA766:WVA773 WVA1029 I552 IO552 SK552 ACG552 AMC552 AVY552 BFU552 BPQ552 BZM552 CJI552 CTE552 DDA552 DMW552 DWS552 EGO552 EQK552 FAG552 FKC552 FTY552 GDU552 GNQ552 GXM552 HHI552 HRE552 IBA552 IKW552 IUS552 JEO552 JOK552 JYG552 KIC552 KRY552 LBU552 LLQ552 LVM552 MFI552 MPE552 MZA552 NIW552 NSS552 OCO552 OMK552 OWG552 PGC552 PPY552 PZU552 QJQ552 QTM552 RDI552 RNE552 RXA552 SGW552 SQS552 TAO552 TKK552 TUG552 UEC552 UNY552 UXU552 VHQ552 VRM552 WBI552 WLE552 WVA552 SK1029 ACG1029 AMC1029 AVY1029 BFU1029 BPQ1029 BZM1029 CJI1029 CTE1029 DDA1029 DMW1029 DWS1029 EGO1029 EQK1029 FAG1029 FKC1029 FTY1029 GDU1029 GNQ1029 GXM1029 HHI1029 HRE1029 IBA1029 IKW1029 IUS1029 JEO1029 JOK1029 JYG1029 KIC1029 KRY1029 LBU1029 LLQ1029 LVM1029 MFI1029 MPE1029 MZA1029 NIW1029 NSS1029 OCO1029 OMK1029 OWG1029 PGC1029 PPY1029 PZU1029 QJQ1029 QTM1029 RDI1029 RNE1029 RXA1029 SGW1029 SQS1029 TAO1029 TKK1029 TUG1029 UEC1029 UNY1029 UXU1029 VHQ1029 VRM1029 WBI1029 WLE1029 I375 WLE738 WBI738 VRM738 VHQ738 UXU738 UNY738 UEC738 TUG738 TKK738 TAO738 SQS738 SGW738 RXA738 RNE738 RDI738 QTM738 QJQ738 PZU738 PPY738 PGC738 OWG738 OMK738 OCO738 NSS738 NIW738 MZA738 MPE738 MFI738 LVM738 LLQ738 LBU738 KRY738 KIC738 JYG738 JOK738 JEO738 IUS738 IKW738 IBA738 HRE738 HHI738 GXM738 GNQ738 GDU738 FTY738 FKC738 FAG738 EQK738 EGO738 DWS738 DMW738 DDA738 CTE738 CJI738 BZM738 BPQ738 BFU738 AVY738 AMC738 ACG738 SK738 IO738 I738 SNV735 SK781:SK784 ACG781:ACG784 AMC781:AMC784 AVY781:AVY784 BFU781:BFU784 BPQ781:BPQ784 BZM781:BZM784 CJI781:CJI784 CTE781:CTE784 DDA781:DDA784 DMW781:DMW784 DWS781:DWS784 EGO781:EGO784 EQK781:EQK784 FAG781:FAG784 FKC781:FKC784 FTY781:FTY784 GDU781:GDU784 GNQ781:GNQ784 GXM781:GXM784 HHI781:HHI784 HRE781:HRE784 IBA781:IBA784 IKW781:IKW784 IUS781:IUS784 JEO781:JEO784 JOK781:JOK784 JYG781:JYG784 KIC781:KIC784 KRY781:KRY784 LBU781:LBU784 LLQ781:LLQ784 LVM781:LVM784 MFI781:MFI784 MPE781:MPE784 MZA781:MZA784 NIW781:NIW784 NSS781:NSS784 OCO781:OCO784 OMK781:OMK784 OWG781:OWG784 PGC781:PGC784 PPY781:PPY784 PZU781:PZU784 QJQ781:QJQ784 QTM781:QTM784 RDI781:RDI784 RNE781:RNE784 RXA781:RXA784 SGW781:SGW784 SQS781:SQS784 TAO781:TAO784 TKK781:TKK784 TUG781:TUG784 UEC781:UEC784 UNY781:UNY784 UXU781:UXU784 VHQ781:VHQ784 VRM781:VRM784 WBI781:WBI784 WLE781:WLE784 I781:I784 IO775:IO777 I766:I773 I1029 I488:I490 IO488:IO490 SK488:SK490 ACG488:ACG490 AMC488:AMC490 AVY488:AVY490 BFU488:BFU490 BPQ488:BPQ490 BZM488:BZM490 CJI488:CJI490 CTE488:CTE490 DDA488:DDA490 DMW488:DMW490 DWS488:DWS490 EGO488:EGO490 EQK488:EQK490 FAG488:FAG490 FKC488:FKC490 FTY488:FTY490 GDU488:GDU490 GNQ488:GNQ490 GXM488:GXM490 HHI488:HHI490 HRE488:HRE490 IBA488:IBA490 IKW488:IKW490 IUS488:IUS490 JEO488:JEO490 JOK488:JOK490 JYG488:JYG490 KIC488:KIC490 KRY488:KRY490 LBU488:LBU490 LLQ488:LLQ490 LVM488:LVM490 MFI488:MFI490 MPE488:MPE490 MZA488:MZA490 NIW488:NIW490 NSS488:NSS490 OCO488:OCO490 OMK488:OMK490 OWG488:OWG490 PGC488:PGC490 PPY488:PPY490 PZU488:PZU490 QJQ488:QJQ490 QTM488:QTM490 RDI488:RDI490 RNE488:RNE490 RXA488:RXA490 SGW488:SGW490 SQS488:SQS490 TAO488:TAO490 TKK488:TKK490 TUG488:TUG490 UEC488:UEC490 UNY488:UNY490 UXU488:UXU490 VHQ488:VHQ490 VRM488:VRM490 WBI488:WBI490 WLE488:WLE490 WVA270:WVA271 WLE270:WLE271 WBI270:WBI271 VRM270:VRM271 VHQ270:VHQ271 UXU270:UXU271 UNY270:UNY271 UEC270:UEC271 TUG270:TUG271 TKK270:TKK271 TAO270:TAO271 SQS270:SQS271 SGW270:SGW271 RXA270:RXA271 RNE270:RNE271 RDI270:RDI271 QTM270:QTM271 QJQ270:QJQ271 PZU270:PZU271 PPY270:PPY271 PGC270:PGC271 OWG270:OWG271 OMK270:OMK271 OCO270:OCO271 NSS270:NSS271 NIW270:NIW271 MZA270:MZA271 MPE270:MPE271 MFI270:MFI271 LVM270:LVM271 LLQ270:LLQ271 LBU270:LBU271 KRY270:KRY271 KIC270:KIC271 JYG270:JYG271 JOK270:JOK271 JEO270:JEO271 IUS270:IUS271 IKW270:IKW271 IBA270:IBA271 HRE270:HRE271 HHI270:HHI271 GXM270:GXM271 GNQ270:GNQ271 GDU270:GDU271 FTY270:FTY271 FKC270:FKC271 FAG270:FAG271 EQK270:EQK271 EGO270:EGO271 DWS270:DWS271 DMW270:DMW271 DDA270:DDA271 CTE270:CTE271 CJI270:CJI271 BZM270:BZM271 BPQ270:BPQ271 BFU270:BFU271 AVY270:AVY271 AMC270:AMC271 ACG270:ACG271 SK270:SK271 IO270:IO271 I276:I280 WVA738 I735 FR735 PN735 ZJ735 AJF735 ATB735 BCX735 BMT735 BWP735 CGL735 CQH735 DAD735 DJZ735 DTV735 EDR735 ENN735 EXJ735 FHF735 FRB735 GAX735 GKT735 GUP735 HEL735 HOH735 HYD735 IHZ735 IRV735 JBR735 JLN735 JVJ735 KFF735 KPB735 KYX735 LIT735 LSP735 MCL735 MMH735 MWD735 NFZ735 NPV735 NZR735 OJN735 OTJ735 PDF735 PNB735 PWX735 QGT735 QQP735 RAL735 RKH735 RUD735 SDZ735 I775:I779 WVA781:WVA784 I11:I38 JE11:JE38 TA11:TA38 ACW11:ACW38 AMS11:AMS38 AWO11:AWO38 BGK11:BGK38 BQG11:BQG38 CAC11:CAC38 CJY11:CJY38 CTU11:CTU38 DDQ11:DDQ38 DNM11:DNM38 DXI11:DXI38 EHE11:EHE38 ERA11:ERA38 FAW11:FAW38 FKS11:FKS38 FUO11:FUO38 GEK11:GEK38 GOG11:GOG38 GYC11:GYC38 HHY11:HHY38 HRU11:HRU38 IBQ11:IBQ38 ILM11:ILM38 IVI11:IVI38 JFE11:JFE38 JPA11:JPA38 JYW11:JYW38 KIS11:KIS38 KSO11:KSO38 LCK11:LCK38 LMG11:LMG38 LWC11:LWC38 MFY11:MFY38 MPU11:MPU38 MZQ11:MZQ38 NJM11:NJM38 NTI11:NTI38 ODE11:ODE38 ONA11:ONA38 OWW11:OWW38 PGS11:PGS38 PQO11:PQO38 QAK11:QAK38 QKG11:QKG38 QUC11:QUC38 RDY11:RDY38 RNU11:RNU38 RXQ11:RXQ38 SHM11:SHM38 SRI11:SRI38 TBE11:TBE38 TLA11:TLA38 TUW11:TUW38 UES11:UES38 UOO11:UOO38 UYK11:UYK38 VIG11:VIG38 VSC11:VSC38 WBY11:WBY38 WLU11:WLU38 WVQ11:WVQ38 I130:I221 JE130:JE221 TA130:TA221 ACW130:ACW221 AMS130:AMS221 AWO130:AWO221 BGK130:BGK221 BQG130:BQG221 CAC130:CAC221 CJY130:CJY221 CTU130:CTU221 DDQ130:DDQ221 DNM130:DNM221 DXI130:DXI221 EHE130:EHE221 ERA130:ERA221 FAW130:FAW221 FKS130:FKS221 FUO130:FUO221 GEK130:GEK221 GOG130:GOG221 GYC130:GYC221 HHY130:HHY221 HRU130:HRU221 IBQ130:IBQ221 ILM130:ILM221 IVI130:IVI221 JFE130:JFE221 JPA130:JPA221 JYW130:JYW221 KIS130:KIS221 KSO130:KSO221 LCK130:LCK221 LMG130:LMG221 LWC130:LWC221 MFY130:MFY221 MPU130:MPU221 MZQ130:MZQ221 NJM130:NJM221 NTI130:NTI221 ODE130:ODE221 ONA130:ONA221 OWW130:OWW221 PGS130:PGS221 PQO130:PQO221 QAK130:QAK221 QKG130:QKG221 QUC130:QUC221 RDY130:RDY221 RNU130:RNU221 RXQ130:RXQ221 SHM130:SHM221 SRI130:SRI221 TBE130:TBE221 TLA130:TLA221 TUW130:TUW221 UES130:UES221 UOO130:UOO221 UYK130:UYK221 VIG130:VIG221 VSC130:VSC221 WBY130:WBY221 WLU130:WLU221 WVQ130:WVQ221 JE276:JE279 TA276:TA279 ACW276:ACW279 AMS276:AMS279 AWO276:AWO279 BGK276:BGK279 BQG276:BQG279 CAC276:CAC279 CJY276:CJY279 CTU276:CTU279 DDQ276:DDQ279 DNM276:DNM279 DXI276:DXI279 EHE276:EHE279 ERA276:ERA279 FAW276:FAW279 FKS276:FKS279 FUO276:FUO279 GEK276:GEK279 GOG276:GOG279 GYC276:GYC279 HHY276:HHY279 HRU276:HRU279 IBQ276:IBQ279 ILM276:ILM279 IVI276:IVI279 JFE276:JFE279 JPA276:JPA279 JYW276:JYW279 KIS276:KIS279 KSO276:KSO279 LCK276:LCK279 LMG276:LMG279 LWC276:LWC279 MFY276:MFY279 MPU276:MPU279 MZQ276:MZQ279 NJM276:NJM279 NTI276:NTI279 ODE276:ODE279 ONA276:ONA279 OWW276:OWW279 PGS276:PGS279 PQO276:PQO279 QAK276:QAK279 QKG276:QKG279 QUC276:QUC279 RDY276:RDY279 RNU276:RNU279 RXQ276:RXQ279 SHM276:SHM279 SRI276:SRI279 TBE276:TBE279 TLA276:TLA279 TUW276:TUW279 UES276:UES279 UOO276:UOO279 UYK276:UYK279 VIG276:VIG279 VSC276:VSC279 WBY276:WBY279 WLU276:WLU279 WVQ276:WVQ279 WVA690:WVA691 WLE690:WLE691 WBI690:WBI691 VRM690:VRM691 VHQ690:VHQ691 UXU690:UXU691 UNY690:UNY691 UEC690:UEC691 TUG690:TUG691 TKK690:TKK691 TAO690:TAO691 SQS690:SQS691 SGW690:SGW691 RXA690:RXA691 RNE690:RNE691 RDI690:RDI691 QTM690:QTM691 QJQ690:QJQ691 PZU690:PZU691 PPY690:PPY691 PGC690:PGC691 OWG690:OWG691 OMK690:OMK691 OCO690:OCO691 NSS690:NSS691 NIW690:NIW691 MZA690:MZA691 MPE690:MPE691 MFI690:MFI691 LVM690:LVM691 LLQ690:LLQ691 LBU690:LBU691 KRY690:KRY691 KIC690:KIC691 JYG690:JYG691 JOK690:JOK691 JEO690:JEO691 IUS690:IUS691 IKW690:IKW691 IBA690:IBA691 HRE690:HRE691 HHI690:HHI691 GXM690:GXM691 GNQ690:GNQ691 GDU690:GDU691 FTY690:FTY691 FKC690:FKC691 FAG690:FAG691 EQK690:EQK691 EGO690:EGO691 DWS690:DWS691 DMW690:DMW691 DDA690:DDA691 CTE690:CTE691 CJI690:CJI691 BZM690:BZM691 BPQ690:BPQ691 BFU690:BFU691 AVY690:AVY691 AMC690:AMC691 ACG690:ACG691 SK690:SK691 IO690:IO691 I692:I700 JE692:JE700 TA692:TA700 ACW692:ACW700 AMS692:AMS700 AWO692:AWO700 BGK692:BGK700 BQG692:BQG700 CAC692:CAC700 CJY692:CJY700 CTU692:CTU700 DDQ692:DDQ700 DNM692:DNM700 DXI692:DXI700 EHE692:EHE700 ERA692:ERA700 FAW692:FAW700 FKS692:FKS700 FUO692:FUO700 GEK692:GEK700 GOG692:GOG700 GYC692:GYC700 HHY692:HHY700 HRU692:HRU700 IBQ692:IBQ700 ILM692:ILM700 IVI692:IVI700 JFE692:JFE700 JPA692:JPA700 JYW692:JYW700 KIS692:KIS700 KSO692:KSO700 LCK692:LCK700 LMG692:LMG700 LWC692:LWC700 MFY692:MFY700 MPU692:MPU700 MZQ692:MZQ700 NJM692:NJM700 NTI692:NTI700 ODE692:ODE700 ONA692:ONA700 OWW692:OWW700 PGS692:PGS700 PQO692:PQO700 QAK692:QAK700 QKG692:QKG700 QUC692:QUC700 RDY692:RDY700 RNU692:RNU700 RXQ692:RXQ700 SHM692:SHM700 SRI692:SRI700 TBE692:TBE700 TLA692:TLA700 TUW692:TUW700 UES692:UES700 UOO692:UOO700 UYK692:UYK700 VIG692:VIG700 VSC692:VSC700 WBY692:WBY700 WLU692:WLU700 WVQ692:WVQ700 WVQ743:WVQ763 WLU743:WLU763 WBY743:WBY763 VSC743:VSC763 VIG743:VIG763 UYK743:UYK763 UOO743:UOO763 UES743:UES763 TUW743:TUW763 TLA743:TLA763 TBE743:TBE763 SRI743:SRI763 SHM743:SHM763 RXQ743:RXQ763 RNU743:RNU763 RDY743:RDY763 QUC743:QUC763 QKG743:QKG763 QAK743:QAK763 PQO743:PQO763 PGS743:PGS763 OWW743:OWW763 ONA743:ONA763 ODE743:ODE763 NTI743:NTI763 NJM743:NJM763 MZQ743:MZQ763 MPU743:MPU763 MFY743:MFY763 LWC743:LWC763 LMG743:LMG763 LCK743:LCK763 KSO743:KSO763 KIS743:KIS763 JYW743:JYW763 JPA743:JPA763 JFE743:JFE763 IVI743:IVI763 ILM743:ILM763 IBQ743:IBQ763 HRU743:HRU763 HHY743:HHY763 GYC743:GYC763 GOG743:GOG763 GEK743:GEK763 FUO743:FUO763 FKS743:FKS763 FAW743:FAW763 ERA743:ERA763 EHE743:EHE763 DXI743:DXI763 DNM743:DNM763 DDQ743:DDQ763 CTU743:CTU763 CJY743:CJY763 CAC743:CAC763 BQG743:BQG763 BGK743:BGK763 AWO743:AWO763 AMS743:AMS763 ACW743:ACW763 TA743:TA763 JE743:JE763 I743:I763" xr:uid="{00000000-0002-0000-0000-00002A000000}">
      <formula1>1</formula1>
      <formula2>500</formula2>
    </dataValidation>
    <dataValidation type="textLength" allowBlank="1" showInputMessage="1" showErrorMessage="1" errorTitle="opis dostopa " error="Obvezen podatek!" prompt="Obvezen podatek" sqref="L240:L258 SN240:SN256 ACJ240:ACJ256 AMF240:AMF256 AWB240:AWB256 BFX240:BFX256 BPT240:BPT256 BZP240:BZP256 CJL240:CJL256 CTH240:CTH256 DDD240:DDD256 DMZ240:DMZ256 DWV240:DWV256 EGR240:EGR256 EQN240:EQN256 FAJ240:FAJ256 FKF240:FKF256 FUB240:FUB256 GDX240:GDX256 GNT240:GNT256 GXP240:GXP256 HHL240:HHL256 HRH240:HRH256 IBD240:IBD256 IKZ240:IKZ256 IUV240:IUV256 JER240:JER256 JON240:JON256 JYJ240:JYJ256 KIF240:KIF256 KSB240:KSB256 LBX240:LBX256 LLT240:LLT256 LVP240:LVP256 MFL240:MFL256 MPH240:MPH256 MZD240:MZD256 NIZ240:NIZ256 NSV240:NSV256 OCR240:OCR256 OMN240:OMN256 OWJ240:OWJ256 PGF240:PGF256 PQB240:PQB256 PZX240:PZX256 QJT240:QJT256 QTP240:QTP256 RDL240:RDL256 RNH240:RNH256 RXD240:RXD256 SGZ240:SGZ256 SQV240:SQV256 TAR240:TAR256 TKN240:TKN256 TUJ240:TUJ256 UEF240:UEF256 UOB240:UOB256 UXX240:UXX256 VHT240:VHT256 VRP240:VRP256 WBL240:WBL256 WLH240:WLH256 WVD240:WVD256 L11:L39 L269 IR267 SN267 ACJ267 AMF267 AWB267 BFX267 BPT267 BZP267 CJL267 CTH267 DDD267 DMZ267 DWV267 EGR267 EQN267 FAJ267 FKF267 FUB267 GDX267 GNT267 GXP267 HHL267 HRH267 IBD267 IKZ267 IUV267 JER267 JON267 JYJ267 KIF267 KSB267 LBX267 LLT267 LVP267 MFL267 MPH267 MZD267 NIZ267 NSV267 OCR267 OMN267 OWJ267 PGF267 PQB267 PZX267 QJT267 QTP267 RDL267 RNH267 RXD267 SGZ267 SQV267 TAR267 TKN267 TUJ267 UEF267 UOB267 UXX267 VHT267 VRP267 WBL267 WLH267 WVD267 IR240:IR256 IR1029 SNY735 L483:L486 M484:N485 L660 WVD488:WVD490 L9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9 WLH9 WVD9 IR766:IR777 SN766:SN777 ACJ766:ACJ777 AMF766:AMF777 AWB766:AWB777 BFX766:BFX777 BPT766:BPT777 BZP766:BZP777 CJL766:CJL777 CTH766:CTH777 DDD766:DDD777 DMZ766:DMZ777 DWV766:DWV777 EGR766:EGR777 EQN766:EQN777 FAJ766:FAJ777 FKF766:FKF777 FUB766:FUB777 GDX766:GDX777 GNT766:GNT777 GXP766:GXP777 HHL766:HHL777 HRH766:HRH777 IBD766:IBD777 IKZ766:IKZ777 IUV766:IUV777 JER766:JER777 JON766:JON777 JYJ766:JYJ777 KIF766:KIF777 KSB766:KSB777 LBX766:LBX777 LLT766:LLT777 LVP766:LVP777 MFL766:MFL777 MPH766:MPH777 MZD766:MZD777 NIZ766:NIZ777 NSV766:NSV777 OCR766:OCR777 OMN766:OMN777 OWJ766:OWJ777 PGF766:PGF777 PQB766:PQB777 PZX766:PZX777 QJT766:QJT777 QTP766:QTP777 RDL766:RDL777 RNH766:RNH777 RXD766:RXD777 SGZ766:SGZ777 SQV766:SQV777 TAR766:TAR777 TKN766:TKN777 TUJ766:TUJ777 UEF766:UEF777 UOB766:UOB777 UXX766:UXX777 VHT766:VHT777 VRP766:VRP777 WBL766:WBL777 WLH766:WLH777 WVD766:WVD777 WVD1029 SN1029 ACJ1029 AMF1029 AWB1029 BFX1029 BPT1029 BZP1029 CJL1029 CTH1029 DDD1029 DMZ1029 DWV1029 EGR1029 EQN1029 FAJ1029 FKF1029 FUB1029 GDX1029 GNT1029 GXP1029 HHL1029 HRH1029 IBD1029 IKZ1029 IUV1029 JER1029 JON1029 JYJ1029 KIF1029 KSB1029 LBX1029 LLT1029 LVP1029 MFL1029 MPH1029 MZD1029 NIZ1029 NSV1029 OCR1029 OMN1029 OWJ1029 PGF1029 PQB1029 PZX1029 QJT1029 QTP1029 RDL1029 RNH1029 RXD1029 SGZ1029 SQV1029 TAR1029 TKN1029 TUJ1029 UEF1029 UOB1029 UXX1029 VHT1029 VRP1029 WBL1029 WLH1029 L375 WLH738 WBL738 VRP738 VHT738 UXX738 UOB738 UEF738 TUJ738 TKN738 TAR738 SQV738 SGZ738 RXD738 RNH738 RDL738 QTP738 QJT738 PZX738 PQB738 PGF738 OWJ738 OMN738 OCR738 NSV738 NIZ738 MZD738 MPH738 MFL738 LVP738 LLT738 LBX738 KSB738 KIF738 JYJ738 JON738 JER738 IUV738 IKZ738 IBD738 HRH738 HHL738 GXP738 GNT738 GDX738 FUB738 FKF738 FAJ738 EQN738 EGR738 DWV738 DMZ738 DDD738 CTH738 CJL738 BZP738 BPT738 BFX738 AWB738 AMF738 ACJ738 SN738 IR738 L738 L1029 L488:L490 IR488:IR490 SN488:SN490 ACJ488:ACJ490 AMF488:AMF490 AWB488:AWB490 BFX488:BFX490 BPT488:BPT490 BZP488:BZP490 CJL488:CJL490 CTH488:CTH490 DDD488:DDD490 DMZ488:DMZ490 DWV488:DWV490 EGR488:EGR490 EQN488:EQN490 FAJ488:FAJ490 FKF488:FKF490 FUB488:FUB490 GDX488:GDX490 GNT488:GNT490 GXP488:GXP490 HHL488:HHL490 HRH488:HRH490 IBD488:IBD490 IKZ488:IKZ490 IUV488:IUV490 JER488:JER490 JON488:JON490 JYJ488:JYJ490 KIF488:KIF490 KSB488:KSB490 LBX488:LBX490 LLT488:LLT490 LVP488:LVP490 MFL488:MFL490 MPH488:MPH490 MZD488:MZD490 NIZ488:NIZ490 NSV488:NSV490 OCR488:OCR490 OMN488:OMN490 OWJ488:OWJ490 PGF488:PGF490 PQB488:PQB490 PZX488:PZX490 QJT488:QJT490 QTP488:QTP490 RDL488:RDL490 RNH488:RNH490 RXD488:RXD490 SGZ488:SGZ490 SQV488:SQV490 TAR488:TAR490 TKN488:TKN490 TUJ488:TUJ490 UEF488:UEF490 UOB488:UOB490 UXX488:UXX490 VHT488:VHT490 VRP488:VRP490 WBL488:WBL490 WLH488:WLH490 WVD270:WVD271 WLH270:WLH271 WBL270:WBL271 VRP270:VRP271 VHT270:VHT271 UXX270:UXX271 UOB270:UOB271 UEF270:UEF271 TUJ270:TUJ271 TKN270:TKN271 TAR270:TAR271 SQV270:SQV271 SGZ270:SGZ271 RXD270:RXD271 RNH270:RNH271 RDL270:RDL271 QTP270:QTP271 QJT270:QJT271 PZX270:PZX271 PQB270:PQB271 PGF270:PGF271 OWJ270:OWJ271 OMN270:OMN271 OCR270:OCR271 NSV270:NSV271 NIZ270:NIZ271 MZD270:MZD271 MPH270:MPH271 MFL270:MFL271 LVP270:LVP271 LLT270:LLT271 LBX270:LBX271 KSB270:KSB271 KIF270:KIF271 JYJ270:JYJ271 JON270:JON271 JER270:JER271 IUV270:IUV271 IKZ270:IKZ271 IBD270:IBD271 HRH270:HRH271 HHL270:HHL271 GXP270:GXP271 GNT270:GNT271 GDX270:GDX271 FUB270:FUB271 FKF270:FKF271 FAJ270:FAJ271 EQN270:EQN271 EGR270:EGR271 DWV270:DWV271 DMZ270:DMZ271 DDD270:DDD271 CTH270:CTH271 CJL270:CJL271 BZP270:BZP271 BPT270:BPT271 BFX270:BFX271 AWB270:AWB271 AMF270:AMF271 ACJ270:ACJ271 SN270:SN271 IR270:IR271 L276:L280 WVD738 L735 FU735 PQ735 ZM735 AJI735 ATE735 BDA735 BMW735 BWS735 CGO735 CQK735 DAG735 DKC735 DTY735 EDU735 ENQ735 EXM735 FHI735 FRE735 GBA735 GKW735 GUS735 HEO735 HOK735 HYG735 IIC735 IRY735 JBU735 JLQ735 JVM735 KFI735 KPE735 KZA735 LIW735 LSS735 MCO735 MMK735 MWG735 NGC735 NPY735 NZU735 OJQ735 OTM735 PDI735 PNE735 PXA735 QGW735 QQS735 RAO735 RKK735 RUG735 SEC735 JH11:JH39 TD11:TD39 ACZ11:ACZ39 AMV11:AMV39 AWR11:AWR39 BGN11:BGN39 BQJ11:BQJ39 CAF11:CAF39 CKB11:CKB39 CTX11:CTX39 DDT11:DDT39 DNP11:DNP39 DXL11:DXL39 EHH11:EHH39 ERD11:ERD39 FAZ11:FAZ39 FKV11:FKV39 FUR11:FUR39 GEN11:GEN39 GOJ11:GOJ39 GYF11:GYF39 HIB11:HIB39 HRX11:HRX39 IBT11:IBT39 ILP11:ILP39 IVL11:IVL39 JFH11:JFH39 JPD11:JPD39 JYZ11:JYZ39 KIV11:KIV39 KSR11:KSR39 LCN11:LCN39 LMJ11:LMJ39 LWF11:LWF39 MGB11:MGB39 MPX11:MPX39 MZT11:MZT39 NJP11:NJP39 NTL11:NTL39 ODH11:ODH39 OND11:OND39 OWZ11:OWZ39 PGV11:PGV39 PQR11:PQR39 QAN11:QAN39 QKJ11:QKJ39 QUF11:QUF39 REB11:REB39 RNX11:RNX39 RXT11:RXT39 SHP11:SHP39 SRL11:SRL39 TBH11:TBH39 TLD11:TLD39 TUZ11:TUZ39 UEV11:UEV39 UOR11:UOR39 UYN11:UYN39 VIJ11:VIJ39 VSF11:VSF39 WCB11:WCB39 WLX11:WLX39 WVT11:WVT39 L130:L221 JH130:JH221 TD130:TD221 ACZ130:ACZ221 AMV130:AMV221 AWR130:AWR221 BGN130:BGN221 BQJ130:BQJ221 CAF130:CAF221 CKB130:CKB221 CTX130:CTX221 DDT130:DDT221 DNP130:DNP221 DXL130:DXL221 EHH130:EHH221 ERD130:ERD221 FAZ130:FAZ221 FKV130:FKV221 FUR130:FUR221 GEN130:GEN221 GOJ130:GOJ221 GYF130:GYF221 HIB130:HIB221 HRX130:HRX221 IBT130:IBT221 ILP130:ILP221 IVL130:IVL221 JFH130:JFH221 JPD130:JPD221 JYZ130:JYZ221 KIV130:KIV221 KSR130:KSR221 LCN130:LCN221 LMJ130:LMJ221 LWF130:LWF221 MGB130:MGB221 MPX130:MPX221 MZT130:MZT221 NJP130:NJP221 NTL130:NTL221 ODH130:ODH221 OND130:OND221 OWZ130:OWZ221 PGV130:PGV221 PQR130:PQR221 QAN130:QAN221 QKJ130:QKJ221 QUF130:QUF221 REB130:REB221 RNX130:RNX221 RXT130:RXT221 SHP130:SHP221 SRL130:SRL221 TBH130:TBH221 TLD130:TLD221 TUZ130:TUZ221 UEV130:UEV221 UOR130:UOR221 UYN130:UYN221 VIJ130:VIJ221 VSF130:VSF221 WCB130:WCB221 WLX130:WLX221 WVT130:WVT221 JH276:JH279 TD276:TD279 ACZ276:ACZ279 AMV276:AMV279 AWR276:AWR279 BGN276:BGN279 BQJ276:BQJ279 CAF276:CAF279 CKB276:CKB279 CTX276:CTX279 DDT276:DDT279 DNP276:DNP279 DXL276:DXL279 EHH276:EHH279 ERD276:ERD279 FAZ276:FAZ279 FKV276:FKV279 FUR276:FUR279 GEN276:GEN279 GOJ276:GOJ279 GYF276:GYF279 HIB276:HIB279 HRX276:HRX279 IBT276:IBT279 ILP276:ILP279 IVL276:IVL279 JFH276:JFH279 JPD276:JPD279 JYZ276:JYZ279 KIV276:KIV279 KSR276:KSR279 LCN276:LCN279 LMJ276:LMJ279 LWF276:LWF279 MGB276:MGB279 MPX276:MPX279 MZT276:MZT279 NJP276:NJP279 NTL276:NTL279 ODH276:ODH279 OND276:OND279 OWZ276:OWZ279 PGV276:PGV279 PQR276:PQR279 QAN276:QAN279 QKJ276:QKJ279 QUF276:QUF279 REB276:REB279 RNX276:RNX279 RXT276:RXT279 SHP276:SHP279 SRL276:SRL279 TBH276:TBH279 TLD276:TLD279 TUZ276:TUZ279 UEV276:UEV279 UOR276:UOR279 UYN276:UYN279 VIJ276:VIJ279 VSF276:VSF279 WCB276:WCB279 WLX276:WLX279 WVT276:WVT279 WVD690:WVD691 WLH690:WLH691 WBL690:WBL691 VRP690:VRP691 VHT690:VHT691 UXX690:UXX691 UOB690:UOB691 UEF690:UEF691 TUJ690:TUJ691 TKN690:TKN691 TAR690:TAR691 SQV690:SQV691 SGZ690:SGZ691 RXD690:RXD691 RNH690:RNH691 RDL690:RDL691 QTP690:QTP691 QJT690:QJT691 PZX690:PZX691 PQB690:PQB691 PGF690:PGF691 OWJ690:OWJ691 OMN690:OMN691 OCR690:OCR691 NSV690:NSV691 NIZ690:NIZ691 MZD690:MZD691 MPH690:MPH691 MFL690:MFL691 LVP690:LVP691 LLT690:LLT691 LBX690:LBX691 KSB690:KSB691 KIF690:KIF691 JYJ690:JYJ691 JON690:JON691 JER690:JER691 IUV690:IUV691 IKZ690:IKZ691 IBD690:IBD691 HRH690:HRH691 HHL690:HHL691 GXP690:GXP691 GNT690:GNT691 GDX690:GDX691 FUB690:FUB691 FKF690:FKF691 FAJ690:FAJ691 EQN690:EQN691 EGR690:EGR691 DWV690:DWV691 DMZ690:DMZ691 DDD690:DDD691 CTH690:CTH691 CJL690:CJL691 BZP690:BZP691 BPT690:BPT691 BFX690:BFX691 AWB690:AWB691 AMF690:AMF691 ACJ690:ACJ691 SN690:SN691 IR690:IR691 L692:L700 JH692:JH700 TD692:TD700 ACZ692:ACZ700 AMV692:AMV700 AWR692:AWR700 BGN692:BGN700 BQJ692:BQJ700 CAF692:CAF700 CKB692:CKB700 CTX692:CTX700 DDT692:DDT700 DNP692:DNP700 DXL692:DXL700 EHH692:EHH700 ERD692:ERD700 FAZ692:FAZ700 FKV692:FKV700 FUR692:FUR700 GEN692:GEN700 GOJ692:GOJ700 GYF692:GYF700 HIB692:HIB700 HRX692:HRX700 IBT692:IBT700 ILP692:ILP700 IVL692:IVL700 JFH692:JFH700 JPD692:JPD700 JYZ692:JYZ700 KIV692:KIV700 KSR692:KSR700 LCN692:LCN700 LMJ692:LMJ700 LWF692:LWF700 MGB692:MGB700 MPX692:MPX700 MZT692:MZT700 NJP692:NJP700 NTL692:NTL700 ODH692:ODH700 OND692:OND700 OWZ692:OWZ700 PGV692:PGV700 PQR692:PQR700 QAN692:QAN700 QKJ692:QKJ700 QUF692:QUF700 REB692:REB700 RNX692:RNX700 RXT692:RXT700 SHP692:SHP700 SRL692:SRL700 TBH692:TBH700 TLD692:TLD700 TUZ692:TUZ700 UEV692:UEV700 UOR692:UOR700 UYN692:UYN700 VIJ692:VIJ700 VSF692:VSF700 WCB692:WCB700 WLX692:WLX700 WVT692:WVT700 JH765 TD765 ACZ765 AMV765 AWR765 BGN765 BQJ765 CAF765 CKB765 CTX765 DDT765 DNP765 DXL765 EHH765 ERD765 FAZ765 FKV765 FUR765 GEN765 GOJ765 GYF765 HIB765 HRX765 IBT765 ILP765 IVL765 JFH765 JPD765 JYZ765 KIV765 KSR765 LCN765 LMJ765 LWF765 MGB765 MPX765 MZT765 NJP765 NTL765 ODH765 OND765 OWZ765 PGV765 PQR765 QAN765 QKJ765 QUF765 REB765 RNX765 RXT765 SHP765 SRL765 TBH765 TLD765 TUZ765 UEV765 UOR765 UYN765 VIJ765 VSF765 WCB765 WLX765 WVT765 WVT743:WVT762 WLX743:WLX762 WCB743:WCB762 VSF743:VSF762 VIJ743:VIJ762 UYN743:UYN762 UOR743:UOR762 UEV743:UEV762 TUZ743:TUZ762 TLD743:TLD762 TBH743:TBH762 SRL743:SRL762 SHP743:SHP762 RXT743:RXT762 RNX743:RNX762 REB743:REB762 QUF743:QUF762 QKJ743:QKJ762 QAN743:QAN762 PQR743:PQR762 PGV743:PGV762 OWZ743:OWZ762 OND743:OND762 ODH743:ODH762 NTL743:NTL762 NJP743:NJP762 MZT743:MZT762 MPX743:MPX762 MGB743:MGB762 LWF743:LWF762 LMJ743:LMJ762 LCN743:LCN762 KSR743:KSR762 KIV743:KIV762 JYZ743:JYZ762 JPD743:JPD762 JFH743:JFH762 IVL743:IVL762 ILP743:ILP762 IBT743:IBT762 HRX743:HRX762 HIB743:HIB762 GYF743:GYF762 GOJ743:GOJ762 GEN743:GEN762 FUR743:FUR762 FKV743:FKV762 FAZ743:FAZ762 ERD743:ERD762 EHH743:EHH762 DXL743:DXL762 DNP743:DNP762 DDT743:DDT762 CTX743:CTX762 CKB743:CKB762 CAF743:CAF762 BQJ743:BQJ762 BGN743:BGN762 AWR743:AWR762 AMV743:AMV762 ACZ743:ACZ762 TD743:TD762 JH743:JH762 L743:L762 L765:L779" xr:uid="{00000000-0002-0000-0000-00002B000000}">
      <formula1>1</formula1>
      <formula2>300</formula2>
    </dataValidation>
    <dataValidation type="textLength" allowBlank="1" showInputMessage="1" showErrorMessage="1" errorTitle="Access" error="Obvezen podatek - v angleškem jeziku" prompt="Obvezen podatek" sqref="M240:M258 SO240:SO256 ACK240:ACK256 AMG240:AMG256 AWC240:AWC256 BFY240:BFY256 BPU240:BPU256 BZQ240:BZQ256 CJM240:CJM256 CTI240:CTI256 DDE240:DDE256 DNA240:DNA256 DWW240:DWW256 EGS240:EGS256 EQO240:EQO256 FAK240:FAK256 FKG240:FKG256 FUC240:FUC256 GDY240:GDY256 GNU240:GNU256 GXQ240:GXQ256 HHM240:HHM256 HRI240:HRI256 IBE240:IBE256 ILA240:ILA256 IUW240:IUW256 JES240:JES256 JOO240:JOO256 JYK240:JYK256 KIG240:KIG256 KSC240:KSC256 LBY240:LBY256 LLU240:LLU256 LVQ240:LVQ256 MFM240:MFM256 MPI240:MPI256 MZE240:MZE256 NJA240:NJA256 NSW240:NSW256 OCS240:OCS256 OMO240:OMO256 OWK240:OWK256 PGG240:PGG256 PQC240:PQC256 PZY240:PZY256 QJU240:QJU256 QTQ240:QTQ256 RDM240:RDM256 RNI240:RNI256 RXE240:RXE256 SHA240:SHA256 SQW240:SQW256 TAS240:TAS256 TKO240:TKO256 TUK240:TUK256 UEG240:UEG256 UOC240:UOC256 UXY240:UXY256 VHU240:VHU256 VRQ240:VRQ256 WBM240:WBM256 WLI240:WLI256 WVE240:WVE256 M269 IS267 SO267 ACK267 AMG267 AWC267 BFY267 BPU267 BZQ267 CJM267 CTI267 DDE267 DNA267 DWW267 EGS267 EQO267 FAK267 FKG267 FUC267 GDY267 GNU267 GXQ267 HHM267 HRI267 IBE267 ILA267 IUW267 JES267 JOO267 JYK267 KIG267 KSC267 LBY267 LLU267 LVQ267 MFM267 MPI267 MZE267 NJA267 NSW267 OCS267 OMO267 OWK267 PGG267 PQC267 PZY267 QJU267 QTQ267 RDM267 RNI267 RXE267 SHA267 SQW267 TAS267 TKO267 TUK267 UEG267 UOC267 UXY267 VHU267 VRQ267 WBM267 WLI267 WVE267 IS240:IS256 IS1029 SNZ735 M483 M660 WVE488:WVE490 IS766:IS777 SO766:SO777 ACK766:ACK777 AMG766:AMG777 AWC766:AWC777 BFY766:BFY777 BPU766:BPU777 BZQ766:BZQ777 CJM766:CJM777 CTI766:CTI777 DDE766:DDE777 DNA766:DNA777 DWW766:DWW777 EGS766:EGS777 EQO766:EQO777 FAK766:FAK777 FKG766:FKG777 FUC766:FUC777 GDY766:GDY777 GNU766:GNU777 GXQ766:GXQ777 HHM766:HHM777 HRI766:HRI777 IBE766:IBE777 ILA766:ILA777 IUW766:IUW777 JES766:JES777 JOO766:JOO777 JYK766:JYK777 KIG766:KIG777 KSC766:KSC777 LBY766:LBY777 LLU766:LLU777 LVQ766:LVQ777 MFM766:MFM777 MPI766:MPI777 MZE766:MZE777 NJA766:NJA777 NSW766:NSW777 OCS766:OCS777 OMO766:OMO777 OWK766:OWK777 PGG766:PGG777 PQC766:PQC777 PZY766:PZY777 QJU766:QJU777 QTQ766:QTQ777 RDM766:RDM777 RNI766:RNI777 RXE766:RXE777 SHA766:SHA777 SQW766:SQW777 TAS766:TAS777 TKO766:TKO777 TUK766:TUK777 UEG766:UEG777 UOC766:UOC777 UXY766:UXY777 VHU766:VHU777 VRQ766:VRQ777 WBM766:WBM777 WLI766:WLI777 WVE766:WVE777 WVE1029 SO1029 ACK1029 AMG1029 AWC1029 BFY1029 BPU1029 BZQ1029 CJM1029 CTI1029 DDE1029 DNA1029 DWW1029 EGS1029 EQO1029 FAK1029 FKG1029 FUC1029 GDY1029 GNU1029 GXQ1029 HHM1029 HRI1029 IBE1029 ILA1029 IUW1029 JES1029 JOO1029 JYK1029 KIG1029 KSC1029 LBY1029 LLU1029 LVQ1029 MFM1029 MPI1029 MZE1029 NJA1029 NSW1029 OCS1029 OMO1029 OWK1029 PGG1029 PQC1029 PZY1029 QJU1029 QTQ1029 RDM1029 RNI1029 RXE1029 SHA1029 SQW1029 TAS1029 TKO1029 TUK1029 UEG1029 UOC1029 UXY1029 VHU1029 VRQ1029 WBM1029 WLI1029 M375 WLI738 WBM738 VRQ738 VHU738 UXY738 UOC738 UEG738 TUK738 TKO738 TAS738 SQW738 SHA738 RXE738 RNI738 RDM738 QTQ738 QJU738 PZY738 PQC738 PGG738 OWK738 OMO738 OCS738 NSW738 NJA738 MZE738 MPI738 MFM738 LVQ738 LLU738 LBY738 KSC738 KIG738 JYK738 JOO738 JES738 IUW738 ILA738 IBE738 HRI738 HHM738 GXQ738 GNU738 GDY738 FUC738 FKG738 FAK738 EQO738 EGS738 DWW738 DNA738 DDE738 CTI738 CJM738 BZQ738 BPU738 BFY738 AWC738 AMG738 ACK738 SO738 IS738 M738 M1029 M488:M490 IS488:IS490 SO488:SO490 ACK488:ACK490 AMG488:AMG490 AWC488:AWC490 BFY488:BFY490 BPU488:BPU490 BZQ488:BZQ490 CJM488:CJM490 CTI488:CTI490 DDE488:DDE490 DNA488:DNA490 DWW488:DWW490 EGS488:EGS490 EQO488:EQO490 FAK488:FAK490 FKG488:FKG490 FUC488:FUC490 GDY488:GDY490 GNU488:GNU490 GXQ488:GXQ490 HHM488:HHM490 HRI488:HRI490 IBE488:IBE490 ILA488:ILA490 IUW488:IUW490 JES488:JES490 JOO488:JOO490 JYK488:JYK490 KIG488:KIG490 KSC488:KSC490 LBY488:LBY490 LLU488:LLU490 LVQ488:LVQ490 MFM488:MFM490 MPI488:MPI490 MZE488:MZE490 NJA488:NJA490 NSW488:NSW490 OCS488:OCS490 OMO488:OMO490 OWK488:OWK490 PGG488:PGG490 PQC488:PQC490 PZY488:PZY490 QJU488:QJU490 QTQ488:QTQ490 RDM488:RDM490 RNI488:RNI490 RXE488:RXE490 SHA488:SHA490 SQW488:SQW490 TAS488:TAS490 TKO488:TKO490 TUK488:TUK490 UEG488:UEG490 UOC488:UOC490 UXY488:UXY490 VHU488:VHU490 VRQ488:VRQ490 WBM488:WBM490 WLI488:WLI490 WVE270:WVE271 WLI270:WLI271 WBM270:WBM271 VRQ270:VRQ271 VHU270:VHU271 UXY270:UXY271 UOC270:UOC271 UEG270:UEG271 TUK270:TUK271 TKO270:TKO271 TAS270:TAS271 SQW270:SQW271 SHA270:SHA271 RXE270:RXE271 RNI270:RNI271 RDM270:RDM271 QTQ270:QTQ271 QJU270:QJU271 PZY270:PZY271 PQC270:PQC271 PGG270:PGG271 OWK270:OWK271 OMO270:OMO271 OCS270:OCS271 NSW270:NSW271 NJA270:NJA271 MZE270:MZE271 MPI270:MPI271 MFM270:MFM271 LVQ270:LVQ271 LLU270:LLU271 LBY270:LBY271 KSC270:KSC271 KIG270:KIG271 JYK270:JYK271 JOO270:JOO271 JES270:JES271 IUW270:IUW271 ILA270:ILA271 IBE270:IBE271 HRI270:HRI271 HHM270:HHM271 GXQ270:GXQ271 GNU270:GNU271 GDY270:GDY271 FUC270:FUC271 FKG270:FKG271 FAK270:FAK271 EQO270:EQO271 EGS270:EGS271 DWW270:DWW271 DNA270:DNA271 DDE270:DDE271 CTI270:CTI271 CJM270:CJM271 BZQ270:BZQ271 BPU270:BPU271 BFY270:BFY271 AWC270:AWC271 AMG270:AMG271 ACK270:ACK271 SO270:SO271 IS270:IS271 M276:M280 WVE738 M735 FV735 PR735 ZN735 AJJ735 ATF735 BDB735 BMX735 BWT735 CGP735 CQL735 DAH735 DKD735 DTZ735 EDV735 ENR735 EXN735 FHJ735 FRF735 GBB735 GKX735 GUT735 HEP735 HOL735 HYH735 IID735 IRZ735 JBV735 JLR735 JVN735 KFJ735 KPF735 KZB735 LIX735 LST735 MCP735 MML735 MWH735 NGD735 NPZ735 NZV735 OJR735 OTN735 PDJ735 PNF735 PXB735 QGX735 QQT735 RAP735 RKL735 RUH735 SED735 SO9:SO10 ACK9:ACK10 AMG9:AMG10 AWC9:AWC10 BFY9:BFY10 BPU9:BPU10 BZQ9:BZQ10 CJM9:CJM10 CTI9:CTI10 DDE9:DDE10 DNA9:DNA10 DWW9:DWW10 EGS9:EGS10 EQO9:EQO10 FAK9:FAK10 FKG9:FKG10 FUC9:FUC10 GDY9:GDY10 GNU9:GNU10 GXQ9:GXQ10 HHM9:HHM10 HRI9:HRI10 IBE9:IBE10 ILA9:ILA10 IUW9:IUW10 JES9:JES10 JOO9:JOO10 JYK9:JYK10 KIG9:KIG10 KSC9:KSC10 LBY9:LBY10 LLU9:LLU10 LVQ9:LVQ10 MFM9:MFM10 MPI9:MPI10 MZE9:MZE10 NJA9:NJA10 NSW9:NSW10 OCS9:OCS10 OMO9:OMO10 OWK9:OWK10 PGG9:PGG10 PQC9:PQC10 PZY9:PZY10 QJU9:QJU10 QTQ9:QTQ10 RDM9:RDM10 RNI9:RNI10 RXE9:RXE10 SHA9:SHA10 SQW9:SQW10 TAS9:TAS10 TKO9:TKO10 TUK9:TUK10 UEG9:UEG10 UOC9:UOC10 UXY9:UXY10 VHU9:VHU10 VRQ9:VRQ10 WBM9:WBM10 WLI9:WLI10 WVE9:WVE10 M9:M39 IS9:IS10 JI11:JI39 TE11:TE39 ADA11:ADA39 AMW11:AMW39 AWS11:AWS39 BGO11:BGO39 BQK11:BQK39 CAG11:CAG39 CKC11:CKC39 CTY11:CTY39 DDU11:DDU39 DNQ11:DNQ39 DXM11:DXM39 EHI11:EHI39 ERE11:ERE39 FBA11:FBA39 FKW11:FKW39 FUS11:FUS39 GEO11:GEO39 GOK11:GOK39 GYG11:GYG39 HIC11:HIC39 HRY11:HRY39 IBU11:IBU39 ILQ11:ILQ39 IVM11:IVM39 JFI11:JFI39 JPE11:JPE39 JZA11:JZA39 KIW11:KIW39 KSS11:KSS39 LCO11:LCO39 LMK11:LMK39 LWG11:LWG39 MGC11:MGC39 MPY11:MPY39 MZU11:MZU39 NJQ11:NJQ39 NTM11:NTM39 ODI11:ODI39 ONE11:ONE39 OXA11:OXA39 PGW11:PGW39 PQS11:PQS39 QAO11:QAO39 QKK11:QKK39 QUG11:QUG39 REC11:REC39 RNY11:RNY39 RXU11:RXU39 SHQ11:SHQ39 SRM11:SRM39 TBI11:TBI39 TLE11:TLE39 TVA11:TVA39 UEW11:UEW39 UOS11:UOS39 UYO11:UYO39 VIK11:VIK39 VSG11:VSG39 WCC11:WCC39 WLY11:WLY39 WVU11:WVU39 M130:M221 JI130:JI221 TE130:TE221 ADA130:ADA221 AMW130:AMW221 AWS130:AWS221 BGO130:BGO221 BQK130:BQK221 CAG130:CAG221 CKC130:CKC221 CTY130:CTY221 DDU130:DDU221 DNQ130:DNQ221 DXM130:DXM221 EHI130:EHI221 ERE130:ERE221 FBA130:FBA221 FKW130:FKW221 FUS130:FUS221 GEO130:GEO221 GOK130:GOK221 GYG130:GYG221 HIC130:HIC221 HRY130:HRY221 IBU130:IBU221 ILQ130:ILQ221 IVM130:IVM221 JFI130:JFI221 JPE130:JPE221 JZA130:JZA221 KIW130:KIW221 KSS130:KSS221 LCO130:LCO221 LMK130:LMK221 LWG130:LWG221 MGC130:MGC221 MPY130:MPY221 MZU130:MZU221 NJQ130:NJQ221 NTM130:NTM221 ODI130:ODI221 ONE130:ONE221 OXA130:OXA221 PGW130:PGW221 PQS130:PQS221 QAO130:QAO221 QKK130:QKK221 QUG130:QUG221 REC130:REC221 RNY130:RNY221 RXU130:RXU221 SHQ130:SHQ221 SRM130:SRM221 TBI130:TBI221 TLE130:TLE221 TVA130:TVA221 UEW130:UEW221 UOS130:UOS221 UYO130:UYO221 VIK130:VIK221 VSG130:VSG221 WCC130:WCC221 WLY130:WLY221 WVU130:WVU221 JI276:JI279 TE276:TE279 ADA276:ADA279 AMW276:AMW279 AWS276:AWS279 BGO276:BGO279 BQK276:BQK279 CAG276:CAG279 CKC276:CKC279 CTY276:CTY279 DDU276:DDU279 DNQ276:DNQ279 DXM276:DXM279 EHI276:EHI279 ERE276:ERE279 FBA276:FBA279 FKW276:FKW279 FUS276:FUS279 GEO276:GEO279 GOK276:GOK279 GYG276:GYG279 HIC276:HIC279 HRY276:HRY279 IBU276:IBU279 ILQ276:ILQ279 IVM276:IVM279 JFI276:JFI279 JPE276:JPE279 JZA276:JZA279 KIW276:KIW279 KSS276:KSS279 LCO276:LCO279 LMK276:LMK279 LWG276:LWG279 MGC276:MGC279 MPY276:MPY279 MZU276:MZU279 NJQ276:NJQ279 NTM276:NTM279 ODI276:ODI279 ONE276:ONE279 OXA276:OXA279 PGW276:PGW279 PQS276:PQS279 QAO276:QAO279 QKK276:QKK279 QUG276:QUG279 REC276:REC279 RNY276:RNY279 RXU276:RXU279 SHQ276:SHQ279 SRM276:SRM279 TBI276:TBI279 TLE276:TLE279 TVA276:TVA279 UEW276:UEW279 UOS276:UOS279 UYO276:UYO279 VIK276:VIK279 VSG276:VSG279 WCC276:WCC279 WLY276:WLY279 WVU276:WVU279 WVE690:WVE691 WLI690:WLI691 WBM690:WBM691 VRQ690:VRQ691 VHU690:VHU691 UXY690:UXY691 UOC690:UOC691 UEG690:UEG691 TUK690:TUK691 TKO690:TKO691 TAS690:TAS691 SQW690:SQW691 SHA690:SHA691 RXE690:RXE691 RNI690:RNI691 RDM690:RDM691 QTQ690:QTQ691 QJU690:QJU691 PZY690:PZY691 PQC690:PQC691 PGG690:PGG691 OWK690:OWK691 OMO690:OMO691 OCS690:OCS691 NSW690:NSW691 NJA690:NJA691 MZE690:MZE691 MPI690:MPI691 MFM690:MFM691 LVQ690:LVQ691 LLU690:LLU691 LBY690:LBY691 KSC690:KSC691 KIG690:KIG691 JYK690:JYK691 JOO690:JOO691 JES690:JES691 IUW690:IUW691 ILA690:ILA691 IBE690:IBE691 HRI690:HRI691 HHM690:HHM691 GXQ690:GXQ691 GNU690:GNU691 GDY690:GDY691 FUC690:FUC691 FKG690:FKG691 FAK690:FAK691 EQO690:EQO691 EGS690:EGS691 DWW690:DWW691 DNA690:DNA691 DDE690:DDE691 CTI690:CTI691 CJM690:CJM691 BZQ690:BZQ691 BPU690:BPU691 BFY690:BFY691 AWC690:AWC691 AMG690:AMG691 ACK690:ACK691 SO690:SO691 IS690:IS691 M692:M700 JI692:JI700 TE692:TE700 ADA692:ADA700 AMW692:AMW700 AWS692:AWS700 BGO692:BGO700 BQK692:BQK700 CAG692:CAG700 CKC692:CKC700 CTY692:CTY700 DDU692:DDU700 DNQ692:DNQ700 DXM692:DXM700 EHI692:EHI700 ERE692:ERE700 FBA692:FBA700 FKW692:FKW700 FUS692:FUS700 GEO692:GEO700 GOK692:GOK700 GYG692:GYG700 HIC692:HIC700 HRY692:HRY700 IBU692:IBU700 ILQ692:ILQ700 IVM692:IVM700 JFI692:JFI700 JPE692:JPE700 JZA692:JZA700 KIW692:KIW700 KSS692:KSS700 LCO692:LCO700 LMK692:LMK700 LWG692:LWG700 MGC692:MGC700 MPY692:MPY700 MZU692:MZU700 NJQ692:NJQ700 NTM692:NTM700 ODI692:ODI700 ONE692:ONE700 OXA692:OXA700 PGW692:PGW700 PQS692:PQS700 QAO692:QAO700 QKK692:QKK700 QUG692:QUG700 REC692:REC700 RNY692:RNY700 RXU692:RXU700 SHQ692:SHQ700 SRM692:SRM700 TBI692:TBI700 TLE692:TLE700 TVA692:TVA700 UEW692:UEW700 UOS692:UOS700 UYO692:UYO700 VIK692:VIK700 VSG692:VSG700 WCC692:WCC700 WLY692:WLY700 WVU692:WVU700 JI765 TE765 ADA765 AMW765 AWS765 BGO765 BQK765 CAG765 CKC765 CTY765 DDU765 DNQ765 DXM765 EHI765 ERE765 FBA765 FKW765 FUS765 GEO765 GOK765 GYG765 HIC765 HRY765 IBU765 ILQ765 IVM765 JFI765 JPE765 JZA765 KIW765 KSS765 LCO765 LMK765 LWG765 MGC765 MPY765 MZU765 NJQ765 NTM765 ODI765 ONE765 OXA765 PGW765 PQS765 QAO765 QKK765 QUG765 REC765 RNY765 RXU765 SHQ765 SRM765 TBI765 TLE765 TVA765 UEW765 UOS765 UYO765 VIK765 VSG765 WCC765 WLY765 WVU765 WVU743:WVU762 WLY743:WLY762 WCC743:WCC762 VSG743:VSG762 VIK743:VIK762 UYO743:UYO762 UOS743:UOS762 UEW743:UEW762 TVA743:TVA762 TLE743:TLE762 TBI743:TBI762 SRM743:SRM762 SHQ743:SHQ762 RXU743:RXU762 RNY743:RNY762 REC743:REC762 QUG743:QUG762 QKK743:QKK762 QAO743:QAO762 PQS743:PQS762 PGW743:PGW762 OXA743:OXA762 ONE743:ONE762 ODI743:ODI762 NTM743:NTM762 NJQ743:NJQ762 MZU743:MZU762 MPY743:MPY762 MGC743:MGC762 LWG743:LWG762 LMK743:LMK762 LCO743:LCO762 KSS743:KSS762 KIW743:KIW762 JZA743:JZA762 JPE743:JPE762 JFI743:JFI762 IVM743:IVM762 ILQ743:ILQ762 IBU743:IBU762 HRY743:HRY762 HIC743:HIC762 GYG743:GYG762 GOK743:GOK762 GEO743:GEO762 FUS743:FUS762 FKW743:FKW762 FBA743:FBA762 ERE743:ERE762 EHI743:EHI762 DXM743:DXM762 DNQ743:DNQ762 DDU743:DDU762 CTY743:CTY762 CKC743:CKC762 CAG743:CAG762 BQK743:BQK762 BGO743:BGO762 AWS743:AWS762 AMW743:AMW762 ADA743:ADA762 TE743:TE762 JI743:JI762 M743:M762 M765:M779" xr:uid="{00000000-0002-0000-0000-00002C000000}">
      <formula1>1</formula1>
      <formula2>300</formula2>
    </dataValidation>
    <dataValidation type="textLength" allowBlank="1" showInputMessage="1" showErrorMessage="1" errorTitle="namembnost" error="Obvezen podatek!" prompt="Obvezen podatek" sqref="N240:N258 SP240:SP256 ACL240:ACL256 AMH240:AMH256 AWD240:AWD256 BFZ240:BFZ256 BPV240:BPV256 BZR240:BZR256 CJN240:CJN256 CTJ240:CTJ256 DDF240:DDF256 DNB240:DNB256 DWX240:DWX256 EGT240:EGT256 EQP240:EQP256 FAL240:FAL256 FKH240:FKH256 FUD240:FUD256 GDZ240:GDZ256 GNV240:GNV256 GXR240:GXR256 HHN240:HHN256 HRJ240:HRJ256 IBF240:IBF256 ILB240:ILB256 IUX240:IUX256 JET240:JET256 JOP240:JOP256 JYL240:JYL256 KIH240:KIH256 KSD240:KSD256 LBZ240:LBZ256 LLV240:LLV256 LVR240:LVR256 MFN240:MFN256 MPJ240:MPJ256 MZF240:MZF256 NJB240:NJB256 NSX240:NSX256 OCT240:OCT256 OMP240:OMP256 OWL240:OWL256 PGH240:PGH256 PQD240:PQD256 PZZ240:PZZ256 QJV240:QJV256 QTR240:QTR256 RDN240:RDN256 RNJ240:RNJ256 RXF240:RXF256 SHB240:SHB256 SQX240:SQX256 TAT240:TAT256 TKP240:TKP256 TUL240:TUL256 UEH240:UEH256 UOD240:UOD256 UXZ240:UXZ256 VHV240:VHV256 VRR240:VRR256 WBN240:WBN256 WLJ240:WLJ256 WVF240:WVF256 N268:N269 IT266:IT267 SP266:SP267 ACL266:ACL267 AMH266:AMH267 AWD266:AWD267 BFZ266:BFZ267 BPV266:BPV267 BZR266:BZR267 CJN266:CJN267 CTJ266:CTJ267 DDF266:DDF267 DNB266:DNB267 DWX266:DWX267 EGT266:EGT267 EQP266:EQP267 FAL266:FAL267 FKH266:FKH267 FUD266:FUD267 GDZ266:GDZ267 GNV266:GNV267 GXR266:GXR267 HHN266:HHN267 HRJ266:HRJ267 IBF266:IBF267 ILB266:ILB267 IUX266:IUX267 JET266:JET267 JOP266:JOP267 JYL266:JYL267 KIH266:KIH267 KSD266:KSD267 LBZ266:LBZ267 LLV266:LLV267 LVR266:LVR267 MFN266:MFN267 MPJ266:MPJ267 MZF266:MZF267 NJB266:NJB267 NSX266:NSX267 OCT266:OCT267 OMP266:OMP267 OWL266:OWL267 PGH266:PGH267 PQD266:PQD267 PZZ266:PZZ267 QJV266:QJV267 QTR266:QTR267 RDN266:RDN267 RNJ266:RNJ267 RXF266:RXF267 SHB266:SHB267 SQX266:SQX267 TAT266:TAT267 TKP266:TKP267 TUL266:TUL267 UEH266:UEH267 UOD266:UOD267 UXZ266:UXZ267 VHV266:VHV267 VRR266:VRR267 WBN266:WBN267 WLJ266:WLJ267 WVF266:WVF267 IT1029 WVF738 N483 N486 N660 IT240:IT256 N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IT766:IT777 SP766:SP777 ACL766:ACL777 AMH766:AMH777 AWD766:AWD777 BFZ766:BFZ777 BPV766:BPV777 BZR766:BZR777 CJN766:CJN777 CTJ766:CTJ777 DDF766:DDF777 DNB766:DNB777 DWX766:DWX777 EGT766:EGT777 EQP766:EQP777 FAL766:FAL777 FKH766:FKH777 FUD766:FUD777 GDZ766:GDZ777 GNV766:GNV777 GXR766:GXR777 HHN766:HHN777 HRJ766:HRJ777 IBF766:IBF777 ILB766:ILB777 IUX766:IUX777 JET766:JET777 JOP766:JOP777 JYL766:JYL777 KIH766:KIH777 KSD766:KSD777 LBZ766:LBZ777 LLV766:LLV777 LVR766:LVR777 MFN766:MFN777 MPJ766:MPJ777 MZF766:MZF777 NJB766:NJB777 NSX766:NSX777 OCT766:OCT777 OMP766:OMP777 OWL766:OWL777 PGH766:PGH777 PQD766:PQD777 PZZ766:PZZ777 QJV766:QJV777 QTR766:QTR777 RDN766:RDN777 RNJ766:RNJ777 RXF766:RXF777 SHB766:SHB777 SQX766:SQX777 TAT766:TAT777 TKP766:TKP777 TUL766:TUL777 UEH766:UEH777 UOD766:UOD777 UXZ766:UXZ777 VHV766:VHV777 VRR766:VRR777 WBN766:WBN777 WLJ766:WLJ777 WVF766:WVF777 WVF1029 SP1029 ACL1029 AMH1029 AWD1029 BFZ1029 BPV1029 BZR1029 CJN1029 CTJ1029 DDF1029 DNB1029 DWX1029 EGT1029 EQP1029 FAL1029 FKH1029 FUD1029 GDZ1029 GNV1029 GXR1029 HHN1029 HRJ1029 IBF1029 ILB1029 IUX1029 JET1029 JOP1029 JYL1029 KIH1029 KSD1029 LBZ1029 LLV1029 LVR1029 MFN1029 MPJ1029 MZF1029 NJB1029 NSX1029 OCT1029 OMP1029 OWL1029 PGH1029 PQD1029 PZZ1029 QJV1029 QTR1029 RDN1029 RNJ1029 RXF1029 SHB1029 SQX1029 TAT1029 TKP1029 TUL1029 UEH1029 UOD1029 UXZ1029 VHV1029 VRR1029 WBN1029 WLJ1029 WVF488:WVF490 N375 WLJ738 WBN738 VRR738 VHV738 UXZ738 UOD738 UEH738 TUL738 TKP738 TAT738 SQX738 SHB738 RXF738 RNJ738 RDN738 QTR738 QJV738 PZZ738 PQD738 PGH738 OWL738 OMP738 OCT738 NSX738 NJB738 MZF738 MPJ738 MFN738 LVR738 LLV738 LBZ738 KSD738 KIH738 JYL738 JOP738 JET738 IUX738 ILB738 IBF738 HRJ738 HHN738 GXR738 GNV738 GDZ738 FUD738 FKH738 FAL738 EQP738 EGT738 DWX738 DNB738 DDF738 CTJ738 CJN738 BZR738 BPV738 BFZ738 AWD738 AMH738 ACL738 SP738 IT738 N738 N1029 N488:N490 IT488:IT490 SP488:SP490 ACL488:ACL490 AMH488:AMH490 AWD488:AWD490 BFZ488:BFZ490 BPV488:BPV490 BZR488:BZR490 CJN488:CJN490 CTJ488:CTJ490 DDF488:DDF490 DNB488:DNB490 DWX488:DWX490 EGT488:EGT490 EQP488:EQP490 FAL488:FAL490 FKH488:FKH490 FUD488:FUD490 GDZ488:GDZ490 GNV488:GNV490 GXR488:GXR490 HHN488:HHN490 HRJ488:HRJ490 IBF488:IBF490 ILB488:ILB490 IUX488:IUX490 JET488:JET490 JOP488:JOP490 JYL488:JYL490 KIH488:KIH490 KSD488:KSD490 LBZ488:LBZ490 LLV488:LLV490 LVR488:LVR490 MFN488:MFN490 MPJ488:MPJ490 MZF488:MZF490 NJB488:NJB490 NSX488:NSX490 OCT488:OCT490 OMP488:OMP490 OWL488:OWL490 PGH488:PGH490 PQD488:PQD490 PZZ488:PZZ490 QJV488:QJV490 QTR488:QTR490 RDN488:RDN490 RNJ488:RNJ490 RXF488:RXF490 SHB488:SHB490 SQX488:SQX490 TAT488:TAT490 TKP488:TKP490 TUL488:TUL490 UEH488:UEH490 UOD488:UOD490 UXZ488:UXZ490 VHV488:VHV490 VRR488:VRR490 WBN488:WBN490 WLJ488:WLJ490 N271 WVF269:WVF271 WLJ269:WLJ271 WBN269:WBN271 VRR269:VRR271 VHV269:VHV271 UXZ269:UXZ271 UOD269:UOD271 UEH269:UEH271 TUL269:TUL271 TKP269:TKP271 TAT269:TAT271 SQX269:SQX271 SHB269:SHB271 RXF269:RXF271 RNJ269:RNJ271 RDN269:RDN271 QTR269:QTR271 QJV269:QJV271 PZZ269:PZZ271 PQD269:PQD271 PGH269:PGH271 OWL269:OWL271 OMP269:OMP271 OCT269:OCT271 NSX269:NSX271 NJB269:NJB271 MZF269:MZF271 MPJ269:MPJ271 MFN269:MFN271 LVR269:LVR271 LLV269:LLV271 LBZ269:LBZ271 KSD269:KSD271 KIH269:KIH271 JYL269:JYL271 JOP269:JOP271 JET269:JET271 IUX269:IUX271 ILB269:ILB271 IBF269:IBF271 HRJ269:HRJ271 HHN269:HHN271 GXR269:GXR271 GNV269:GNV271 GDZ269:GDZ271 FUD269:FUD271 FKH269:FKH271 FAL269:FAL271 EQP269:EQP271 EGT269:EGT271 DWX269:DWX271 DNB269:DNB271 DDF269:DDF271 CTJ269:CTJ271 CJN269:CJN271 BZR269:BZR271 BPV269:BPV271 BFZ269:BFZ271 AWD269:AWD271 AMH269:AMH271 ACL269:ACL271 SP269:SP271 IT269:IT271 N276:N280 N766:N779 N36:N38 JJ36:JJ38 TF36:TF38 ADB36:ADB38 AMX36:AMX38 AWT36:AWT38 BGP36:BGP38 BQL36:BQL38 CAH36:CAH38 CKD36:CKD38 CTZ36:CTZ38 DDV36:DDV38 DNR36:DNR38 DXN36:DXN38 EHJ36:EHJ38 ERF36:ERF38 FBB36:FBB38 FKX36:FKX38 FUT36:FUT38 GEP36:GEP38 GOL36:GOL38 GYH36:GYH38 HID36:HID38 HRZ36:HRZ38 IBV36:IBV38 ILR36:ILR38 IVN36:IVN38 JFJ36:JFJ38 JPF36:JPF38 JZB36:JZB38 KIX36:KIX38 KST36:KST38 LCP36:LCP38 LML36:LML38 LWH36:LWH38 MGD36:MGD38 MPZ36:MPZ38 MZV36:MZV38 NJR36:NJR38 NTN36:NTN38 ODJ36:ODJ38 ONF36:ONF38 OXB36:OXB38 PGX36:PGX38 PQT36:PQT38 QAP36:QAP38 QKL36:QKL38 QUH36:QUH38 RED36:RED38 RNZ36:RNZ38 RXV36:RXV38 SHR36:SHR38 SRN36:SRN38 TBJ36:TBJ38 TLF36:TLF38 TVB36:TVB38 UEX36:UEX38 UOT36:UOT38 UYP36:UYP38 VIL36:VIL38 VSH36:VSH38 WCD36:WCD38 WLZ36:WLZ38 WVV36:WVV38 N11:N34 JJ11:JJ34 TF11:TF34 ADB11:ADB34 AMX11:AMX34 AWT11:AWT34 BGP11:BGP34 BQL11:BQL34 CAH11:CAH34 CKD11:CKD34 CTZ11:CTZ34 DDV11:DDV34 DNR11:DNR34 DXN11:DXN34 EHJ11:EHJ34 ERF11:ERF34 FBB11:FBB34 FKX11:FKX34 FUT11:FUT34 GEP11:GEP34 GOL11:GOL34 GYH11:GYH34 HID11:HID34 HRZ11:HRZ34 IBV11:IBV34 ILR11:ILR34 IVN11:IVN34 JFJ11:JFJ34 JPF11:JPF34 JZB11:JZB34 KIX11:KIX34 KST11:KST34 LCP11:LCP34 LML11:LML34 LWH11:LWH34 MGD11:MGD34 MPZ11:MPZ34 MZV11:MZV34 NJR11:NJR34 NTN11:NTN34 ODJ11:ODJ34 ONF11:ONF34 OXB11:OXB34 PGX11:PGX34 PQT11:PQT34 QAP11:QAP34 QKL11:QKL34 QUH11:QUH34 RED11:RED34 RNZ11:RNZ34 RXV11:RXV34 SHR11:SHR34 SRN11:SRN34 TBJ11:TBJ34 TLF11:TLF34 TVB11:TVB34 UEX11:UEX34 UOT11:UOT34 UYP11:UYP34 VIL11:VIL34 VSH11:VSH34 WCD11:WCD34 WLZ11:WLZ34 WVV11:WVV34 O222 JK222 TG222 ADC222 AMY222 AWU222 BGQ222 BQM222 CAI222 CKE222 CUA222 DDW222 DNS222 DXO222 EHK222 ERG222 FBC222 FKY222 FUU222 GEQ222 GOM222 GYI222 HIE222 HSA222 IBW222 ILS222 IVO222 JFK222 JPG222 JZC222 KIY222 KSU222 LCQ222 LMM222 LWI222 MGE222 MQA222 MZW222 NJS222 NTO222 ODK222 ONG222 OXC222 PGY222 PQU222 QAQ222 QKM222 QUI222 REE222 ROA222 RXW222 SHS222 SRO222 TBK222 TLG222 TVC222 UEY222 UOU222 UYQ222 VIM222 VSI222 WCE222 WMA222 WVW222 N130:N221 JJ130:JJ221 TF130:TF221 ADB130:ADB221 AMX130:AMX221 AWT130:AWT221 BGP130:BGP221 BQL130:BQL221 CAH130:CAH221 CKD130:CKD221 CTZ130:CTZ221 DDV130:DDV221 DNR130:DNR221 DXN130:DXN221 EHJ130:EHJ221 ERF130:ERF221 FBB130:FBB221 FKX130:FKX221 FUT130:FUT221 GEP130:GEP221 GOL130:GOL221 GYH130:GYH221 HID130:HID221 HRZ130:HRZ221 IBV130:IBV221 ILR130:ILR221 IVN130:IVN221 JFJ130:JFJ221 JPF130:JPF221 JZB130:JZB221 KIX130:KIX221 KST130:KST221 LCP130:LCP221 LML130:LML221 LWH130:LWH221 MGD130:MGD221 MPZ130:MPZ221 MZV130:MZV221 NJR130:NJR221 NTN130:NTN221 ODJ130:ODJ221 ONF130:ONF221 OXB130:OXB221 PGX130:PGX221 PQT130:PQT221 QAP130:QAP221 QKL130:QKL221 QUH130:QUH221 RED130:RED221 RNZ130:RNZ221 RXV130:RXV221 SHR130:SHR221 SRN130:SRN221 TBJ130:TBJ221 TLF130:TLF221 TVB130:TVB221 UEX130:UEX221 UOT130:UOT221 UYP130:UYP221 VIL130:VIL221 VSH130:VSH221 WCD130:WCD221 WLZ130:WLZ221 WVV130:WVV221 JJ276:JJ279 TF276:TF279 ADB276:ADB279 AMX276:AMX279 AWT276:AWT279 BGP276:BGP279 BQL276:BQL279 CAH276:CAH279 CKD276:CKD279 CTZ276:CTZ279 DDV276:DDV279 DNR276:DNR279 DXN276:DXN279 EHJ276:EHJ279 ERF276:ERF279 FBB276:FBB279 FKX276:FKX279 FUT276:FUT279 GEP276:GEP279 GOL276:GOL279 GYH276:GYH279 HID276:HID279 HRZ276:HRZ279 IBV276:IBV279 ILR276:ILR279 IVN276:IVN279 JFJ276:JFJ279 JPF276:JPF279 JZB276:JZB279 KIX276:KIX279 KST276:KST279 LCP276:LCP279 LML276:LML279 LWH276:LWH279 MGD276:MGD279 MPZ276:MPZ279 MZV276:MZV279 NJR276:NJR279 NTN276:NTN279 ODJ276:ODJ279 ONF276:ONF279 OXB276:OXB279 PGX276:PGX279 PQT276:PQT279 QAP276:QAP279 QKL276:QKL279 QUH276:QUH279 RED276:RED279 RNZ276:RNZ279 RXV276:RXV279 SHR276:SHR279 SRN276:SRN279 TBJ276:TBJ279 TLF276:TLF279 TVB276:TVB279 UEX276:UEX279 UOT276:UOT279 UYP276:UYP279 VIL276:VIL279 VSH276:VSH279 WCD276:WCD279 WLZ276:WLZ279 WVV276:WVV279 WVF690:WVF691 WLJ690:WLJ691 WBN690:WBN691 VRR690:VRR691 VHV690:VHV691 UXZ690:UXZ691 UOD690:UOD691 UEH690:UEH691 TUL690:TUL691 TKP690:TKP691 TAT690:TAT691 SQX690:SQX691 SHB690:SHB691 RXF690:RXF691 RNJ690:RNJ691 RDN690:RDN691 QTR690:QTR691 QJV690:QJV691 PZZ690:PZZ691 PQD690:PQD691 PGH690:PGH691 OWL690:OWL691 OMP690:OMP691 OCT690:OCT691 NSX690:NSX691 NJB690:NJB691 MZF690:MZF691 MPJ690:MPJ691 MFN690:MFN691 LVR690:LVR691 LLV690:LLV691 LBZ690:LBZ691 KSD690:KSD691 KIH690:KIH691 JYL690:JYL691 JOP690:JOP691 JET690:JET691 IUX690:IUX691 ILB690:ILB691 IBF690:IBF691 HRJ690:HRJ691 HHN690:HHN691 GXR690:GXR691 GNV690:GNV691 GDZ690:GDZ691 FUD690:FUD691 FKH690:FKH691 FAL690:FAL691 EQP690:EQP691 EGT690:EGT691 DWX690:DWX691 DNB690:DNB691 DDF690:DDF691 CTJ690:CTJ691 CJN690:CJN691 BZR690:BZR691 BPV690:BPV691 BFZ690:BFZ691 AWD690:AWD691 AMH690:AMH691 ACL690:ACL691 SP690:SP691 IT690:IT691 N692:N700 JJ692:JJ700 TF692:TF700 ADB692:ADB700 AMX692:AMX700 AWT692:AWT700 BGP692:BGP700 BQL692:BQL700 CAH692:CAH700 CKD692:CKD700 CTZ692:CTZ700 DDV692:DDV700 DNR692:DNR700 DXN692:DXN700 EHJ692:EHJ700 ERF692:ERF700 FBB692:FBB700 FKX692:FKX700 FUT692:FUT700 GEP692:GEP700 GOL692:GOL700 GYH692:GYH700 HID692:HID700 HRZ692:HRZ700 IBV692:IBV700 ILR692:ILR700 IVN692:IVN700 JFJ692:JFJ700 JPF692:JPF700 JZB692:JZB700 KIX692:KIX700 KST692:KST700 LCP692:LCP700 LML692:LML700 LWH692:LWH700 MGD692:MGD700 MPZ692:MPZ700 MZV692:MZV700 NJR692:NJR700 NTN692:NTN700 ODJ692:ODJ700 ONF692:ONF700 OXB692:OXB700 PGX692:PGX700 PQT692:PQT700 QAP692:QAP700 QKL692:QKL700 QUH692:QUH700 RED692:RED700 RNZ692:RNZ700 RXV692:RXV700 SHR692:SHR700 SRN692:SRN700 TBJ692:TBJ700 TLF692:TLF700 TVB692:TVB700 UEX692:UEX700 UOT692:UOT700 UYP692:UYP700 VIL692:VIL700 VSH692:VSH700 WCD692:WCD700 WLZ692:WLZ700 WVV692:WVV700 WVV743:WVV762 WLZ743:WLZ762 WCD743:WCD762 VSH743:VSH762 VIL743:VIL762 UYP743:UYP762 UOT743:UOT762 UEX743:UEX762 TVB743:TVB762 TLF743:TLF762 TBJ743:TBJ762 SRN743:SRN762 SHR743:SHR762 RXV743:RXV762 RNZ743:RNZ762 RED743:RED762 QUH743:QUH762 QKL743:QKL762 QAP743:QAP762 PQT743:PQT762 PGX743:PGX762 OXB743:OXB762 ONF743:ONF762 ODJ743:ODJ762 NTN743:NTN762 NJR743:NJR762 MZV743:MZV762 MPZ743:MPZ762 MGD743:MGD762 LWH743:LWH762 LML743:LML762 LCP743:LCP762 KST743:KST762 KIX743:KIX762 JZB743:JZB762 JPF743:JPF762 JFJ743:JFJ762 IVN743:IVN762 ILR743:ILR762 IBV743:IBV762 HRZ743:HRZ762 HID743:HID762 GYH743:GYH762 GOL743:GOL762 GEP743:GEP762 FUT743:FUT762 FKX743:FKX762 FBB743:FBB762 ERF743:ERF762 EHJ743:EHJ762 DXN743:DXN762 DNR743:DNR762 DDV743:DDV762 CTZ743:CTZ762 CKD743:CKD762 CAH743:CAH762 BQL743:BQL762 BGP743:BGP762 AWT743:AWT762 AMX743:AMX762 ADB743:ADB762 TF743:TF762 JJ743:JJ762 N743:N762" xr:uid="{00000000-0002-0000-0000-00002D000000}">
      <formula1>1</formula1>
      <formula2>300</formula2>
    </dataValidation>
    <dataValidation allowBlank="1" showInputMessage="1" showErrorMessage="1" errorTitle="purpose " error="Obvezen podatek - v angleškem jeziku!" prompt="Obvezen podatek" sqref="O240:O258 SQ240:SQ256 ACM240:ACM256 AMI240:AMI256 AWE240:AWE256 BGA240:BGA256 BPW240:BPW256 BZS240:BZS256 CJO240:CJO256 CTK240:CTK256 DDG240:DDG256 DNC240:DNC256 DWY240:DWY256 EGU240:EGU256 EQQ240:EQQ256 FAM240:FAM256 FKI240:FKI256 FUE240:FUE256 GEA240:GEA256 GNW240:GNW256 GXS240:GXS256 HHO240:HHO256 HRK240:HRK256 IBG240:IBG256 ILC240:ILC256 IUY240:IUY256 JEU240:JEU256 JOQ240:JOQ256 JYM240:JYM256 KII240:KII256 KSE240:KSE256 LCA240:LCA256 LLW240:LLW256 LVS240:LVS256 MFO240:MFO256 MPK240:MPK256 MZG240:MZG256 NJC240:NJC256 NSY240:NSY256 OCU240:OCU256 OMQ240:OMQ256 OWM240:OWM256 PGI240:PGI256 PQE240:PQE256 QAA240:QAA256 QJW240:QJW256 QTS240:QTS256 RDO240:RDO256 RNK240:RNK256 RXG240:RXG256 SHC240:SHC256 SQY240:SQY256 TAU240:TAU256 TKQ240:TKQ256 TUM240:TUM256 UEI240:UEI256 UOE240:UOE256 UYA240:UYA256 VHW240:VHW256 VRS240:VRS256 WBO240:WBO256 WLK240:WLK256 WVG240:WVG256 O268:O269 IU266:IU267 SQ266:SQ267 ACM266:ACM267 AMI266:AMI267 AWE266:AWE267 BGA266:BGA267 BPW266:BPW267 BZS266:BZS267 CJO266:CJO267 CTK266:CTK267 DDG266:DDG267 DNC266:DNC267 DWY266:DWY267 EGU266:EGU267 EQQ266:EQQ267 FAM266:FAM267 FKI266:FKI267 FUE266:FUE267 GEA266:GEA267 GNW266:GNW267 GXS266:GXS267 HHO266:HHO267 HRK266:HRK267 IBG266:IBG267 ILC266:ILC267 IUY266:IUY267 JEU266:JEU267 JOQ266:JOQ267 JYM266:JYM267 KII266:KII267 KSE266:KSE267 LCA266:LCA267 LLW266:LLW267 LVS266:LVS267 MFO266:MFO267 MPK266:MPK267 MZG266:MZG267 NJC266:NJC267 NSY266:NSY267 OCU266:OCU267 OMQ266:OMQ267 OWM266:OWM267 PGI266:PGI267 PQE266:PQE267 QAA266:QAA267 QJW266:QJW267 QTS266:QTS267 RDO266:RDO267 RNK266:RNK267 RXG266:RXG267 SHC266:SHC267 SQY266:SQY267 TAU266:TAU267 TKQ266:TKQ267 TUM266:TUM267 UEI266:UEI267 UOE266:UOE267 UYA266:UYA267 VHW266:VHW267 VRS266:VRS267 WBO266:WBO267 WLK266:WLK267 WVG266:WVG267 IU1029 WVG738 O483:O486 O660 IU240:IU256 IU766:IU777 SQ766:SQ777 ACM766:ACM777 AMI766:AMI777 AWE766:AWE777 BGA766:BGA777 BPW766:BPW777 BZS766:BZS777 CJO766:CJO777 CTK766:CTK777 DDG766:DDG777 DNC766:DNC777 DWY766:DWY777 EGU766:EGU777 EQQ766:EQQ777 FAM766:FAM777 FKI766:FKI777 FUE766:FUE777 GEA766:GEA777 GNW766:GNW777 GXS766:GXS777 HHO766:HHO777 HRK766:HRK777 IBG766:IBG777 ILC766:ILC777 IUY766:IUY777 JEU766:JEU777 JOQ766:JOQ777 JYM766:JYM777 KII766:KII777 KSE766:KSE777 LCA766:LCA777 LLW766:LLW777 LVS766:LVS777 MFO766:MFO777 MPK766:MPK777 MZG766:MZG777 NJC766:NJC777 NSY766:NSY777 OCU766:OCU777 OMQ766:OMQ777 OWM766:OWM777 PGI766:PGI777 PQE766:PQE777 QAA766:QAA777 QJW766:QJW777 QTS766:QTS777 RDO766:RDO777 RNK766:RNK777 RXG766:RXG777 SHC766:SHC777 SQY766:SQY777 TAU766:TAU777 TKQ766:TKQ777 TUM766:TUM777 UEI766:UEI777 UOE766:UOE777 UYA766:UYA777 VHW766:VHW777 VRS766:VRS777 WBO766:WBO777 WLK766:WLK777 WVG766:WVG777 WVG1029 SQ1029 ACM1029 AMI1029 AWE1029 BGA1029 BPW1029 BZS1029 CJO1029 CTK1029 DDG1029 DNC1029 DWY1029 EGU1029 EQQ1029 FAM1029 FKI1029 FUE1029 GEA1029 GNW1029 GXS1029 HHO1029 HRK1029 IBG1029 ILC1029 IUY1029 JEU1029 JOQ1029 JYM1029 KII1029 KSE1029 LCA1029 LLW1029 LVS1029 MFO1029 MPK1029 MZG1029 NJC1029 NSY1029 OCU1029 OMQ1029 OWM1029 PGI1029 PQE1029 QAA1029 QJW1029 QTS1029 RDO1029 RNK1029 RXG1029 SHC1029 SQY1029 TAU1029 TKQ1029 TUM1029 UEI1029 UOE1029 UYA1029 VHW1029 VRS1029 WBO1029 WLK1029 WVG488:WVG490 O375 WLK738 WBO738 VRS738 VHW738 UYA738 UOE738 UEI738 TUM738 TKQ738 TAU738 SQY738 SHC738 RXG738 RNK738 RDO738 QTS738 QJW738 QAA738 PQE738 PGI738 OWM738 OMQ738 OCU738 NSY738 NJC738 MZG738 MPK738 MFO738 LVS738 LLW738 LCA738 KSE738 KII738 JYM738 JOQ738 JEU738 IUY738 ILC738 IBG738 HRK738 HHO738 GXS738 GNW738 GEA738 FUE738 FKI738 FAM738 EQQ738 EGU738 DWY738 DNC738 DDG738 CTK738 CJO738 BZS738 BPW738 BGA738 AWE738 AMI738 ACM738 SQ738 IU738 O738 O1029 O488:O490 IU488:IU490 SQ488:SQ490 ACM488:ACM490 AMI488:AMI490 AWE488:AWE490 BGA488:BGA490 BPW488:BPW490 BZS488:BZS490 CJO488:CJO490 CTK488:CTK490 DDG488:DDG490 DNC488:DNC490 DWY488:DWY490 EGU488:EGU490 EQQ488:EQQ490 FAM488:FAM490 FKI488:FKI490 FUE488:FUE490 GEA488:GEA490 GNW488:GNW490 GXS488:GXS490 HHO488:HHO490 HRK488:HRK490 IBG488:IBG490 ILC488:ILC490 IUY488:IUY490 JEU488:JEU490 JOQ488:JOQ490 JYM488:JYM490 KII488:KII490 KSE488:KSE490 LCA488:LCA490 LLW488:LLW490 LVS488:LVS490 MFO488:MFO490 MPK488:MPK490 MZG488:MZG490 NJC488:NJC490 NSY488:NSY490 OCU488:OCU490 OMQ488:OMQ490 OWM488:OWM490 PGI488:PGI490 PQE488:PQE490 QAA488:QAA490 QJW488:QJW490 QTS488:QTS490 RDO488:RDO490 RNK488:RNK490 RXG488:RXG490 SHC488:SHC490 SQY488:SQY490 TAU488:TAU490 TKQ488:TKQ490 TUM488:TUM490 UEI488:UEI490 UOE488:UOE490 UYA488:UYA490 VHW488:VHW490 VRS488:VRS490 WBO488:WBO490 WLK488:WLK490 O271 WVG269:WVG271 WLK269:WLK271 WBO269:WBO271 VRS269:VRS271 VHW269:VHW271 UYA269:UYA271 UOE269:UOE271 UEI269:UEI271 TUM269:TUM271 TKQ269:TKQ271 TAU269:TAU271 SQY269:SQY271 SHC269:SHC271 RXG269:RXG271 RNK269:RNK271 RDO269:RDO271 QTS269:QTS271 QJW269:QJW271 QAA269:QAA271 PQE269:PQE271 PGI269:PGI271 OWM269:OWM271 OMQ269:OMQ271 OCU269:OCU271 NSY269:NSY271 NJC269:NJC271 MZG269:MZG271 MPK269:MPK271 MFO269:MFO271 LVS269:LVS271 LLW269:LLW271 LCA269:LCA271 KSE269:KSE271 KII269:KII271 JYM269:JYM271 JOQ269:JOQ271 JEU269:JEU271 IUY269:IUY271 ILC269:ILC271 IBG269:IBG271 HRK269:HRK271 HHO269:HHO271 GXS269:GXS271 GNW269:GNW271 GEA269:GEA271 FUE269:FUE271 FKI269:FKI271 FAM269:FAM271 EQQ269:EQQ271 EGU269:EGU271 DWY269:DWY271 DNC269:DNC271 DDG269:DDG271 CTK269:CTK271 CJO269:CJO271 BZS269:BZS271 BPW269:BPW271 BGA269:BGA271 AWE269:AWE271 AMI269:AMI271 ACM269:ACM271 SQ269:SQ271 IU269:IU271 O276:O280 O766:O779 O36:O38 JK36:JK38 TG36:TG38 ADC36:ADC38 AMY36:AMY38 AWU36:AWU38 BGQ36:BGQ38 BQM36:BQM38 CAI36:CAI38 CKE36:CKE38 CUA36:CUA38 DDW36:DDW38 DNS36:DNS38 DXO36:DXO38 EHK36:EHK38 ERG36:ERG38 FBC36:FBC38 FKY36:FKY38 FUU36:FUU38 GEQ36:GEQ38 GOM36:GOM38 GYI36:GYI38 HIE36:HIE38 HSA36:HSA38 IBW36:IBW38 ILS36:ILS38 IVO36:IVO38 JFK36:JFK38 JPG36:JPG38 JZC36:JZC38 KIY36:KIY38 KSU36:KSU38 LCQ36:LCQ38 LMM36:LMM38 LWI36:LWI38 MGE36:MGE38 MQA36:MQA38 MZW36:MZW38 NJS36:NJS38 NTO36:NTO38 ODK36:ODK38 ONG36:ONG38 OXC36:OXC38 PGY36:PGY38 PQU36:PQU38 QAQ36:QAQ38 QKM36:QKM38 QUI36:QUI38 REE36:REE38 ROA36:ROA38 RXW36:RXW38 SHS36:SHS38 SRO36:SRO38 TBK36:TBK38 TLG36:TLG38 TVC36:TVC38 UEY36:UEY38 UOU36:UOU38 UYQ36:UYQ38 VIM36:VIM38 VSI36:VSI38 WCE36:WCE38 WMA36:WMA38 WVW36:WVW38 O11:O34 JK11:JK34 TG11:TG34 ADC11:ADC34 AMY11:AMY34 AWU11:AWU34 BGQ11:BGQ34 BQM11:BQM34 CAI11:CAI34 CKE11:CKE34 CUA11:CUA34 DDW11:DDW34 DNS11:DNS34 DXO11:DXO34 EHK11:EHK34 ERG11:ERG34 FBC11:FBC34 FKY11:FKY34 FUU11:FUU34 GEQ11:GEQ34 GOM11:GOM34 GYI11:GYI34 HIE11:HIE34 HSA11:HSA34 IBW11:IBW34 ILS11:ILS34 IVO11:IVO34 JFK11:JFK34 JPG11:JPG34 JZC11:JZC34 KIY11:KIY34 KSU11:KSU34 LCQ11:LCQ34 LMM11:LMM34 LWI11:LWI34 MGE11:MGE34 MQA11:MQA34 MZW11:MZW34 NJS11:NJS34 NTO11:NTO34 ODK11:ODK34 ONG11:ONG34 OXC11:OXC34 PGY11:PGY34 PQU11:PQU34 QAQ11:QAQ34 QKM11:QKM34 QUI11:QUI34 REE11:REE34 ROA11:ROA34 RXW11:RXW34 SHS11:SHS34 SRO11:SRO34 TBK11:TBK34 TLG11:TLG34 TVC11:TVC34 UEY11:UEY34 UOU11:UOU34 UYQ11:UYQ34 VIM11:VIM34 VSI11:VSI34 WCE11:WCE34 WMA11:WMA34 WVW11:WVW34 O130:O221 JK130:JK221 TG130:TG221 ADC130:ADC221 AMY130:AMY221 AWU130:AWU221 BGQ130:BGQ221 BQM130:BQM221 CAI130:CAI221 CKE130:CKE221 CUA130:CUA221 DDW130:DDW221 DNS130:DNS221 DXO130:DXO221 EHK130:EHK221 ERG130:ERG221 FBC130:FBC221 FKY130:FKY221 FUU130:FUU221 GEQ130:GEQ221 GOM130:GOM221 GYI130:GYI221 HIE130:HIE221 HSA130:HSA221 IBW130:IBW221 ILS130:ILS221 IVO130:IVO221 JFK130:JFK221 JPG130:JPG221 JZC130:JZC221 KIY130:KIY221 KSU130:KSU221 LCQ130:LCQ221 LMM130:LMM221 LWI130:LWI221 MGE130:MGE221 MQA130:MQA221 MZW130:MZW221 NJS130:NJS221 NTO130:NTO221 ODK130:ODK221 ONG130:ONG221 OXC130:OXC221 PGY130:PGY221 PQU130:PQU221 QAQ130:QAQ221 QKM130:QKM221 QUI130:QUI221 REE130:REE221 ROA130:ROA221 RXW130:RXW221 SHS130:SHS221 SRO130:SRO221 TBK130:TBK221 TLG130:TLG221 TVC130:TVC221 UEY130:UEY221 UOU130:UOU221 UYQ130:UYQ221 VIM130:VIM221 VSI130:VSI221 WCE130:WCE221 WMA130:WMA221 WVW130:WVW221 JK276:JK279 TG276:TG279 ADC276:ADC279 AMY276:AMY279 AWU276:AWU279 BGQ276:BGQ279 BQM276:BQM279 CAI276:CAI279 CKE276:CKE279 CUA276:CUA279 DDW276:DDW279 DNS276:DNS279 DXO276:DXO279 EHK276:EHK279 ERG276:ERG279 FBC276:FBC279 FKY276:FKY279 FUU276:FUU279 GEQ276:GEQ279 GOM276:GOM279 GYI276:GYI279 HIE276:HIE279 HSA276:HSA279 IBW276:IBW279 ILS276:ILS279 IVO276:IVO279 JFK276:JFK279 JPG276:JPG279 JZC276:JZC279 KIY276:KIY279 KSU276:KSU279 LCQ276:LCQ279 LMM276:LMM279 LWI276:LWI279 MGE276:MGE279 MQA276:MQA279 MZW276:MZW279 NJS276:NJS279 NTO276:NTO279 ODK276:ODK279 ONG276:ONG279 OXC276:OXC279 PGY276:PGY279 PQU276:PQU279 QAQ276:QAQ279 QKM276:QKM279 QUI276:QUI279 REE276:REE279 ROA276:ROA279 RXW276:RXW279 SHS276:SHS279 SRO276:SRO279 TBK276:TBK279 TLG276:TLG279 TVC276:TVC279 UEY276:UEY279 UOU276:UOU279 UYQ276:UYQ279 VIM276:VIM279 VSI276:VSI279 WCE276:WCE279 WMA276:WMA279 WVW276:WVW279 WVG690:WVG691 WLK690:WLK691 WBO690:WBO691 VRS690:VRS691 VHW690:VHW691 UYA690:UYA691 UOE690:UOE691 UEI690:UEI691 TUM690:TUM691 TKQ690:TKQ691 TAU690:TAU691 SQY690:SQY691 SHC690:SHC691 RXG690:RXG691 RNK690:RNK691 RDO690:RDO691 QTS690:QTS691 QJW690:QJW691 QAA690:QAA691 PQE690:PQE691 PGI690:PGI691 OWM690:OWM691 OMQ690:OMQ691 OCU690:OCU691 NSY690:NSY691 NJC690:NJC691 MZG690:MZG691 MPK690:MPK691 MFO690:MFO691 LVS690:LVS691 LLW690:LLW691 LCA690:LCA691 KSE690:KSE691 KII690:KII691 JYM690:JYM691 JOQ690:JOQ691 JEU690:JEU691 IUY690:IUY691 ILC690:ILC691 IBG690:IBG691 HRK690:HRK691 HHO690:HHO691 GXS690:GXS691 GNW690:GNW691 GEA690:GEA691 FUE690:FUE691 FKI690:FKI691 FAM690:FAM691 EQQ690:EQQ691 EGU690:EGU691 DWY690:DWY691 DNC690:DNC691 DDG690:DDG691 CTK690:CTK691 CJO690:CJO691 BZS690:BZS691 BPW690:BPW691 BGA690:BGA691 AWE690:AWE691 AMI690:AMI691 ACM690:ACM691 SQ690:SQ691 IU690:IU691 O692:O700 JK692:JK700 TG692:TG700 ADC692:ADC700 AMY692:AMY700 AWU692:AWU700 BGQ692:BGQ700 BQM692:BQM700 CAI692:CAI700 CKE692:CKE700 CUA692:CUA700 DDW692:DDW700 DNS692:DNS700 DXO692:DXO700 EHK692:EHK700 ERG692:ERG700 FBC692:FBC700 FKY692:FKY700 FUU692:FUU700 GEQ692:GEQ700 GOM692:GOM700 GYI692:GYI700 HIE692:HIE700 HSA692:HSA700 IBW692:IBW700 ILS692:ILS700 IVO692:IVO700 JFK692:JFK700 JPG692:JPG700 JZC692:JZC700 KIY692:KIY700 KSU692:KSU700 LCQ692:LCQ700 LMM692:LMM700 LWI692:LWI700 MGE692:MGE700 MQA692:MQA700 MZW692:MZW700 NJS692:NJS700 NTO692:NTO700 ODK692:ODK700 ONG692:ONG700 OXC692:OXC700 PGY692:PGY700 PQU692:PQU700 QAQ692:QAQ700 QKM692:QKM700 QUI692:QUI700 REE692:REE700 ROA692:ROA700 RXW692:RXW700 SHS692:SHS700 SRO692:SRO700 TBK692:TBK700 TLG692:TLG700 TVC692:TVC700 UEY692:UEY700 UOU692:UOU700 UYQ692:UYQ700 VIM692:VIM700 VSI692:VSI700 WCE692:WCE700 WMA692:WMA700 WVW692:WVW700 WVW743:WVW762 WMA743:WMA762 WCE743:WCE762 VSI743:VSI762 VIM743:VIM762 UYQ743:UYQ762 UOU743:UOU762 UEY743:UEY762 TVC743:TVC762 TLG743:TLG762 TBK743:TBK762 SRO743:SRO762 SHS743:SHS762 RXW743:RXW762 ROA743:ROA762 REE743:REE762 QUI743:QUI762 QKM743:QKM762 QAQ743:QAQ762 PQU743:PQU762 PGY743:PGY762 OXC743:OXC762 ONG743:ONG762 ODK743:ODK762 NTO743:NTO762 NJS743:NJS762 MZW743:MZW762 MQA743:MQA762 MGE743:MGE762 LWI743:LWI762 LMM743:LMM762 LCQ743:LCQ762 KSU743:KSU762 KIY743:KIY762 JZC743:JZC762 JPG743:JPG762 JFK743:JFK762 IVO743:IVO762 ILS743:ILS762 IBW743:IBW762 HSA743:HSA762 HIE743:HIE762 GYI743:GYI762 GOM743:GOM762 GEQ743:GEQ762 FUU743:FUU762 FKY743:FKY762 FBC743:FBC762 ERG743:ERG762 EHK743:EHK762 DXO743:DXO762 DNS743:DNS762 DDW743:DDW762 CUA743:CUA762 CKE743:CKE762 CAI743:CAI762 BQM743:BQM762 BGQ743:BGQ762 AWU743:AWU762 AMY743:AMY762 ADC743:ADC762 TG743:TG762 JK743:JK762 O743:O762" xr:uid="{00000000-0002-0000-0000-00002E000000}"/>
    <dataValidation type="whole" showInputMessage="1" showErrorMessage="1" errorTitle="Stopnja odpisanosti" error="odstotek (celoštevilska vrednost)" prompt="Obvezen podatek" sqref="W240:W258 SY240:SY256 ACU240:ACU256 AMQ240:AMQ256 AWM240:AWM256 BGI240:BGI256 BQE240:BQE256 CAA240:CAA256 CJW240:CJW256 CTS240:CTS256 DDO240:DDO256 DNK240:DNK256 DXG240:DXG256 EHC240:EHC256 EQY240:EQY256 FAU240:FAU256 FKQ240:FKQ256 FUM240:FUM256 GEI240:GEI256 GOE240:GOE256 GYA240:GYA256 HHW240:HHW256 HRS240:HRS256 IBO240:IBO256 ILK240:ILK256 IVG240:IVG256 JFC240:JFC256 JOY240:JOY256 JYU240:JYU256 KIQ240:KIQ256 KSM240:KSM256 LCI240:LCI256 LME240:LME256 LWA240:LWA256 MFW240:MFW256 MPS240:MPS256 MZO240:MZO256 NJK240:NJK256 NTG240:NTG256 ODC240:ODC256 OMY240:OMY256 OWU240:OWU256 PGQ240:PGQ256 PQM240:PQM256 QAI240:QAI256 QKE240:QKE256 QUA240:QUA256 RDW240:RDW256 RNS240:RNS256 RXO240:RXO256 SHK240:SHK256 SRG240:SRG256 TBC240:TBC256 TKY240:TKY256 TUU240:TUU256 UEQ240:UEQ256 UOM240:UOM256 UYI240:UYI256 VIE240:VIE256 VSA240:VSA256 WBW240:WBW256 WLS240:WLS256 WVO240:WVO256 JC240:JC256 JC1029 SOJ735 W483:W486 W660 WVO488:WVO490 W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JC766:JC777 SY766:SY777 ACU766:ACU777 AMQ766:AMQ777 AWM766:AWM777 BGI766:BGI777 BQE766:BQE777 CAA766:CAA777 CJW766:CJW777 CTS766:CTS777 DDO766:DDO777 DNK766:DNK777 DXG766:DXG777 EHC766:EHC777 EQY766:EQY777 FAU766:FAU777 FKQ766:FKQ777 FUM766:FUM777 GEI766:GEI777 GOE766:GOE777 GYA766:GYA777 HHW766:HHW777 HRS766:HRS777 IBO766:IBO777 ILK766:ILK777 IVG766:IVG777 JFC766:JFC777 JOY766:JOY777 JYU766:JYU777 KIQ766:KIQ777 KSM766:KSM777 LCI766:LCI777 LME766:LME777 LWA766:LWA777 MFW766:MFW777 MPS766:MPS777 MZO766:MZO777 NJK766:NJK777 NTG766:NTG777 ODC766:ODC777 OMY766:OMY777 OWU766:OWU777 PGQ766:PGQ777 PQM766:PQM777 QAI766:QAI777 QKE766:QKE777 QUA766:QUA777 RDW766:RDW777 RNS766:RNS777 RXO766:RXO777 SHK766:SHK777 SRG766:SRG777 TBC766:TBC777 TKY766:TKY777 TUU766:TUU777 UEQ766:UEQ777 UOM766:UOM777 UYI766:UYI777 VIE766:VIE777 VSA766:VSA777 WBW766:WBW777 WLS766:WLS777 WVO766:WVO777 WVO1029 SY1029 ACU1029 AMQ1029 AWM1029 BGI1029 BQE1029 CAA1029 CJW1029 CTS1029 DDO1029 DNK1029 DXG1029 EHC1029 EQY1029 FAU1029 FKQ1029 FUM1029 GEI1029 GOE1029 GYA1029 HHW1029 HRS1029 IBO1029 ILK1029 IVG1029 JFC1029 JOY1029 JYU1029 KIQ1029 KSM1029 LCI1029 LME1029 LWA1029 MFW1029 MPS1029 MZO1029 NJK1029 NTG1029 ODC1029 OMY1029 OWU1029 PGQ1029 PQM1029 QAI1029 QKE1029 QUA1029 RDW1029 RNS1029 RXO1029 SHK1029 SRG1029 TBC1029 TKY1029 TUU1029 UEQ1029 UOM1029 UYI1029 VIE1029 VSA1029 WBW1029 WLS1029 W375 WLS738 WBW738 VSA738 VIE738 UYI738 UOM738 UEQ738 TUU738 TKY738 TBC738 SRG738 SHK738 RXO738 RNS738 RDW738 QUA738 QKE738 QAI738 PQM738 PGQ738 OWU738 OMY738 ODC738 NTG738 NJK738 MZO738 MPS738 MFW738 LWA738 LME738 LCI738 KSM738 KIQ738 JYU738 JOY738 JFC738 IVG738 ILK738 IBO738 HRS738 HHW738 GYA738 GOE738 GEI738 FUM738 FKQ738 FAU738 EQY738 EHC738 DXG738 DNK738 DDO738 CTS738 CJW738 CAA738 BQE738 BGI738 AWM738 AMQ738 ACU738 SY738 JC738 W738 W1029 W488:W490 JC488:JC490 SY488:SY490 ACU488:ACU490 AMQ488:AMQ490 AWM488:AWM490 BGI488:BGI490 BQE488:BQE490 CAA488:CAA490 CJW488:CJW490 CTS488:CTS490 DDO488:DDO490 DNK488:DNK490 DXG488:DXG490 EHC488:EHC490 EQY488:EQY490 FAU488:FAU490 FKQ488:FKQ490 FUM488:FUM490 GEI488:GEI490 GOE488:GOE490 GYA488:GYA490 HHW488:HHW490 HRS488:HRS490 IBO488:IBO490 ILK488:ILK490 IVG488:IVG490 JFC488:JFC490 JOY488:JOY490 JYU488:JYU490 KIQ488:KIQ490 KSM488:KSM490 LCI488:LCI490 LME488:LME490 LWA488:LWA490 MFW488:MFW490 MPS488:MPS490 MZO488:MZO490 NJK488:NJK490 NTG488:NTG490 ODC488:ODC490 OMY488:OMY490 OWU488:OWU490 PGQ488:PGQ490 PQM488:PQM490 QAI488:QAI490 QKE488:QKE490 QUA488:QUA490 RDW488:RDW490 RNS488:RNS490 RXO488:RXO490 SHK488:SHK490 SRG488:SRG490 TBC488:TBC490 TKY488:TKY490 TUU488:TUU490 UEQ488:UEQ490 UOM488:UOM490 UYI488:UYI490 VIE488:VIE490 VSA488:VSA490 WBW488:WBW490 WLS488:WLS490 WVO270:WVO271 WLS270:WLS271 WBW270:WBW271 VSA270:VSA271 VIE270:VIE271 UYI270:UYI271 UOM270:UOM271 UEQ270:UEQ271 TUU270:TUU271 TKY270:TKY271 TBC270:TBC271 SRG270:SRG271 SHK270:SHK271 RXO270:RXO271 RNS270:RNS271 RDW270:RDW271 QUA270:QUA271 QKE270:QKE271 QAI270:QAI271 PQM270:PQM271 PGQ270:PGQ271 OWU270:OWU271 OMY270:OMY271 ODC270:ODC271 NTG270:NTG271 NJK270:NJK271 MZO270:MZO271 MPS270:MPS271 MFW270:MFW271 LWA270:LWA271 LME270:LME271 LCI270:LCI271 KSM270:KSM271 KIQ270:KIQ271 JYU270:JYU271 JOY270:JOY271 JFC270:JFC271 IVG270:IVG271 ILK270:ILK271 IBO270:IBO271 HRS270:HRS271 HHW270:HHW271 GYA270:GYA271 GOE270:GOE271 GEI270:GEI271 FUM270:FUM271 FKQ270:FKQ271 FAU270:FAU271 EQY270:EQY271 EHC270:EHC271 DXG270:DXG271 DNK270:DNK271 DDO270:DDO271 CTS270:CTS271 CJW270:CJW271 CAA270:CAA271 BQE270:BQE271 BGI270:BGI271 AWM270:AWM271 AMQ270:AMQ271 ACU270:ACU271 SY270:SY271 JC270:JC271 W276:W280 WVO738 W735 GF735 QB735 ZX735 AJT735 ATP735 BDL735 BNH735 BXD735 CGZ735 CQV735 DAR735 DKN735 DUJ735 EEF735 EOB735 EXX735 FHT735 FRP735 GBL735 GLH735 GVD735 HEZ735 HOV735 HYR735 IIN735 ISJ735 JCF735 JMB735 JVX735 KFT735 KPP735 KZL735 LJH735 LTD735 MCZ735 MMV735 MWR735 NGN735 NQJ735 OAF735 OKB735 OTX735 PDT735 PNP735 PXL735 QHH735 QRD735 RAZ735 RKV735 RUR735 SEN735 W766:W779 W11:W38 JS11:JS38 TO11:TO38 ADK11:ADK38 ANG11:ANG38 AXC11:AXC38 BGY11:BGY38 BQU11:BQU38 CAQ11:CAQ38 CKM11:CKM38 CUI11:CUI38 DEE11:DEE38 DOA11:DOA38 DXW11:DXW38 EHS11:EHS38 ERO11:ERO38 FBK11:FBK38 FLG11:FLG38 FVC11:FVC38 GEY11:GEY38 GOU11:GOU38 GYQ11:GYQ38 HIM11:HIM38 HSI11:HSI38 ICE11:ICE38 IMA11:IMA38 IVW11:IVW38 JFS11:JFS38 JPO11:JPO38 JZK11:JZK38 KJG11:KJG38 KTC11:KTC38 LCY11:LCY38 LMU11:LMU38 LWQ11:LWQ38 MGM11:MGM38 MQI11:MQI38 NAE11:NAE38 NKA11:NKA38 NTW11:NTW38 ODS11:ODS38 ONO11:ONO38 OXK11:OXK38 PHG11:PHG38 PRC11:PRC38 QAY11:QAY38 QKU11:QKU38 QUQ11:QUQ38 REM11:REM38 ROI11:ROI38 RYE11:RYE38 SIA11:SIA38 SRW11:SRW38 TBS11:TBS38 TLO11:TLO38 TVK11:TVK38 UFG11:UFG38 UPC11:UPC38 UYY11:UYY38 VIU11:VIU38 VSQ11:VSQ38 WCM11:WCM38 WMI11:WMI38 WWE11:WWE38 W130:W221 JS130:JS221 TO130:TO221 ADK130:ADK221 ANG130:ANG221 AXC130:AXC221 BGY130:BGY221 BQU130:BQU221 CAQ130:CAQ221 CKM130:CKM221 CUI130:CUI221 DEE130:DEE221 DOA130:DOA221 DXW130:DXW221 EHS130:EHS221 ERO130:ERO221 FBK130:FBK221 FLG130:FLG221 FVC130:FVC221 GEY130:GEY221 GOU130:GOU221 GYQ130:GYQ221 HIM130:HIM221 HSI130:HSI221 ICE130:ICE221 IMA130:IMA221 IVW130:IVW221 JFS130:JFS221 JPO130:JPO221 JZK130:JZK221 KJG130:KJG221 KTC130:KTC221 LCY130:LCY221 LMU130:LMU221 LWQ130:LWQ221 MGM130:MGM221 MQI130:MQI221 NAE130:NAE221 NKA130:NKA221 NTW130:NTW221 ODS130:ODS221 ONO130:ONO221 OXK130:OXK221 PHG130:PHG221 PRC130:PRC221 QAY130:QAY221 QKU130:QKU221 QUQ130:QUQ221 REM130:REM221 ROI130:ROI221 RYE130:RYE221 SIA130:SIA221 SRW130:SRW221 TBS130:TBS221 TLO130:TLO221 TVK130:TVK221 UFG130:UFG221 UPC130:UPC221 UYY130:UYY221 VIU130:VIU221 VSQ130:VSQ221 WCM130:WCM221 WMI130:WMI221 WWE130:WWE221 JS276:JS279 TO276:TO279 ADK276:ADK279 ANG276:ANG279 AXC276:AXC279 BGY276:BGY279 BQU276:BQU279 CAQ276:CAQ279 CKM276:CKM279 CUI276:CUI279 DEE276:DEE279 DOA276:DOA279 DXW276:DXW279 EHS276:EHS279 ERO276:ERO279 FBK276:FBK279 FLG276:FLG279 FVC276:FVC279 GEY276:GEY279 GOU276:GOU279 GYQ276:GYQ279 HIM276:HIM279 HSI276:HSI279 ICE276:ICE279 IMA276:IMA279 IVW276:IVW279 JFS276:JFS279 JPO276:JPO279 JZK276:JZK279 KJG276:KJG279 KTC276:KTC279 LCY276:LCY279 LMU276:LMU279 LWQ276:LWQ279 MGM276:MGM279 MQI276:MQI279 NAE276:NAE279 NKA276:NKA279 NTW276:NTW279 ODS276:ODS279 ONO276:ONO279 OXK276:OXK279 PHG276:PHG279 PRC276:PRC279 QAY276:QAY279 QKU276:QKU279 QUQ276:QUQ279 REM276:REM279 ROI276:ROI279 RYE276:RYE279 SIA276:SIA279 SRW276:SRW279 TBS276:TBS279 TLO276:TLO279 TVK276:TVK279 UFG276:UFG279 UPC276:UPC279 UYY276:UYY279 VIU276:VIU279 VSQ276:VSQ279 WCM276:WCM279 WMI276:WMI279 WWE276:WWE279 WVO690:WVO691 WLS690:WLS691 WBW690:WBW691 VSA690:VSA691 VIE690:VIE691 UYI690:UYI691 UOM690:UOM691 UEQ690:UEQ691 TUU690:TUU691 TKY690:TKY691 TBC690:TBC691 SRG690:SRG691 SHK690:SHK691 RXO690:RXO691 RNS690:RNS691 RDW690:RDW691 QUA690:QUA691 QKE690:QKE691 QAI690:QAI691 PQM690:PQM691 PGQ690:PGQ691 OWU690:OWU691 OMY690:OMY691 ODC690:ODC691 NTG690:NTG691 NJK690:NJK691 MZO690:MZO691 MPS690:MPS691 MFW690:MFW691 LWA690:LWA691 LME690:LME691 LCI690:LCI691 KSM690:KSM691 KIQ690:KIQ691 JYU690:JYU691 JOY690:JOY691 JFC690:JFC691 IVG690:IVG691 ILK690:ILK691 IBO690:IBO691 HRS690:HRS691 HHW690:HHW691 GYA690:GYA691 GOE690:GOE691 GEI690:GEI691 FUM690:FUM691 FKQ690:FKQ691 FAU690:FAU691 EQY690:EQY691 EHC690:EHC691 DXG690:DXG691 DNK690:DNK691 DDO690:DDO691 CTS690:CTS691 CJW690:CJW691 CAA690:CAA691 BQE690:BQE691 BGI690:BGI691 AWM690:AWM691 AMQ690:AMQ691 ACU690:ACU691 SY690:SY691 JC690:JC691 W692:W699 JS692:JS699 TO692:TO699 ADK692:ADK699 ANG692:ANG699 AXC692:AXC699 BGY692:BGY699 BQU692:BQU699 CAQ692:CAQ699 CKM692:CKM699 CUI692:CUI699 DEE692:DEE699 DOA692:DOA699 DXW692:DXW699 EHS692:EHS699 ERO692:ERO699 FBK692:FBK699 FLG692:FLG699 FVC692:FVC699 GEY692:GEY699 GOU692:GOU699 GYQ692:GYQ699 HIM692:HIM699 HSI692:HSI699 ICE692:ICE699 IMA692:IMA699 IVW692:IVW699 JFS692:JFS699 JPO692:JPO699 JZK692:JZK699 KJG692:KJG699 KTC692:KTC699 LCY692:LCY699 LMU692:LMU699 LWQ692:LWQ699 MGM692:MGM699 MQI692:MQI699 NAE692:NAE699 NKA692:NKA699 NTW692:NTW699 ODS692:ODS699 ONO692:ONO699 OXK692:OXK699 PHG692:PHG699 PRC692:PRC699 QAY692:QAY699 QKU692:QKU699 QUQ692:QUQ699 REM692:REM699 ROI692:ROI699 RYE692:RYE699 SIA692:SIA699 SRW692:SRW699 TBS692:TBS699 TLO692:TLO699 TVK692:TVK699 UFG692:UFG699 UPC692:UPC699 UYY692:UYY699 VIU692:VIU699 VSQ692:VSQ699 WCM692:WCM699 WMI692:WMI699 WWE692:WWE699 WWE743:WWE763 WMI743:WMI763 WCM743:WCM763 VSQ743:VSQ763 VIU743:VIU763 UYY743:UYY763 UPC743:UPC763 UFG743:UFG763 TVK743:TVK763 TLO743:TLO763 TBS743:TBS763 SRW743:SRW763 SIA743:SIA763 RYE743:RYE763 ROI743:ROI763 REM743:REM763 QUQ743:QUQ763 QKU743:QKU763 QAY743:QAY763 PRC743:PRC763 PHG743:PHG763 OXK743:OXK763 ONO743:ONO763 ODS743:ODS763 NTW743:NTW763 NKA743:NKA763 NAE743:NAE763 MQI743:MQI763 MGM743:MGM763 LWQ743:LWQ763 LMU743:LMU763 LCY743:LCY763 KTC743:KTC763 KJG743:KJG763 JZK743:JZK763 JPO743:JPO763 JFS743:JFS763 IVW743:IVW763 IMA743:IMA763 ICE743:ICE763 HSI743:HSI763 HIM743:HIM763 GYQ743:GYQ763 GOU743:GOU763 GEY743:GEY763 FVC743:FVC763 FLG743:FLG763 FBK743:FBK763 ERO743:ERO763 EHS743:EHS763 DXW743:DXW763 DOA743:DOA763 DEE743:DEE763 CUI743:CUI763 CKM743:CKM763 CAQ743:CAQ763 BQU743:BQU763 BGY743:BGY763 AXC743:AXC763 ANG743:ANG763 ADK743:ADK763 TO743:TO763 JS743:JS763 W743:W763" xr:uid="{00000000-0002-0000-0000-00002F000000}">
      <formula1>0</formula1>
      <formula2>100</formula2>
    </dataValidation>
    <dataValidation type="whole" allowBlank="1" showInputMessage="1" showErrorMessage="1" errorTitle="Letna stopnja izkoriščenosti" error="odstotek (celoštevilska vrednost)" prompt="Obvezen podatek" sqref="JB1029 SOI735 V483:V486 V660 V766:V779 JB766:JB777 SX766:SX777 ACT766:ACT777 AMP766:AMP777 AWL766:AWL777 BGH766:BGH777 BQD766:BQD777 BZZ766:BZZ777 CJV766:CJV777 CTR766:CTR777 DDN766:DDN777 DNJ766:DNJ777 DXF766:DXF777 EHB766:EHB777 EQX766:EQX777 FAT766:FAT777 FKP766:FKP777 FUL766:FUL777 GEH766:GEH777 GOD766:GOD777 GXZ766:GXZ777 HHV766:HHV777 HRR766:HRR777 IBN766:IBN777 ILJ766:ILJ777 IVF766:IVF777 JFB766:JFB777 JOX766:JOX777 JYT766:JYT777 KIP766:KIP777 KSL766:KSL777 LCH766:LCH777 LMD766:LMD777 LVZ766:LVZ777 MFV766:MFV777 MPR766:MPR777 MZN766:MZN777 NJJ766:NJJ777 NTF766:NTF777 ODB766:ODB777 OMX766:OMX777 OWT766:OWT777 PGP766:PGP777 PQL766:PQL777 QAH766:QAH777 QKD766:QKD777 QTZ766:QTZ777 RDV766:RDV777 RNR766:RNR777 RXN766:RXN777 SHJ766:SHJ777 SRF766:SRF777 TBB766:TBB777 TKX766:TKX777 TUT766:TUT777 UEP766:UEP777 UOL766:UOL777 UYH766:UYH777 VID766:VID777 VRZ766:VRZ777 WBV766:WBV777 WLR766:WLR777 WVN766:WVN777 WVN1029 SX1029 ACT1029 AMP1029 AWL1029 BGH1029 BQD1029 BZZ1029 CJV1029 CTR1029 DDN1029 DNJ1029 DXF1029 EHB1029 EQX1029 FAT1029 FKP1029 FUL1029 GEH1029 GOD1029 GXZ1029 HHV1029 HRR1029 IBN1029 ILJ1029 IVF1029 JFB1029 JOX1029 JYT1029 KIP1029 KSL1029 LCH1029 LMD1029 LVZ1029 MFV1029 MPR1029 MZN1029 NJJ1029 NTF1029 ODB1029 OMX1029 OWT1029 PGP1029 PQL1029 QAH1029 QKD1029 QTZ1029 RDV1029 RNR1029 RXN1029 SHJ1029 SRF1029 TBB1029 TKX1029 TUT1029 UEP1029 UOL1029 UYH1029 VID1029 VRZ1029 WBV1029 WLR1029 WVN488:WVN490 V375 WLR738 WBV738 VRZ738 VID738 UYH738 UOL738 UEP738 TUT738 TKX738 TBB738 SRF738 SHJ738 RXN738 RNR738 RDV738 QTZ738 QKD738 QAH738 PQL738 PGP738 OWT738 OMX738 ODB738 NTF738 NJJ738 MZN738 MPR738 MFV738 LVZ738 LMD738 LCH738 KSL738 KIP738 JYT738 JOX738 JFB738 IVF738 ILJ738 IBN738 HRR738 HHV738 GXZ738 GOD738 GEH738 FUL738 FKP738 FAT738 EQX738 EHB738 DXF738 DNJ738 DDN738 CTR738 CJV738 BZZ738 BQD738 BGH738 AWL738 AMP738 ACT738 SX738 JB738 V738 V1029 V488:V490 JB488:JB490 SX488:SX490 ACT488:ACT490 AMP488:AMP490 AWL488:AWL490 BGH488:BGH490 BQD488:BQD490 BZZ488:BZZ490 CJV488:CJV490 CTR488:CTR490 DDN488:DDN490 DNJ488:DNJ490 DXF488:DXF490 EHB488:EHB490 EQX488:EQX490 FAT488:FAT490 FKP488:FKP490 FUL488:FUL490 GEH488:GEH490 GOD488:GOD490 GXZ488:GXZ490 HHV488:HHV490 HRR488:HRR490 IBN488:IBN490 ILJ488:ILJ490 IVF488:IVF490 JFB488:JFB490 JOX488:JOX490 JYT488:JYT490 KIP488:KIP490 KSL488:KSL490 LCH488:LCH490 LMD488:LMD490 LVZ488:LVZ490 MFV488:MFV490 MPR488:MPR490 MZN488:MZN490 NJJ488:NJJ490 NTF488:NTF490 ODB488:ODB490 OMX488:OMX490 OWT488:OWT490 PGP488:PGP490 PQL488:PQL490 QAH488:QAH490 QKD488:QKD490 QTZ488:QTZ490 RDV488:RDV490 RNR488:RNR490 RXN488:RXN490 SHJ488:SHJ490 SRF488:SRF490 TBB488:TBB490 TKX488:TKX490 TUT488:TUT490 UEP488:UEP490 UOL488:UOL490 UYH488:UYH490 VID488:VID490 VRZ488:VRZ490 WBV488:WBV490 WLR488:WLR490 V240:V271 JB240:JB271 WVN240:WVN271 WLR240:WLR271 WBV240:WBV271 VRZ240:VRZ271 VID240:VID271 UYH240:UYH271 UOL240:UOL271 UEP240:UEP271 TUT240:TUT271 TKX240:TKX271 TBB240:TBB271 SRF240:SRF271 SHJ240:SHJ271 RXN240:RXN271 RNR240:RNR271 RDV240:RDV271 QTZ240:QTZ271 QKD240:QKD271 QAH240:QAH271 PQL240:PQL271 PGP240:PGP271 OWT240:OWT271 OMX240:OMX271 ODB240:ODB271 NTF240:NTF271 NJJ240:NJJ271 MZN240:MZN271 MPR240:MPR271 MFV240:MFV271 LVZ240:LVZ271 LMD240:LMD271 LCH240:LCH271 KSL240:KSL271 KIP240:KIP271 JYT240:JYT271 JOX240:JOX271 JFB240:JFB271 IVF240:IVF271 ILJ240:ILJ271 IBN240:IBN271 HRR240:HRR271 HHV240:HHV271 GXZ240:GXZ271 GOD240:GOD271 GEH240:GEH271 FUL240:FUL271 FKP240:FKP271 FAT240:FAT271 EQX240:EQX271 EHB240:EHB271 DXF240:DXF271 DNJ240:DNJ271 DDN240:DDN271 CTR240:CTR271 CJV240:CJV271 BZZ240:BZZ271 BQD240:BQD271 BGH240:BGH271 AWL240:AWL271 AMP240:AMP271 ACT240:ACT271 SX240:SX271 V276:V280 WVN738 V735 GE735 QA735 ZW735 AJS735 ATO735 BDK735 BNG735 BXC735 CGY735 CQU735 DAQ735 DKM735 DUI735 EEE735 EOA735 EXW735 FHS735 FRO735 GBK735 GLG735 GVC735 HEY735 HOU735 HYQ735 IIM735 ISI735 JCE735 JMA735 JVW735 KFS735 KPO735 KZK735 LJG735 LTC735 MCY735 MMU735 MWQ735 NGM735 NQI735 OAE735 OKA735 OTW735 PDS735 PNO735 PXK735 QHG735 QRC735 RAY735 RKU735 RUQ735 SEM735 WVN9:WVN10 WLR9:WLR10 WBV9:WBV10 VRZ9:VRZ10 VID9:VID10 UYH9:UYH10 UOL9:UOL10 UEP9:UEP10 TUT9:TUT10 TKX9:TKX10 TBB9:TBB10 SRF9:SRF10 SHJ9:SHJ10 RXN9:RXN10 RNR9:RNR10 RDV9:RDV10 QTZ9:QTZ10 QKD9:QKD10 QAH9:QAH10 PQL9:PQL10 PGP9:PGP10 OWT9:OWT10 OMX9:OMX10 ODB9:ODB10 NTF9:NTF10 NJJ9:NJJ10 MZN9:MZN10 MPR9:MPR10 MFV9:MFV10 LVZ9:LVZ10 LMD9:LMD10 LCH9:LCH10 KSL9:KSL10 KIP9:KIP10 JYT9:JYT10 JOX9:JOX10 JFB9:JFB10 IVF9:IVF10 ILJ9:ILJ10 IBN9:IBN10 HRR9:HRR10 HHV9:HHV10 GXZ9:GXZ10 GOD9:GOD10 GEH9:GEH10 FUL9:FUL10 FKP9:FKP10 FAT9:FAT10 EQX9:EQX10 EHB9:EHB10 DXF9:DXF10 DNJ9:DNJ10 DDN9:DDN10 CTR9:CTR10 CJV9:CJV10 BZZ9:BZZ10 BQD9:BQD10 BGH9:BGH10 AWL9:AWL10 AMP9:AMP10 ACT9:ACT10 SX9:SX10 JB9:JB10 V9:V38 JR11:JR38 TN11:TN38 ADJ11:ADJ38 ANF11:ANF38 AXB11:AXB38 BGX11:BGX38 BQT11:BQT38 CAP11:CAP38 CKL11:CKL38 CUH11:CUH38 DED11:DED38 DNZ11:DNZ38 DXV11:DXV38 EHR11:EHR38 ERN11:ERN38 FBJ11:FBJ38 FLF11:FLF38 FVB11:FVB38 GEX11:GEX38 GOT11:GOT38 GYP11:GYP38 HIL11:HIL38 HSH11:HSH38 ICD11:ICD38 ILZ11:ILZ38 IVV11:IVV38 JFR11:JFR38 JPN11:JPN38 JZJ11:JZJ38 KJF11:KJF38 KTB11:KTB38 LCX11:LCX38 LMT11:LMT38 LWP11:LWP38 MGL11:MGL38 MQH11:MQH38 NAD11:NAD38 NJZ11:NJZ38 NTV11:NTV38 ODR11:ODR38 ONN11:ONN38 OXJ11:OXJ38 PHF11:PHF38 PRB11:PRB38 QAX11:QAX38 QKT11:QKT38 QUP11:QUP38 REL11:REL38 ROH11:ROH38 RYD11:RYD38 SHZ11:SHZ38 SRV11:SRV38 TBR11:TBR38 TLN11:TLN38 TVJ11:TVJ38 UFF11:UFF38 UPB11:UPB38 UYX11:UYX38 VIT11:VIT38 VSP11:VSP38 WCL11:WCL38 WMH11:WMH38 WWD11:WWD38 V130:V221 JR130:JR221 TN130:TN221 ADJ130:ADJ221 ANF130:ANF221 AXB130:AXB221 BGX130:BGX221 BQT130:BQT221 CAP130:CAP221 CKL130:CKL221 CUH130:CUH221 DED130:DED221 DNZ130:DNZ221 DXV130:DXV221 EHR130:EHR221 ERN130:ERN221 FBJ130:FBJ221 FLF130:FLF221 FVB130:FVB221 GEX130:GEX221 GOT130:GOT221 GYP130:GYP221 HIL130:HIL221 HSH130:HSH221 ICD130:ICD221 ILZ130:ILZ221 IVV130:IVV221 JFR130:JFR221 JPN130:JPN221 JZJ130:JZJ221 KJF130:KJF221 KTB130:KTB221 LCX130:LCX221 LMT130:LMT221 LWP130:LWP221 MGL130:MGL221 MQH130:MQH221 NAD130:NAD221 NJZ130:NJZ221 NTV130:NTV221 ODR130:ODR221 ONN130:ONN221 OXJ130:OXJ221 PHF130:PHF221 PRB130:PRB221 QAX130:QAX221 QKT130:QKT221 QUP130:QUP221 REL130:REL221 ROH130:ROH221 RYD130:RYD221 SHZ130:SHZ221 SRV130:SRV221 TBR130:TBR221 TLN130:TLN221 TVJ130:TVJ221 UFF130:UFF221 UPB130:UPB221 UYX130:UYX221 VIT130:VIT221 VSP130:VSP221 WCL130:WCL221 WMH130:WMH221 WWD130:WWD221 JR276:JR279 TN276:TN279 ADJ276:ADJ279 ANF276:ANF279 AXB276:AXB279 BGX276:BGX279 BQT276:BQT279 CAP276:CAP279 CKL276:CKL279 CUH276:CUH279 DED276:DED279 DNZ276:DNZ279 DXV276:DXV279 EHR276:EHR279 ERN276:ERN279 FBJ276:FBJ279 FLF276:FLF279 FVB276:FVB279 GEX276:GEX279 GOT276:GOT279 GYP276:GYP279 HIL276:HIL279 HSH276:HSH279 ICD276:ICD279 ILZ276:ILZ279 IVV276:IVV279 JFR276:JFR279 JPN276:JPN279 JZJ276:JZJ279 KJF276:KJF279 KTB276:KTB279 LCX276:LCX279 LMT276:LMT279 LWP276:LWP279 MGL276:MGL279 MQH276:MQH279 NAD276:NAD279 NJZ276:NJZ279 NTV276:NTV279 ODR276:ODR279 ONN276:ONN279 OXJ276:OXJ279 PHF276:PHF279 PRB276:PRB279 QAX276:QAX279 QKT276:QKT279 QUP276:QUP279 REL276:REL279 ROH276:ROH279 RYD276:RYD279 SHZ276:SHZ279 SRV276:SRV279 TBR276:TBR279 TLN276:TLN279 TVJ276:TVJ279 UFF276:UFF279 UPB276:UPB279 UYX276:UYX279 VIT276:VIT279 VSP276:VSP279 WCL276:WCL279 WMH276:WMH279 WWD276:WWD279 WVN690:WVN691 WLR690:WLR691 WBV690:WBV691 VRZ690:VRZ691 VID690:VID691 UYH690:UYH691 UOL690:UOL691 UEP690:UEP691 TUT690:TUT691 TKX690:TKX691 TBB690:TBB691 SRF690:SRF691 SHJ690:SHJ691 RXN690:RXN691 RNR690:RNR691 RDV690:RDV691 QTZ690:QTZ691 QKD690:QKD691 QAH690:QAH691 PQL690:PQL691 PGP690:PGP691 OWT690:OWT691 OMX690:OMX691 ODB690:ODB691 NTF690:NTF691 NJJ690:NJJ691 MZN690:MZN691 MPR690:MPR691 MFV690:MFV691 LVZ690:LVZ691 LMD690:LMD691 LCH690:LCH691 KSL690:KSL691 KIP690:KIP691 JYT690:JYT691 JOX690:JOX691 JFB690:JFB691 IVF690:IVF691 ILJ690:ILJ691 IBN690:IBN691 HRR690:HRR691 HHV690:HHV691 GXZ690:GXZ691 GOD690:GOD691 GEH690:GEH691 FUL690:FUL691 FKP690:FKP691 FAT690:FAT691 EQX690:EQX691 EHB690:EHB691 DXF690:DXF691 DNJ690:DNJ691 DDN690:DDN691 CTR690:CTR691 CJV690:CJV691 BZZ690:BZZ691 BQD690:BQD691 BGH690:BGH691 AWL690:AWL691 AMP690:AMP691 ACT690:ACT691 SX690:SX691 JB690:JB691 V692:V699 JR692:JR699 TN692:TN699 ADJ692:ADJ699 ANF692:ANF699 AXB692:AXB699 BGX692:BGX699 BQT692:BQT699 CAP692:CAP699 CKL692:CKL699 CUH692:CUH699 DED692:DED699 DNZ692:DNZ699 DXV692:DXV699 EHR692:EHR699 ERN692:ERN699 FBJ692:FBJ699 FLF692:FLF699 FVB692:FVB699 GEX692:GEX699 GOT692:GOT699 GYP692:GYP699 HIL692:HIL699 HSH692:HSH699 ICD692:ICD699 ILZ692:ILZ699 IVV692:IVV699 JFR692:JFR699 JPN692:JPN699 JZJ692:JZJ699 KJF692:KJF699 KTB692:KTB699 LCX692:LCX699 LMT692:LMT699 LWP692:LWP699 MGL692:MGL699 MQH692:MQH699 NAD692:NAD699 NJZ692:NJZ699 NTV692:NTV699 ODR692:ODR699 ONN692:ONN699 OXJ692:OXJ699 PHF692:PHF699 PRB692:PRB699 QAX692:QAX699 QKT692:QKT699 QUP692:QUP699 REL692:REL699 ROH692:ROH699 RYD692:RYD699 SHZ692:SHZ699 SRV692:SRV699 TBR692:TBR699 TLN692:TLN699 TVJ692:TVJ699 UFF692:UFF699 UPB692:UPB699 UYX692:UYX699 VIT692:VIT699 VSP692:VSP699 WCL692:WCL699 WMH692:WMH699 WWD692:WWD699 WWD743:WWD763 WMH743:WMH763 WCL743:WCL763 VSP743:VSP763 VIT743:VIT763 UYX743:UYX763 UPB743:UPB763 UFF743:UFF763 TVJ743:TVJ763 TLN743:TLN763 TBR743:TBR763 SRV743:SRV763 SHZ743:SHZ763 RYD743:RYD763 ROH743:ROH763 REL743:REL763 QUP743:QUP763 QKT743:QKT763 QAX743:QAX763 PRB743:PRB763 PHF743:PHF763 OXJ743:OXJ763 ONN743:ONN763 ODR743:ODR763 NTV743:NTV763 NJZ743:NJZ763 NAD743:NAD763 MQH743:MQH763 MGL743:MGL763 LWP743:LWP763 LMT743:LMT763 LCX743:LCX763 KTB743:KTB763 KJF743:KJF763 JZJ743:JZJ763 JPN743:JPN763 JFR743:JFR763 IVV743:IVV763 ILZ743:ILZ763 ICD743:ICD763 HSH743:HSH763 HIL743:HIL763 GYP743:GYP763 GOT743:GOT763 GEX743:GEX763 FVB743:FVB763 FLF743:FLF763 FBJ743:FBJ763 ERN743:ERN763 EHR743:EHR763 DXV743:DXV763 DNZ743:DNZ763 DED743:DED763 CUH743:CUH763 CKL743:CKL763 CAP743:CAP763 BQT743:BQT763 BGX743:BGX763 AXB743:AXB763 ANF743:ANF763 ADJ743:ADJ763 TN743:TN763 JR743:JR763 V743:V763" xr:uid="{00000000-0002-0000-0000-000030000000}">
      <formula1>0</formula1>
      <formula2>300</formula2>
    </dataValidation>
    <dataValidation allowBlank="1" showInputMessage="1" showErrorMessage="1" errorTitle="Klasifikacija" error="Obvezen podatek_x000a_" sqref="Y240:Y258 TA240:TA256 ACW240:ACW256 AMS240:AMS256 AWO240:AWO256 BGK240:BGK256 BQG240:BQG256 CAC240:CAC256 CJY240:CJY256 CTU240:CTU256 DDQ240:DDQ256 DNM240:DNM256 DXI240:DXI256 EHE240:EHE256 ERA240:ERA256 FAW240:FAW256 FKS240:FKS256 FUO240:FUO256 GEK240:GEK256 GOG240:GOG256 GYC240:GYC256 HHY240:HHY256 HRU240:HRU256 IBQ240:IBQ256 ILM240:ILM256 IVI240:IVI256 JFE240:JFE256 JPA240:JPA256 JYW240:JYW256 KIS240:KIS256 KSO240:KSO256 LCK240:LCK256 LMG240:LMG256 LWC240:LWC256 MFY240:MFY256 MPU240:MPU256 MZQ240:MZQ256 NJM240:NJM256 NTI240:NTI256 ODE240:ODE256 ONA240:ONA256 OWW240:OWW256 PGS240:PGS256 PQO240:PQO256 QAK240:QAK256 QKG240:QKG256 QUC240:QUC256 RDY240:RDY256 RNU240:RNU256 RXQ240:RXQ256 SHM240:SHM256 SRI240:SRI256 TBE240:TBE256 TLA240:TLA256 TUW240:TUW256 UES240:UES256 UOO240:UOO256 UYK240:UYK256 VIG240:VIG256 VSC240:VSC256 WBY240:WBY256 WLU240:WLU256 WVQ240:WVQ256 AMS488:AMS491 Y276:Y280 JE738:JE742 TA738:TA742 Y483:Y486 Y660 JE240:JE256 JE766:JE777 TA766:TA777 ACW766:ACW777 AMS766:AMS777 AWO766:AWO777 BGK766:BGK777 BQG766:BQG777 CAC766:CAC777 CJY766:CJY777 CTU766:CTU777 DDQ766:DDQ777 DNM766:DNM777 DXI766:DXI777 EHE766:EHE777 ERA766:ERA777 FAW766:FAW777 FKS766:FKS777 FUO766:FUO777 GEK766:GEK777 GOG766:GOG777 GYC766:GYC777 HHY766:HHY777 HRU766:HRU777 IBQ766:IBQ777 ILM766:ILM777 IVI766:IVI777 JFE766:JFE777 JPA766:JPA777 JYW766:JYW777 KIS766:KIS777 KSO766:KSO777 LCK766:LCK777 LMG766:LMG777 LWC766:LWC777 MFY766:MFY777 MPU766:MPU777 MZQ766:MZQ777 NJM766:NJM777 NTI766:NTI777 ODE766:ODE777 ONA766:ONA777 OWW766:OWW777 PGS766:PGS777 PQO766:PQO777 QAK766:QAK777 QKG766:QKG777 QUC766:QUC777 RDY766:RDY777 RNU766:RNU777 RXQ766:RXQ777 SHM766:SHM777 SRI766:SRI777 TBE766:TBE777 TLA766:TLA777 TUW766:TUW777 UES766:UES777 UOO766:UOO777 UYK766:UYK777 VIG766:VIG777 VSC766:VSC777 WBY766:WBY777 WLU766:WLU777 WVQ766:WVQ777 WVQ1029 AWO488:AWO491 BGK488:BGK491 BQG488:BQG491 CAC488:CAC491 CJY488:CJY491 CTU488:CTU491 DDQ488:DDQ491 DNM488:DNM491 DXI488:DXI491 EHE488:EHE491 ERA488:ERA491 FAW488:FAW491 FKS488:FKS491 FUO488:FUO491 GEK488:GEK491 GOG488:GOG491 GYC488:GYC491 HHY488:HHY491 HRU488:HRU491 IBQ488:IBQ491 ILM488:ILM491 IVI488:IVI491 JFE488:JFE491 JPA488:JPA491 JYW488:JYW491 KIS488:KIS491 KSO488:KSO491 LCK488:LCK491 LMG488:LMG491 LWC488:LWC491 MFY488:MFY491 MPU488:MPU491 MZQ488:MZQ491 NJM488:NJM491 NTI488:NTI491 ODE488:ODE491 ONA488:ONA491 OWW488:OWW491 PGS488:PGS491 PQO488:PQO491 QAK488:QAK491 QKG488:QKG491 QUC488:QUC491 RDY488:RDY491 RNU488:RNU491 RXQ488:RXQ491 SHM488:SHM491 SRI488:SRI491 TBE488:TBE491 TLA488:TLA491 TUW488:TUW491 UES488:UES491 UOO488:UOO491 UYK488:UYK491 VIG488:VIG491 VSC488:VSC491 WBY488:WBY491 WLU488:WLU491 WVQ488:WVQ491 Y488:Y491 JE488:JE491 TA488:TA491 Y375 ACW488:ACW491 ACW738:ACW742 AMS738:AMS742 AWO738:AWO742 BGK738:BGK742 BQG738:BQG742 CAC738:CAC742 CJY738:CJY742 CTU738:CTU742 DDQ738:DDQ742 DNM738:DNM742 DXI738:DXI742 EHE738:EHE742 ERA738:ERA742 FAW738:FAW742 FKS738:FKS742 FUO738:FUO742 GEK738:GEK742 GOG738:GOG742 GYC738:GYC742 HHY738:HHY742 HRU738:HRU742 IBQ738:IBQ742 ILM738:ILM742 IVI738:IVI742 JFE738:JFE742 JPA738:JPA742 JYW738:JYW742 KIS738:KIS742 KSO738:KSO742 LCK738:LCK742 LMG738:LMG742 LWC738:LWC742 MFY738:MFY742 MPU738:MPU742 MZQ738:MZQ742 NJM738:NJM742 NTI738:NTI742 ODE738:ODE742 ONA738:ONA742 OWW738:OWW742 PGS738:PGS742 PQO738:PQO742 QAK738:QAK742 QKG738:QKG742 QUC738:QUC742 RDY738:RDY742 RNU738:RNU742 RXQ738:RXQ742 SHM738:SHM742 SRI738:SRI742 TBE738:TBE742 TLA738:TLA742 TUW738:TUW742 UES738:UES742 UOO738:UOO742 UYK738:UYK742 VIG738:VIG742 VSC738:VSC742 WBY738:WBY742 WLU738:WLU742 WVQ738:WVQ742 JE690:JE691 Y1029 JE1029 TA1029 ACW1029 AMS1029 AWO1029 BGK1029 BQG1029 CAC1029 CJY1029 CTU1029 DDQ1029 DNM1029 DXI1029 EHE1029 ERA1029 FAW1029 FKS1029 FUO1029 GEK1029 GOG1029 GYC1029 HHY1029 HRU1029 IBQ1029 ILM1029 IVI1029 JFE1029 JPA1029 JYW1029 KIS1029 KSO1029 LCK1029 LMG1029 LWC1029 MFY1029 MPU1029 MZQ1029 NJM1029 NTI1029 ODE1029 ONA1029 OWW1029 PGS1029 PQO1029 QAK1029 QKG1029 QUC1029 RDY1029 RNU1029 RXQ1029 SHM1029 SRI1029 TBE1029 TLA1029 TUW1029 UES1029 UOO1029 UYK1029 VIG1029 VSC1029 WBY1029 WLU1029 Y269:Y271 WVQ267:WVQ271 WLU267:WLU271 WBY267:WBY271 VSC267:VSC271 VIG267:VIG271 UYK267:UYK271 UOO267:UOO271 UES267:UES271 TUW267:TUW271 TLA267:TLA271 TBE267:TBE271 SRI267:SRI271 SHM267:SHM271 RXQ267:RXQ271 RNU267:RNU271 RDY267:RDY271 QUC267:QUC271 QKG267:QKG271 QAK267:QAK271 PQO267:PQO271 PGS267:PGS271 OWW267:OWW271 ONA267:ONA271 ODE267:ODE271 NTI267:NTI271 NJM267:NJM271 MZQ267:MZQ271 MPU267:MPU271 MFY267:MFY271 LWC267:LWC271 LMG267:LMG271 LCK267:LCK271 KSO267:KSO271 KIS267:KIS271 JYW267:JYW271 JPA267:JPA271 JFE267:JFE271 IVI267:IVI271 ILM267:ILM271 IBQ267:IBQ271 HRU267:HRU271 HHY267:HHY271 GYC267:GYC271 GOG267:GOG271 GEK267:GEK271 FUO267:FUO271 FKS267:FKS271 FAW267:FAW271 ERA267:ERA271 EHE267:EHE271 DXI267:DXI271 DNM267:DNM271 DDQ267:DDQ271 CTU267:CTU271 CJY267:CJY271 CAC267:CAC271 BQG267:BQG271 BGK267:BGK271 AWO267:AWO271 AMS267:AMS271 ACW267:ACW271 TA267:TA271 JE267:JE271 WWG692:WWG700 Y766:Y779 Y11:Y38 JU11:JU38 TQ11:TQ38 ADM11:ADM38 ANI11:ANI38 AXE11:AXE38 BHA11:BHA38 BQW11:BQW38 CAS11:CAS38 CKO11:CKO38 CUK11:CUK38 DEG11:DEG38 DOC11:DOC38 DXY11:DXY38 EHU11:EHU38 ERQ11:ERQ38 FBM11:FBM38 FLI11:FLI38 FVE11:FVE38 GFA11:GFA38 GOW11:GOW38 GYS11:GYS38 HIO11:HIO38 HSK11:HSK38 ICG11:ICG38 IMC11:IMC38 IVY11:IVY38 JFU11:JFU38 JPQ11:JPQ38 JZM11:JZM38 KJI11:KJI38 KTE11:KTE38 LDA11:LDA38 LMW11:LMW38 LWS11:LWS38 MGO11:MGO38 MQK11:MQK38 NAG11:NAG38 NKC11:NKC38 NTY11:NTY38 ODU11:ODU38 ONQ11:ONQ38 OXM11:OXM38 PHI11:PHI38 PRE11:PRE38 QBA11:QBA38 QKW11:QKW38 QUS11:QUS38 REO11:REO38 ROK11:ROK38 RYG11:RYG38 SIC11:SIC38 SRY11:SRY38 TBU11:TBU38 TLQ11:TLQ38 TVM11:TVM38 UFI11:UFI38 UPE11:UPE38 UZA11:UZA38 VIW11:VIW38 VSS11:VSS38 WCO11:WCO38 WMK11:WMK38 WWG11:WWG38 Y130:Y221 JU130:JU221 TQ130:TQ221 ADM130:ADM221 ANI130:ANI221 AXE130:AXE221 BHA130:BHA221 BQW130:BQW221 CAS130:CAS221 CKO130:CKO221 CUK130:CUK221 DEG130:DEG221 DOC130:DOC221 DXY130:DXY221 EHU130:EHU221 ERQ130:ERQ221 FBM130:FBM221 FLI130:FLI221 FVE130:FVE221 GFA130:GFA221 GOW130:GOW221 GYS130:GYS221 HIO130:HIO221 HSK130:HSK221 ICG130:ICG221 IMC130:IMC221 IVY130:IVY221 JFU130:JFU221 JPQ130:JPQ221 JZM130:JZM221 KJI130:KJI221 KTE130:KTE221 LDA130:LDA221 LMW130:LMW221 LWS130:LWS221 MGO130:MGO221 MQK130:MQK221 NAG130:NAG221 NKC130:NKC221 NTY130:NTY221 ODU130:ODU221 ONQ130:ONQ221 OXM130:OXM221 PHI130:PHI221 PRE130:PRE221 QBA130:QBA221 QKW130:QKW221 QUS130:QUS221 REO130:REO221 ROK130:ROK221 RYG130:RYG221 SIC130:SIC221 SRY130:SRY221 TBU130:TBU221 TLQ130:TLQ221 TVM130:TVM221 UFI130:UFI221 UPE130:UPE221 UZA130:UZA221 VIW130:VIW221 VSS130:VSS221 WCO130:WCO221 WMK130:WMK221 WWG130:WWG221 JU276:JU279 TQ276:TQ279 ADM276:ADM279 ANI276:ANI279 AXE276:AXE279 BHA276:BHA279 BQW276:BQW279 CAS276:CAS279 CKO276:CKO279 CUK276:CUK279 DEG276:DEG279 DOC276:DOC279 DXY276:DXY279 EHU276:EHU279 ERQ276:ERQ279 FBM276:FBM279 FLI276:FLI279 FVE276:FVE279 GFA276:GFA279 GOW276:GOW279 GYS276:GYS279 HIO276:HIO279 HSK276:HSK279 ICG276:ICG279 IMC276:IMC279 IVY276:IVY279 JFU276:JFU279 JPQ276:JPQ279 JZM276:JZM279 KJI276:KJI279 KTE276:KTE279 LDA276:LDA279 LMW276:LMW279 LWS276:LWS279 MGO276:MGO279 MQK276:MQK279 NAG276:NAG279 NKC276:NKC279 NTY276:NTY279 ODU276:ODU279 ONQ276:ONQ279 OXM276:OXM279 PHI276:PHI279 PRE276:PRE279 QBA276:QBA279 QKW276:QKW279 QUS276:QUS279 REO276:REO279 ROK276:ROK279 RYG276:RYG279 SIC276:SIC279 SRY276:SRY279 TBU276:TBU279 TLQ276:TLQ279 TVM276:TVM279 UFI276:UFI279 UPE276:UPE279 UZA276:UZA279 VIW276:VIW279 VSS276:VSS279 WCO276:WCO279 WMK276:WMK279 WWG276:WWG279 WVQ690:WVQ691 WLU690:WLU691 WBY690:WBY691 VSC690:VSC691 VIG690:VIG691 UYK690:UYK691 UOO690:UOO691 UES690:UES691 TUW690:TUW691 TLA690:TLA691 TBE690:TBE691 SRI690:SRI691 SHM690:SHM691 RXQ690:RXQ691 RNU690:RNU691 RDY690:RDY691 QUC690:QUC691 QKG690:QKG691 QAK690:QAK691 PQO690:PQO691 PGS690:PGS691 OWW690:OWW691 ONA690:ONA691 ODE690:ODE691 NTI690:NTI691 NJM690:NJM691 MZQ690:MZQ691 MPU690:MPU691 MFY690:MFY691 LWC690:LWC691 LMG690:LMG691 LCK690:LCK691 KSO690:KSO691 KIS690:KIS691 JYW690:JYW691 JPA690:JPA691 JFE690:JFE691 IVI690:IVI691 ILM690:ILM691 IBQ690:IBQ691 HRU690:HRU691 HHY690:HHY691 GYC690:GYC691 GOG690:GOG691 GEK690:GEK691 FUO690:FUO691 FKS690:FKS691 FAW690:FAW691 ERA690:ERA691 EHE690:EHE691 DXI690:DXI691 DNM690:DNM691 DDQ690:DDQ691 CTU690:CTU691 CJY690:CJY691 CAC690:CAC691 BQG690:BQG691 BGK690:BGK691 AWO690:AWO691 AMS690:AMS691 ACW690:ACW691 TA690:TA691 Y692:Y700 JU692:JU700 TQ692:TQ700 ADM692:ADM700 ANI692:ANI700 AXE692:AXE700 BHA692:BHA700 BQW692:BQW700 CAS692:CAS700 CKO692:CKO700 CUK692:CUK700 DEG692:DEG700 DOC692:DOC700 DXY692:DXY700 EHU692:EHU700 ERQ692:ERQ700 FBM692:FBM700 FLI692:FLI700 FVE692:FVE700 GFA692:GFA700 GOW692:GOW700 GYS692:GYS700 HIO692:HIO700 HSK692:HSK700 ICG692:ICG700 IMC692:IMC700 IVY692:IVY700 JFU692:JFU700 JPQ692:JPQ700 JZM692:JZM700 KJI692:KJI700 KTE692:KTE700 LDA692:LDA700 LMW692:LMW700 LWS692:LWS700 MGO692:MGO700 MQK692:MQK700 NAG692:NAG700 NKC692:NKC700 NTY692:NTY700 ODU692:ODU700 ONQ692:ONQ700 OXM692:OXM700 PHI692:PHI700 PRE692:PRE700 QBA692:QBA700 QKW692:QKW700 QUS692:QUS700 REO692:REO700 ROK692:ROK700 RYG692:RYG700 SIC692:SIC700 SRY692:SRY700 TBU692:TBU700 TLQ692:TLQ700 TVM692:TVM700 UFI692:UFI700 UPE692:UPE700 UZA692:UZA700 VIW692:VIW700 VSS692:VSS700 WCO692:WCO700 WMK692:WMK700 Y738:Y742" xr:uid="{00000000-0002-0000-0000-000031000000}"/>
    <dataValidation type="textLength" allowBlank="1" showInputMessage="1" showErrorMessage="1" errorTitle="spletna stran" error="obvezen podatek!" promptTitle="spletna stran " prompt="navedite spletno stran, kjer je predstavljena raziskovalna oprema, cenik, pogoji dostopa, OBVEZEN PODATEK!" sqref="AMR488:AMR491 X276:X280 SZ738:SZ742 SOK735 X483:X486 X660 X766:X779 JD766:JD777 SZ766:SZ777 ACV766:ACV777 AMR766:AMR777 AWN766:AWN777 BGJ766:BGJ777 BQF766:BQF777 CAB766:CAB777 CJX766:CJX777 CTT766:CTT777 DDP766:DDP777 DNL766:DNL777 DXH766:DXH777 EHD766:EHD777 EQZ766:EQZ777 FAV766:FAV777 FKR766:FKR777 FUN766:FUN777 GEJ766:GEJ777 GOF766:GOF777 GYB766:GYB777 HHX766:HHX777 HRT766:HRT777 IBP766:IBP777 ILL766:ILL777 IVH766:IVH777 JFD766:JFD777 JOZ766:JOZ777 JYV766:JYV777 KIR766:KIR777 KSN766:KSN777 LCJ766:LCJ777 LMF766:LMF777 LWB766:LWB777 MFX766:MFX777 MPT766:MPT777 MZP766:MZP777 NJL766:NJL777 NTH766:NTH777 ODD766:ODD777 OMZ766:OMZ777 OWV766:OWV777 PGR766:PGR777 PQN766:PQN777 QAJ766:QAJ777 QKF766:QKF777 QUB766:QUB777 RDX766:RDX777 RNT766:RNT777 RXP766:RXP777 SHL766:SHL777 SRH766:SRH777 TBD766:TBD777 TKZ766:TKZ777 TUV766:TUV777 UER766:UER777 UON766:UON777 UYJ766:UYJ777 VIF766:VIF777 VSB766:VSB777 WBX766:WBX777 WLT766:WLT777 WVP766:WVP777 WVP1029 AWN488:AWN491 BGJ488:BGJ491 BQF488:BQF491 CAB488:CAB491 CJX488:CJX491 CTT488:CTT491 DDP488:DDP491 DNL488:DNL491 DXH488:DXH491 EHD488:EHD491 EQZ488:EQZ491 FAV488:FAV491 FKR488:FKR491 FUN488:FUN491 GEJ488:GEJ491 GOF488:GOF491 GYB488:GYB491 HHX488:HHX491 HRT488:HRT491 IBP488:IBP491 ILL488:ILL491 IVH488:IVH491 JFD488:JFD491 JOZ488:JOZ491 JYV488:JYV491 KIR488:KIR491 KSN488:KSN491 LCJ488:LCJ491 LMF488:LMF491 LWB488:LWB491 MFX488:MFX491 MPT488:MPT491 MZP488:MZP491 NJL488:NJL491 NTH488:NTH491 ODD488:ODD491 OMZ488:OMZ491 OWV488:OWV491 PGR488:PGR491 PQN488:PQN491 QAJ488:QAJ491 QKF488:QKF491 QUB488:QUB491 RDX488:RDX491 RNT488:RNT491 RXP488:RXP491 SHL488:SHL491 SRH488:SRH491 TBD488:TBD491 TKZ488:TKZ491 TUV488:TUV491 UER488:UER491 UON488:UON491 UYJ488:UYJ491 VIF488:VIF491 VSB488:VSB491 WBX488:WBX491 WLT488:WLT491 WVP488:WVP491 X488:X491 JD488:JD491 SZ488:SZ491 X375 X571 X560 JD560 SZ560 ACV560 AMR560 AWN560 BGJ560 BQF560 CAB560 CJX560 CTT560 DDP560 DNL560 DXH560 EHD560 EQZ560 FAV560 FKR560 FUN560 GEJ560 GOF560 GYB560 HHX560 HRT560 IBP560 ILL560 IVH560 JFD560 JOZ560 JYV560 KIR560 KSN560 LCJ560 LMF560 LWB560 MFX560 MPT560 MZP560 NJL560 NTH560 ODD560 OMZ560 OWV560 PGR560 PQN560 QAJ560 QKF560 QUB560 RDX560 RNT560 RXP560 SHL560 SRH560 TBD560 TKZ560 TUV560 UER560 UON560 UYJ560 VIF560 VSB560 WBX560 WLT560 WVP560 X554 JD554 SZ554 ACV554 AMR554 AWN554 BGJ554 BQF554 CAB554 CJX554 CTT554 DDP554 DNL554 DXH554 EHD554 EQZ554 FAV554 FKR554 FUN554 GEJ554 GOF554 GYB554 HHX554 HRT554 IBP554 ILL554 IVH554 JFD554 JOZ554 JYV554 KIR554 KSN554 LCJ554 LMF554 LWB554 MFX554 MPT554 MZP554 NJL554 NTH554 ODD554 OMZ554 OWV554 PGR554 PQN554 QAJ554 QKF554 QUB554 RDX554 RNT554 RXP554 SHL554 SRH554 TBD554 TKZ554 TUV554 UER554 UON554 UYJ554 VIF554 VSB554 WBX554 WLT554 WVP554 X557 JD557 SZ557 ACV557 AMR557 AWN557 BGJ557 BQF557 CAB557 CJX557 CTT557 DDP557 DNL557 DXH557 EHD557 EQZ557 FAV557 FKR557 FUN557 GEJ557 GOF557 GYB557 HHX557 HRT557 IBP557 ILL557 IVH557 JFD557 JOZ557 JYV557 KIR557 KSN557 LCJ557 LMF557 LWB557 MFX557 MPT557 MZP557 NJL557 NTH557 ODD557 OMZ557 OWV557 PGR557 PQN557 QAJ557 QKF557 QUB557 RDX557 RNT557 RXP557 SHL557 SRH557 TBD557 TKZ557 TUV557 UER557 UON557 UYJ557 VIF557 VSB557 WBX557 WLT557 WVP557 X563 JD563 SZ563 ACV563 AMR563 AWN563 BGJ563 BQF563 CAB563 CJX563 CTT563 DDP563 DNL563 DXH563 EHD563 EQZ563 FAV563 FKR563 FUN563 GEJ563 GOF563 GYB563 HHX563 HRT563 IBP563 ILL563 IVH563 JFD563 JOZ563 JYV563 KIR563 KSN563 LCJ563 LMF563 LWB563 MFX563 MPT563 MZP563 NJL563 NTH563 ODD563 OMZ563 OWV563 PGR563 PQN563 QAJ563 QKF563 QUB563 RDX563 RNT563 RXP563 SHL563 SRH563 TBD563 TKZ563 TUV563 UER563 UON563 UYJ563 VIF563 VSB563 WBX563 WLT563 WVP563 X552 JD552 SZ552 ACV552 AMR552 AWN552 BGJ552 BQF552 CAB552 CJX552 CTT552 DDP552 DNL552 DXH552 EHD552 EQZ552 FAV552 FKR552 FUN552 GEJ552 GOF552 GYB552 HHX552 HRT552 IBP552 ILL552 IVH552 JFD552 JOZ552 JYV552 KIR552 KSN552 LCJ552 LMF552 LWB552 MFX552 MPT552 MZP552 NJL552 NTH552 ODD552 OMZ552 OWV552 PGR552 PQN552 QAJ552 QKF552 QUB552 RDX552 RNT552 RXP552 SHL552 SRH552 TBD552 TKZ552 TUV552 UER552 UON552 UYJ552 VIF552 VSB552 WBX552 WLT552 WVP552 JD571 SZ571 ACV571 AMR571 AWN571 BGJ571 BQF571 CAB571 CJX571 CTT571 DDP571 DNL571 DXH571 EHD571 EQZ571 FAV571 FKR571 FUN571 GEJ571 GOF571 GYB571 HHX571 HRT571 IBP571 ILL571 IVH571 JFD571 JOZ571 JYV571 KIR571 KSN571 LCJ571 LMF571 LWB571 MFX571 MPT571 MZP571 NJL571 NTH571 ODD571 OMZ571 OWV571 PGR571 PQN571 QAJ571 QKF571 QUB571 RDX571 RNT571 RXP571 SHL571 SRH571 TBD571 TKZ571 TUV571 UER571 UON571 UYJ571 VIF571 VSB571 WBX571 WLT571 WVP571 WVP566 X568 JD568 SZ568 ACV568 AMR568 AWN568 BGJ568 BQF568 CAB568 CJX568 CTT568 DDP568 DNL568 DXH568 EHD568 EQZ568 FAV568 FKR568 FUN568 GEJ568 GOF568 GYB568 HHX568 HRT568 IBP568 ILL568 IVH568 JFD568 JOZ568 JYV568 KIR568 KSN568 LCJ568 LMF568 LWB568 MFX568 MPT568 MZP568 NJL568 NTH568 ODD568 OMZ568 OWV568 PGR568 PQN568 QAJ568 QKF568 QUB568 RDX568 RNT568 RXP568 SHL568 SRH568 TBD568 TKZ568 TUV568 UER568 UON568 UYJ568 VIF568 VSB568 WBX568 WLT568 WVP568 X566 JD566 SZ566 ACV566 AMR566 AWN566 BGJ566 BQF566 CAB566 CJX566 CTT566 DDP566 DNL566 DXH566 EHD566 EQZ566 FAV566 FKR566 FUN566 GEJ566 GOF566 GYB566 HHX566 HRT566 IBP566 ILL566 IVH566 JFD566 JOZ566 JYV566 KIR566 KSN566 LCJ566 LMF566 LWB566 MFX566 MPT566 MZP566 NJL566 NTH566 ODD566 OMZ566 OWV566 PGR566 PQN566 QAJ566 QKF566 QUB566 RDX566 RNT566 RXP566 SHL566 SRH566 TBD566 TKZ566 TUV566 UER566 UON566 UYJ566 VIF566 VSB566 WBX566 WLT566 ACV488:ACV491 ACV738:ACV742 AMR738:AMR742 AWN738:AWN742 BGJ738:BGJ742 BQF738:BQF742 CAB738:CAB742 CJX738:CJX742 CTT738:CTT742 DDP738:DDP742 DNL738:DNL742 DXH738:DXH742 EHD738:EHD742 EQZ738:EQZ742 FAV738:FAV742 FKR738:FKR742 FUN738:FUN742 GEJ738:GEJ742 GOF738:GOF742 GYB738:GYB742 HHX738:HHX742 HRT738:HRT742 IBP738:IBP742 ILL738:ILL742 IVH738:IVH742 JFD738:JFD742 JOZ738:JOZ742 JYV738:JYV742 KIR738:KIR742 KSN738:KSN742 LCJ738:LCJ742 LMF738:LMF742 LWB738:LWB742 MFX738:MFX742 MPT738:MPT742 MZP738:MZP742 NJL738:NJL742 NTH738:NTH742 ODD738:ODD742 OMZ738:OMZ742 OWV738:OWV742 PGR738:PGR742 PQN738:PQN742 QAJ738:QAJ742 QKF738:QKF742 QUB738:QUB742 RDX738:RDX742 RNT738:RNT742 RXP738:RXP742 SHL738:SHL742 SRH738:SRH742 TBD738:TBD742 TKZ738:TKZ742 TUV738:TUV742 UER738:UER742 UON738:UON742 UYJ738:UYJ742 VIF738:VIF742 VSB738:VSB742 WBX738:WBX742 WLT738:WLT742 X738:X742 WVP738:WVP742 X1029 JD1029 SZ1029 ACV1029 AMR1029 AWN1029 BGJ1029 BQF1029 CAB1029 CJX1029 CTT1029 DDP1029 DNL1029 DXH1029 EHD1029 EQZ1029 FAV1029 FKR1029 FUN1029 GEJ1029 GOF1029 GYB1029 HHX1029 HRT1029 IBP1029 ILL1029 IVH1029 JFD1029 JOZ1029 JYV1029 KIR1029 KSN1029 LCJ1029 LMF1029 LWB1029 MFX1029 MPT1029 MZP1029 NJL1029 NTH1029 ODD1029 OMZ1029 OWV1029 PGR1029 PQN1029 QAJ1029 QKF1029 QUB1029 RDX1029 RNT1029 RXP1029 SHL1029 SRH1029 TBD1029 TKZ1029 TUV1029 UER1029 UON1029 UYJ1029 VIF1029 VSB1029 WBX1029 WLT1029 X240:X271 JD240:JD271 WVP240:WVP271 WLT240:WLT271 WBX240:WBX271 VSB240:VSB271 VIF240:VIF271 UYJ240:UYJ271 UON240:UON271 UER240:UER271 TUV240:TUV271 TKZ240:TKZ271 TBD240:TBD271 SRH240:SRH271 SHL240:SHL271 RXP240:RXP271 RNT240:RNT271 RDX240:RDX271 QUB240:QUB271 QKF240:QKF271 QAJ240:QAJ271 PQN240:PQN271 PGR240:PGR271 OWV240:OWV271 OMZ240:OMZ271 ODD240:ODD271 NTH240:NTH271 NJL240:NJL271 MZP240:MZP271 MPT240:MPT271 MFX240:MFX271 LWB240:LWB271 LMF240:LMF271 LCJ240:LCJ271 KSN240:KSN271 KIR240:KIR271 JYV240:JYV271 JOZ240:JOZ271 JFD240:JFD271 IVH240:IVH271 ILL240:ILL271 IBP240:IBP271 HRT240:HRT271 HHX240:HHX271 GYB240:GYB271 GOF240:GOF271 GEJ240:GEJ271 FUN240:FUN271 FKR240:FKR271 FAV240:FAV271 EQZ240:EQZ271 EHD240:EHD271 DXH240:DXH271 DNL240:DNL271 DDP240:DDP271 CTT240:CTT271 CJX240:CJX271 CAB240:CAB271 BQF240:BQF271 BGJ240:BGJ271 AWN240:AWN271 AMR240:AMR271 ACV240:ACV271 SZ240:SZ271 JD690:JD691 WWF692:WWF700 X735 GG735 QC735 ZY735 AJU735 ATQ735 BDM735 BNI735 BXE735 CHA735 CQW735 DAS735 DKO735 DUK735 EEG735 EOC735 EXY735 FHU735 FRQ735 GBM735 GLI735 GVE735 HFA735 HOW735 HYS735 IIO735 ISK735 JCG735 JMC735 JVY735 KFU735 KPQ735 KZM735 LJI735 LTE735 MDA735 MMW735 MWS735 NGO735 NQK735 OAG735 OKC735 OTY735 PDU735 PNQ735 PXM735 QHI735 QRE735 RBA735 RKW735 RUS735 SEO735 WVP9:WVP10 WLT9:WLT10 WBX9:WBX10 VSB9:VSB10 VIF9:VIF10 UYJ9:UYJ10 UON9:UON10 UER9:UER10 TUV9:TUV10 TKZ9:TKZ10 TBD9:TBD10 SRH9:SRH10 SHL9:SHL10 RXP9:RXP10 RNT9:RNT10 RDX9:RDX10 QUB9:QUB10 QKF9:QKF10 QAJ9:QAJ10 PQN9:PQN10 PGR9:PGR10 OWV9:OWV10 OMZ9:OMZ10 ODD9:ODD10 NTH9:NTH10 NJL9:NJL10 MZP9:MZP10 MPT9:MPT10 MFX9:MFX10 LWB9:LWB10 LMF9:LMF10 LCJ9:LCJ10 KSN9:KSN10 KIR9:KIR10 JYV9:JYV10 JOZ9:JOZ10 JFD9:JFD10 IVH9:IVH10 ILL9:ILL10 IBP9:IBP10 HRT9:HRT10 HHX9:HHX10 GYB9:GYB10 GOF9:GOF10 GEJ9:GEJ10 FUN9:FUN10 FKR9:FKR10 FAV9:FAV10 EQZ9:EQZ10 EHD9:EHD10 DXH9:DXH10 DNL9:DNL10 DDP9:DDP10 CTT9:CTT10 CJX9:CJX10 CAB9:CAB10 BQF9:BQF10 BGJ9:BGJ10 AWN9:AWN10 AMR9:AMR10 ACV9:ACV10 SZ9:SZ10 JD9:JD10 X9:X38 JT11:JT38 TP11:TP38 ADL11:ADL38 ANH11:ANH38 AXD11:AXD38 BGZ11:BGZ38 BQV11:BQV38 CAR11:CAR38 CKN11:CKN38 CUJ11:CUJ38 DEF11:DEF38 DOB11:DOB38 DXX11:DXX38 EHT11:EHT38 ERP11:ERP38 FBL11:FBL38 FLH11:FLH38 FVD11:FVD38 GEZ11:GEZ38 GOV11:GOV38 GYR11:GYR38 HIN11:HIN38 HSJ11:HSJ38 ICF11:ICF38 IMB11:IMB38 IVX11:IVX38 JFT11:JFT38 JPP11:JPP38 JZL11:JZL38 KJH11:KJH38 KTD11:KTD38 LCZ11:LCZ38 LMV11:LMV38 LWR11:LWR38 MGN11:MGN38 MQJ11:MQJ38 NAF11:NAF38 NKB11:NKB38 NTX11:NTX38 ODT11:ODT38 ONP11:ONP38 OXL11:OXL38 PHH11:PHH38 PRD11:PRD38 QAZ11:QAZ38 QKV11:QKV38 QUR11:QUR38 REN11:REN38 ROJ11:ROJ38 RYF11:RYF38 SIB11:SIB38 SRX11:SRX38 TBT11:TBT38 TLP11:TLP38 TVL11:TVL38 UFH11:UFH38 UPD11:UPD38 UYZ11:UYZ38 VIV11:VIV38 VSR11:VSR38 WCN11:WCN38 WMJ11:WMJ38 WWF11:WWF38 JT276:JT279 TP276:TP279 ADL276:ADL279 ANH276:ANH279 AXD276:AXD279 BGZ276:BGZ279 BQV276:BQV279 CAR276:CAR279 CKN276:CKN279 CUJ276:CUJ279 DEF276:DEF279 DOB276:DOB279 DXX276:DXX279 EHT276:EHT279 ERP276:ERP279 FBL276:FBL279 FLH276:FLH279 FVD276:FVD279 GEZ276:GEZ279 GOV276:GOV279 GYR276:GYR279 HIN276:HIN279 HSJ276:HSJ279 ICF276:ICF279 IMB276:IMB279 IVX276:IVX279 JFT276:JFT279 JPP276:JPP279 JZL276:JZL279 KJH276:KJH279 KTD276:KTD279 LCZ276:LCZ279 LMV276:LMV279 LWR276:LWR279 MGN276:MGN279 MQJ276:MQJ279 NAF276:NAF279 NKB276:NKB279 NTX276:NTX279 ODT276:ODT279 ONP276:ONP279 OXL276:OXL279 PHH276:PHH279 PRD276:PRD279 QAZ276:QAZ279 QKV276:QKV279 QUR276:QUR279 REN276:REN279 ROJ276:ROJ279 RYF276:RYF279 SIB276:SIB279 SRX276:SRX279 TBT276:TBT279 TLP276:TLP279 TVL276:TVL279 UFH276:UFH279 UPD276:UPD279 UYZ276:UYZ279 VIV276:VIV279 VSR276:VSR279 WCN276:WCN279 WMJ276:WMJ279 WWF276:WWF279 WVP690:WVP691 WLT690:WLT691 WBX690:WBX691 VSB690:VSB691 VIF690:VIF691 UYJ690:UYJ691 UON690:UON691 UER690:UER691 TUV690:TUV691 TKZ690:TKZ691 TBD690:TBD691 SRH690:SRH691 SHL690:SHL691 RXP690:RXP691 RNT690:RNT691 RDX690:RDX691 QUB690:QUB691 QKF690:QKF691 QAJ690:QAJ691 PQN690:PQN691 PGR690:PGR691 OWV690:OWV691 OMZ690:OMZ691 ODD690:ODD691 NTH690:NTH691 NJL690:NJL691 MZP690:MZP691 MPT690:MPT691 MFX690:MFX691 LWB690:LWB691 LMF690:LMF691 LCJ690:LCJ691 KSN690:KSN691 KIR690:KIR691 JYV690:JYV691 JOZ690:JOZ691 JFD690:JFD691 IVH690:IVH691 ILL690:ILL691 IBP690:IBP691 HRT690:HRT691 HHX690:HHX691 GYB690:GYB691 GOF690:GOF691 GEJ690:GEJ691 FUN690:FUN691 FKR690:FKR691 FAV690:FAV691 EQZ690:EQZ691 EHD690:EHD691 DXH690:DXH691 DNL690:DNL691 DDP690:DDP691 CTT690:CTT691 CJX690:CJX691 CAB690:CAB691 BQF690:BQF691 BGJ690:BGJ691 AWN690:AWN691 AMR690:AMR691 ACV690:ACV691 SZ690:SZ691 X692:X700 JT692:JT700 TP692:TP700 ADL692:ADL700 ANH692:ANH700 AXD692:AXD700 BGZ692:BGZ700 BQV692:BQV700 CAR692:CAR700 CKN692:CKN700 CUJ692:CUJ700 DEF692:DEF700 DOB692:DOB700 DXX692:DXX700 EHT692:EHT700 ERP692:ERP700 FBL692:FBL700 FLH692:FLH700 FVD692:FVD700 GEZ692:GEZ700 GOV692:GOV700 GYR692:GYR700 HIN692:HIN700 HSJ692:HSJ700 ICF692:ICF700 IMB692:IMB700 IVX692:IVX700 JFT692:JFT700 JPP692:JPP700 JZL692:JZL700 KJH692:KJH700 KTD692:KTD700 LCZ692:LCZ700 LMV692:LMV700 LWR692:LWR700 MGN692:MGN700 MQJ692:MQJ700 NAF692:NAF700 NKB692:NKB700 NTX692:NTX700 ODT692:ODT700 ONP692:ONP700 OXL692:OXL700 PHH692:PHH700 PRD692:PRD700 QAZ692:QAZ700 QKV692:QKV700 QUR692:QUR700 REN692:REN700 ROJ692:ROJ700 RYF692:RYF700 SIB692:SIB700 SRX692:SRX700 TBT692:TBT700 TLP692:TLP700 TVL692:TVL700 UFH692:UFH700 UPD692:UPD700 UYZ692:UYZ700 VIV692:VIV700 VSR692:VSR700 WCN692:WCN700 WMJ692:WMJ700 JD738:JD742" xr:uid="{00000000-0002-0000-0000-000032000000}">
      <formula1>0</formula1>
      <formula2>200</formula2>
    </dataValidation>
    <dataValidation type="decimal" operator="greaterThanOrEqual" allowBlank="1" showInputMessage="1" showErrorMessage="1" sqref="J240:J258 SL240:SL256 ACH240:ACH256 AMD240:AMD256 AVZ240:AVZ256 BFV240:BFV256 BPR240:BPR256 BZN240:BZN256 CJJ240:CJJ256 CTF240:CTF256 DDB240:DDB256 DMX240:DMX256 DWT240:DWT256 EGP240:EGP256 EQL240:EQL256 FAH240:FAH256 FKD240:FKD256 FTZ240:FTZ256 GDV240:GDV256 GNR240:GNR256 GXN240:GXN256 HHJ240:HHJ256 HRF240:HRF256 IBB240:IBB256 IKX240:IKX256 IUT240:IUT256 JEP240:JEP256 JOL240:JOL256 JYH240:JYH256 KID240:KID256 KRZ240:KRZ256 LBV240:LBV256 LLR240:LLR256 LVN240:LVN256 MFJ240:MFJ256 MPF240:MPF256 MZB240:MZB256 NIX240:NIX256 NST240:NST256 OCP240:OCP256 OML240:OML256 OWH240:OWH256 PGD240:PGD256 PPZ240:PPZ256 PZV240:PZV256 QJR240:QJR256 QTN240:QTN256 RDJ240:RDJ256 RNF240:RNF256 RXB240:RXB256 SGX240:SGX256 SQT240:SQT256 TAP240:TAP256 TKL240:TKL256 TUH240:TUH256 UED240:UED256 UNZ240:UNZ256 UXV240:UXV256 VHR240:VHR256 VRN240:VRN256 WBJ240:WBJ256 WLF240:WLF256 WVB240:WVB256 J11:J39 IP240:IP256 IP1029 WVB738 J483:J486 J660 WVB488:WVB490 IP766:IP777 SL766:SL777 ACH766:ACH777 AMD766:AMD777 AVZ766:AVZ777 BFV766:BFV777 BPR766:BPR777 BZN766:BZN777 CJJ766:CJJ777 CTF766:CTF777 DDB766:DDB777 DMX766:DMX777 DWT766:DWT777 EGP766:EGP777 EQL766:EQL777 FAH766:FAH777 FKD766:FKD777 FTZ766:FTZ777 GDV766:GDV777 GNR766:GNR777 GXN766:GXN777 HHJ766:HHJ777 HRF766:HRF777 IBB766:IBB777 IKX766:IKX777 IUT766:IUT777 JEP766:JEP777 JOL766:JOL777 JYH766:JYH777 KID766:KID777 KRZ766:KRZ777 LBV766:LBV777 LLR766:LLR777 LVN766:LVN777 MFJ766:MFJ777 MPF766:MPF777 MZB766:MZB777 NIX766:NIX777 NST766:NST777 OCP766:OCP777 OML766:OML777 OWH766:OWH777 PGD766:PGD777 PPZ766:PPZ777 PZV766:PZV777 QJR766:QJR777 QTN766:QTN777 RDJ766:RDJ777 RNF766:RNF777 RXB766:RXB777 SGX766:SGX777 SQT766:SQT777 TAP766:TAP777 TKL766:TKL777 TUH766:TUH777 UED766:UED777 UNZ766:UNZ777 UXV766:UXV777 VHR766:VHR777 VRN766:VRN777 WBJ766:WBJ777 WLF766:WLF777 WVB766:WVB777 WVB1029 J552 IP552 SL552 ACH552 AMD552 AVZ552 BFV552 BPR552 BZN552 CJJ552 CTF552 DDB552 DMX552 DWT552 EGP552 EQL552 FAH552 FKD552 FTZ552 GDV552 GNR552 GXN552 HHJ552 HRF552 IBB552 IKX552 IUT552 JEP552 JOL552 JYH552 KID552 KRZ552 LBV552 LLR552 LVN552 MFJ552 MPF552 MZB552 NIX552 NST552 OCP552 OML552 OWH552 PGD552 PPZ552 PZV552 QJR552 QTN552 RDJ552 RNF552 RXB552 SGX552 SQT552 TAP552 TKL552 TUH552 UED552 UNZ552 UXV552 VHR552 VRN552 WBJ552 WLF552 WVB552 SL1029 ACH1029 AMD1029 AVZ1029 BFV1029 BPR1029 BZN1029 CJJ1029 CTF1029 DDB1029 DMX1029 DWT1029 EGP1029 EQL1029 FAH1029 FKD1029 FTZ1029 GDV1029 GNR1029 GXN1029 HHJ1029 HRF1029 IBB1029 IKX1029 IUT1029 JEP1029 JOL1029 JYH1029 KID1029 KRZ1029 LBV1029 LLR1029 LVN1029 MFJ1029 MPF1029 MZB1029 NIX1029 NST1029 OCP1029 OML1029 OWH1029 PGD1029 PPZ1029 PZV1029 QJR1029 QTN1029 RDJ1029 RNF1029 RXB1029 SGX1029 SQT1029 TAP1029 TKL1029 TUH1029 UED1029 UNZ1029 UXV1029 VHR1029 VRN1029 WBJ1029 WLF1029 J375 WLF738 WBJ738 VRN738 VHR738 UXV738 UNZ738 UED738 TUH738 TKL738 TAP738 SQT738 SGX738 RXB738 RNF738 RDJ738 QTN738 QJR738 PZV738 PPZ738 PGD738 OWH738 OML738 OCP738 NST738 NIX738 MZB738 MPF738 MFJ738 LVN738 LLR738 LBV738 KRZ738 KID738 JYH738 JOL738 JEP738 IUT738 IKX738 IBB738 HRF738 HHJ738 GXN738 GNR738 GDV738 FTZ738 FKD738 FAH738 EQL738 EGP738 DWT738 DMX738 DDB738 CTF738 CJJ738 BZN738 BPR738 BFV738 AVZ738 AMD738 ACH738 SL738 IP738 J738 J1029 J488:J490 IP488:IP490 SL488:SL490 ACH488:ACH490 AMD488:AMD490 AVZ488:AVZ490 BFV488:BFV490 BPR488:BPR490 BZN488:BZN490 CJJ488:CJJ490 CTF488:CTF490 DDB488:DDB490 DMX488:DMX490 DWT488:DWT490 EGP488:EGP490 EQL488:EQL490 FAH488:FAH490 FKD488:FKD490 FTZ488:FTZ490 GDV488:GDV490 GNR488:GNR490 GXN488:GXN490 HHJ488:HHJ490 HRF488:HRF490 IBB488:IBB490 IKX488:IKX490 IUT488:IUT490 JEP488:JEP490 JOL488:JOL490 JYH488:JYH490 KID488:KID490 KRZ488:KRZ490 LBV488:LBV490 LLR488:LLR490 LVN488:LVN490 MFJ488:MFJ490 MPF488:MPF490 MZB488:MZB490 NIX488:NIX490 NST488:NST490 OCP488:OCP490 OML488:OML490 OWH488:OWH490 PGD488:PGD490 PPZ488:PPZ490 PZV488:PZV490 QJR488:QJR490 QTN488:QTN490 RDJ488:RDJ490 RNF488:RNF490 RXB488:RXB490 SGX488:SGX490 SQT488:SQT490 TAP488:TAP490 TKL488:TKL490 TUH488:TUH490 UED488:UED490 UNZ488:UNZ490 UXV488:UXV490 VHR488:VHR490 VRN488:VRN490 WBJ488:WBJ490 WLF488:WLF490 WVB270:WVB271 WLF270:WLF271 WBJ270:WBJ271 VRN270:VRN271 VHR270:VHR271 UXV270:UXV271 UNZ270:UNZ271 UED270:UED271 TUH270:TUH271 TKL270:TKL271 TAP270:TAP271 SQT270:SQT271 SGX270:SGX271 RXB270:RXB271 RNF270:RNF271 RDJ270:RDJ271 QTN270:QTN271 QJR270:QJR271 PZV270:PZV271 PPZ270:PPZ271 PGD270:PGD271 OWH270:OWH271 OML270:OML271 OCP270:OCP271 NST270:NST271 NIX270:NIX271 MZB270:MZB271 MPF270:MPF271 MFJ270:MFJ271 LVN270:LVN271 LLR270:LLR271 LBV270:LBV271 KRZ270:KRZ271 KID270:KID271 JYH270:JYH271 JOL270:JOL271 JEP270:JEP271 IUT270:IUT271 IKX270:IKX271 IBB270:IBB271 HRF270:HRF271 HHJ270:HHJ271 GXN270:GXN271 GNR270:GNR271 GDV270:GDV271 FTZ270:FTZ271 FKD270:FKD271 FAH270:FAH271 EQL270:EQL271 EGP270:EGP271 DWT270:DWT271 DMX270:DMX271 DDB270:DDB271 CTF270:CTF271 CJJ270:CJJ271 BZN270:BZN271 BPR270:BPR271 BFV270:BFV271 AVZ270:AVZ271 AMD270:AMD271 ACH270:ACH271 SL270:SL271 IP270:IP271 J276:J280 J766:J779 JF11:JF39 TB11:TB39 ACX11:ACX39 AMT11:AMT39 AWP11:AWP39 BGL11:BGL39 BQH11:BQH39 CAD11:CAD39 CJZ11:CJZ39 CTV11:CTV39 DDR11:DDR39 DNN11:DNN39 DXJ11:DXJ39 EHF11:EHF39 ERB11:ERB39 FAX11:FAX39 FKT11:FKT39 FUP11:FUP39 GEL11:GEL39 GOH11:GOH39 GYD11:GYD39 HHZ11:HHZ39 HRV11:HRV39 IBR11:IBR39 ILN11:ILN39 IVJ11:IVJ39 JFF11:JFF39 JPB11:JPB39 JYX11:JYX39 KIT11:KIT39 KSP11:KSP39 LCL11:LCL39 LMH11:LMH39 LWD11:LWD39 MFZ11:MFZ39 MPV11:MPV39 MZR11:MZR39 NJN11:NJN39 NTJ11:NTJ39 ODF11:ODF39 ONB11:ONB39 OWX11:OWX39 PGT11:PGT39 PQP11:PQP39 QAL11:QAL39 QKH11:QKH39 QUD11:QUD39 RDZ11:RDZ39 RNV11:RNV39 RXR11:RXR39 SHN11:SHN39 SRJ11:SRJ39 TBF11:TBF39 TLB11:TLB39 TUX11:TUX39 UET11:UET39 UOP11:UOP39 UYL11:UYL39 VIH11:VIH39 VSD11:VSD39 WBZ11:WBZ39 WLV11:WLV39 WVR11:WVR39 J130:J221 JF130:JF221 TB130:TB221 ACX130:ACX221 AMT130:AMT221 AWP130:AWP221 BGL130:BGL221 BQH130:BQH221 CAD130:CAD221 CJZ130:CJZ221 CTV130:CTV221 DDR130:DDR221 DNN130:DNN221 DXJ130:DXJ221 EHF130:EHF221 ERB130:ERB221 FAX130:FAX221 FKT130:FKT221 FUP130:FUP221 GEL130:GEL221 GOH130:GOH221 GYD130:GYD221 HHZ130:HHZ221 HRV130:HRV221 IBR130:IBR221 ILN130:ILN221 IVJ130:IVJ221 JFF130:JFF221 JPB130:JPB221 JYX130:JYX221 KIT130:KIT221 KSP130:KSP221 LCL130:LCL221 LMH130:LMH221 LWD130:LWD221 MFZ130:MFZ221 MPV130:MPV221 MZR130:MZR221 NJN130:NJN221 NTJ130:NTJ221 ODF130:ODF221 ONB130:ONB221 OWX130:OWX221 PGT130:PGT221 PQP130:PQP221 QAL130:QAL221 QKH130:QKH221 QUD130:QUD221 RDZ130:RDZ221 RNV130:RNV221 RXR130:RXR221 SHN130:SHN221 SRJ130:SRJ221 TBF130:TBF221 TLB130:TLB221 TUX130:TUX221 UET130:UET221 UOP130:UOP221 UYL130:UYL221 VIH130:VIH221 VSD130:VSD221 WBZ130:WBZ221 WLV130:WLV221 WVR130:WVR221 JF276:JF279 TB276:TB279 ACX276:ACX279 AMT276:AMT279 AWP276:AWP279 BGL276:BGL279 BQH276:BQH279 CAD276:CAD279 CJZ276:CJZ279 CTV276:CTV279 DDR276:DDR279 DNN276:DNN279 DXJ276:DXJ279 EHF276:EHF279 ERB276:ERB279 FAX276:FAX279 FKT276:FKT279 FUP276:FUP279 GEL276:GEL279 GOH276:GOH279 GYD276:GYD279 HHZ276:HHZ279 HRV276:HRV279 IBR276:IBR279 ILN276:ILN279 IVJ276:IVJ279 JFF276:JFF279 JPB276:JPB279 JYX276:JYX279 KIT276:KIT279 KSP276:KSP279 LCL276:LCL279 LMH276:LMH279 LWD276:LWD279 MFZ276:MFZ279 MPV276:MPV279 MZR276:MZR279 NJN276:NJN279 NTJ276:NTJ279 ODF276:ODF279 ONB276:ONB279 OWX276:OWX279 PGT276:PGT279 PQP276:PQP279 QAL276:QAL279 QKH276:QKH279 QUD276:QUD279 RDZ276:RDZ279 RNV276:RNV279 RXR276:RXR279 SHN276:SHN279 SRJ276:SRJ279 TBF276:TBF279 TLB276:TLB279 TUX276:TUX279 UET276:UET279 UOP276:UOP279 UYL276:UYL279 VIH276:VIH279 VSD276:VSD279 WBZ276:WBZ279 WLV276:WLV279 WVR276:WVR279 WVB690:WVB691 WLF690:WLF691 WBJ690:WBJ691 VRN690:VRN691 VHR690:VHR691 UXV690:UXV691 UNZ690:UNZ691 UED690:UED691 TUH690:TUH691 TKL690:TKL691 TAP690:TAP691 SQT690:SQT691 SGX690:SGX691 RXB690:RXB691 RNF690:RNF691 RDJ690:RDJ691 QTN690:QTN691 QJR690:QJR691 PZV690:PZV691 PPZ690:PPZ691 PGD690:PGD691 OWH690:OWH691 OML690:OML691 OCP690:OCP691 NST690:NST691 NIX690:NIX691 MZB690:MZB691 MPF690:MPF691 MFJ690:MFJ691 LVN690:LVN691 LLR690:LLR691 LBV690:LBV691 KRZ690:KRZ691 KID690:KID691 JYH690:JYH691 JOL690:JOL691 JEP690:JEP691 IUT690:IUT691 IKX690:IKX691 IBB690:IBB691 HRF690:HRF691 HHJ690:HHJ691 GXN690:GXN691 GNR690:GNR691 GDV690:GDV691 FTZ690:FTZ691 FKD690:FKD691 FAH690:FAH691 EQL690:EQL691 EGP690:EGP691 DWT690:DWT691 DMX690:DMX691 DDB690:DDB691 CTF690:CTF691 CJJ690:CJJ691 BZN690:BZN691 BPR690:BPR691 BFV690:BFV691 AVZ690:AVZ691 AMD690:AMD691 ACH690:ACH691 SL690:SL691 IP690:IP691 J692:J700 JF692:JF700 TB692:TB700 ACX692:ACX700 AMT692:AMT700 AWP692:AWP700 BGL692:BGL700 BQH692:BQH700 CAD692:CAD700 CJZ692:CJZ700 CTV692:CTV700 DDR692:DDR700 DNN692:DNN700 DXJ692:DXJ700 EHF692:EHF700 ERB692:ERB700 FAX692:FAX700 FKT692:FKT700 FUP692:FUP700 GEL692:GEL700 GOH692:GOH700 GYD692:GYD700 HHZ692:HHZ700 HRV692:HRV700 IBR692:IBR700 ILN692:ILN700 IVJ692:IVJ700 JFF692:JFF700 JPB692:JPB700 JYX692:JYX700 KIT692:KIT700 KSP692:KSP700 LCL692:LCL700 LMH692:LMH700 LWD692:LWD700 MFZ692:MFZ700 MPV692:MPV700 MZR692:MZR700 NJN692:NJN700 NTJ692:NTJ700 ODF692:ODF700 ONB692:ONB700 OWX692:OWX700 PGT692:PGT700 PQP692:PQP700 QAL692:QAL700 QKH692:QKH700 QUD692:QUD700 RDZ692:RDZ700 RNV692:RNV700 RXR692:RXR700 SHN692:SHN700 SRJ692:SRJ700 TBF692:TBF700 TLB692:TLB700 TUX692:TUX700 UET692:UET700 UOP692:UOP700 UYL692:UYL700 VIH692:VIH700 VSD692:VSD700 WBZ692:WBZ700 WLV692:WLV700 WVR692:WVR700 WVR743:WVR763 WLV743:WLV763 WBZ743:WBZ763 VSD743:VSD763 VIH743:VIH763 UYL743:UYL763 UOP743:UOP763 UET743:UET763 TUX743:TUX763 TLB743:TLB763 TBF743:TBF763 SRJ743:SRJ763 SHN743:SHN763 RXR743:RXR763 RNV743:RNV763 RDZ743:RDZ763 QUD743:QUD763 QKH743:QKH763 QAL743:QAL763 PQP743:PQP763 PGT743:PGT763 OWX743:OWX763 ONB743:ONB763 ODF743:ODF763 NTJ743:NTJ763 NJN743:NJN763 MZR743:MZR763 MPV743:MPV763 MFZ743:MFZ763 LWD743:LWD763 LMH743:LMH763 LCL743:LCL763 KSP743:KSP763 KIT743:KIT763 JYX743:JYX763 JPB743:JPB763 JFF743:JFF763 IVJ743:IVJ763 ILN743:ILN763 IBR743:IBR763 HRV743:HRV763 HHZ743:HHZ763 GYD743:GYD763 GOH743:GOH763 GEL743:GEL763 FUP743:FUP763 FKT743:FKT763 FAX743:FAX763 ERB743:ERB763 EHF743:EHF763 DXJ743:DXJ763 DNN743:DNN763 DDR743:DDR763 CTV743:CTV763 CJZ743:CJZ763 CAD743:CAD763 BQH743:BQH763 BGL743:BGL763 AWP743:AWP763 AMT743:AMT763 ACX743:ACX763 TB743:TB763 JF743:JF763 J743:J763" xr:uid="{00000000-0002-0000-0000-000033000000}">
      <formula1>0</formula1>
    </dataValidation>
    <dataValidation type="decimal" allowBlank="1" showInputMessage="1" showErrorMessage="1" prompt="obvezen podatek" sqref="U240:U267 SW240:SW265 ACS240:ACS265 AMO240:AMO265 AWK240:AWK265 BGG240:BGG265 BQC240:BQC265 BZY240:BZY265 CJU240:CJU265 CTQ240:CTQ265 DDM240:DDM265 DNI240:DNI265 DXE240:DXE265 EHA240:EHA265 EQW240:EQW265 FAS240:FAS265 FKO240:FKO265 FUK240:FUK265 GEG240:GEG265 GOC240:GOC265 GXY240:GXY265 HHU240:HHU265 HRQ240:HRQ265 IBM240:IBM265 ILI240:ILI265 IVE240:IVE265 JFA240:JFA265 JOW240:JOW265 JYS240:JYS265 KIO240:KIO265 KSK240:KSK265 LCG240:LCG265 LMC240:LMC265 LVY240:LVY265 MFU240:MFU265 MPQ240:MPQ265 MZM240:MZM265 NJI240:NJI265 NTE240:NTE265 ODA240:ODA265 OMW240:OMW265 OWS240:OWS265 PGO240:PGO265 PQK240:PQK265 QAG240:QAG265 QKC240:QKC265 QTY240:QTY265 RDU240:RDU265 RNQ240:RNQ265 RXM240:RXM265 SHI240:SHI265 SRE240:SRE265 TBA240:TBA265 TKW240:TKW265 TUS240:TUS265 UEO240:UEO265 UOK240:UOK265 UYG240:UYG265 VIC240:VIC265 VRY240:VRY265 WBU240:WBU265 WLQ240:WLQ265 WVM240:WVM265 IX240:IZ256 R268:U268 IX266:JA266 ST266:SW266 ACP266:ACS266 AML266:AMO266 AWH266:AWK266 BGD266:BGG266 BPZ266:BQC266 BZV266:BZY266 CJR266:CJU266 CTN266:CTQ266 DDJ266:DDM266 DNF266:DNI266 DXB266:DXE266 EGX266:EHA266 EQT266:EQW266 FAP266:FAS266 FKL266:FKO266 FUH266:FUK266 GED266:GEG266 GNZ266:GOC266 GXV266:GXY266 HHR266:HHU266 HRN266:HRQ266 IBJ266:IBM266 ILF266:ILI266 IVB266:IVE266 JEX266:JFA266 JOT266:JOW266 JYP266:JYS266 KIL266:KIO266 KSH266:KSK266 LCD266:LCG266 LLZ266:LMC266 LVV266:LVY266 MFR266:MFU266 MPN266:MPQ266 MZJ266:MZM266 NJF266:NJI266 NTB266:NTE266 OCX266:ODA266 OMT266:OMW266 OWP266:OWS266 PGL266:PGO266 PQH266:PQK266 QAD266:QAG266 QJZ266:QKC266 QTV266:QTY266 RDR266:RDU266 RNN266:RNQ266 RXJ266:RXM266 SHF266:SHI266 SRB266:SRE266 TAX266:TBA266 TKT266:TKW266 TUP266:TUS266 UEL266:UEO266 UOH266:UOK266 UYD266:UYG266 VHZ266:VIC266 VRV266:VRY266 WBR266:WBU266 WLN266:WLQ266 WVJ266:WVM266 R240:T258 ST240:SV256 ACP240:ACR256 AML240:AMN256 AWH240:AWJ256 BGD240:BGF256 BPZ240:BQB256 BZV240:BZX256 CJR240:CJT256 CTN240:CTP256 DDJ240:DDL256 DNF240:DNH256 DXB240:DXD256 EGX240:EGZ256 EQT240:EQV256 FAP240:FAR256 FKL240:FKN256 FUH240:FUJ256 GED240:GEF256 GNZ240:GOB256 GXV240:GXX256 HHR240:HHT256 HRN240:HRP256 IBJ240:IBL256 ILF240:ILH256 IVB240:IVD256 JEX240:JEZ256 JOT240:JOV256 JYP240:JYR256 KIL240:KIN256 KSH240:KSJ256 LCD240:LCF256 LLZ240:LMB256 LVV240:LVX256 MFR240:MFT256 MPN240:MPP256 MZJ240:MZL256 NJF240:NJH256 NTB240:NTD256 OCX240:OCZ256 OMT240:OMV256 OWP240:OWR256 PGL240:PGN256 PQH240:PQJ256 QAD240:QAF256 QJZ240:QKB256 QTV240:QTX256 RDR240:RDT256 RNN240:RNP256 RXJ240:RXL256 SHF240:SHH256 SRB240:SRD256 TAX240:TAZ256 TKT240:TKV256 TUP240:TUR256 UEL240:UEN256 UOH240:UOJ256 UYD240:UYF256 VHZ240:VIB256 VRV240:VRX256 WBR240:WBT256 WLN240:WLP256 WVJ240:WVL256 IW240:IW269 S269:U269 IY267:JA267 SU267:SW267 ACQ267:ACS267 AMM267:AMO267 AWI267:AWK267 BGE267:BGG267 BQA267:BQC267 BZW267:BZY267 CJS267:CJU267 CTO267:CTQ267 DDK267:DDM267 DNG267:DNI267 DXC267:DXE267 EGY267:EHA267 EQU267:EQW267 FAQ267:FAS267 FKM267:FKO267 FUI267:FUK267 GEE267:GEG267 GOA267:GOC267 GXW267:GXY267 HHS267:HHU267 HRO267:HRQ267 IBK267:IBM267 ILG267:ILI267 IVC267:IVE267 JEY267:JFA267 JOU267:JOW267 JYQ267:JYS267 KIM267:KIO267 KSI267:KSK267 LCE267:LCG267 LMA267:LMC267 LVW267:LVY267 MFS267:MFU267 MPO267:MPQ267 MZK267:MZM267 NJG267:NJI267 NTC267:NTE267 OCY267:ODA267 OMU267:OMW267 OWQ267:OWS267 PGM267:PGO267 PQI267:PQK267 QAE267:QAG267 QKA267:QKC267 QTW267:QTY267 RDS267:RDU267 RNO267:RNQ267 RXK267:RXM267 SHG267:SHI267 SRC267:SRE267 TAY267:TBA267 TKU267:TKW267 TUQ267:TUS267 UEM267:UEO267 UOI267:UOK267 UYE267:UYG267 VIA267:VIC267 VRW267:VRY267 WBS267:WBU267 WLO267:WLQ267 WVK267:WVM267 SS240:SS269 ACO240:ACO269 AMK240:AMK269 AWG240:AWG269 BGC240:BGC269 BPY240:BPY269 BZU240:BZU269 CJQ240:CJQ269 CTM240:CTM269 DDI240:DDI269 DNE240:DNE269 DXA240:DXA269 EGW240:EGW269 EQS240:EQS269 FAO240:FAO269 FKK240:FKK269 FUG240:FUG269 GEC240:GEC269 GNY240:GNY269 GXU240:GXU269 HHQ240:HHQ269 HRM240:HRM269 IBI240:IBI269 ILE240:ILE269 IVA240:IVA269 JEW240:JEW269 JOS240:JOS269 JYO240:JYO269 KIK240:KIK269 KSG240:KSG269 LCC240:LCC269 LLY240:LLY269 LVU240:LVU269 MFQ240:MFQ269 MPM240:MPM269 MZI240:MZI269 NJE240:NJE269 NTA240:NTA269 OCW240:OCW269 OMS240:OMS269 OWO240:OWO269 PGK240:PGK269 PQG240:PQG269 QAC240:QAC269 QJY240:QJY269 QTU240:QTU269 RDQ240:RDQ269 RNM240:RNM269 RXI240:RXI269 SHE240:SHE269 SRA240:SRA269 TAW240:TAW269 TKS240:TKS269 TUO240:TUO269 UEK240:UEK269 UOG240:UOG269 UYC240:UYC269 VHY240:VHY269 VRU240:VRU269 WBQ240:WBQ269 WLM240:WLM269 WVI240:WVI269 S10:U10 Q240:Q271 IX268:JA269 ST268:SW269 ACP268:ACS269 AML268:AMO269 AWH268:AWK269 BGD268:BGG269 BPZ268:BQC269 BZV268:BZY269 CJR268:CJU269 CTN268:CTQ269 DDJ268:DDM269 DNF268:DNI269 DXB268:DXE269 EGX268:EHA269 EQT268:EQW269 FAP268:FAS269 FKL268:FKO269 FUH268:FUK269 GED268:GEG269 GNZ268:GOC269 GXV268:GXY269 HHR268:HHU269 HRN268:HRQ269 IBJ268:IBM269 ILF268:ILI269 IVB268:IVE269 JEX268:JFA269 JOT268:JOW269 JYP268:JYS269 KIL268:KIO269 KSH268:KSK269 LCD268:LCG269 LLZ268:LMC269 LVV268:LVY269 MFR268:MFU269 MPN268:MPQ269 MZJ268:MZM269 NJF268:NJI269 NTB268:NTE269 OCX268:ODA269 OMT268:OMW269 OWP268:OWS269 PGL268:PGO269 PQH268:PQK269 QAD268:QAG269 QJZ268:QKC269 QTV268:QTY269 RDR268:RDU269 RNN268:RNQ269 RXJ268:RXM269 SHF268:SHI269 SRB268:SRE269 TAX268:TBA269 TKT268:TKW269 TUP268:TUS269 UEL268:UEO269 UOH268:UOK269 UYD268:UYG269 VHZ268:VIC269 VRV268:VRY269 WBR268:WBU269 WLN268:WLQ269 WVJ268:WVM269 JA660:JA689 JA240:JA265 IW1029:JA1029 JA739:JA742 SOD735:SOH735 Q483:U486 Q660:U660 Q661:Q691 SW660:SW689 ACS660:ACS689 AMO660:AMO689 AWK660:AWK689 BGG660:BGG689 BQC660:BQC689 BZY660:BZY689 CJU660:CJU689 CTQ660:CTQ689 DDM660:DDM689 DNI660:DNI689 DXE660:DXE689 EHA660:EHA689 EQW660:EQW689 FAS660:FAS689 FKO660:FKO689 FUK660:FUK689 GEG660:GEG689 GOC660:GOC689 GXY660:GXY689 HHU660:HHU689 HRQ660:HRQ689 IBM660:IBM689 ILI660:ILI689 IVE660:IVE689 JFA660:JFA689 JOW660:JOW689 JYS660:JYS689 KIO660:KIO689 KSK660:KSK689 LCG660:LCG689 LMC660:LMC689 LVY660:LVY689 MFU660:MFU689 MPQ660:MPQ689 MZM660:MZM689 NJI660:NJI689 NTE660:NTE689 ODA660:ODA689 OMW660:OMW689 OWS660:OWS689 PGO660:PGO689 PQK660:PQK689 QAG660:QAG689 QKC660:QKC689 QTY660:QTY689 RDU660:RDU689 RNQ660:RNQ689 RXM660:RXM689 SHI660:SHI689 SRE660:SRE689 TBA660:TBA689 TKW660:TKW689 TUS660:TUS689 UEO660:UEO689 UOK660:UOK689 UYG660:UYG689 VIC660:VIC689 VRY660:VRY689 WBU660:WBU689 WLQ660:WLQ689 WVM660:WVM689 IW660:IW689 SS660:SS689 ACO660:ACO689 AMK660:AMK689 AWG660:AWG689 BGC660:BGC689 BPY660:BPY689 BZU660:BZU689 CJQ660:CJQ689 CTM660:CTM689 DDI660:DDI689 DNE660:DNE689 DXA660:DXA689 EGW660:EGW689 EQS660:EQS689 FAO660:FAO689 FKK660:FKK689 FUG660:FUG689 GEC660:GEC689 GNY660:GNY689 GXU660:GXU689 HHQ660:HHQ689 HRM660:HRM689 IBI660:IBI689 ILE660:ILE689 IVA660:IVA689 JEW660:JEW689 JOS660:JOS689 JYO660:JYO689 KIK660:KIK689 KSG660:KSG689 LCC660:LCC689 LLY660:LLY689 LVU660:LVU689 MFQ660:MFQ689 MPM660:MPM689 MZI660:MZI689 NJE660:NJE689 NTA660:NTA689 OCW660:OCW689 OMS660:OMS689 OWO660:OWO689 PGK660:PGK689 PQG660:PQG689 QAC660:QAC689 QJY660:QJY689 QTU660:QTU689 RDQ660:RDQ689 RNM660:RNM689 RXI660:RXI689 SHE660:SHE689 SRA660:SRA689 TAW660:TAW689 TKS660:TKS689 TUO660:TUO689 UEK660:UEK689 UOG660:UOG689 UYC660:UYC689 VHY660:VHY689 VRU660:VRU689 WBQ660:WBQ689 WLM660:WLM689 WVI488:WVM490 Q9:U9 IW9:JA9 SS9:SW9 ACO9:ACS9 AMK9:AMO9 AWG9:AWK9 BGC9:BGG9 BPY9:BQC9 BZU9:BZY9 CJQ9:CJU9 CTM9:CTQ9 DDI9:DDM9 DNE9:DNI9 DXA9:DXE9 EGW9:EHA9 EQS9:EQW9 FAO9:FAS9 FKK9:FKO9 FUG9:FUK9 GEC9:GEG9 GNY9:GOC9 GXU9:GXY9 HHQ9:HHU9 HRM9:HRQ9 IBI9:IBM9 ILE9:ILI9 IVA9:IVE9 JEW9:JFA9 JOS9:JOW9 JYO9:JYS9 KIK9:KIO9 KSG9:KSK9 LCC9:LCG9 LLY9:LMC9 LVU9:LVY9 MFQ9:MFU9 MPM9:MPQ9 MZI9:MZM9 NJE9:NJI9 NTA9:NTE9 OCW9:ODA9 OMS9:OMW9 OWO9:OWS9 PGK9:PGO9 PQG9:PQK9 QAC9:QAG9 QJY9:QKC9 QTU9:QTY9 RDQ9:RDU9 RNM9:RNQ9 RXI9:RXM9 SHE9:SHI9 SRA9:SRE9 TAW9:TBA9 TKS9:TKW9 TUO9:TUS9 UEK9:UEO9 UOG9:UOK9 UYC9:UYG9 VHY9:VIC9 VRU9:VRY9 WBQ9:WBU9 WLM9:WLQ9 WVI9:WVM9 IY10:JA10 SU10:SW10 ACQ10:ACS10 AMM10:AMO10 AWI10:AWK10 BGE10:BGG10 BQA10:BQC10 BZW10:BZY10 CJS10:CJU10 CTO10:CTQ10 DDK10:DDM10 DNG10:DNI10 DXC10:DXE10 EGY10:EHA10 EQU10:EQW10 FAQ10:FAS10 FKM10:FKO10 FUI10:FUK10 GEE10:GEG10 GOA10:GOC10 GXW10:GXY10 HHS10:HHU10 HRO10:HRQ10 IBK10:IBM10 ILG10:ILI10 IVC10:IVE10 JEY10:JFA10 JOU10:JOW10 JYQ10:JYS10 KIM10:KIO10 KSI10:KSK10 LCE10:LCG10 LMA10:LMC10 LVW10:LVY10 MFS10:MFU10 MPO10:MPQ10 MZK10:MZM10 NJG10:NJI10 NTC10:NTE10 OCY10:ODA10 OMU10:OMW10 OWQ10:OWS10 PGM10:PGO10 PQI10:PQK10 QAE10:QAG10 QKA10:QKC10 QTW10:QTY10 RDS10:RDU10 RNO10:RNQ10 RXK10:RXM10 SHG10:SHI10 SRC10:SRE10 TAY10:TBA10 TKU10:TKW10 TUQ10:TUS10 UEM10:UEO10 UOI10:UOK10 UYE10:UYG10 VIA10:VIC10 VRW10:VRY10 WBS10:WBU10 WLO10:WLQ10 WVK10:WVM10 U11:U39 Q766:U779 IW766:JA777 SS766:SW777 ACO766:ACS777 AMK766:AMO777 AWG766:AWK777 BGC766:BGG777 BPY766:BQC777 BZU766:BZY777 CJQ766:CJU777 CTM766:CTQ777 DDI766:DDM777 DNE766:DNI777 DXA766:DXE777 EGW766:EHA777 EQS766:EQW777 FAO766:FAS777 FKK766:FKO777 FUG766:FUK777 GEC766:GEG777 GNY766:GOC777 GXU766:GXY777 HHQ766:HHU777 HRM766:HRQ777 IBI766:IBM777 ILE766:ILI777 IVA766:IVE777 JEW766:JFA777 JOS766:JOW777 JYO766:JYS777 KIK766:KIO777 KSG766:KSK777 LCC766:LCG777 LLY766:LMC777 LVU766:LVY777 MFQ766:MFU777 MPM766:MPQ777 MZI766:MZM777 NJE766:NJI777 NTA766:NTE777 OCW766:ODA777 OMS766:OMW777 OWO766:OWS777 PGK766:PGO777 PQG766:PQK777 QAC766:QAG777 QJY766:QKC777 QTU766:QTY777 RDQ766:RDU777 RNM766:RNQ777 RXI766:RXM777 SHE766:SHI777 SRA766:SRE777 TAW766:TBA777 TKS766:TKW777 TUO766:TUS777 UEK766:UEO777 UOG766:UOK777 UYC766:UYG777 VHY766:VIC777 VRU766:VRY777 WBQ766:WBU777 WLM766:WLQ777 WVI766:WVM777 WVI1029:WVM1029 WVI660:WVI689 SS1029:SW1029 ACO1029:ACS1029 AMK1029:AMO1029 AWG1029:AWK1029 BGC1029:BGG1029 BPY1029:BQC1029 BZU1029:BZY1029 CJQ1029:CJU1029 CTM1029:CTQ1029 DDI1029:DDM1029 DNE1029:DNI1029 DXA1029:DXE1029 EGW1029:EHA1029 EQS1029:EQW1029 FAO1029:FAS1029 FKK1029:FKO1029 FUG1029:FUK1029 GEC1029:GEG1029 GNY1029:GOC1029 GXU1029:GXY1029 HHQ1029:HHU1029 HRM1029:HRQ1029 IBI1029:IBM1029 ILE1029:ILI1029 IVA1029:IVE1029 JEW1029:JFA1029 JOS1029:JOW1029 JYO1029:JYS1029 KIK1029:KIO1029 KSG1029:KSK1029 LCC1029:LCG1029 LLY1029:LMC1029 LVU1029:LVY1029 MFQ1029:MFU1029 MPM1029:MPQ1029 MZI1029:MZM1029 NJE1029:NJI1029 NTA1029:NTE1029 OCW1029:ODA1029 OMS1029:OMW1029 OWO1029:OWS1029 PGK1029:PGO1029 PQG1029:PQK1029 QAC1029:QAG1029 QJY1029:QKC1029 QTU1029:QTY1029 RDQ1029:RDU1029 RNM1029:RNQ1029 RXI1029:RXM1029 SHE1029:SHI1029 SRA1029:SRE1029 TAW1029:TBA1029 TKS1029:TKW1029 TUO1029:TUS1029 UEK1029:UEO1029 UOG1029:UOK1029 UYC1029:UYG1029 VHY1029:VIC1029 VRU1029:VRY1029 WBQ1029:WBU1029 WLM1029:WLQ1029 R270:U271 Q375:U375 WLM738:WLQ738 WBQ738:WBU738 VRU738:VRY738 VHY738:VIC738 UYC738:UYG738 UOG738:UOK738 UEK738:UEO738 TUO738:TUS738 TKS738:TKW738 TAW738:TBA738 SRA738:SRE738 SHE738:SHI738 RXI738:RXM738 RNM738:RNQ738 RDQ738:RDU738 QTU738:QTY738 QJY738:QKC738 QAC738:QAG738 PQG738:PQK738 PGK738:PGO738 OWO738:OWS738 OMS738:OMW738 OCW738:ODA738 NTA738:NTE738 NJE738:NJI738 MZI738:MZM738 MPM738:MPQ738 MFQ738:MFU738 LVU738:LVY738 LLY738:LMC738 LCC738:LCG738 KSG738:KSK738 KIK738:KIO738 JYO738:JYS738 JOS738:JOW738 JEW738:JFA738 IVA738:IVE738 ILE738:ILI738 IBI738:IBM738 HRM738:HRQ738 HHQ738:HHU738 GXU738:GXY738 GNY738:GOC738 GEC738:GEG738 FUG738:FUK738 FKK738:FKO738 FAO738:FAS738 EQS738:EQW738 EGW738:EHA738 DXA738:DXE738 DNE738:DNI738 DDI738:DDM738 CTM738:CTQ738 CJQ738:CJU738 BZU738:BZY738 BPY738:BQC738 BGC738:BGG738 AWG738:AWK738 AMK738:AMO738 ACO738:ACS738 SS738:SW738 IW738:JA738 Q738:U738 SW739:SW742 ACS739:ACS742 AMO739:AMO742 AWK739:AWK742 BGG739:BGG742 BQC739:BQC742 BZY739:BZY742 CJU739:CJU742 CTQ739:CTQ742 DDM739:DDM742 DNI739:DNI742 DXE739:DXE742 EHA739:EHA742 EQW739:EQW742 FAS739:FAS742 FKO739:FKO742 FUK739:FUK742 GEG739:GEG742 GOC739:GOC742 GXY739:GXY742 HHU739:HHU742 HRQ739:HRQ742 IBM739:IBM742 ILI739:ILI742 IVE739:IVE742 JFA739:JFA742 JOW739:JOW742 JYS739:JYS742 KIO739:KIO742 KSK739:KSK742 LCG739:LCG742 LMC739:LMC742 LVY739:LVY742 MFU739:MFU742 MPQ739:MPQ742 MZM739:MZM742 NJI739:NJI742 NTE739:NTE742 ODA739:ODA742 OMW739:OMW742 OWS739:OWS742 PGO739:PGO742 PQK739:PQK742 QAG739:QAG742 QKC739:QKC742 QTY739:QTY742 RDU739:RDU742 RNQ739:RNQ742 RXM739:RXM742 SHI739:SHI742 SRE739:SRE742 TBA739:TBA742 TKW739:TKW742 TUS739:TUS742 UEO739:UEO742 UOK739:UOK742 UYG739:UYG742 VIC739:VIC742 VRY739:VRY742 WBU739:WBU742 WLQ739:WLQ742 WVM739:WVM742 R739:S742 IX739:IY742 ST739:SU742 ACP739:ACQ742 AML739:AMM742 AWH739:AWI742 BGD739:BGE742 BPZ739:BQA742 BZV739:BZW742 CJR739:CJS742 CTN739:CTO742 DDJ739:DDK742 DNF739:DNG742 DXB739:DXC742 EGX739:EGY742 EQT739:EQU742 FAP739:FAQ742 FKL739:FKM742 FUH739:FUI742 GED739:GEE742 GNZ739:GOA742 GXV739:GXW742 HHR739:HHS742 HRN739:HRO742 IBJ739:IBK742 ILF739:ILG742 IVB739:IVC742 JEX739:JEY742 JOT739:JOU742 JYP739:JYQ742 KIL739:KIM742 KSH739:KSI742 LCD739:LCE742 LLZ739:LMA742 LVV739:LVW742 MFR739:MFS742 MPN739:MPO742 MZJ739:MZK742 NJF739:NJG742 NTB739:NTC742 OCX739:OCY742 OMT739:OMU742 OWP739:OWQ742 PGL739:PGM742 PQH739:PQI742 QAD739:QAE742 QJZ739:QKA742 QTV739:QTW742 RDR739:RDS742 RNN739:RNO742 RXJ739:RXK742 SHF739:SHG742 SRB739:SRC742 TAX739:TAY742 TKT739:TKU742 TUP739:TUQ742 UEL739:UEM742 UOH739:UOI742 UYD739:UYE742 VHZ739:VIA742 VRV739:VRW742 WBR739:WBS742 WLN739:WLO742 WVJ739:WVK742 Q1029:U1029 Q488:U490 IW488:JA490 SS488:SW490 ACO488:ACS490 AMK488:AMO490 AWG488:AWK490 BGC488:BGG490 BPY488:BQC490 BZU488:BZY490 CJQ488:CJU490 CTM488:CTQ490 DDI488:DDM490 DNE488:DNI490 DXA488:DXE490 EGW488:EHA490 EQS488:EQW490 FAO488:FAS490 FKK488:FKO490 FUG488:FUK490 GEC488:GEG490 GNY488:GOC490 GXU488:GXY490 HHQ488:HHU490 HRM488:HRQ490 IBI488:IBM490 ILE488:ILI490 IVA488:IVE490 JEW488:JFA490 JOS488:JOW490 JYO488:JYS490 KIK488:KIO490 KSG488:KSK490 LCC488:LCG490 LLY488:LMC490 LVU488:LVY490 MFQ488:MFU490 MPM488:MPQ490 MZI488:MZM490 NJE488:NJI490 NTA488:NTE490 OCW488:ODA490 OMS488:OMW490 OWO488:OWS490 PGK488:PGO490 PQG488:PQK490 QAC488:QAG490 QJY488:QKC490 QTU488:QTY490 RDQ488:RDU490 RNM488:RNQ490 RXI488:RXM490 SHE488:SHI490 SRA488:SRE490 TAW488:TBA490 TKS488:TKW490 TUO488:TUS490 UEK488:UEO490 UOG488:UOK490 UYC488:UYG490 VHY488:VIC490 VRU488:VRY490 WBQ488:WBU490 WLM488:WLQ490 WVI270:WVM271 WLM270:WLQ271 WBQ270:WBU271 VRU270:VRY271 VHY270:VIC271 UYC270:UYG271 UOG270:UOK271 UEK270:UEO271 TUO270:TUS271 TKS270:TKW271 TAW270:TBA271 SRA270:SRE271 SHE270:SHI271 RXI270:RXM271 RNM270:RNQ271 RDQ270:RDU271 QTU270:QTY271 QJY270:QKC271 QAC270:QAG271 PQG270:PQK271 PGK270:PGO271 OWO270:OWS271 OMS270:OMW271 OCW270:ODA271 NTA270:NTE271 NJE270:NJI271 MZI270:MZM271 MPM270:MPQ271 MFQ270:MFU271 LVU270:LVY271 LLY270:LMC271 LCC270:LCG271 KSG270:KSK271 KIK270:KIO271 JYO270:JYS271 JOS270:JOW271 JEW270:JFA271 IVA270:IVE271 ILE270:ILI271 IBI270:IBM271 HRM270:HRQ271 HHQ270:HHU271 GXU270:GXY271 GNY270:GOC271 GEC270:GEG271 FUG270:FUK271 FKK270:FKO271 FAO270:FAS271 EQS270:EQW271 EGW270:EHA271 DXA270:DXE271 DNE270:DNI271 DDI270:DDM271 CTM270:CTQ271 CJQ270:CJU271 BZU270:BZY271 BPY270:BQC271 BGC270:BGG271 AWG270:AWK271 AMK270:AMO271 ACO270:ACS271 SS270:SW271 IW270:JA271 Q276:U280 WVI738:WVM738 Q735:U735 FZ735:GD735 PV735:PZ735 ZR735:ZV735 AJN735:AJR735 ATJ735:ATN735 BDF735:BDJ735 BNB735:BNF735 BWX735:BXB735 CGT735:CGX735 CQP735:CQT735 DAL735:DAP735 DKH735:DKL735 DUD735:DUH735 EDZ735:EED735 ENV735:ENZ735 EXR735:EXV735 FHN735:FHR735 FRJ735:FRN735 GBF735:GBJ735 GLB735:GLF735 GUX735:GVB735 HET735:HEX735 HOP735:HOT735 HYL735:HYP735 IIH735:IIL735 ISD735:ISH735 JBZ735:JCD735 JLV735:JLZ735 JVR735:JVV735 KFN735:KFR735 KPJ735:KPN735 KZF735:KZJ735 LJB735:LJF735 LSX735:LTB735 MCT735:MCX735 MMP735:MMT735 MWL735:MWP735 NGH735:NGL735 NQD735:NQH735 NZZ735:OAD735 OJV735:OJZ735 OTR735:OTV735 PDN735:PDR735 PNJ735:PNN735 PXF735:PXJ735 QHB735:QHF735 QQX735:QRB735 RAT735:RAX735 RKP735:RKT735 RUL735:RUP735 SEH735:SEL735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Q10:Q39 IW10 R11:T38 JN11:JP38 TJ11:TL38 ADF11:ADH38 ANB11:AND38 AWX11:AWZ38 BGT11:BGV38 BQP11:BQR38 CAL11:CAN38 CKH11:CKJ38 CUD11:CUF38 DDZ11:DEB38 DNV11:DNX38 DXR11:DXT38 EHN11:EHP38 ERJ11:ERL38 FBF11:FBH38 FLB11:FLD38 FUX11:FUZ38 GET11:GEV38 GOP11:GOR38 GYL11:GYN38 HIH11:HIJ38 HSD11:HSF38 IBZ11:ICB38 ILV11:ILX38 IVR11:IVT38 JFN11:JFP38 JPJ11:JPL38 JZF11:JZH38 KJB11:KJD38 KSX11:KSZ38 LCT11:LCV38 LMP11:LMR38 LWL11:LWN38 MGH11:MGJ38 MQD11:MQF38 MZZ11:NAB38 NJV11:NJX38 NTR11:NTT38 ODN11:ODP38 ONJ11:ONL38 OXF11:OXH38 PHB11:PHD38 PQX11:PQZ38 QAT11:QAV38 QKP11:QKR38 QUL11:QUN38 REH11:REJ38 ROD11:ROF38 RXZ11:RYB38 SHV11:SHX38 SRR11:SRT38 TBN11:TBP38 TLJ11:TLL38 TVF11:TVH38 UFB11:UFD38 UOX11:UOZ38 UYT11:UYV38 VIP11:VIR38 VSL11:VSN38 WCH11:WCJ38 WMD11:WMF38 WVZ11:WWB38 JM11:JM39 TI11:TI39 ADE11:ADE39 ANA11:ANA39 AWW11:AWW39 BGS11:BGS39 BQO11:BQO39 CAK11:CAK39 CKG11:CKG39 CUC11:CUC39 DDY11:DDY39 DNU11:DNU39 DXQ11:DXQ39 EHM11:EHM39 ERI11:ERI39 FBE11:FBE39 FLA11:FLA39 FUW11:FUW39 GES11:GES39 GOO11:GOO39 GYK11:GYK39 HIG11:HIG39 HSC11:HSC39 IBY11:IBY39 ILU11:ILU39 IVQ11:IVQ39 JFM11:JFM39 JPI11:JPI39 JZE11:JZE39 KJA11:KJA39 KSW11:KSW39 LCS11:LCS39 LMO11:LMO39 LWK11:LWK39 MGG11:MGG39 MQC11:MQC39 MZY11:MZY39 NJU11:NJU39 NTQ11:NTQ39 ODM11:ODM39 ONI11:ONI39 OXE11:OXE39 PHA11:PHA39 PQW11:PQW39 QAS11:QAS39 QKO11:QKO39 QUK11:QUK39 REG11:REG39 ROC11:ROC39 RXY11:RXY39 SHU11:SHU39 SRQ11:SRQ39 TBM11:TBM39 TLI11:TLI39 TVE11:TVE39 UFA11:UFA39 UOW11:UOW39 UYS11:UYS39 VIO11:VIO39 VSK11:VSK39 WCG11:WCG39 WMC11:WMC39 WVY11:WVY39 JQ11:JQ39 TM11:TM39 ADI11:ADI39 ANE11:ANE39 AXA11:AXA39 BGW11:BGW39 BQS11:BQS39 CAO11:CAO39 CKK11:CKK39 CUG11:CUG39 DEC11:DEC39 DNY11:DNY39 DXU11:DXU39 EHQ11:EHQ39 ERM11:ERM39 FBI11:FBI39 FLE11:FLE39 FVA11:FVA39 GEW11:GEW39 GOS11:GOS39 GYO11:GYO39 HIK11:HIK39 HSG11:HSG39 ICC11:ICC39 ILY11:ILY39 IVU11:IVU39 JFQ11:JFQ39 JPM11:JPM39 JZI11:JZI39 KJE11:KJE39 KTA11:KTA39 LCW11:LCW39 LMS11:LMS39 LWO11:LWO39 MGK11:MGK39 MQG11:MQG39 NAC11:NAC39 NJY11:NJY39 NTU11:NTU39 ODQ11:ODQ39 ONM11:ONM39 OXI11:OXI39 PHE11:PHE39 PRA11:PRA39 QAW11:QAW39 QKS11:QKS39 QUO11:QUO39 REK11:REK39 ROG11:ROG39 RYC11:RYC39 SHY11:SHY39 SRU11:SRU39 TBQ11:TBQ39 TLM11:TLM39 TVI11:TVI39 UFE11:UFE39 UPA11:UPA39 UYW11:UYW39 VIS11:VIS39 VSO11:VSO39 WCK11:WCK39 WMG11:WMG39 WWC11:WWC39 Q130:U221 JM130:JQ221 TI130:TM221 ADE130:ADI221 ANA130:ANE221 AWW130:AXA221 BGS130:BGW221 BQO130:BQS221 CAK130:CAO221 CKG130:CKK221 CUC130:CUG221 DDY130:DEC221 DNU130:DNY221 DXQ130:DXU221 EHM130:EHQ221 ERI130:ERM221 FBE130:FBI221 FLA130:FLE221 FUW130:FVA221 GES130:GEW221 GOO130:GOS221 GYK130:GYO221 HIG130:HIK221 HSC130:HSG221 IBY130:ICC221 ILU130:ILY221 IVQ130:IVU221 JFM130:JFQ221 JPI130:JPM221 JZE130:JZI221 KJA130:KJE221 KSW130:KTA221 LCS130:LCW221 LMO130:LMS221 LWK130:LWO221 MGG130:MGK221 MQC130:MQG221 MZY130:NAC221 NJU130:NJY221 NTQ130:NTU221 ODM130:ODQ221 ONI130:ONM221 OXE130:OXI221 PHA130:PHE221 PQW130:PRA221 QAS130:QAW221 QKO130:QKS221 QUK130:QUO221 REG130:REK221 ROC130:ROG221 RXY130:RYC221 SHU130:SHY221 SRQ130:SRU221 TBM130:TBQ221 TLI130:TLM221 TVE130:TVI221 UFA130:UFE221 UOW130:UPA221 UYS130:UYW221 VIO130:VIS221 VSK130:VSO221 WCG130:WCK221 WMC130:WMG221 WVY130:WWC221 JM276:JQ279 TI276:TM279 ADE276:ADI279 ANA276:ANE279 AWW276:AXA279 BGS276:BGW279 BQO276:BQS279 CAK276:CAO279 CKG276:CKK279 CUC276:CUG279 DDY276:DEC279 DNU276:DNY279 DXQ276:DXU279 EHM276:EHQ279 ERI276:ERM279 FBE276:FBI279 FLA276:FLE279 FUW276:FVA279 GES276:GEW279 GOO276:GOS279 GYK276:GYO279 HIG276:HIK279 HSC276:HSG279 IBY276:ICC279 ILU276:ILY279 IVQ276:IVU279 JFM276:JFQ279 JPI276:JPM279 JZE276:JZI279 KJA276:KJE279 KSW276:KTA279 LCS276:LCW279 LMO276:LMS279 LWK276:LWO279 MGG276:MGK279 MQC276:MQG279 MZY276:NAC279 NJU276:NJY279 NTQ276:NTU279 ODM276:ODQ279 ONI276:ONM279 OXE276:OXI279 PHA276:PHE279 PQW276:PRA279 QAS276:QAW279 QKO276:QKS279 QUK276:QUO279 REG276:REK279 ROC276:ROG279 RXY276:RYC279 SHU276:SHY279 SRQ276:SRU279 TBM276:TBQ279 TLI276:TLM279 TVE276:TVI279 UFA276:UFE279 UOW276:UPA279 UYS276:UYW279 VIO276:VIS279 VSK276:VSO279 WCG276:WCK279 WMC276:WMG279 WVY276:WWC279 WVI690:WVM691 WLM690:WLQ691 WBQ690:WBU691 VRU690:VRY691 VHY690:VIC691 UYC690:UYG691 UOG690:UOK691 UEK690:UEO691 TUO690:TUS691 TKS690:TKW691 TAW690:TBA691 SRA690:SRE691 SHE690:SHI691 RXI690:RXM691 RNM690:RNQ691 RDQ690:RDU691 QTU690:QTY691 QJY690:QKC691 QAC690:QAG691 PQG690:PQK691 PGK690:PGO691 OWO690:OWS691 OMS690:OMW691 OCW690:ODA691 NTA690:NTE691 NJE690:NJI691 MZI690:MZM691 MPM690:MPQ691 MFQ690:MFU691 LVU690:LVY691 LLY690:LMC691 LCC690:LCG691 KSG690:KSK691 KIK690:KIO691 JYO690:JYS691 JOS690:JOW691 JEW690:JFA691 IVA690:IVE691 ILE690:ILI691 IBI690:IBM691 HRM690:HRQ691 HHQ690:HHU691 GXU690:GXY691 GNY690:GOC691 GEC690:GEG691 FUG690:FUK691 FKK690:FKO691 FAO690:FAS691 EQS690:EQW691 EGW690:EHA691 DXA690:DXE691 DNE690:DNI691 DDI690:DDM691 CTM690:CTQ691 CJQ690:CJU691 BZU690:BZY691 BPY690:BQC691 BGC690:BGG691 AWG690:AWK691 AMK690:AMO691 ACO690:ACS691 SS690:SW691 IW690:JA691 U661:U691 WVY692:WWC700 Q692:U700 JM692:JQ700 TI692:TM700 ADE692:ADI700 ANA692:ANE700 AWW692:AXA700 BGS692:BGW700 BQO692:BQS700 CAK692:CAO700 CKG692:CKK700 CUC692:CUG700 DDY692:DEC700 DNU692:DNY700 DXQ692:DXU700 EHM692:EHQ700 ERI692:ERM700 FBE692:FBI700 FLA692:FLE700 FUW692:FVA700 GES692:GEW700 GOO692:GOS700 GYK692:GYO700 HIG692:HIK700 HSC692:HSG700 IBY692:ICC700 ILU692:ILY700 IVQ692:IVU700 JFM692:JFQ700 JPI692:JPM700 JZE692:JZI700 KJA692:KJE700 KSW692:KTA700 LCS692:LCW700 LMO692:LMS700 LWK692:LWO700 MGG692:MGK700 MQC692:MQG700 MZY692:NAC700 NJU692:NJY700 NTQ692:NTU700 ODM692:ODQ700 ONI692:ONM700 OXE692:OXI700 PHA692:PHE700 PQW692:PRA700 QAS692:QAW700 QKO692:QKS700 QUK692:QUO700 REG692:REK700 ROC692:ROG700 RXY692:RYC700 SHU692:SHY700 SRQ692:SRU700 TBM692:TBQ700 TLI692:TLM700 TVE692:TVI700 UFA692:UFE700 UOW692:UPA700 UYS692:UYW700 VIO692:VIS700 VSK692:VSO700 WCG692:WCK700 WMC692:WMG700 U739:U742 WVY743:WWC763 WMC743:WMG763 WCG743:WCK763 VSK743:VSO763 VIO743:VIS763 UYS743:UYW763 UOW743:UPA763 UFA743:UFE763 TVE743:TVI763 TLI743:TLM763 TBM743:TBQ763 SRQ743:SRU763 SHU743:SHY763 RXY743:RYC763 ROC743:ROG763 REG743:REK763 QUK743:QUO763 QKO743:QKS763 QAS743:QAW763 PQW743:PRA763 PHA743:PHE763 OXE743:OXI763 ONI743:ONM763 ODM743:ODQ763 NTQ743:NTU763 NJU743:NJY763 MZY743:NAC763 MQC743:MQG763 MGG743:MGK763 LWK743:LWO763 LMO743:LMS763 LCS743:LCW763 KSW743:KTA763 KJA743:KJE763 JZE743:JZI763 JPI743:JPM763 JFM743:JFQ763 IVQ743:IVU763 ILU743:ILY763 IBY743:ICC763 HSC743:HSG763 HIG743:HIK763 GYK743:GYO763 GOO743:GOS763 GES743:GEW763 FUW743:FVA763 FLA743:FLE763 FBE743:FBI763 ERI743:ERM763 EHM743:EHQ763 DXQ743:DXU763 DNU743:DNY763 DDY743:DEC763 CUC743:CUG763 CKG743:CKK763 CAK743:CAO763 BQO743:BQS763 BGS743:BGW763 AWW743:AXA763 ANA743:ANE763 ADE743:ADI763 TI743:TM763 JM743:JQ763 Q743:U763" xr:uid="{00000000-0002-0000-0000-000034000000}">
      <formula1>0</formula1>
      <formula2>10000</formula2>
    </dataValidation>
    <dataValidation allowBlank="1" showInputMessage="1" showErrorMessage="1" prompt="Sicris šifra, vpišite samo enega skrbnika" sqref="F260:F261 IL258:IL259 SH258:SH259 ACD258:ACD259 ALZ258:ALZ259 AVV258:AVV259 BFR258:BFR259 BPN258:BPN259 BZJ258:BZJ259 CJF258:CJF259 CTB258:CTB259 DCX258:DCX259 DMT258:DMT259 DWP258:DWP259 EGL258:EGL259 EQH258:EQH259 FAD258:FAD259 FJZ258:FJZ259 FTV258:FTV259 GDR258:GDR259 GNN258:GNN259 GXJ258:GXJ259 HHF258:HHF259 HRB258:HRB259 IAX258:IAX259 IKT258:IKT259 IUP258:IUP259 JEL258:JEL259 JOH258:JOH259 JYD258:JYD259 KHZ258:KHZ259 KRV258:KRV259 LBR258:LBR259 LLN258:LLN259 LVJ258:LVJ259 MFF258:MFF259 MPB258:MPB259 MYX258:MYX259 NIT258:NIT259 NSP258:NSP259 OCL258:OCL259 OMH258:OMH259 OWD258:OWD259 PFZ258:PFZ259 PPV258:PPV259 PZR258:PZR259 QJN258:QJN259 QTJ258:QTJ259 RDF258:RDF259 RNB258:RNB259 RWX258:RWX259 SGT258:SGT259 SQP258:SQP259 TAL258:TAL259 TKH258:TKH259 TUD258:TUD259 UDZ258:UDZ259 UNV258:UNV259 UXR258:UXR259 VHN258:VHN259 VRJ258:VRJ259 WBF258:WBF259 WLB258:WLB259 WUX258:WUX259 F264:F265 IL262:IL263 SH262:SH263 ACD262:ACD263 ALZ262:ALZ263 AVV262:AVV263 BFR262:BFR263 BPN262:BPN263 BZJ262:BZJ263 CJF262:CJF263 CTB262:CTB263 DCX262:DCX263 DMT262:DMT263 DWP262:DWP263 EGL262:EGL263 EQH262:EQH263 FAD262:FAD263 FJZ262:FJZ263 FTV262:FTV263 GDR262:GDR263 GNN262:GNN263 GXJ262:GXJ263 HHF262:HHF263 HRB262:HRB263 IAX262:IAX263 IKT262:IKT263 IUP262:IUP263 JEL262:JEL263 JOH262:JOH263 JYD262:JYD263 KHZ262:KHZ263 KRV262:KRV263 LBR262:LBR263 LLN262:LLN263 LVJ262:LVJ263 MFF262:MFF263 MPB262:MPB263 MYX262:MYX263 NIT262:NIT263 NSP262:NSP263 OCL262:OCL263 OMH262:OMH263 OWD262:OWD263 PFZ262:PFZ263 PPV262:PPV263 PZR262:PZR263 QJN262:QJN263 QTJ262:QTJ263 RDF262:RDF263 RNB262:RNB263 RWX262:RWX263 SGT262:SGT263 SQP262:SQP263 TAL262:TAL263 TKH262:TKH263 TUD262:TUD263 UDZ262:UDZ263 UNV262:UNV263 UXR262:UXR263 VHN262:VHN263 VRJ262:VRJ263 WBF262:WBF263 WLB262:WLB263 WUX262:WUX263 F240:F258 SH240:SH256 ACD240:ACD256 ALZ240:ALZ256 AVV240:AVV256 BFR240:BFR256 BPN240:BPN256 BZJ240:BZJ256 CJF240:CJF256 CTB240:CTB256 DCX240:DCX256 DMT240:DMT256 DWP240:DWP256 EGL240:EGL256 EQH240:EQH256 FAD240:FAD256 FJZ240:FJZ256 FTV240:FTV256 GDR240:GDR256 GNN240:GNN256 GXJ240:GXJ256 HHF240:HHF256 HRB240:HRB256 IAX240:IAX256 IKT240:IKT256 IUP240:IUP256 JEL240:JEL256 JOH240:JOH256 JYD240:JYD256 KHZ240:KHZ256 KRV240:KRV256 LBR240:LBR256 LLN240:LLN256 LVJ240:LVJ256 MFF240:MFF256 MPB240:MPB256 MYX240:MYX256 NIT240:NIT256 NSP240:NSP256 OCL240:OCL256 OMH240:OMH256 OWD240:OWD256 PFZ240:PFZ256 PPV240:PPV256 PZR240:PZR256 QJN240:QJN256 QTJ240:QTJ256 RDF240:RDF256 RNB240:RNB256 RWX240:RWX256 SGT240:SGT256 SQP240:SQP256 TAL240:TAL256 TKH240:TKH256 TUD240:TUD256 UDZ240:UDZ256 UNV240:UNV256 UXR240:UXR256 VHN240:VHN256 VRJ240:VRJ256 WBF240:WBF256 WLB240:WLB256 WUX240:WUX256 IL240:IL256 IL1029 F276:F280 WUX738 F738 F483:F486 F660 WUX488:WUX490 F33:F39 IL766:IL777 SH766:SH777 ACD766:ACD777 ALZ766:ALZ777 AVV766:AVV777 BFR766:BFR777 BPN766:BPN777 BZJ766:BZJ777 CJF766:CJF777 CTB766:CTB777 DCX766:DCX777 DMT766:DMT777 DWP766:DWP777 EGL766:EGL777 EQH766:EQH777 FAD766:FAD777 FJZ766:FJZ777 FTV766:FTV777 GDR766:GDR777 GNN766:GNN777 GXJ766:GXJ777 HHF766:HHF777 HRB766:HRB777 IAX766:IAX777 IKT766:IKT777 IUP766:IUP777 JEL766:JEL777 JOH766:JOH777 JYD766:JYD777 KHZ766:KHZ777 KRV766:KRV777 LBR766:LBR777 LLN766:LLN777 LVJ766:LVJ777 MFF766:MFF777 MPB766:MPB777 MYX766:MYX777 NIT766:NIT777 NSP766:NSP777 OCL766:OCL777 OMH766:OMH777 OWD766:OWD777 PFZ766:PFZ777 PPV766:PPV777 PZR766:PZR777 QJN766:QJN777 QTJ766:QTJ777 RDF766:RDF777 RNB766:RNB777 RWX766:RWX777 SGT766:SGT777 SQP766:SQP777 TAL766:TAL777 TKH766:TKH777 TUD766:TUD777 UDZ766:UDZ777 UNV766:UNV777 UXR766:UXR777 VHN766:VHN777 VRJ766:VRJ777 WBF766:WBF777 WLB766:WLB777 WUX766:WUX777 WUX1029 F552 IL552 SH552 ACD552 ALZ552 AVV552 BFR552 BPN552 BZJ552 CJF552 CTB552 DCX552 DMT552 DWP552 EGL552 EQH552 FAD552 FJZ552 FTV552 GDR552 GNN552 GXJ552 HHF552 HRB552 IAX552 IKT552 IUP552 JEL552 JOH552 JYD552 KHZ552 KRV552 LBR552 LLN552 LVJ552 MFF552 MPB552 MYX552 NIT552 NSP552 OCL552 OMH552 OWD552 PFZ552 PPV552 PZR552 QJN552 QTJ552 RDF552 RNB552 RWX552 SGT552 SQP552 TAL552 TKH552 TUD552 UDZ552 UNV552 UXR552 VHN552 VRJ552 WBF552 WLB552 WUX552 SH1029 ACD1029 ALZ1029 AVV1029 BFR1029 BPN1029 BZJ1029 CJF1029 CTB1029 DCX1029 DMT1029 DWP1029 EGL1029 EQH1029 FAD1029 FJZ1029 FTV1029 GDR1029 GNN1029 GXJ1029 HHF1029 HRB1029 IAX1029 IKT1029 IUP1029 JEL1029 JOH1029 JYD1029 KHZ1029 KRV1029 LBR1029 LLN1029 LVJ1029 MFF1029 MPB1029 MYX1029 NIT1029 NSP1029 OCL1029 OMH1029 OWD1029 PFZ1029 PPV1029 PZR1029 QJN1029 QTJ1029 RDF1029 RNB1029 RWX1029 SGT1029 SQP1029 TAL1029 TKH1029 TUD1029 UDZ1029 UNV1029 UXR1029 VHN1029 VRJ1029 WBF1029 WLB1029 F375 IL738 SH738 ACD738 ALZ738 AVV738 BFR738 BPN738 BZJ738 CJF738 CTB738 DCX738 DMT738 DWP738 EGL738 EQH738 FAD738 FJZ738 FTV738 GDR738 GNN738 GXJ738 HHF738 HRB738 IAX738 IKT738 IUP738 JEL738 JOH738 JYD738 KHZ738 KRV738 LBR738 LLN738 LVJ738 MFF738 MPB738 MYX738 NIT738 NSP738 OCL738 OMH738 OWD738 PFZ738 PPV738 PZR738 QJN738 QTJ738 RDF738 RNB738 RWX738 SGT738 SQP738 TAL738 TKH738 TUD738 UDZ738 UNV738 UXR738 VHN738 VRJ738 WBF738 WLB738 F1029 F488:F490 IL488:IL490 SH488:SH490 ACD488:ACD490 ALZ488:ALZ490 AVV488:AVV490 BFR488:BFR490 BPN488:BPN490 BZJ488:BZJ490 CJF488:CJF490 CTB488:CTB490 DCX488:DCX490 DMT488:DMT490 DWP488:DWP490 EGL488:EGL490 EQH488:EQH490 FAD488:FAD490 FJZ488:FJZ490 FTV488:FTV490 GDR488:GDR490 GNN488:GNN490 GXJ488:GXJ490 HHF488:HHF490 HRB488:HRB490 IAX488:IAX490 IKT488:IKT490 IUP488:IUP490 JEL488:JEL490 JOH488:JOH490 JYD488:JYD490 KHZ488:KHZ490 KRV488:KRV490 LBR488:LBR490 LLN488:LLN490 LVJ488:LVJ490 MFF488:MFF490 MPB488:MPB490 MYX488:MYX490 NIT488:NIT490 NSP488:NSP490 OCL488:OCL490 OMH488:OMH490 OWD488:OWD490 PFZ488:PFZ490 PPV488:PPV490 PZR488:PZR490 QJN488:QJN490 QTJ488:QTJ490 RDF488:RDF490 RNB488:RNB490 RWX488:RWX490 SGT488:SGT490 SQP488:SQP490 TAL488:TAL490 TKH488:TKH490 TUD488:TUD490 UDZ488:UDZ490 UNV488:UNV490 UXR488:UXR490 VHN488:VHN490 VRJ488:VRJ490 WBF488:WBF490 WLB488:WLB490 WUX270:WUX271 WLB270:WLB271 WBF270:WBF271 VRJ270:VRJ271 VHN270:VHN271 UXR270:UXR271 UNV270:UNV271 UDZ270:UDZ271 TUD270:TUD271 TKH270:TKH271 TAL270:TAL271 SQP270:SQP271 SGT270:SGT271 RWX270:RWX271 RNB270:RNB271 RDF270:RDF271 QTJ270:QTJ271 QJN270:QJN271 PZR270:PZR271 PPV270:PPV271 PFZ270:PFZ271 OWD270:OWD271 OMH270:OMH271 OCL270:OCL271 NSP270:NSP271 NIT270:NIT271 MYX270:MYX271 MPB270:MPB271 MFF270:MFF271 LVJ270:LVJ271 LLN270:LLN271 LBR270:LBR271 KRV270:KRV271 KHZ270:KHZ271 JYD270:JYD271 JOH270:JOH271 JEL270:JEL271 IUP270:IUP271 IKT270:IKT271 IAX270:IAX271 HRB270:HRB271 HHF270:HHF271 GXJ270:GXJ271 GNN270:GNN271 GDR270:GDR271 FTV270:FTV271 FJZ270:FJZ271 FAD270:FAD271 EQH270:EQH271 EGL270:EGL271 DWP270:DWP271 DMT270:DMT271 DCX270:DCX271 CTB270:CTB271 CJF270:CJF271 BZJ270:BZJ271 BPN270:BPN271 BFR270:BFR271 AVV270:AVV271 ALZ270:ALZ271 ACD270:ACD271 SH270:SH271 IL270:IL271 IL690:IL691 F766:F779 JB33:JB39 SX33:SX39 ACT33:ACT39 AMP33:AMP39 AWL33:AWL39 BGH33:BGH39 BQD33:BQD39 BZZ33:BZZ39 CJV33:CJV39 CTR33:CTR39 DDN33:DDN39 DNJ33:DNJ39 DXF33:DXF39 EHB33:EHB39 EQX33:EQX39 FAT33:FAT39 FKP33:FKP39 FUL33:FUL39 GEH33:GEH39 GOD33:GOD39 GXZ33:GXZ39 HHV33:HHV39 HRR33:HRR39 IBN33:IBN39 ILJ33:ILJ39 IVF33:IVF39 JFB33:JFB39 JOX33:JOX39 JYT33:JYT39 KIP33:KIP39 KSL33:KSL39 LCH33:LCH39 LMD33:LMD39 LVZ33:LVZ39 MFV33:MFV39 MPR33:MPR39 MZN33:MZN39 NJJ33:NJJ39 NTF33:NTF39 ODB33:ODB39 OMX33:OMX39 OWT33:OWT39 PGP33:PGP39 PQL33:PQL39 QAH33:QAH39 QKD33:QKD39 QTZ33:QTZ39 RDV33:RDV39 RNR33:RNR39 RXN33:RXN39 SHJ33:SHJ39 SRF33:SRF39 TBB33:TBB39 TKX33:TKX39 TUT33:TUT39 UEP33:UEP39 UOL33:UOL39 UYH33:UYH39 VID33:VID39 VRZ33:VRZ39 WBV33:WBV39 WLR33:WLR39 WVN33:WVN39 F11:F31 JB11:JB31 SX11:SX31 ACT11:ACT31 AMP11:AMP31 AWL11:AWL31 BGH11:BGH31 BQD11:BQD31 BZZ11:BZZ31 CJV11:CJV31 CTR11:CTR31 DDN11:DDN31 DNJ11:DNJ31 DXF11:DXF31 EHB11:EHB31 EQX11:EQX31 FAT11:FAT31 FKP11:FKP31 FUL11:FUL31 GEH11:GEH31 GOD11:GOD31 GXZ11:GXZ31 HHV11:HHV31 HRR11:HRR31 IBN11:IBN31 ILJ11:ILJ31 IVF11:IVF31 JFB11:JFB31 JOX11:JOX31 JYT11:JYT31 KIP11:KIP31 KSL11:KSL31 LCH11:LCH31 LMD11:LMD31 LVZ11:LVZ31 MFV11:MFV31 MPR11:MPR31 MZN11:MZN31 NJJ11:NJJ31 NTF11:NTF31 ODB11:ODB31 OMX11:OMX31 OWT11:OWT31 PGP11:PGP31 PQL11:PQL31 QAH11:QAH31 QKD11:QKD31 QTZ11:QTZ31 RDV11:RDV31 RNR11:RNR31 RXN11:RXN31 SHJ11:SHJ31 SRF11:SRF31 TBB11:TBB31 TKX11:TKX31 TUT11:TUT31 UEP11:UEP31 UOL11:UOL31 UYH11:UYH31 VID11:VID31 VRZ11:VRZ31 WBV11:WBV31 WLR11:WLR31 WVN11:WVN31 F130:F221 JB130:JB221 SX130:SX221 ACT130:ACT221 AMP130:AMP221 AWL130:AWL221 BGH130:BGH221 BQD130:BQD221 BZZ130:BZZ221 CJV130:CJV221 CTR130:CTR221 DDN130:DDN221 DNJ130:DNJ221 DXF130:DXF221 EHB130:EHB221 EQX130:EQX221 FAT130:FAT221 FKP130:FKP221 FUL130:FUL221 GEH130:GEH221 GOD130:GOD221 GXZ130:GXZ221 HHV130:HHV221 HRR130:HRR221 IBN130:IBN221 ILJ130:ILJ221 IVF130:IVF221 JFB130:JFB221 JOX130:JOX221 JYT130:JYT221 KIP130:KIP221 KSL130:KSL221 LCH130:LCH221 LMD130:LMD221 LVZ130:LVZ221 MFV130:MFV221 MPR130:MPR221 MZN130:MZN221 NJJ130:NJJ221 NTF130:NTF221 ODB130:ODB221 OMX130:OMX221 OWT130:OWT221 PGP130:PGP221 PQL130:PQL221 QAH130:QAH221 QKD130:QKD221 QTZ130:QTZ221 RDV130:RDV221 RNR130:RNR221 RXN130:RXN221 SHJ130:SHJ221 SRF130:SRF221 TBB130:TBB221 TKX130:TKX221 TUT130:TUT221 UEP130:UEP221 UOL130:UOL221 UYH130:UYH221 VID130:VID221 VRZ130:VRZ221 WBV130:WBV221 WLR130:WLR221 WVN130:WVN221 JB276:JB279 SX276:SX279 ACT276:ACT279 AMP276:AMP279 AWL276:AWL279 BGH276:BGH279 BQD276:BQD279 BZZ276:BZZ279 CJV276:CJV279 CTR276:CTR279 DDN276:DDN279 DNJ276:DNJ279 DXF276:DXF279 EHB276:EHB279 EQX276:EQX279 FAT276:FAT279 FKP276:FKP279 FUL276:FUL279 GEH276:GEH279 GOD276:GOD279 GXZ276:GXZ279 HHV276:HHV279 HRR276:HRR279 IBN276:IBN279 ILJ276:ILJ279 IVF276:IVF279 JFB276:JFB279 JOX276:JOX279 JYT276:JYT279 KIP276:KIP279 KSL276:KSL279 LCH276:LCH279 LMD276:LMD279 LVZ276:LVZ279 MFV276:MFV279 MPR276:MPR279 MZN276:MZN279 NJJ276:NJJ279 NTF276:NTF279 ODB276:ODB279 OMX276:OMX279 OWT276:OWT279 PGP276:PGP279 PQL276:PQL279 QAH276:QAH279 QKD276:QKD279 QTZ276:QTZ279 RDV276:RDV279 RNR276:RNR279 RXN276:RXN279 SHJ276:SHJ279 SRF276:SRF279 TBB276:TBB279 TKX276:TKX279 TUT276:TUT279 UEP276:UEP279 UOL276:UOL279 UYH276:UYH279 VID276:VID279 VRZ276:VRZ279 WBV276:WBV279 WLR276:WLR279 WVN276:WVN279 WUX690:WUX691 WLB690:WLB691 WBF690:WBF691 VRJ690:VRJ691 VHN690:VHN691 UXR690:UXR691 UNV690:UNV691 UDZ690:UDZ691 TUD690:TUD691 TKH690:TKH691 TAL690:TAL691 SQP690:SQP691 SGT690:SGT691 RWX690:RWX691 RNB690:RNB691 RDF690:RDF691 QTJ690:QTJ691 QJN690:QJN691 PZR690:PZR691 PPV690:PPV691 PFZ690:PFZ691 OWD690:OWD691 OMH690:OMH691 OCL690:OCL691 NSP690:NSP691 NIT690:NIT691 MYX690:MYX691 MPB690:MPB691 MFF690:MFF691 LVJ690:LVJ691 LLN690:LLN691 LBR690:LBR691 KRV690:KRV691 KHZ690:KHZ691 JYD690:JYD691 JOH690:JOH691 JEL690:JEL691 IUP690:IUP691 IKT690:IKT691 IAX690:IAX691 HRB690:HRB691 HHF690:HHF691 GXJ690:GXJ691 GNN690:GNN691 GDR690:GDR691 FTV690:FTV691 FJZ690:FJZ691 FAD690:FAD691 EQH690:EQH691 EGL690:EGL691 DWP690:DWP691 DMT690:DMT691 DCX690:DCX691 CTB690:CTB691 CJF690:CJF691 BZJ690:BZJ691 BPN690:BPN691 BFR690:BFR691 AVV690:AVV691 ALZ690:ALZ691 ACD690:ACD691 SH690:SH691 F692:F700 JB692:JB700 SX692:SX700 ACT692:ACT700 AMP692:AMP700 AWL692:AWL700 BGH692:BGH700 BQD692:BQD700 BZZ692:BZZ700 CJV692:CJV700 CTR692:CTR700 DDN692:DDN700 DNJ692:DNJ700 DXF692:DXF700 EHB692:EHB700 EQX692:EQX700 FAT692:FAT700 FKP692:FKP700 FUL692:FUL700 GEH692:GEH700 GOD692:GOD700 GXZ692:GXZ700 HHV692:HHV700 HRR692:HRR700 IBN692:IBN700 ILJ692:ILJ700 IVF692:IVF700 JFB692:JFB700 JOX692:JOX700 JYT692:JYT700 KIP692:KIP700 KSL692:KSL700 LCH692:LCH700 LMD692:LMD700 LVZ692:LVZ700 MFV692:MFV700 MPR692:MPR700 MZN692:MZN700 NJJ692:NJJ700 NTF692:NTF700 ODB692:ODB700 OMX692:OMX700 OWT692:OWT700 PGP692:PGP700 PQL692:PQL700 QAH692:QAH700 QKD692:QKD700 QTZ692:QTZ700 RDV692:RDV700 RNR692:RNR700 RXN692:RXN700 SHJ692:SHJ700 SRF692:SRF700 TBB692:TBB700 TKX692:TKX700 TUT692:TUT700 UEP692:UEP700 UOL692:UOL700 UYH692:UYH700 VID692:VID700 VRZ692:VRZ700 WBV692:WBV700 WLR692:WLR700 WVN692:WVN700" xr:uid="{00000000-0002-0000-0000-000035000000}"/>
    <dataValidation allowBlank="1" showInputMessage="1" showErrorMessage="1" prompt="Vpišite šifro raziskovalnega oz. infrastrukturnega programa, ne navajajte dveh programov_x000a_ " sqref="D240:D258 SF240:SF256 ACB240:ACB256 ALX240:ALX256 AVT240:AVT256 BFP240:BFP256 BPL240:BPL256 BZH240:BZH256 CJD240:CJD256 CSZ240:CSZ256 DCV240:DCV256 DMR240:DMR256 DWN240:DWN256 EGJ240:EGJ256 EQF240:EQF256 FAB240:FAB256 FJX240:FJX256 FTT240:FTT256 GDP240:GDP256 GNL240:GNL256 GXH240:GXH256 HHD240:HHD256 HQZ240:HQZ256 IAV240:IAV256 IKR240:IKR256 IUN240:IUN256 JEJ240:JEJ256 JOF240:JOF256 JYB240:JYB256 KHX240:KHX256 KRT240:KRT256 LBP240:LBP256 LLL240:LLL256 LVH240:LVH256 MFD240:MFD256 MOZ240:MOZ256 MYV240:MYV256 NIR240:NIR256 NSN240:NSN256 OCJ240:OCJ256 OMF240:OMF256 OWB240:OWB256 PFX240:PFX256 PPT240:PPT256 PZP240:PZP256 QJL240:QJL256 QTH240:QTH256 RDD240:RDD256 RMZ240:RMZ256 RWV240:RWV256 SGR240:SGR256 SQN240:SQN256 TAJ240:TAJ256 TKF240:TKF256 TUB240:TUB256 UDX240:UDX256 UNT240:UNT256 UXP240:UXP256 VHL240:VHL256 VRH240:VRH256 WBD240:WBD256 WKZ240:WKZ256 WUV240:WUV256 D11:D39 IJ240:IJ256 SF488:SF491 D276:D280 IJ741:IJ742 D738:D739 D483:D486 D660 ALX488:ALX491 IJ766:IJ777 SF766:SF777 ACB766:ACB777 ALX766:ALX777 AVT766:AVT777 BFP766:BFP777 BPL766:BPL777 BZH766:BZH777 CJD766:CJD777 CSZ766:CSZ777 DCV766:DCV777 DMR766:DMR777 DWN766:DWN777 EGJ766:EGJ777 EQF766:EQF777 FAB766:FAB777 FJX766:FJX777 FTT766:FTT777 GDP766:GDP777 GNL766:GNL777 GXH766:GXH777 HHD766:HHD777 HQZ766:HQZ777 IAV766:IAV777 IKR766:IKR777 IUN766:IUN777 JEJ766:JEJ777 JOF766:JOF777 JYB766:JYB777 KHX766:KHX777 KRT766:KRT777 LBP766:LBP777 LLL766:LLL777 LVH766:LVH777 MFD766:MFD777 MOZ766:MOZ777 MYV766:MYV777 NIR766:NIR777 NSN766:NSN777 OCJ766:OCJ777 OMF766:OMF777 OWB766:OWB777 PFX766:PFX777 PPT766:PPT777 PZP766:PZP777 QJL766:QJL777 QTH766:QTH777 RDD766:RDD777 RMZ766:RMZ777 RWV766:RWV777 SGR766:SGR777 SQN766:SQN777 TAJ766:TAJ777 TKF766:TKF777 TUB766:TUB777 UDX766:UDX777 UNT766:UNT777 UXP766:UXP777 VHL766:VHL777 VRH766:VRH777 WBD766:WBD777 WKZ766:WKZ777 WUV766:WUV777 WUV1029:WUV1030 AVT488:AVT491 BFP488:BFP491 BPL488:BPL491 BZH488:BZH491 CJD488:CJD491 CSZ488:CSZ491 DCV488:DCV491 DMR488:DMR491 DWN488:DWN491 EGJ488:EGJ491 EQF488:EQF491 FAB488:FAB491 FJX488:FJX491 FTT488:FTT491 GDP488:GDP491 GNL488:GNL491 GXH488:GXH491 HHD488:HHD491 HQZ488:HQZ491 IAV488:IAV491 IKR488:IKR491 IUN488:IUN491 JEJ488:JEJ491 JOF488:JOF491 JYB488:JYB491 KHX488:KHX491 KRT488:KRT491 LBP488:LBP491 LLL488:LLL491 LVH488:LVH491 MFD488:MFD491 MOZ488:MOZ491 MYV488:MYV491 NIR488:NIR491 NSN488:NSN491 OCJ488:OCJ491 OMF488:OMF491 OWB488:OWB491 PFX488:PFX491 PPT488:PPT491 PZP488:PZP491 QJL488:QJL491 QTH488:QTH491 RDD488:RDD491 RMZ488:RMZ491 RWV488:RWV491 SGR488:SGR491 SQN488:SQN491 TAJ488:TAJ491 TKF488:TKF491 TUB488:TUB491 UDX488:UDX491 UNT488:UNT491 UXP488:UXP491 VHL488:VHL491 VRH488:VRH491 WBD488:WBD491 WKZ488:WKZ491 WUV488:WUV491 D488:D491 IJ488:IJ491 D375:D376 WUV552 D552 IJ552 SF552 ACB552 ALX552 AVT552 BFP552 BPL552 BZH552 CJD552 CSZ552 DCV552 DMR552 DWN552 EGJ552 EQF552 FAB552 FJX552 FTT552 GDP552 GNL552 GXH552 HHD552 HQZ552 IAV552 IKR552 IUN552 JEJ552 JOF552 JYB552 KHX552 KRT552 LBP552 LLL552 LVH552 MFD552 MOZ552 MYV552 NIR552 NSN552 OCJ552 OMF552 OWB552 PFX552 PPT552 PZP552 QJL552 QTH552 RDD552 RMZ552 RWV552 SGR552 SQN552 TAJ552 TKF552 TUB552 UDX552 UNT552 UXP552 VHL552 VRH552 WBD552 WKZ552 ACB488:ACB491 IJ738:IJ739 SF738:SF739 ACB738:ACB739 ALX738:ALX739 AVT738:AVT739 BFP738:BFP739 BPL738:BPL739 BZH738:BZH739 CJD738:CJD739 CSZ738:CSZ739 DCV738:DCV739 DMR738:DMR739 DWN738:DWN739 EGJ738:EGJ739 EQF738:EQF739 FAB738:FAB739 FJX738:FJX739 FTT738:FTT739 GDP738:GDP739 GNL738:GNL739 GXH738:GXH739 HHD738:HHD739 HQZ738:HQZ739 IAV738:IAV739 IKR738:IKR739 IUN738:IUN739 JEJ738:JEJ739 JOF738:JOF739 JYB738:JYB739 KHX738:KHX739 KRT738:KRT739 LBP738:LBP739 LLL738:LLL739 LVH738:LVH739 MFD738:MFD739 MOZ738:MOZ739 MYV738:MYV739 NIR738:NIR739 NSN738:NSN739 OCJ738:OCJ739 OMF738:OMF739 OWB738:OWB739 PFX738:PFX739 PPT738:PPT739 PZP738:PZP739 QJL738:QJL739 QTH738:QTH739 RDD738:RDD739 RMZ738:RMZ739 RWV738:RWV739 SGR738:SGR739 SQN738:SQN739 TAJ738:TAJ739 TKF738:TKF739 TUB738:TUB739 UDX738:UDX739 UNT738:UNT739 UXP738:UXP739 VHL738:VHL739 VRH738:VRH739 WBD738:WBD739 WKZ738:WKZ739 WUV738:WUV739 SF741:SF742 ACB741:ACB742 ALX741:ALX742 AVT741:AVT742 BFP741:BFP742 BPL741:BPL742 BZH741:BZH742 CJD741:CJD742 CSZ741:CSZ742 DCV741:DCV742 DMR741:DMR742 DWN741:DWN742 EGJ741:EGJ742 EQF741:EQF742 FAB741:FAB742 FJX741:FJX742 FTT741:FTT742 GDP741:GDP742 GNL741:GNL742 GXH741:GXH742 HHD741:HHD742 HQZ741:HQZ742 IAV741:IAV742 IKR741:IKR742 IUN741:IUN742 JEJ741:JEJ742 JOF741:JOF742 JYB741:JYB742 KHX741:KHX742 KRT741:KRT742 LBP741:LBP742 LLL741:LLL742 LVH741:LVH742 MFD741:MFD742 MOZ741:MOZ742 MYV741:MYV742 NIR741:NIR742 NSN741:NSN742 OCJ741:OCJ742 OMF741:OMF742 OWB741:OWB742 PFX741:PFX742 PPT741:PPT742 PZP741:PZP742 QJL741:QJL742 QTH741:QTH742 RDD741:RDD742 RMZ741:RMZ742 RWV741:RWV742 SGR741:SGR742 SQN741:SQN742 TAJ741:TAJ742 TKF741:TKF742 TUB741:TUB742 UDX741:UDX742 UNT741:UNT742 UXP741:UXP742 VHL741:VHL742 VRH741:VRH742 WBD741:WBD742 WKZ741:WKZ742 WUV741:WUV742 IJ690:IJ691 D1029:D1030 IJ1029:IJ1030 SF1029:SF1030 ACB1029:ACB1030 ALX1029:ALX1030 AVT1029:AVT1030 BFP1029:BFP1030 BPL1029:BPL1030 BZH1029:BZH1030 CJD1029:CJD1030 CSZ1029:CSZ1030 DCV1029:DCV1030 DMR1029:DMR1030 DWN1029:DWN1030 EGJ1029:EGJ1030 EQF1029:EQF1030 FAB1029:FAB1030 FJX1029:FJX1030 FTT1029:FTT1030 GDP1029:GDP1030 GNL1029:GNL1030 GXH1029:GXH1030 HHD1029:HHD1030 HQZ1029:HQZ1030 IAV1029:IAV1030 IKR1029:IKR1030 IUN1029:IUN1030 JEJ1029:JEJ1030 JOF1029:JOF1030 JYB1029:JYB1030 KHX1029:KHX1030 KRT1029:KRT1030 LBP1029:LBP1030 LLL1029:LLL1030 LVH1029:LVH1030 MFD1029:MFD1030 MOZ1029:MOZ1030 MYV1029:MYV1030 NIR1029:NIR1030 NSN1029:NSN1030 OCJ1029:OCJ1030 OMF1029:OMF1030 OWB1029:OWB1030 PFX1029:PFX1030 PPT1029:PPT1030 PZP1029:PZP1030 QJL1029:QJL1030 QTH1029:QTH1030 RDD1029:RDD1030 RMZ1029:RMZ1030 RWV1029:RWV1030 SGR1029:SGR1030 SQN1029:SQN1030 TAJ1029:TAJ1030 TKF1029:TKF1030 TUB1029:TUB1030 UDX1029:UDX1030 UNT1029:UNT1030 UXP1029:UXP1030 VHL1029:VHL1030 VRH1029:VRH1030 WBD1029:WBD1030 WKZ1029:WKZ1030 WUV270:WUV271 WKZ270:WKZ271 WBD270:WBD271 VRH270:VRH271 VHL270:VHL271 UXP270:UXP271 UNT270:UNT271 UDX270:UDX271 TUB270:TUB271 TKF270:TKF271 TAJ270:TAJ271 SQN270:SQN271 SGR270:SGR271 RWV270:RWV271 RMZ270:RMZ271 RDD270:RDD271 QTH270:QTH271 QJL270:QJL271 PZP270:PZP271 PPT270:PPT271 PFX270:PFX271 OWB270:OWB271 OMF270:OMF271 OCJ270:OCJ271 NSN270:NSN271 NIR270:NIR271 MYV270:MYV271 MOZ270:MOZ271 MFD270:MFD271 LVH270:LVH271 LLL270:LLL271 LBP270:LBP271 KRT270:KRT271 KHX270:KHX271 JYB270:JYB271 JOF270:JOF271 JEJ270:JEJ271 IUN270:IUN271 IKR270:IKR271 IAV270:IAV271 HQZ270:HQZ271 HHD270:HHD271 GXH270:GXH271 GNL270:GNL271 GDP270:GDP271 FTT270:FTT271 FJX270:FJX271 FAB270:FAB271 EQF270:EQF271 EGJ270:EGJ271 DWN270:DWN271 DMR270:DMR271 DCV270:DCV271 CSZ270:CSZ271 CJD270:CJD271 BZH270:BZH271 BPL270:BPL271 BFP270:BFP271 AVT270:AVT271 ALX270:ALX271 ACB270:ACB271 SF270:SF271 IJ270:IJ271 WVL692:WVL700 D766:D779 IZ11:IZ39 SV11:SV39 ACR11:ACR39 AMN11:AMN39 AWJ11:AWJ39 BGF11:BGF39 BQB11:BQB39 BZX11:BZX39 CJT11:CJT39 CTP11:CTP39 DDL11:DDL39 DNH11:DNH39 DXD11:DXD39 EGZ11:EGZ39 EQV11:EQV39 FAR11:FAR39 FKN11:FKN39 FUJ11:FUJ39 GEF11:GEF39 GOB11:GOB39 GXX11:GXX39 HHT11:HHT39 HRP11:HRP39 IBL11:IBL39 ILH11:ILH39 IVD11:IVD39 JEZ11:JEZ39 JOV11:JOV39 JYR11:JYR39 KIN11:KIN39 KSJ11:KSJ39 LCF11:LCF39 LMB11:LMB39 LVX11:LVX39 MFT11:MFT39 MPP11:MPP39 MZL11:MZL39 NJH11:NJH39 NTD11:NTD39 OCZ11:OCZ39 OMV11:OMV39 OWR11:OWR39 PGN11:PGN39 PQJ11:PQJ39 QAF11:QAF39 QKB11:QKB39 QTX11:QTX39 RDT11:RDT39 RNP11:RNP39 RXL11:RXL39 SHH11:SHH39 SRD11:SRD39 TAZ11:TAZ39 TKV11:TKV39 TUR11:TUR39 UEN11:UEN39 UOJ11:UOJ39 UYF11:UYF39 VIB11:VIB39 VRX11:VRX39 WBT11:WBT39 WLP11:WLP39 WVL11:WVL39 D130:D221 IZ130:IZ221 SV130:SV221 ACR130:ACR221 AMN130:AMN221 AWJ130:AWJ221 BGF130:BGF221 BQB130:BQB221 BZX130:BZX221 CJT130:CJT221 CTP130:CTP221 DDL130:DDL221 DNH130:DNH221 DXD130:DXD221 EGZ130:EGZ221 EQV130:EQV221 FAR130:FAR221 FKN130:FKN221 FUJ130:FUJ221 GEF130:GEF221 GOB130:GOB221 GXX130:GXX221 HHT130:HHT221 HRP130:HRP221 IBL130:IBL221 ILH130:ILH221 IVD130:IVD221 JEZ130:JEZ221 JOV130:JOV221 JYR130:JYR221 KIN130:KIN221 KSJ130:KSJ221 LCF130:LCF221 LMB130:LMB221 LVX130:LVX221 MFT130:MFT221 MPP130:MPP221 MZL130:MZL221 NJH130:NJH221 NTD130:NTD221 OCZ130:OCZ221 OMV130:OMV221 OWR130:OWR221 PGN130:PGN221 PQJ130:PQJ221 QAF130:QAF221 QKB130:QKB221 QTX130:QTX221 RDT130:RDT221 RNP130:RNP221 RXL130:RXL221 SHH130:SHH221 SRD130:SRD221 TAZ130:TAZ221 TKV130:TKV221 TUR130:TUR221 UEN130:UEN221 UOJ130:UOJ221 UYF130:UYF221 VIB130:VIB221 VRX130:VRX221 WBT130:WBT221 WLP130:WLP221 WVL130:WVL221 IZ276:IZ279 SV276:SV279 ACR276:ACR279 AMN276:AMN279 AWJ276:AWJ279 BGF276:BGF279 BQB276:BQB279 BZX276:BZX279 CJT276:CJT279 CTP276:CTP279 DDL276:DDL279 DNH276:DNH279 DXD276:DXD279 EGZ276:EGZ279 EQV276:EQV279 FAR276:FAR279 FKN276:FKN279 FUJ276:FUJ279 GEF276:GEF279 GOB276:GOB279 GXX276:GXX279 HHT276:HHT279 HRP276:HRP279 IBL276:IBL279 ILH276:ILH279 IVD276:IVD279 JEZ276:JEZ279 JOV276:JOV279 JYR276:JYR279 KIN276:KIN279 KSJ276:KSJ279 LCF276:LCF279 LMB276:LMB279 LVX276:LVX279 MFT276:MFT279 MPP276:MPP279 MZL276:MZL279 NJH276:NJH279 NTD276:NTD279 OCZ276:OCZ279 OMV276:OMV279 OWR276:OWR279 PGN276:PGN279 PQJ276:PQJ279 QAF276:QAF279 QKB276:QKB279 QTX276:QTX279 RDT276:RDT279 RNP276:RNP279 RXL276:RXL279 SHH276:SHH279 SRD276:SRD279 TAZ276:TAZ279 TKV276:TKV279 TUR276:TUR279 UEN276:UEN279 UOJ276:UOJ279 UYF276:UYF279 VIB276:VIB279 VRX276:VRX279 WBT276:WBT279 WLP276:WLP279 WVL276:WVL279 WUV690:WUV691 WKZ690:WKZ691 WBD690:WBD691 VRH690:VRH691 VHL690:VHL691 UXP690:UXP691 UNT690:UNT691 UDX690:UDX691 TUB690:TUB691 TKF690:TKF691 TAJ690:TAJ691 SQN690:SQN691 SGR690:SGR691 RWV690:RWV691 RMZ690:RMZ691 RDD690:RDD691 QTH690:QTH691 QJL690:QJL691 PZP690:PZP691 PPT690:PPT691 PFX690:PFX691 OWB690:OWB691 OMF690:OMF691 OCJ690:OCJ691 NSN690:NSN691 NIR690:NIR691 MYV690:MYV691 MOZ690:MOZ691 MFD690:MFD691 LVH690:LVH691 LLL690:LLL691 LBP690:LBP691 KRT690:KRT691 KHX690:KHX691 JYB690:JYB691 JOF690:JOF691 JEJ690:JEJ691 IUN690:IUN691 IKR690:IKR691 IAV690:IAV691 HQZ690:HQZ691 HHD690:HHD691 GXH690:GXH691 GNL690:GNL691 GDP690:GDP691 FTT690:FTT691 FJX690:FJX691 FAB690:FAB691 EQF690:EQF691 EGJ690:EGJ691 DWN690:DWN691 DMR690:DMR691 DCV690:DCV691 CSZ690:CSZ691 CJD690:CJD691 BZH690:BZH691 BPL690:BPL691 BFP690:BFP691 AVT690:AVT691 ALX690:ALX691 ACB690:ACB691 SF690:SF691 D692:D700 IZ692:IZ700 SV692:SV700 ACR692:ACR700 AMN692:AMN700 AWJ692:AWJ700 BGF692:BGF700 BQB692:BQB700 BZX692:BZX700 CJT692:CJT700 CTP692:CTP700 DDL692:DDL700 DNH692:DNH700 DXD692:DXD700 EGZ692:EGZ700 EQV692:EQV700 FAR692:FAR700 FKN692:FKN700 FUJ692:FUJ700 GEF692:GEF700 GOB692:GOB700 GXX692:GXX700 HHT692:HHT700 HRP692:HRP700 IBL692:IBL700 ILH692:ILH700 IVD692:IVD700 JEZ692:JEZ700 JOV692:JOV700 JYR692:JYR700 KIN692:KIN700 KSJ692:KSJ700 LCF692:LCF700 LMB692:LMB700 LVX692:LVX700 MFT692:MFT700 MPP692:MPP700 MZL692:MZL700 NJH692:NJH700 NTD692:NTD700 OCZ692:OCZ700 OMV692:OMV700 OWR692:OWR700 PGN692:PGN700 PQJ692:PQJ700 QAF692:QAF700 QKB692:QKB700 QTX692:QTX700 RDT692:RDT700 RNP692:RNP700 RXL692:RXL700 SHH692:SHH700 SRD692:SRD700 TAZ692:TAZ700 TKV692:TKV700 TUR692:TUR700 UEN692:UEN700 UOJ692:UOJ700 UYF692:UYF700 VIB692:VIB700 VRX692:VRX700 WBT692:WBT700 WLP692:WLP700 D741:D742" xr:uid="{00000000-0002-0000-0000-000036000000}"/>
    <dataValidation allowBlank="1" showInputMessage="1" showErrorMessage="1" prompt="Vpišite samo prvo leto nakupa" sqref="H11:H39 IN1029 IN781:IN784 H483:H486 H660 WUZ488:WUZ490 WUZ1029 H552 IN552 SJ552 ACF552 AMB552 AVX552 BFT552 BPP552 BZL552 CJH552 CTD552 DCZ552 DMV552 DWR552 EGN552 EQJ552 FAF552 FKB552 FTX552 GDT552 GNP552 GXL552 HHH552 HRD552 IAZ552 IKV552 IUR552 JEN552 JOJ552 JYF552 KIB552 KRX552 LBT552 LLP552 LVL552 MFH552 MPD552 MYZ552 NIV552 NSR552 OCN552 OMJ552 OWF552 PGB552 PPX552 PZT552 QJP552 QTL552 RDH552 RND552 RWZ552 SGV552 SQR552 TAN552 TKJ552 TUF552 UEB552 UNX552 UXT552 VHP552 VRL552 WBH552 WLD552 WUZ552 SJ1029 ACF1029 AMB1029 AVX1029 BFT1029 BPP1029 BZL1029 CJH1029 CTD1029 DCZ1029 DMV1029 DWR1029 EGN1029 EQJ1029 FAF1029 FKB1029 FTX1029 GDT1029 GNP1029 GXL1029 HHH1029 HRD1029 IAZ1029 IKV1029 IUR1029 JEN1029 JOJ1029 JYF1029 KIB1029 KRX1029 LBT1029 LLP1029 LVL1029 MFH1029 MPD1029 MYZ1029 NIV1029 NSR1029 OCN1029 OMJ1029 OWF1029 PGB1029 PPX1029 PZT1029 QJP1029 QTL1029 RDH1029 RND1029 RWZ1029 SGV1029 SQR1029 TAN1029 TKJ1029 TUF1029 UEB1029 UNX1029 UXT1029 VHP1029 VRL1029 WBH1029 WLD1029 H375 WLD738 WBH738 VRL738 VHP738 UXT738 UNX738 UEB738 TUF738 TKJ738 TAN738 SQR738 SGV738 RWZ738 RND738 RDH738 QTL738 QJP738 PZT738 PPX738 PGB738 OWF738 OMJ738 OCN738 NSR738 NIV738 MYZ738 MPD738 MFH738 LVL738 LLP738 LBT738 KRX738 KIB738 JYF738 JOJ738 JEN738 IUR738 IKV738 IAZ738 HRD738 HHH738 GXL738 GNP738 GDT738 FTX738 FKB738 FAF738 EQJ738 EGN738 DWR738 DMV738 DCZ738 CTD738 CJH738 BZL738 BPP738 BFT738 AVX738 AMB738 ACF738 SJ738 IN738 H738 WUZ738 SJ781:SJ784 ACF781:ACF784 AMB781:AMB784 AVX781:AVX784 BFT781:BFT784 BPP781:BPP784 BZL781:BZL784 CJH781:CJH784 CTD781:CTD784 DCZ781:DCZ784 DMV781:DMV784 DWR781:DWR784 EGN781:EGN784 EQJ781:EQJ784 FAF781:FAF784 FKB781:FKB784 FTX781:FTX784 GDT781:GDT784 GNP781:GNP784 GXL781:GXL784 HHH781:HHH784 HRD781:HRD784 IAZ781:IAZ784 IKV781:IKV784 IUR781:IUR784 JEN781:JEN784 JOJ781:JOJ784 JYF781:JYF784 KIB781:KIB784 KRX781:KRX784 LBT781:LBT784 LLP781:LLP784 LVL781:LVL784 MFH781:MFH784 MPD781:MPD784 MYZ781:MYZ784 NIV781:NIV784 NSR781:NSR784 OCN781:OCN784 OMJ781:OMJ784 OWF781:OWF784 PGB781:PGB784 PPX781:PPX784 PZT781:PZT784 QJP781:QJP784 QTL781:QTL784 RDH781:RDH784 RND781:RND784 RWZ781:RWZ784 SGV781:SGV784 SQR781:SQR784 TAN781:TAN784 TKJ781:TKJ784 TUF781:TUF784 UEB781:UEB784 UNX781:UNX784 UXT781:UXT784 VHP781:VHP784 VRL781:VRL784 WBH781:WBH784 WLD781:WLD784 H781:H784 H1029 H488:H490 IN488:IN490 SJ488:SJ490 ACF488:ACF490 AMB488:AMB490 AVX488:AVX490 BFT488:BFT490 BPP488:BPP490 BZL488:BZL490 CJH488:CJH490 CTD488:CTD490 DCZ488:DCZ490 DMV488:DMV490 DWR488:DWR490 EGN488:EGN490 EQJ488:EQJ490 FAF488:FAF490 FKB488:FKB490 FTX488:FTX490 GDT488:GDT490 GNP488:GNP490 GXL488:GXL490 HHH488:HHH490 HRD488:HRD490 IAZ488:IAZ490 IKV488:IKV490 IUR488:IUR490 JEN488:JEN490 JOJ488:JOJ490 JYF488:JYF490 KIB488:KIB490 KRX488:KRX490 LBT488:LBT490 LLP488:LLP490 LVL488:LVL490 MFH488:MFH490 MPD488:MPD490 MYZ488:MYZ490 NIV488:NIV490 NSR488:NSR490 OCN488:OCN490 OMJ488:OMJ490 OWF488:OWF490 PGB488:PGB490 PPX488:PPX490 PZT488:PZT490 QJP488:QJP490 QTL488:QTL490 RDH488:RDH490 RND488:RND490 RWZ488:RWZ490 SGV488:SGV490 SQR488:SQR490 TAN488:TAN490 TKJ488:TKJ490 TUF488:TUF490 UEB488:UEB490 UNX488:UNX490 UXT488:UXT490 VHP488:VHP490 VRL488:VRL490 WBH488:WBH490 WLD488:WLD490 WUZ270:WUZ271 WLD270:WLD271 WBH270:WBH271 VRL270:VRL271 VHP270:VHP271 UXT270:UXT271 UNX270:UNX271 UEB270:UEB271 TUF270:TUF271 TKJ270:TKJ271 TAN270:TAN271 SQR270:SQR271 SGV270:SGV271 RWZ270:RWZ271 RND270:RND271 RDH270:RDH271 QTL270:QTL271 QJP270:QJP271 PZT270:PZT271 PPX270:PPX271 PGB270:PGB271 OWF270:OWF271 OMJ270:OMJ271 OCN270:OCN271 NSR270:NSR271 NIV270:NIV271 MYZ270:MYZ271 MPD270:MPD271 MFH270:MFH271 LVL270:LVL271 LLP270:LLP271 LBT270:LBT271 KRX270:KRX271 KIB270:KIB271 JYF270:JYF271 JOJ270:JOJ271 JEN270:JEN271 IUR270:IUR271 IKV270:IKV271 IAZ270:IAZ271 HRD270:HRD271 HHH270:HHH271 GXL270:GXL271 GNP270:GNP271 GDT270:GDT271 FTX270:FTX271 FKB270:FKB271 FAF270:FAF271 EQJ270:EQJ271 EGN270:EGN271 DWR270:DWR271 DMV270:DMV271 DCZ270:DCZ271 CTD270:CTD271 CJH270:CJH271 BZL270:BZL271 BPP270:BPP271 BFT270:BFT271 AVX270:AVX271 AMB270:AMB271 ACF270:ACF271 SJ270:SJ271 IN270:IN271 H276:H280 H766:H779 WUZ781:WUZ784 JD11:JD39 SZ11:SZ39 ACV11:ACV39 AMR11:AMR39 AWN11:AWN39 BGJ11:BGJ39 BQF11:BQF39 CAB11:CAB39 CJX11:CJX39 CTT11:CTT39 DDP11:DDP39 DNL11:DNL39 DXH11:DXH39 EHD11:EHD39 EQZ11:EQZ39 FAV11:FAV39 FKR11:FKR39 FUN11:FUN39 GEJ11:GEJ39 GOF11:GOF39 GYB11:GYB39 HHX11:HHX39 HRT11:HRT39 IBP11:IBP39 ILL11:ILL39 IVH11:IVH39 JFD11:JFD39 JOZ11:JOZ39 JYV11:JYV39 KIR11:KIR39 KSN11:KSN39 LCJ11:LCJ39 LMF11:LMF39 LWB11:LWB39 MFX11:MFX39 MPT11:MPT39 MZP11:MZP39 NJL11:NJL39 NTH11:NTH39 ODD11:ODD39 OMZ11:OMZ39 OWV11:OWV39 PGR11:PGR39 PQN11:PQN39 QAJ11:QAJ39 QKF11:QKF39 QUB11:QUB39 RDX11:RDX39 RNT11:RNT39 RXP11:RXP39 SHL11:SHL39 SRH11:SRH39 TBD11:TBD39 TKZ11:TKZ39 TUV11:TUV39 UER11:UER39 UON11:UON39 UYJ11:UYJ39 VIF11:VIF39 VSB11:VSB39 WBX11:WBX39 WLT11:WLT39 WVP11:WVP39 H130:H221 JD130:JD221 SZ130:SZ221 ACV130:ACV221 AMR130:AMR221 AWN130:AWN221 BGJ130:BGJ221 BQF130:BQF221 CAB130:CAB221 CJX130:CJX221 CTT130:CTT221 DDP130:DDP221 DNL130:DNL221 DXH130:DXH221 EHD130:EHD221 EQZ130:EQZ221 FAV130:FAV221 FKR130:FKR221 FUN130:FUN221 GEJ130:GEJ221 GOF130:GOF221 GYB130:GYB221 HHX130:HHX221 HRT130:HRT221 IBP130:IBP221 ILL130:ILL221 IVH130:IVH221 JFD130:JFD221 JOZ130:JOZ221 JYV130:JYV221 KIR130:KIR221 KSN130:KSN221 LCJ130:LCJ221 LMF130:LMF221 LWB130:LWB221 MFX130:MFX221 MPT130:MPT221 MZP130:MZP221 NJL130:NJL221 NTH130:NTH221 ODD130:ODD221 OMZ130:OMZ221 OWV130:OWV221 PGR130:PGR221 PQN130:PQN221 QAJ130:QAJ221 QKF130:QKF221 QUB130:QUB221 RDX130:RDX221 RNT130:RNT221 RXP130:RXP221 SHL130:SHL221 SRH130:SRH221 TBD130:TBD221 TKZ130:TKZ221 TUV130:TUV221 UER130:UER221 UON130:UON221 UYJ130:UYJ221 VIF130:VIF221 VSB130:VSB221 WBX130:WBX221 WLT130:WLT221 WVP130:WVP221 JD276:JD279 SZ276:SZ279 ACV276:ACV279 AMR276:AMR279 AWN276:AWN279 BGJ276:BGJ279 BQF276:BQF279 CAB276:CAB279 CJX276:CJX279 CTT276:CTT279 DDP276:DDP279 DNL276:DNL279 DXH276:DXH279 EHD276:EHD279 EQZ276:EQZ279 FAV276:FAV279 FKR276:FKR279 FUN276:FUN279 GEJ276:GEJ279 GOF276:GOF279 GYB276:GYB279 HHX276:HHX279 HRT276:HRT279 IBP276:IBP279 ILL276:ILL279 IVH276:IVH279 JFD276:JFD279 JOZ276:JOZ279 JYV276:JYV279 KIR276:KIR279 KSN276:KSN279 LCJ276:LCJ279 LMF276:LMF279 LWB276:LWB279 MFX276:MFX279 MPT276:MPT279 MZP276:MZP279 NJL276:NJL279 NTH276:NTH279 ODD276:ODD279 OMZ276:OMZ279 OWV276:OWV279 PGR276:PGR279 PQN276:PQN279 QAJ276:QAJ279 QKF276:QKF279 QUB276:QUB279 RDX276:RDX279 RNT276:RNT279 RXP276:RXP279 SHL276:SHL279 SRH276:SRH279 TBD276:TBD279 TKZ276:TKZ279 TUV276:TUV279 UER276:UER279 UON276:UON279 UYJ276:UYJ279 VIF276:VIF279 VSB276:VSB279 WBX276:WBX279 WLT276:WLT279 WVP276:WVP279 WUZ690:WUZ691 WLD690:WLD691 WBH690:WBH691 VRL690:VRL691 VHP690:VHP691 UXT690:UXT691 UNX690:UNX691 UEB690:UEB691 TUF690:TUF691 TKJ690:TKJ691 TAN690:TAN691 SQR690:SQR691 SGV690:SGV691 RWZ690:RWZ691 RND690:RND691 RDH690:RDH691 QTL690:QTL691 QJP690:QJP691 PZT690:PZT691 PPX690:PPX691 PGB690:PGB691 OWF690:OWF691 OMJ690:OMJ691 OCN690:OCN691 NSR690:NSR691 NIV690:NIV691 MYZ690:MYZ691 MPD690:MPD691 MFH690:MFH691 LVL690:LVL691 LLP690:LLP691 LBT690:LBT691 KRX690:KRX691 KIB690:KIB691 JYF690:JYF691 JOJ690:JOJ691 JEN690:JEN691 IUR690:IUR691 IKV690:IKV691 IAZ690:IAZ691 HRD690:HRD691 HHH690:HHH691 GXL690:GXL691 GNP690:GNP691 GDT690:GDT691 FTX690:FTX691 FKB690:FKB691 FAF690:FAF691 EQJ690:EQJ691 EGN690:EGN691 DWR690:DWR691 DMV690:DMV691 DCZ690:DCZ691 CTD690:CTD691 CJH690:CJH691 BZL690:BZL691 BPP690:BPP691 BFT690:BFT691 AVX690:AVX691 AMB690:AMB691 ACF690:ACF691 SJ690:SJ691 IN690:IN691 IN766:IN777 SJ766:SJ777 ACF766:ACF777 AMB766:AMB777 AVX766:AVX777 BFT766:BFT777 BPP766:BPP777 BZL766:BZL777 CJH766:CJH777 CTD766:CTD777 DCZ766:DCZ777 DMV766:DMV777 DWR766:DWR777 EGN766:EGN777 EQJ766:EQJ777 FAF766:FAF777 FKB766:FKB777 FTX766:FTX777 GDT766:GDT777 GNP766:GNP777 GXL766:GXL777 HHH766:HHH777 HRD766:HRD777 IAZ766:IAZ777 IKV766:IKV777 IUR766:IUR777 JEN766:JEN777 JOJ766:JOJ777 JYF766:JYF777 KIB766:KIB777 KRX766:KRX777 LBT766:LBT777 LLP766:LLP777 LVL766:LVL777 MFH766:MFH777 MPD766:MPD777 MYZ766:MYZ777 NIV766:NIV777 NSR766:NSR777 OCN766:OCN777 OMJ766:OMJ777 OWF766:OWF777 PGB766:PGB777 PPX766:PPX777 PZT766:PZT777 QJP766:QJP777 QTL766:QTL777 RDH766:RDH777 RND766:RND777 RWZ766:RWZ777 SGV766:SGV777 SQR766:SQR777 TAN766:TAN777 TKJ766:TKJ777 TUF766:TUF777 UEB766:UEB777 UNX766:UNX777 UXT766:UXT777 VHP766:VHP777 VRL766:VRL777 WBH766:WBH777 WLD766:WLD777 WUZ766:WUZ777 H692:H700 JD692:JD700 SZ692:SZ700 ACV692:ACV700 AMR692:AMR700 AWN692:AWN700 BGJ692:BGJ700 BQF692:BQF700 CAB692:CAB700 CJX692:CJX700 CTT692:CTT700 DDP692:DDP700 DNL692:DNL700 DXH692:DXH700 EHD692:EHD700 EQZ692:EQZ700 FAV692:FAV700 FKR692:FKR700 FUN692:FUN700 GEJ692:GEJ700 GOF692:GOF700 GYB692:GYB700 HHX692:HHX700 HRT692:HRT700 IBP692:IBP700 ILL692:ILL700 IVH692:IVH700 JFD692:JFD700 JOZ692:JOZ700 JYV692:JYV700 KIR692:KIR700 KSN692:KSN700 LCJ692:LCJ700 LMF692:LMF700 LWB692:LWB700 MFX692:MFX700 MPT692:MPT700 MZP692:MZP700 NJL692:NJL700 NTH692:NTH700 ODD692:ODD700 OMZ692:OMZ700 OWV692:OWV700 PGR692:PGR700 PQN692:PQN700 QAJ692:QAJ700 QKF692:QKF700 QUB692:QUB700 RDX692:RDX700 RNT692:RNT700 RXP692:RXP700 SHL692:SHL700 SRH692:SRH700 TBD692:TBD700 TKZ692:TKZ700 TUV692:TUV700 UER692:UER700 UON692:UON700 UYJ692:UYJ700 VIF692:VIF700 VSB692:VSB700 WBX692:WBX700 WLT692:WLT700 WVP692:WVP700 WVP743:WVP763 WLT743:WLT763 WBX743:WBX763 VSB743:VSB763 VIF743:VIF763 UYJ743:UYJ763 UON743:UON763 UER743:UER763 TUV743:TUV763 TKZ743:TKZ763 TBD743:TBD763 SRH743:SRH763 SHL743:SHL763 RXP743:RXP763 RNT743:RNT763 RDX743:RDX763 QUB743:QUB763 QKF743:QKF763 QAJ743:QAJ763 PQN743:PQN763 PGR743:PGR763 OWV743:OWV763 OMZ743:OMZ763 ODD743:ODD763 NTH743:NTH763 NJL743:NJL763 MZP743:MZP763 MPT743:MPT763 MFX743:MFX763 LWB743:LWB763 LMF743:LMF763 LCJ743:LCJ763 KSN743:KSN763 KIR743:KIR763 JYV743:JYV763 JOZ743:JOZ763 JFD743:JFD763 IVH743:IVH763 ILL743:ILL763 IBP743:IBP763 HRT743:HRT763 HHX743:HHX763 GYB743:GYB763 GOF743:GOF763 GEJ743:GEJ763 FUN743:FUN763 FKR743:FKR763 FAV743:FAV763 EQZ743:EQZ763 EHD743:EHD763 DXH743:DXH763 DNL743:DNL763 DDP743:DDP763 CTT743:CTT763 CJX743:CJX763 CAB743:CAB763 BQF743:BQF763 BGJ743:BGJ763 AWN743:AWN763 AMR743:AMR763 ACV743:ACV763 SZ743:SZ763 JD743:JD763 H743:H763" xr:uid="{00000000-0002-0000-0000-000037000000}"/>
    <dataValidation type="whole" allowBlank="1" showInputMessage="1" showErrorMessage="1" errorTitle="Klasifikacija" error="Gl. zavihek Classification ali zavihek Klasifikacija_x000a_" sqref="AB567:AB571 JH567:JH571 TD567:TD571 ACZ567:ACZ571 AMV567:AMV571 AWR567:AWR571 BGN567:BGN571 BQJ567:BQJ571 CAF567:CAF571 CKB567:CKB571 CTX567:CTX571 DDT567:DDT571 DNP567:DNP571 DXL567:DXL571 EHH567:EHH571 ERD567:ERD571 FAZ567:FAZ571 FKV567:FKV571 FUR567:FUR571 GEN567:GEN571 GOJ567:GOJ571 GYF567:GYF571 HIB567:HIB571 HRX567:HRX571 IBT567:IBT571 ILP567:ILP571 IVL567:IVL571 JFH567:JFH571 JPD567:JPD571 JYZ567:JYZ571 KIV567:KIV571 KSR567:KSR571 LCN567:LCN571 LMJ567:LMJ571 LWF567:LWF571 MGB567:MGB571 MPX567:MPX571 MZT567:MZT571 NJP567:NJP571 NTL567:NTL571 ODH567:ODH571 OND567:OND571 OWZ567:OWZ571 PGV567:PGV571 PQR567:PQR571 QAN567:QAN571 QKJ567:QKJ571 QUF567:QUF571 REB567:REB571 RNX567:RNX571 RXT567:RXT571 SHP567:SHP571 SRL567:SRL571 TBH567:TBH571 TLD567:TLD571 TUZ567:TUZ571 UEV567:UEV571 UOR567:UOR571 UYN567:UYN571 VIJ567:VIJ571 VSF567:VSF571 WCB567:WCB571 WLX567:WLX571 WVT567:WVT571 WWJ743:WWJ763 WMN743:WMN763 WCR743:WCR763 VSV743:VSV763 VIZ743:VIZ763 UZD743:UZD763 UPH743:UPH763 UFL743:UFL763 TVP743:TVP763 TLT743:TLT763 TBX743:TBX763 SSB743:SSB763 SIF743:SIF763 RYJ743:RYJ763 RON743:RON763 RER743:RER763 QUV743:QUV763 QKZ743:QKZ763 QBD743:QBD763 PRH743:PRH763 PHL743:PHL763 OXP743:OXP763 ONT743:ONT763 ODX743:ODX763 NUB743:NUB763 NKF743:NKF763 NAJ743:NAJ763 MQN743:MQN763 MGR743:MGR763 LWV743:LWV763 LMZ743:LMZ763 LDD743:LDD763 KTH743:KTH763 KJL743:KJL763 JZP743:JZP763 JPT743:JPT763 JFX743:JFX763 IWB743:IWB763 IMF743:IMF763 ICJ743:ICJ763 HSN743:HSN763 HIR743:HIR763 GYV743:GYV763 GOZ743:GOZ763 GFD743:GFD763 FVH743:FVH763 FLL743:FLL763 FBP743:FBP763 ERT743:ERT763 EHX743:EHX763 DYB743:DYB763 DOF743:DOF763 DEJ743:DEJ763 CUN743:CUN763 CKR743:CKR763 CAV743:CAV763 BQZ743:BQZ763 BHD743:BHD763 AXH743:AXH763 ANL743:ANL763 ADP743:ADP763 TT743:TT763 JX743:JX763 AB743:AB763" xr:uid="{00000000-0002-0000-0000-000038000000}">
      <formula1>1</formula1>
      <formula2>71</formula2>
    </dataValidation>
    <dataValidation type="whole" allowBlank="1" showErrorMessage="1" errorTitle="Mesečna stopnja izkoriščenosti" error="odstotek (celoštevilska vrednost)" sqref="AF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AF735 GO735 QK735 AAG735 AKC735 ATY735 BDU735 BNQ735 BXM735 CHI735 CRE735 DBA735 DKW735 DUS735 EEO735 EOK735 EYG735 FIC735 FRY735 GBU735 GLQ735 GVM735 HFI735 HPE735 HZA735 IIW735 ISS735 JCO735 JMK735 JWG735 KGC735 KPY735 KZU735 LJQ735 LTM735 MDI735 MNE735 MXA735 NGW735 NQS735 OAO735 OKK735 OUG735 PEC735 PNY735 PXU735 QHQ735 QRM735 RBI735 RLE735 RVA735 SEW735 SOS735" xr:uid="{00000000-0002-0000-0000-000039000000}">
      <formula1>0</formula1>
      <formula2>300</formula2>
    </dataValidation>
    <dataValidation allowBlank="1" showInputMessage="1" showErrorMessage="1" errorTitle="purpose " error="Obvezen podatek - v angleškem jeziku!" prompt="Obvezen podatek" sqref="O9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xr:uid="{00000000-0002-0000-0000-00003A000000}">
      <formula1>0</formula1>
      <formula2>0</formula2>
    </dataValidation>
    <dataValidation allowBlank="1" showErrorMessage="1" errorTitle="Klasifikacija" error="Obvezen podatek_x000a_" sqref="Y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Y735 GH735 QD735 ZZ735 AJV735 ATR735 BDN735 BNJ735 BXF735 CHB735 CQX735 DAT735 DKP735 DUL735 EEH735 EOD735 EXZ735 FHV735 FRR735 GBN735 GLJ735 GVF735 HFB735 HOX735 HYT735 IIP735 ISL735 JCH735 JMD735 JVZ735 KFV735 KPR735 KZN735 LJJ735 LTF735 MDB735 MMX735 MWT735 NGP735 NQL735 OAH735 OKD735 OTZ735 PDV735 PNR735 PXN735 QHJ735 QRF735 RBB735 RKX735 RUT735 SEP735 SOL735" xr:uid="{00000000-0002-0000-0000-00003B000000}">
      <formula1>0</formula1>
      <formula2>0</formula2>
    </dataValidation>
    <dataValidation type="decimal" operator="greaterThanOrEqual" allowBlank="1" showErrorMessage="1" sqref="SL9:SL10 ACH9:ACH10 AMD9:AMD10 AVZ9:AVZ10 BFV9:BFV10 BPR9:BPR10 BZN9:BZN10 CJJ9:CJJ10 CTF9:CTF10 DDB9:DDB10 DMX9:DMX10 DWT9:DWT10 EGP9:EGP10 EQL9:EQL10 FAH9:FAH10 FKD9:FKD10 FTZ9:FTZ10 GDV9:GDV10 GNR9:GNR10 GXN9:GXN10 HHJ9:HHJ10 HRF9:HRF10 IBB9:IBB10 IKX9:IKX10 IUT9:IUT10 JEP9:JEP10 JOL9:JOL10 JYH9:JYH10 KID9:KID10 KRZ9:KRZ10 LBV9:LBV10 LLR9:LLR10 LVN9:LVN10 MFJ9:MFJ10 MPF9:MPF10 MZB9:MZB10 NIX9:NIX10 NST9:NST10 OCP9:OCP10 OML9:OML10 OWH9:OWH10 PGD9:PGD10 PPZ9:PPZ10 PZV9:PZV10 QJR9:QJR10 QTN9:QTN10 RDJ9:RDJ10 RNF9:RNF10 RXB9:RXB10 SGX9:SGX10 SQT9:SQT10 TAP9:TAP10 TKL9:TKL10 TUH9:TUH10 UED9:UED10 UNZ9:UNZ10 UXV9:UXV10 VHR9:VHR10 VRN9:VRN10 WBJ9:WBJ10 WLF9:WLF10 WVB9:WVB10 J9:J10 SNW735 J735 FS735 PO735 ZK735 AJG735 ATC735 BCY735 BMU735 BWQ735 CGM735 CQI735 DAE735 DKA735 DTW735 EDS735 ENO735 EXK735 FHG735 FRC735 GAY735 GKU735 GUQ735 HEM735 HOI735 HYE735 IIA735 IRW735 JBS735 JLO735 JVK735 KFG735 KPC735 KYY735 LIU735 LSQ735 MCM735 MMI735 MWE735 NGA735 NPW735 NZS735 OJO735 OTK735 PDG735 PNC735 PWY735 QGU735 QQQ735 RAM735 RKI735 RUE735 SEA735 IP9:IP10" xr:uid="{00000000-0002-0000-0000-00003C000000}">
      <formula1>0</formula1>
      <formula2>0</formula2>
    </dataValidation>
    <dataValidation allowBlank="1" showInputMessage="1" showErrorMessage="1" prompt="Vpišite samo prvo leto nakupa" sqref="H9 IN9 SJ9 ACF9 AMB9 AVX9 BFT9 BPP9 BZL9 CJH9 CTD9 DCZ9 DMV9 DWR9 EGN9 EQJ9 FAF9 FKB9 FTX9 GDT9 GNP9 GXL9 HHH9 HRD9 IAZ9 IKV9 IUR9 JEN9 JOJ9 JYF9 KIB9 KRX9 LBT9 LLP9 LVL9 MFH9 MPD9 MYZ9 NIV9 NSR9 OCN9 OMJ9 OWF9 PGB9 PPX9 PZT9 QJP9 QTL9 RDH9 RND9 RWZ9 SGV9 SQR9 TAN9 TKJ9 TUF9 UEB9 UNX9 UXT9 VHP9 VRL9 WBH9 WLD9 WUZ9 H735 FQ735 PM735 ZI735 AJE735 ATA735 BCW735 BMS735 BWO735 CGK735 CQG735 DAC735 DJY735 DTU735 EDQ735 ENM735 EXI735 FHE735 FRA735 GAW735 GKS735 GUO735 HEK735 HOG735 HYC735 IHY735 IRU735 JBQ735 JLM735 JVI735 KFE735 KPA735 KYW735 LIS735 LSO735 MCK735 MMG735 MWC735 NFY735 NPU735 NZQ735 OJM735 OTI735 PDE735 PNA735 PWW735 QGS735 QQO735 RAK735 RKG735 RUC735 SDY735 SNU735" xr:uid="{00000000-0002-0000-0000-00003D000000}">
      <formula1>0</formula1>
      <formula2>0</formula2>
    </dataValidation>
    <dataValidation allowBlank="1" showInputMessage="1" showErrorMessage="1" prompt="Sicris šifra, vpišite samo enega skrbnika" sqref="SH9:SH10 ACD9:ACD10 ALZ9:ALZ10 AVV9:AVV10 BFR9:BFR10 BPN9:BPN10 BZJ9:BZJ10 CJF9:CJF10 CTB9:CTB10 DCX9:DCX10 DMT9:DMT10 DWP9:DWP10 EGL9:EGL10 EQH9:EQH10 FAD9:FAD10 FJZ9:FJZ10 FTV9:FTV10 GDR9:GDR10 GNN9:GNN10 GXJ9:GXJ10 HHF9:HHF10 HRB9:HRB10 IAX9:IAX10 IKT9:IKT10 IUP9:IUP10 JEL9:JEL10 JOH9:JOH10 JYD9:JYD10 KHZ9:KHZ10 KRV9:KRV10 LBR9:LBR10 LLN9:LLN10 LVJ9:LVJ10 MFF9:MFF10 MPB9:MPB10 MYX9:MYX10 NIT9:NIT10 NSP9:NSP10 OCL9:OCL10 OMH9:OMH10 OWD9:OWD10 PFZ9:PFZ10 PPV9:PPV10 PZR9:PZR10 QJN9:QJN10 QTJ9:QTJ10 RDF9:RDF10 RNB9:RNB10 RWX9:RWX10 SGT9:SGT10 SQP9:SQP10 TAL9:TAL10 TKH9:TKH10 TUD9:TUD10 UDZ9:UDZ10 UNV9:UNV10 UXR9:UXR10 VHN9:VHN10 VRJ9:VRJ10 WBF9:WBF10 WLB9:WLB10 WUX9:WUX10 F9:F10 SNS735 F735 FO735 PK735 ZG735 AJC735 ASY735 BCU735 BMQ735 BWM735 CGI735 CQE735 DAA735 DJW735 DTS735 EDO735 ENK735 EXG735 FHC735 FQY735 GAU735 GKQ735 GUM735 HEI735 HOE735 HYA735 IHW735 IRS735 JBO735 JLK735 JVG735 KFC735 KOY735 KYU735 LIQ735 LSM735 MCI735 MME735 MWA735 NFW735 NPS735 NZO735 OJK735 OTG735 PDC735 PMY735 PWU735 QGQ735 QQM735 RAI735 RKE735 RUA735 SDW735 IL9:IL10" xr:uid="{00000000-0002-0000-0000-00003E000000}">
      <formula1>0</formula1>
      <formula2>0</formula2>
    </dataValidation>
    <dataValidation allowBlank="1" showInputMessage="1" showErrorMessage="1" prompt="Vpišite šifro raziskovalnega oz. infrastrukturnega programa, ne navajajte dveh programov_x000a_ " sqref="SF9:SF10 ACB9:ACB10 ALX9:ALX10 AVT9:AVT10 BFP9:BFP10 BPL9:BPL10 BZH9:BZH10 CJD9:CJD10 CSZ9:CSZ10 DCV9:DCV10 DMR9:DMR10 DWN9:DWN10 EGJ9:EGJ10 EQF9:EQF10 FAB9:FAB10 FJX9:FJX10 FTT9:FTT10 GDP9:GDP10 GNL9:GNL10 GXH9:GXH10 HHD9:HHD10 HQZ9:HQZ10 IAV9:IAV10 IKR9:IKR10 IUN9:IUN10 JEJ9:JEJ10 JOF9:JOF10 JYB9:JYB10 KHX9:KHX10 KRT9:KRT10 LBP9:LBP10 LLL9:LLL10 LVH9:LVH10 MFD9:MFD10 MOZ9:MOZ10 MYV9:MYV10 NIR9:NIR10 NSN9:NSN10 OCJ9:OCJ10 OMF9:OMF10 OWB9:OWB10 PFX9:PFX10 PPT9:PPT10 PZP9:PZP10 QJL9:QJL10 QTH9:QTH10 RDD9:RDD10 RMZ9:RMZ10 RWV9:RWV10 SGR9:SGR10 SQN9:SQN10 TAJ9:TAJ10 TKF9:TKF10 TUB9:TUB10 UDX9:UDX10 UNT9:UNT10 UXP9:UXP10 VHL9:VHL10 VRH9:VRH10 WBD9:WBD10 WKZ9:WKZ10 WUV9:WUV10 D9:D10 SNQ735 D735 FM735 PI735 ZE735 AJA735 ASW735 BCS735 BMO735 BWK735 CGG735 CQC735 CZY735 DJU735 DTQ735 EDM735 ENI735 EXE735 FHA735 FQW735 GAS735 GKO735 GUK735 HEG735 HOC735 HXY735 IHU735 IRQ735 JBM735 JLI735 JVE735 KFA735 KOW735 KYS735 LIO735 LSK735 MCG735 MMC735 MVY735 NFU735 NPQ735 NZM735 OJI735 OTE735 PDA735 PMW735 PWS735 QGO735 QQK735 RAG735 RKC735 RTY735 SDU735 IJ9:IJ10" xr:uid="{00000000-0002-0000-0000-00003F000000}">
      <formula1>0</formula1>
      <formula2>0</formula2>
    </dataValidation>
    <dataValidation type="decimal" errorStyle="warning" allowBlank="1" showInputMessage="1" showErrorMessage="1" errorTitle="Cena" error="mora biti enaka ali manjša od lastne cene" sqref="AQ99" xr:uid="{00000000-0002-0000-0000-000040000000}">
      <formula1>0</formula1>
      <formula2>#REF!</formula2>
    </dataValidation>
    <dataValidation type="decimal" errorStyle="warning" allowBlank="1" showInputMessage="1" showErrorMessage="1" errorTitle="Cena" error="mora biti enaka ali manjša od lastne cene" sqref="W103" xr:uid="{00000000-0002-0000-0000-000041000000}">
      <formula1>0</formula1>
      <formula2>AA110</formula2>
    </dataValidation>
    <dataValidation type="decimal" errorStyle="warning" allowBlank="1" showInputMessage="1" showErrorMessage="1" errorTitle="Cena" error="mora biti enaka ali manjša od lastne cene" sqref="AF105 AD124:AD129 X107 U101:V101 X101 AF107 AC99:AC100 AD101 AC103:AC104 AC109:AC110 AC115:AC119 V105 AD107 AD121:AD122 U107 AF101 V107:V108 AC121:AC129" xr:uid="{00000000-0002-0000-0000-000042000000}">
      <formula1>0</formula1>
      <formula2>AF99</formula2>
    </dataValidation>
    <dataValidation type="whole" allowBlank="1" showInputMessage="1" showErrorMessage="1" errorTitle="Klasifikacija" error="Gl. zavihek Classification ali zavihek Klasifikacija_x000a_" sqref="JE567:JE571 TA567:TA571 ACW567:ACW571 AMS567:AMS571 AWO567:AWO571 BGK567:BGK571 BQG567:BQG571 CAC567:CAC571 CJY567:CJY571 CTU567:CTU571 DDQ567:DDQ571 DNM567:DNM571 DXI567:DXI571 EHE567:EHE571 ERA567:ERA571 FAW567:FAW571 FKS567:FKS571 FUO567:FUO571 GEK567:GEK571 GOG567:GOG571 GYC567:GYC571 HHY567:HHY571 HRU567:HRU571 IBQ567:IBQ571 ILM567:ILM571 IVI567:IVI571 JFE567:JFE571 JPA567:JPA571 JYW567:JYW571 KIS567:KIS571 KSO567:KSO571 LCK567:LCK571 LMG567:LMG571 LWC567:LWC571 MFY567:MFY571 MPU567:MPU571 MZQ567:MZQ571 NJM567:NJM571 NTI567:NTI571 ODE567:ODE571 ONA567:ONA571 OWW567:OWW571 PGS567:PGS571 PQO567:PQO571 QAK567:QAK571 QKG567:QKG571 QUC567:QUC571 RDY567:RDY571 RNU567:RNU571 RXQ567:RXQ571 SHM567:SHM571 SRI567:SRI571 TBE567:TBE571 TLA567:TLA571 TUW567:TUW571 UES567:UES571 UOO567:UOO571 UYK567:UYK571 VIG567:VIG571 VSC567:VSC571 WBY567:WBY571 WLU567:WLU571 WVQ567:WVQ571 Y567:Y571" xr:uid="{00000000-0002-0000-0000-000043000000}">
      <formula1>1</formula1>
      <formula2>6</formula2>
    </dataValidation>
    <dataValidation type="decimal" allowBlank="1" showInputMessage="1" showErrorMessage="1" prompt=" - obvezen podatek" sqref="Q572:U572 Q593:T594 Q575:T576 Q581:T581 Q584:T584 Q589:T589 Q598:Q599 S598:T599" xr:uid="{00000000-0002-0000-0000-000044000000}">
      <formula1>0</formula1>
      <formula2>10000</formula2>
    </dataValidation>
    <dataValidation type="custom" allowBlank="1" showInputMessage="1" showErrorMessage="1" prompt=" - Obvezen podatek" sqref="L572:N572 L575:N576 L581:N581 L584:N584 L589:N589 L593:N593 L582:M582 L599:N599 L594:M598 N595 L600:M608" xr:uid="{00000000-0002-0000-0000-000045000000}">
      <formula1>AND(GTE(LEN(L572),MIN((1),(300))),LTE(LEN(L572),MAX((1),(300))))</formula1>
    </dataValidation>
    <dataValidation type="decimal" allowBlank="1" showInputMessage="1" showErrorMessage="1" prompt=" - " sqref="Z572 Z575:Z576 Z581 Z584 Z589 Z593 Z599" xr:uid="{00000000-0002-0000-0000-000046000000}">
      <formula1>1</formula1>
      <formula2>12</formula2>
    </dataValidation>
    <dataValidation type="decimal" allowBlank="1" showInputMessage="1" showErrorMessage="1" prompt=" - vpišite kolikšna je bila angažiranost v procentih, oblika besedila je celoštevilska vrednost" sqref="AL572" xr:uid="{00000000-0002-0000-0000-000047000000}">
      <formula1>0</formula1>
      <formula2>100</formula2>
    </dataValidation>
    <dataValidation type="custom" allowBlank="1" showInputMessage="1" showErrorMessage="1" prompt="spletna stran  - navedite spletno stran, kjer je predstavljena raziskovalna oprema, cenik, pogoji dostopa, OBVEZEN PODATEK!" sqref="X572 X575:X576 X581 X584 X588:X591 X598:X599" xr:uid="{00000000-0002-0000-0000-000048000000}">
      <formula1>AND(GTE(LEN(X572),MIN((0),(200))),LTE(LEN(X572),MAX((0),(200))))</formula1>
    </dataValidation>
    <dataValidation type="decimal" operator="greaterThanOrEqual" allowBlank="1" showInputMessage="1" showErrorMessage="1" prompt=" - " sqref="J572:J593" xr:uid="{00000000-0002-0000-0000-000049000000}">
      <formula1>0</formula1>
    </dataValidation>
    <dataValidation type="decimal" allowBlank="1" showInputMessage="1" showErrorMessage="1" prompt=" - " sqref="AD572:AE572 AE573:AE574 AD575:AE576 AE577:AE580 AD581:AE581 AE582:AE583 AD584:AE584 AE585:AE588 AD589:AE589 AE590:AE592 AD593:AE593" xr:uid="{00000000-0002-0000-0000-00004A000000}">
      <formula1>0</formula1>
      <formula2>200</formula2>
    </dataValidation>
    <dataValidation type="custom" allowBlank="1" showInputMessage="1" showErrorMessage="1" prompt="Šifra programa oz. projekta - Vpišite šifro programa oz. projekta, ki je opremo uporabljal, npr. P1-0000_x000a_" sqref="AG572 AJ572 AM572 AP572 AG593" xr:uid="{00000000-0002-0000-0000-00004B000000}">
      <formula1>AND(GTE(LEN(AG572),MIN((0),(7))),LTE(LEN(AG572),MAX((0),(7))))</formula1>
    </dataValidation>
    <dataValidation type="decimal" allowBlank="1" showInputMessage="1" showErrorMessage="1" prompt=" - Obvezen podatek" sqref="W572" xr:uid="{00000000-0002-0000-0000-00004C000000}">
      <formula1>0</formula1>
      <formula2>100</formula2>
    </dataValidation>
    <dataValidation type="decimal" allowBlank="1" showInputMessage="1" showErrorMessage="1" prompt=" - " sqref="AF572 AF593" xr:uid="{00000000-0002-0000-0000-00004D000000}">
      <formula1>0</formula1>
      <formula2>300</formula2>
    </dataValidation>
    <dataValidation type="decimal" allowBlank="1" showInputMessage="1" showErrorMessage="1" prompt=" - Obvezen podatek" sqref="V572 V575:V576 V581 V584 V589 V599" xr:uid="{00000000-0002-0000-0000-00004E000000}">
      <formula1>0</formula1>
      <formula2>300</formula2>
    </dataValidation>
    <dataValidation type="custom" allowBlank="1" showInputMessage="1" showErrorMessage="1" prompt=" - Naslov opreme v angleškem jeziku - obvezen podatek_x000a_" sqref="G592:G593 I572:I593" xr:uid="{00000000-0002-0000-0000-00004F000000}">
      <formula1>AND(GTE(LEN(G572),MIN((1),(500))),LTE(LEN(G572),MAX((1),(500))))</formula1>
    </dataValidation>
    <dataValidation type="decimal" allowBlank="1" showInputMessage="1" showErrorMessage="1" prompt=" - vpišite kolikšna je bila angažiranost v procentih,  celoštevilska vrednost" sqref="AI572 AO572 AR572 AI593" xr:uid="{00000000-0002-0000-0000-000050000000}">
      <formula1>0</formula1>
      <formula2>100</formula2>
    </dataValidation>
    <dataValidation type="decimal" allowBlank="1" showInputMessage="1" showErrorMessage="1" errorTitle="Stroški dela operaterja" error="celo število &lt;= 500" sqref="RUY619:RUY657 RLC619:RLC657 RBG619:RBG657 QRK619:QRK657 QHO619:QHO657 PXS619:PXS657 PNW619:PNW657 PEA619:PEA657 OUE619:OUE657 OKI619:OKI657 OAM619:OAM657 NQQ619:NQQ657 NGU619:NGU657 MWY619:MWY657 MNC619:MNC657 MDG619:MDG657 LTK619:LTK657 LJO619:LJO657 KZS619:KZS657 KPW619:KPW657 KGA619:KGA657 JWE619:JWE657 JMI619:JMI657 JCM619:JCM657 ISQ619:ISQ657 IIU619:IIU657 HYY619:HYY657 HPC619:HPC657 HFG619:HFG657 GVK619:GVK657 GLO619:GLO657 GBS619:GBS657 FRW619:FRW657 FIA619:FIA657 EYE619:EYE657 EOI619:EOI657 EEM619:EEM657 DUQ619:DUQ657 DKU619:DKU657 DAY619:DAY657 CRC619:CRC657 CHG619:CHG657 BXK619:BXK657 BNO619:BNO657 BDS619:BDS657 ATW619:ATW657 AKA619:AKA657 AAE619:AAE657 QI619:QI657 GM619:GM657 AD619:AD657 SOQ619:SOQ657 AD609:AD617 GM609:GM617 QI609:QI617 AAE609:AAE617 AKA609:AKA617 ATW609:ATW617 BDS609:BDS617 BNO609:BNO617 BXK609:BXK617 CHG609:CHG617 CRC609:CRC617 DAY609:DAY617 DKU609:DKU617 DUQ609:DUQ617 EEM609:EEM617 EOI609:EOI617 EYE609:EYE617 FIA609:FIA617 FRW609:FRW617 GBS609:GBS617 GLO609:GLO617 GVK609:GVK617 HFG609:HFG617 HPC609:HPC617 HYY609:HYY617 IIU609:IIU617 ISQ609:ISQ617 JCM609:JCM617 JMI609:JMI617 JWE609:JWE617 KGA609:KGA617 KPW609:KPW617 KZS609:KZS617 LJO609:LJO617 LTK609:LTK617 MDG609:MDG617 MNC609:MNC617 MWY609:MWY617 NGU609:NGU617 NQQ609:NQQ617 OAM609:OAM617 OKI609:OKI617 OUE609:OUE617 PEA609:PEA617 PNW609:PNW617 PXS609:PXS617 QHO609:QHO617 QRK609:QRK617 RBG609:RBG617 RLC609:RLC617 RUY609:RUY617 SEU609:SEU617 SOQ609:SOQ617 SEU619:SEU657" xr:uid="{00000000-0002-0000-0000-000051000000}">
      <formula1>0</formula1>
      <formula2>500</formula2>
    </dataValidation>
    <dataValidation type="whole" allowBlank="1" showInputMessage="1" showErrorMessage="1" errorTitle="Klasifikacija" error="Celo število &lt; 13 - gl. zavihek Classification oz. Klasifikacija Uni-Leeds_x000a_" sqref="RUU619:RUU657 RKY619:RKY657 RBC619:RBC657 QRG619:QRG657 QHK619:QHK657 PXO619:PXO657 PNS619:PNS657 PDW619:PDW657 OUA619:OUA657 OKE619:OKE657 OAI619:OAI657 NQM619:NQM657 NGQ619:NGQ657 MWU619:MWU657 MMY619:MMY657 MDC619:MDC657 LTG619:LTG657 LJK619:LJK657 KZO619:KZO657 KPS619:KPS657 KFW619:KFW657 JWA619:JWA657 JME619:JME657 JCI619:JCI657 ISM619:ISM657 IIQ619:IIQ657 HYU619:HYU657 HOY619:HOY657 HFC619:HFC657 GVG619:GVG657 GLK619:GLK657 GBO619:GBO657 FRS619:FRS657 FHW619:FHW657 EYA619:EYA657 EOE619:EOE657 EEI619:EEI657 DUM619:DUM657 DKQ619:DKQ657 DAU619:DAU657 CQY619:CQY657 CHC619:CHC657 BXG619:BXG657 BNK619:BNK657 BDO619:BDO657 ATS619:ATS657 AJW619:AJW657 AAA619:AAA657 QE619:QE657 GI619:GI657 Z619:Z657 SOM619:SOM657 Z609:Z617 GI609:GI617 QE609:QE617 AAA609:AAA617 AJW609:AJW617 ATS609:ATS617 BDO609:BDO617 BNK609:BNK617 BXG609:BXG617 CHC609:CHC617 CQY609:CQY617 DAU609:DAU617 DKQ609:DKQ617 DUM609:DUM617 EEI609:EEI617 EOE609:EOE617 EYA609:EYA617 FHW609:FHW617 FRS609:FRS617 GBO609:GBO617 GLK609:GLK617 GVG609:GVG617 HFC609:HFC617 HOY609:HOY617 HYU609:HYU617 IIQ609:IIQ617 ISM609:ISM617 JCI609:JCI617 JME609:JME617 JWA609:JWA617 KFW609:KFW617 KPS609:KPS617 KZO609:KZO617 LJK609:LJK617 LTG609:LTG617 MDC609:MDC617 MMY609:MMY617 MWU609:MWU617 NGQ609:NGQ617 NQM609:NQM617 OAI609:OAI617 OKE609:OKE617 OUA609:OUA617 PDW609:PDW617 PNS609:PNS617 PXO609:PXO617 QHK609:QHK617 QRG609:QRG617 RBC609:RBC617 RKY609:RKY617 RUU609:RUU617 SEQ609:SEQ617 SOM609:SOM617 SEQ619:SEQ657" xr:uid="{00000000-0002-0000-0000-000052000000}">
      <formula1>1</formula1>
      <formula2>12</formula2>
    </dataValidation>
    <dataValidation type="whole" allowBlank="1" showInputMessage="1" showErrorMessage="1" errorTitle="Klasifikacija" error="Celo število &lt; 10 - gl. zavihek Classification oz. Klasifikacija Uni-Leeds" sqref="RUV619:RUV657 RKZ619:RKZ657 RBD619:RBD657 QRH619:QRH657 QHL619:QHL657 PXP619:PXP657 PNT619:PNT657 PDX619:PDX657 OUB619:OUB657 OKF619:OKF657 OAJ619:OAJ657 NQN619:NQN657 NGR619:NGR657 MWV619:MWV657 MMZ619:MMZ657 MDD619:MDD657 LTH619:LTH657 LJL619:LJL657 KZP619:KZP657 KPT619:KPT657 KFX619:KFX657 JWB619:JWB657 JMF619:JMF657 JCJ619:JCJ657 ISN619:ISN657 IIR619:IIR657 HYV619:HYV657 HOZ619:HOZ657 HFD619:HFD657 GVH619:GVH657 GLL619:GLL657 GBP619:GBP657 FRT619:FRT657 FHX619:FHX657 EYB619:EYB657 EOF619:EOF657 EEJ619:EEJ657 DUN619:DUN657 DKR619:DKR657 DAV619:DAV657 CQZ619:CQZ657 CHD619:CHD657 BXH619:BXH657 BNL619:BNL657 BDP619:BDP657 ATT619:ATT657 AJX619:AJX657 AAB619:AAB657 QF619:QF657 GJ619:GJ657 AA619:AA657 SON619:SON657 AA609:AA617 GJ609:GJ617 QF609:QF617 AAB609:AAB617 AJX609:AJX617 ATT609:ATT617 BDP609:BDP617 BNL609:BNL617 BXH609:BXH617 CHD609:CHD617 CQZ609:CQZ617 DAV609:DAV617 DKR609:DKR617 DUN609:DUN617 EEJ609:EEJ617 EOF609:EOF617 EYB609:EYB617 FHX609:FHX617 FRT609:FRT617 GBP609:GBP617 GLL609:GLL617 GVH609:GVH617 HFD609:HFD617 HOZ609:HOZ617 HYV609:HYV617 IIR609:IIR617 ISN609:ISN617 JCJ609:JCJ617 JMF609:JMF617 JWB609:JWB617 KFX609:KFX617 KPT609:KPT617 KZP609:KZP617 LJL609:LJL617 LTH609:LTH617 MDD609:MDD617 MMZ609:MMZ617 MWV609:MWV617 NGR609:NGR617 NQN609:NQN617 OAJ609:OAJ617 OKF609:OKF617 OUB609:OUB617 PDX609:PDX617 PNT609:PNT617 PXP609:PXP617 QHL609:QHL617 QRH609:QRH617 RBD609:RBD617 RKZ609:RKZ617 RUV609:RUV617 SER609:SER617 SON609:SON617 SER619:SER657" xr:uid="{00000000-0002-0000-0000-000053000000}">
      <formula1>1</formula1>
      <formula2>9</formula2>
    </dataValidation>
    <dataValidation type="whole" allowBlank="1" showInputMessage="1" showErrorMessage="1" errorTitle="Klasifikacija" error="Celo število &lt; 7 - gl. zavihek Classification oz. Klasifikacija Uni-Leeds_x000a_" sqref="RUT619:RUT657 RKX619:RKX657 RBB619:RBB657 QRF619:QRF657 QHJ619:QHJ657 PXN619:PXN657 PNR619:PNR657 PDV619:PDV657 OTZ619:OTZ657 OKD619:OKD657 OAH619:OAH657 NQL619:NQL657 NGP619:NGP657 MWT619:MWT657 MMX619:MMX657 MDB619:MDB657 LTF619:LTF657 LJJ619:LJJ657 KZN619:KZN657 KPR619:KPR657 KFV619:KFV657 JVZ619:JVZ657 JMD619:JMD657 JCH619:JCH657 ISL619:ISL657 IIP619:IIP657 HYT619:HYT657 HOX619:HOX657 HFB619:HFB657 GVF619:GVF657 GLJ619:GLJ657 GBN619:GBN657 FRR619:FRR657 FHV619:FHV657 EXZ619:EXZ657 EOD619:EOD657 EEH619:EEH657 DUL619:DUL657 DKP619:DKP657 DAT619:DAT657 CQX619:CQX657 CHB619:CHB657 BXF619:BXF657 BNJ619:BNJ657 BDN619:BDN657 ATR619:ATR657 AJV619:AJV657 ZZ619:ZZ657 QD619:QD657 GH619:GH657 Y619:Y657 SOL619:SOL657 Y609:Y617 GH609:GH617 QD609:QD617 ZZ609:ZZ617 AJV609:AJV617 ATR609:ATR617 BDN609:BDN617 BNJ609:BNJ617 BXF609:BXF617 CHB609:CHB617 CQX609:CQX617 DAT609:DAT617 DKP609:DKP617 DUL609:DUL617 EEH609:EEH617 EOD609:EOD617 EXZ609:EXZ617 FHV609:FHV617 FRR609:FRR617 GBN609:GBN617 GLJ609:GLJ617 GVF609:GVF617 HFB609:HFB617 HOX609:HOX617 HYT609:HYT617 IIP609:IIP617 ISL609:ISL617 JCH609:JCH617 JMD609:JMD617 JVZ609:JVZ617 KFV609:KFV617 KPR609:KPR617 KZN609:KZN617 LJJ609:LJJ617 LTF609:LTF617 MDB609:MDB617 MMX609:MMX617 MWT609:MWT617 NGP609:NGP617 NQL609:NQL617 OAH609:OAH617 OKD609:OKD617 OTZ609:OTZ617 PDV609:PDV617 PNR609:PNR617 PXN609:PXN617 QHJ609:QHJ617 QRF609:QRF617 RBB609:RBB617 RKX609:RKX617 RUT609:RUT617 SEP609:SEP617 SOL609:SOL617 SEP619:SEP657" xr:uid="{00000000-0002-0000-0000-000054000000}">
      <formula1>1</formula1>
      <formula2>6</formula2>
    </dataValidation>
    <dataValidation type="whole" allowBlank="1" showInputMessage="1" showErrorMessage="1" errorTitle="Klasifikacija" error="Celo število &lt;= 71 - Gl. zavihek MERIL Classification oz. Klasifikacija " sqref="RUW619:RUW657 RLA619:RLA657 RBE619:RBE657 QRI619:QRI657 QHM619:QHM657 PXQ619:PXQ657 PNU619:PNU657 PDY619:PDY657 OUC619:OUC657 OKG619:OKG657 OAK619:OAK657 NQO619:NQO657 NGS619:NGS657 MWW619:MWW657 MNA619:MNA657 MDE619:MDE657 LTI619:LTI657 LJM619:LJM657 KZQ619:KZQ657 KPU619:KPU657 KFY619:KFY657 JWC619:JWC657 JMG619:JMG657 JCK619:JCK657 ISO619:ISO657 IIS619:IIS657 HYW619:HYW657 HPA619:HPA657 HFE619:HFE657 GVI619:GVI657 GLM619:GLM657 GBQ619:GBQ657 FRU619:FRU657 FHY619:FHY657 EYC619:EYC657 EOG619:EOG657 EEK619:EEK657 DUO619:DUO657 DKS619:DKS657 DAW619:DAW657 CRA619:CRA657 CHE619:CHE657 BXI619:BXI657 BNM619:BNM657 BDQ619:BDQ657 ATU619:ATU657 AJY619:AJY657 AAC619:AAC657 QG619:QG657 GK619:GK657 AB619:AB657 SOO619:SOO657 AB609:AB617 GK609:GK617 QG609:QG617 AAC609:AAC617 AJY609:AJY617 ATU609:ATU617 BDQ609:BDQ617 BNM609:BNM617 BXI609:BXI617 CHE609:CHE617 CRA609:CRA617 DAW609:DAW617 DKS609:DKS617 DUO609:DUO617 EEK609:EEK617 EOG609:EOG617 EYC609:EYC617 FHY609:FHY617 FRU609:FRU617 GBQ609:GBQ617 GLM609:GLM617 GVI609:GVI617 HFE609:HFE617 HPA609:HPA617 HYW609:HYW617 IIS609:IIS617 ISO609:ISO617 JCK609:JCK617 JMG609:JMG617 JWC609:JWC617 KFY609:KFY617 KPU609:KPU617 KZQ609:KZQ617 LJM609:LJM617 LTI609:LTI617 MDE609:MDE617 MNA609:MNA617 MWW609:MWW617 NGS609:NGS617 NQO609:NQO617 OAK609:OAK617 OKG609:OKG617 OUC609:OUC617 PDY609:PDY617 PNU609:PNU617 PXQ609:PXQ617 QHM609:QHM617 QRI609:QRI617 RBE609:RBE617 RLA609:RLA617 RUW609:RUW617 SES609:SES617 SOO609:SOO617 SES619:SES657" xr:uid="{00000000-0002-0000-0000-000055000000}">
      <formula1>1</formula1>
      <formula2>71</formula2>
    </dataValidation>
    <dataValidation type="whole" operator="greaterThan" allowBlank="1" showInputMessage="1" showErrorMessage="1" error="Celo število" sqref="RUX619:RUX657 RLB619:RLB657 RBF619:RBF657 QRJ619:QRJ657 QHN619:QHN657 PXR619:PXR657 PNV619:PNV657 PDZ619:PDZ657 OUD619:OUD657 OKH619:OKH657 OAL619:OAL657 NQP619:NQP657 NGT619:NGT657 MWX619:MWX657 MNB619:MNB657 MDF619:MDF657 LTJ619:LTJ657 LJN619:LJN657 KZR619:KZR657 KPV619:KPV657 KFZ619:KFZ657 JWD619:JWD657 JMH619:JMH657 JCL619:JCL657 ISP619:ISP657 IIT619:IIT657 HYX619:HYX657 HPB619:HPB657 HFF619:HFF657 GVJ619:GVJ657 GLN619:GLN657 GBR619:GBR657 FRV619:FRV657 FHZ619:FHZ657 EYD619:EYD657 EOH619:EOH657 EEL619:EEL657 DUP619:DUP657 DKT619:DKT657 DAX619:DAX657 CRB619:CRB657 CHF619:CHF657 BXJ619:BXJ657 BNN619:BNN657 BDR619:BDR657 ATV619:ATV657 AJZ619:AJZ657 AAD619:AAD657 QH619:QH657 GL619:GL657 AC619:AC657 SOP619:SOP657 AC609:AC617 GL609:GL617 QH609:QH617 AAD609:AAD617 AJZ609:AJZ617 ATV609:ATV617 BDR609:BDR617 BNN609:BNN617 BXJ609:BXJ617 CHF609:CHF617 CRB609:CRB617 DAX609:DAX617 DKT609:DKT617 DUP609:DUP617 EEL609:EEL617 EOH609:EOH617 EYD609:EYD617 FHZ609:FHZ617 FRV609:FRV617 GBR609:GBR617 GLN609:GLN617 GVJ609:GVJ617 HFF609:HFF617 HPB609:HPB617 HYX609:HYX617 IIT609:IIT617 ISP609:ISP617 JCL609:JCL617 JMH609:JMH617 JWD609:JWD617 KFZ609:KFZ617 KPV609:KPV617 KZR609:KZR617 LJN609:LJN617 LTJ609:LTJ617 MDF609:MDF617 MNB609:MNB617 MWX609:MWX617 NGT609:NGT617 NQP609:NQP617 OAL609:OAL617 OKH609:OKH617 OUD609:OUD617 PDZ609:PDZ617 PNV609:PNV617 PXR609:PXR617 QHN609:QHN617 QRJ609:QRJ617 RBF609:RBF617 RLB609:RLB617 RUX609:RUX617 SET609:SET617 SOP609:SOP617 SET619:SET657" xr:uid="{00000000-0002-0000-0000-000056000000}">
      <formula1>0</formula1>
    </dataValidation>
    <dataValidation type="decimal" allowBlank="1" showInputMessage="1" showErrorMessage="1" errorTitle="Stroški dela operaterja" error="celo število &lt; 21" sqref="RUZ619:RUZ657 RLD619:RLD657 RBH619:RBH657 QRL619:QRL657 QHP619:QHP657 PXT619:PXT657 PNX619:PNX657 PEB619:PEB657 OUF619:OUF657 OKJ619:OKJ657 OAN619:OAN657 NQR619:NQR657 NGV619:NGV657 MWZ619:MWZ657 MND619:MND657 MDH619:MDH657 LTL619:LTL657 LJP619:LJP657 KZT619:KZT657 KPX619:KPX657 KGB619:KGB657 JWF619:JWF657 JMJ619:JMJ657 JCN619:JCN657 ISR619:ISR657 IIV619:IIV657 HYZ619:HYZ657 HPD619:HPD657 HFH619:HFH657 GVL619:GVL657 GLP619:GLP657 GBT619:GBT657 FRX619:FRX657 FIB619:FIB657 EYF619:EYF657 EOJ619:EOJ657 EEN619:EEN657 DUR619:DUR657 DKV619:DKV657 DAZ619:DAZ657 CRD619:CRD657 CHH619:CHH657 BXL619:BXL657 BNP619:BNP657 BDT619:BDT657 ATX619:ATX657 AKB619:AKB657 AAF619:AAF657 QJ619:QJ657 GN619:GN657 AE619:AE657 SOR619:SOR657 AE609:AE617 GN609:GN617 QJ609:QJ617 AAF609:AAF617 AKB609:AKB617 ATX609:ATX617 BDT609:BDT617 BNP609:BNP617 BXL609:BXL617 CHH609:CHH617 CRD609:CRD617 DAZ609:DAZ617 DKV609:DKV617 DUR609:DUR617 EEN609:EEN617 EOJ609:EOJ617 EYF609:EYF617 FIB609:FIB617 FRX609:FRX617 GBT609:GBT617 GLP609:GLP617 GVL609:GVL617 HFH609:HFH617 HPD609:HPD617 HYZ609:HYZ617 IIV609:IIV617 ISR609:ISR617 JCN609:JCN617 JMJ609:JMJ617 JWF609:JWF617 KGB609:KGB617 KPX609:KPX617 KZT609:KZT617 LJP609:LJP617 LTL609:LTL617 MDH609:MDH617 MND609:MND617 MWZ609:MWZ617 NGV609:NGV617 NQR609:NQR617 OAN609:OAN617 OKJ609:OKJ617 OUF609:OUF617 PEB609:PEB617 PNX609:PNX617 PXT609:PXT617 QHP609:QHP617 QRL609:QRL617 RBH609:RBH617 RLD609:RLD617 RUZ609:RUZ617 SEV609:SEV617 SOR609:SOR617 SEV619:SEV657" xr:uid="{00000000-0002-0000-0000-000057000000}">
      <formula1>0</formula1>
      <formula2>20</formula2>
    </dataValidation>
    <dataValidation type="decimal" operator="greaterThanOrEqual" allowBlank="1" showErrorMessage="1" errorTitle="Nabavna vrednost" error="celo število!" sqref="J296 JF296 TB296 ACX296 AMT296 AWP296 BGL296 BQH296 CAD296 CJZ296 CTV296 DDR296 DNN296 DXJ296 EHF296 ERB296 FAX296 FKT296 FUP296 GEL296 GOH296 GYD296 HHZ296 HRV296 IBR296 ILN296 IVJ296 JFF296 JPB296 JYX296 KIT296 KSP296 LCL296 LMH296 LWD296 MFZ296 MPV296 MZR296 NJN296 NTJ296 ODF296 ONB296 OWX296 PGT296 PQP296 QAL296 QKH296 QUD296 RDZ296 RNV296 RXR296 SHN296 SRJ296 TBF296 TLB296 TUX296 UET296 UOP296 UYL296 VIH296 VSD296 WBZ296 WLV296 WVR296" xr:uid="{00000000-0002-0000-0000-000058000000}">
      <formula1>0</formula1>
      <formula2>0</formula2>
    </dataValidation>
    <dataValidation type="whole" allowBlank="1" showErrorMessage="1" errorTitle="Letna stopnja izkoriščenosti" error="odstotek (celoštevilska vrednost)" sqref="V290:V296 JR290:JR296 TN290:TN296 ADJ290:ADJ296 ANF290:ANF296 AXB290:AXB296 BGX290:BGX296 BQT290:BQT296 CAP290:CAP296 CKL290:CKL296 CUH290:CUH296 DED290:DED296 DNZ290:DNZ296 DXV290:DXV296 EHR290:EHR296 ERN290:ERN296 FBJ290:FBJ296 FLF290:FLF296 FVB290:FVB296 GEX290:GEX296 GOT290:GOT296 GYP290:GYP296 HIL290:HIL296 HSH290:HSH296 ICD290:ICD296 ILZ290:ILZ296 IVV290:IVV296 JFR290:JFR296 JPN290:JPN296 JZJ290:JZJ296 KJF290:KJF296 KTB290:KTB296 LCX290:LCX296 LMT290:LMT296 LWP290:LWP296 MGL290:MGL296 MQH290:MQH296 NAD290:NAD296 NJZ290:NJZ296 NTV290:NTV296 ODR290:ODR296 ONN290:ONN296 OXJ290:OXJ296 PHF290:PHF296 PRB290:PRB296 QAX290:QAX296 QKT290:QKT296 QUP290:QUP296 REL290:REL296 ROH290:ROH296 RYD290:RYD296 SHZ290:SHZ296 SRV290:SRV296 TBR290:TBR296 TLN290:TLN296 TVJ290:TVJ296 UFF290:UFF296 UPB290:UPB296 UYX290:UYX296 VIT290:VIT296 VSP290:VSP296 WCL290:WCL296 WMH290:WMH296 WWD290:WWD296" xr:uid="{00000000-0002-0000-0000-000059000000}">
      <formula1>0</formula1>
      <formula2>100</formula2>
    </dataValidation>
    <dataValidation type="decimal" errorStyle="warning" allowBlank="1" showErrorMessage="1" errorTitle="Cena" error="mora biti enaka ali manjša od lastne cene" sqref="Q290:Q296 JM290:JM296 TI290:TI296 ADE290:ADE296 ANA290:ANA296 AWW290:AWW296 BGS290:BGS296 BQO290:BQO296 CAK290:CAK296 CKG290:CKG296 CUC290:CUC296 DDY290:DDY296 DNU290:DNU296 DXQ290:DXQ296 EHM290:EHM296 ERI290:ERI296 FBE290:FBE296 FLA290:FLA296 FUW290:FUW296 GES290:GES296 GOO290:GOO296 GYK290:GYK296 HIG290:HIG296 HSC290:HSC296 IBY290:IBY296 ILU290:ILU296 IVQ290:IVQ296 JFM290:JFM296 JPI290:JPI296 JZE290:JZE296 KJA290:KJA296 KSW290:KSW296 LCS290:LCS296 LMO290:LMO296 LWK290:LWK296 MGG290:MGG296 MQC290:MQC296 MZY290:MZY296 NJU290:NJU296 NTQ290:NTQ296 ODM290:ODM296 ONI290:ONI296 OXE290:OXE296 PHA290:PHA296 PQW290:PQW296 QAS290:QAS296 QKO290:QKO296 QUK290:QUK296 REG290:REG296 ROC290:ROC296 RXY290:RXY296 SHU290:SHU296 SRQ290:SRQ296 TBM290:TBM296 TLI290:TLI296 TVE290:TVE296 UFA290:UFA296 UOW290:UOW296 UYS290:UYS296 VIO290:VIO296 VSK290:VSK296 WCG290:WCG296 WMC290:WMC296 WVY290:WVY296" xr:uid="{00000000-0002-0000-0000-00005A000000}">
      <formula1>0</formula1>
      <formula2>U290</formula2>
    </dataValidation>
  </dataValidations>
  <hyperlinks>
    <hyperlink ref="X240" r:id="rId1" xr:uid="{00000000-0004-0000-0000-000000000000}"/>
    <hyperlink ref="X241:X271" r:id="rId2" display="https://www.imt.si/organizacijske-enote/infrastrukturna-organizacijska-enota" xr:uid="{00000000-0004-0000-0000-000001000000}"/>
    <hyperlink ref="X779" r:id="rId3" xr:uid="{00000000-0004-0000-0000-000002000000}"/>
    <hyperlink ref="X485" r:id="rId4" xr:uid="{00000000-0004-0000-0000-000003000000}"/>
    <hyperlink ref="X486" r:id="rId5" xr:uid="{00000000-0004-0000-0000-000004000000}"/>
    <hyperlink ref="X662" r:id="rId6" xr:uid="{00000000-0004-0000-0000-000005000000}"/>
    <hyperlink ref="X778" r:id="rId7" xr:uid="{00000000-0004-0000-0000-000006000000}"/>
    <hyperlink ref="X775" r:id="rId8" xr:uid="{00000000-0004-0000-0000-000007000000}"/>
    <hyperlink ref="X117" r:id="rId9" xr:uid="{00000000-0004-0000-0000-000008000000}"/>
    <hyperlink ref="X128" r:id="rId10" xr:uid="{00000000-0004-0000-0000-000009000000}"/>
    <hyperlink ref="X119" r:id="rId11" xr:uid="{00000000-0004-0000-0000-00000A000000}"/>
    <hyperlink ref="X120" r:id="rId12" xr:uid="{00000000-0004-0000-0000-00000B000000}"/>
    <hyperlink ref="X118" r:id="rId13" xr:uid="{00000000-0004-0000-0000-00000C000000}"/>
    <hyperlink ref="X99" r:id="rId14" xr:uid="{00000000-0004-0000-0000-00000D000000}"/>
    <hyperlink ref="X100" r:id="rId15" xr:uid="{00000000-0004-0000-0000-00000E000000}"/>
    <hyperlink ref="X102" r:id="rId16" xr:uid="{00000000-0004-0000-0000-00000F000000}"/>
    <hyperlink ref="X104" r:id="rId17" xr:uid="{00000000-0004-0000-0000-000010000000}"/>
    <hyperlink ref="X105" r:id="rId18" xr:uid="{00000000-0004-0000-0000-000011000000}"/>
    <hyperlink ref="X106" r:id="rId19" xr:uid="{00000000-0004-0000-0000-000012000000}"/>
    <hyperlink ref="X108" r:id="rId20" xr:uid="{00000000-0004-0000-0000-000013000000}"/>
    <hyperlink ref="X109" r:id="rId21" xr:uid="{00000000-0004-0000-0000-000014000000}"/>
    <hyperlink ref="X110" r:id="rId22" xr:uid="{00000000-0004-0000-0000-000015000000}"/>
    <hyperlink ref="X111" r:id="rId23" xr:uid="{00000000-0004-0000-0000-000016000000}"/>
    <hyperlink ref="X112" r:id="rId24" xr:uid="{00000000-0004-0000-0000-000017000000}"/>
    <hyperlink ref="X113" r:id="rId25" xr:uid="{00000000-0004-0000-0000-000018000000}"/>
    <hyperlink ref="X103" r:id="rId26" xr:uid="{00000000-0004-0000-0000-000019000000}"/>
    <hyperlink ref="X553" r:id="rId27" xr:uid="{00000000-0004-0000-0000-00001A000000}"/>
    <hyperlink ref="X555" r:id="rId28" xr:uid="{00000000-0004-0000-0000-00001B000000}"/>
    <hyperlink ref="X559" r:id="rId29" xr:uid="{00000000-0004-0000-0000-00001C000000}"/>
    <hyperlink ref="X569" r:id="rId30" xr:uid="{00000000-0004-0000-0000-00001D000000}"/>
    <hyperlink ref="X577" r:id="rId31" xr:uid="{00000000-0004-0000-0000-00001E000000}"/>
    <hyperlink ref="X585" r:id="rId32" xr:uid="{00000000-0004-0000-0000-00001F000000}"/>
    <hyperlink ref="X452" r:id="rId33" xr:uid="{00000000-0004-0000-0000-000020000000}"/>
    <hyperlink ref="X451" r:id="rId34" xr:uid="{00000000-0004-0000-0000-000021000000}"/>
    <hyperlink ref="X450" r:id="rId35" xr:uid="{00000000-0004-0000-0000-000022000000}"/>
    <hyperlink ref="X449" r:id="rId36" xr:uid="{00000000-0004-0000-0000-000023000000}"/>
    <hyperlink ref="X448" r:id="rId37" xr:uid="{00000000-0004-0000-0000-000024000000}"/>
    <hyperlink ref="X447" r:id="rId38" xr:uid="{00000000-0004-0000-0000-000025000000}"/>
    <hyperlink ref="X446" r:id="rId39" xr:uid="{00000000-0004-0000-0000-000026000000}"/>
    <hyperlink ref="X445" r:id="rId40" xr:uid="{00000000-0004-0000-0000-000027000000}"/>
    <hyperlink ref="X444" r:id="rId41" xr:uid="{00000000-0004-0000-0000-000028000000}"/>
    <hyperlink ref="X443" r:id="rId42" xr:uid="{00000000-0004-0000-0000-000029000000}"/>
    <hyperlink ref="X442" r:id="rId43" xr:uid="{00000000-0004-0000-0000-00002A000000}"/>
    <hyperlink ref="X441" r:id="rId44" xr:uid="{00000000-0004-0000-0000-00002B000000}"/>
    <hyperlink ref="X440" r:id="rId45" xr:uid="{00000000-0004-0000-0000-00002C000000}"/>
    <hyperlink ref="X439" r:id="rId46" xr:uid="{00000000-0004-0000-0000-00002D000000}"/>
    <hyperlink ref="X453" r:id="rId47" xr:uid="{00000000-0004-0000-0000-00002E000000}"/>
    <hyperlink ref="X454" r:id="rId48" xr:uid="{00000000-0004-0000-0000-00002F000000}"/>
    <hyperlink ref="X431" r:id="rId49" xr:uid="{00000000-0004-0000-0000-000030000000}"/>
    <hyperlink ref="X430" r:id="rId50" xr:uid="{00000000-0004-0000-0000-000031000000}"/>
    <hyperlink ref="X429" r:id="rId51" xr:uid="{00000000-0004-0000-0000-000032000000}"/>
    <hyperlink ref="X428" r:id="rId52" display="http://www.bf.uni-lj.si/index.php?eID=dumpFile&amp;t=f&amp;f=22132&amp;token=41bb9230cd7a705774b6efbb5c9a33786e76d269" xr:uid="{00000000-0004-0000-0000-000033000000}"/>
    <hyperlink ref="X478" r:id="rId53" xr:uid="{00000000-0004-0000-0000-000034000000}"/>
    <hyperlink ref="X477" display="http://www.bf.uni-lj.si/index.php?eID=tx_nawsecuredl&amp;u=0&amp;g=0&amp;t=1551861954&amp;hash=a45c6ea4a061792614b85adf588408080e91a467&amp;file=fileadmin/datoteke/znanstveno_in_mednarodno/raziskovalno/Raziskovalna_oprema/HPLC_Thermo_UltiMate__sistem_tekocinske_kromatografij" xr:uid="{00000000-0004-0000-0000-000035000000}"/>
    <hyperlink ref="X481" r:id="rId54" xr:uid="{00000000-0004-0000-0000-000036000000}"/>
    <hyperlink ref="X433" r:id="rId55" xr:uid="{00000000-0004-0000-0000-000037000000}"/>
    <hyperlink ref="X434" r:id="rId56" xr:uid="{00000000-0004-0000-0000-000038000000}"/>
    <hyperlink ref="X432" r:id="rId57" xr:uid="{00000000-0004-0000-0000-000039000000}"/>
    <hyperlink ref="X435" r:id="rId58" xr:uid="{00000000-0004-0000-0000-00003A000000}"/>
    <hyperlink ref="X436" r:id="rId59" xr:uid="{00000000-0004-0000-0000-00003B000000}"/>
    <hyperlink ref="X437" r:id="rId60" xr:uid="{00000000-0004-0000-0000-00003C000000}"/>
    <hyperlink ref="X438" r:id="rId61" xr:uid="{00000000-0004-0000-0000-00003D000000}"/>
    <hyperlink ref="X455" r:id="rId62" xr:uid="{00000000-0004-0000-0000-00003E000000}"/>
    <hyperlink ref="X456" r:id="rId63" xr:uid="{00000000-0004-0000-0000-00003F000000}"/>
    <hyperlink ref="X457" r:id="rId64" xr:uid="{00000000-0004-0000-0000-000040000000}"/>
    <hyperlink ref="X459" r:id="rId65" xr:uid="{00000000-0004-0000-0000-000041000000}"/>
    <hyperlink ref="X458" r:id="rId66" xr:uid="{00000000-0004-0000-0000-000042000000}"/>
    <hyperlink ref="X460" r:id="rId67" xr:uid="{00000000-0004-0000-0000-000043000000}"/>
    <hyperlink ref="X788" r:id="rId68" xr:uid="{00000000-0004-0000-0000-000044000000}"/>
    <hyperlink ref="X796" r:id="rId69" xr:uid="{00000000-0004-0000-0000-000045000000}"/>
    <hyperlink ref="X816" r:id="rId70" xr:uid="{00000000-0004-0000-0000-000046000000}"/>
    <hyperlink ref="X789" r:id="rId71" xr:uid="{00000000-0004-0000-0000-000047000000}"/>
    <hyperlink ref="X790" r:id="rId72" xr:uid="{00000000-0004-0000-0000-000048000000}"/>
    <hyperlink ref="X813" r:id="rId73" xr:uid="{00000000-0004-0000-0000-000049000000}"/>
    <hyperlink ref="X797" r:id="rId74" xr:uid="{00000000-0004-0000-0000-00004A000000}"/>
    <hyperlink ref="X802" r:id="rId75" xr:uid="{00000000-0004-0000-0000-00004B000000}"/>
    <hyperlink ref="X800" r:id="rId76" xr:uid="{00000000-0004-0000-0000-00004C000000}"/>
    <hyperlink ref="X801" r:id="rId77" xr:uid="{00000000-0004-0000-0000-00004D000000}"/>
    <hyperlink ref="X799" r:id="rId78" xr:uid="{00000000-0004-0000-0000-00004E000000}"/>
    <hyperlink ref="X804" r:id="rId79" xr:uid="{00000000-0004-0000-0000-00004F000000}"/>
    <hyperlink ref="X806" r:id="rId80" xr:uid="{00000000-0004-0000-0000-000050000000}"/>
    <hyperlink ref="X809" r:id="rId81" xr:uid="{00000000-0004-0000-0000-000051000000}"/>
    <hyperlink ref="X810" r:id="rId82" xr:uid="{00000000-0004-0000-0000-000052000000}"/>
    <hyperlink ref="X798" r:id="rId83" xr:uid="{00000000-0004-0000-0000-000053000000}"/>
    <hyperlink ref="X803" r:id="rId84" xr:uid="{00000000-0004-0000-0000-000054000000}"/>
    <hyperlink ref="X814" r:id="rId85" xr:uid="{00000000-0004-0000-0000-000055000000}"/>
    <hyperlink ref="X815" r:id="rId86" xr:uid="{00000000-0004-0000-0000-000056000000}"/>
    <hyperlink ref="X817" r:id="rId87" xr:uid="{00000000-0004-0000-0000-000057000000}"/>
    <hyperlink ref="X818" r:id="rId88" xr:uid="{00000000-0004-0000-0000-000058000000}"/>
    <hyperlink ref="X823" r:id="rId89" xr:uid="{00000000-0004-0000-0000-000059000000}"/>
    <hyperlink ref="X824" r:id="rId90" xr:uid="{00000000-0004-0000-0000-00005A000000}"/>
    <hyperlink ref="X825" r:id="rId91" xr:uid="{00000000-0004-0000-0000-00005B000000}"/>
    <hyperlink ref="X807" r:id="rId92" xr:uid="{00000000-0004-0000-0000-00005C000000}"/>
    <hyperlink ref="X808" r:id="rId93" xr:uid="{00000000-0004-0000-0000-00005D000000}"/>
    <hyperlink ref="X805" r:id="rId94" xr:uid="{00000000-0004-0000-0000-00005E000000}"/>
    <hyperlink ref="X819" r:id="rId95" xr:uid="{00000000-0004-0000-0000-00005F000000}"/>
    <hyperlink ref="X820" r:id="rId96" xr:uid="{00000000-0004-0000-0000-000060000000}"/>
    <hyperlink ref="X822" r:id="rId97" xr:uid="{00000000-0004-0000-0000-000061000000}"/>
    <hyperlink ref="X821" r:id="rId98" xr:uid="{00000000-0004-0000-0000-000062000000}"/>
    <hyperlink ref="X791" r:id="rId99" xr:uid="{00000000-0004-0000-0000-000063000000}"/>
    <hyperlink ref="X792" r:id="rId100" xr:uid="{00000000-0004-0000-0000-000064000000}"/>
    <hyperlink ref="X793" r:id="rId101" xr:uid="{00000000-0004-0000-0000-000065000000}"/>
    <hyperlink ref="X794" r:id="rId102" xr:uid="{00000000-0004-0000-0000-000066000000}"/>
    <hyperlink ref="X795" r:id="rId103" xr:uid="{00000000-0004-0000-0000-000067000000}"/>
    <hyperlink ref="X828" r:id="rId104" xr:uid="{00000000-0004-0000-0000-000068000000}"/>
    <hyperlink ref="X833" r:id="rId105" xr:uid="{00000000-0004-0000-0000-000069000000}"/>
    <hyperlink ref="X831" r:id="rId106" xr:uid="{00000000-0004-0000-0000-00006A000000}"/>
    <hyperlink ref="X832" r:id="rId107" xr:uid="{00000000-0004-0000-0000-00006B000000}"/>
    <hyperlink ref="X826" r:id="rId108" xr:uid="{00000000-0004-0000-0000-00006C000000}"/>
    <hyperlink ref="X827" r:id="rId109" xr:uid="{00000000-0004-0000-0000-00006D000000}"/>
    <hyperlink ref="X829" r:id="rId110" xr:uid="{00000000-0004-0000-0000-00006E000000}"/>
    <hyperlink ref="X830" r:id="rId111" xr:uid="{00000000-0004-0000-0000-00006F000000}"/>
    <hyperlink ref="X812" r:id="rId112" xr:uid="{00000000-0004-0000-0000-000070000000}"/>
    <hyperlink ref="X811" r:id="rId113" xr:uid="{00000000-0004-0000-0000-000071000000}"/>
    <hyperlink ref="X609" r:id="rId114" xr:uid="{00000000-0004-0000-0000-000072000000}"/>
    <hyperlink ref="X610:X649" r:id="rId115" display="http://www.fs.um.si/raziskovanje/raziskovalna-oprema/" xr:uid="{00000000-0004-0000-0000-000073000000}"/>
    <hyperlink ref="X618" r:id="rId116" xr:uid="{00000000-0004-0000-0000-000074000000}"/>
    <hyperlink ref="X781" r:id="rId117" xr:uid="{00000000-0004-0000-0000-000075000000}"/>
    <hyperlink ref="X782" r:id="rId118" xr:uid="{00000000-0004-0000-0000-000076000000}"/>
    <hyperlink ref="X490" r:id="rId119" xr:uid="{00000000-0004-0000-0000-000077000000}"/>
    <hyperlink ref="X489" r:id="rId120" xr:uid="{00000000-0004-0000-0000-000078000000}"/>
    <hyperlink ref="X488" r:id="rId121" xr:uid="{00000000-0004-0000-0000-000079000000}"/>
    <hyperlink ref="X785" r:id="rId122" xr:uid="{00000000-0004-0000-0000-00007A000000}"/>
    <hyperlink ref="X944" r:id="rId123" xr:uid="{00000000-0004-0000-0000-00007B000000}"/>
    <hyperlink ref="X570" r:id="rId124" xr:uid="{00000000-0004-0000-0000-00007C000000}"/>
    <hyperlink ref="X475" r:id="rId125" xr:uid="{00000000-0004-0000-0000-00007D000000}"/>
    <hyperlink ref="X480" display="http://www.bf.uni-lj.si/index.php?eID=tx_nawsecuredl&amp;u=0&amp;g=0&amp;t=1551823187&amp;hash=c835926fa6bd157afc0f5db86a663f849d06d68e&amp;file=fileadmin/datoteke/znanstveno_in_mednarodno/raziskovalno/Raziskovalna_oprema/Digitalni_mikroskop_za_analizo_povrsin_lesa_in_lignoc" xr:uid="{00000000-0004-0000-0000-00007E000000}"/>
    <hyperlink ref="X476" r:id="rId126" xr:uid="{00000000-0004-0000-0000-00007F000000}"/>
    <hyperlink ref="X465" r:id="rId127" xr:uid="{00000000-0004-0000-0000-000080000000}"/>
    <hyperlink ref="X464" r:id="rId128" xr:uid="{00000000-0004-0000-0000-000081000000}"/>
    <hyperlink ref="X463" r:id="rId129" xr:uid="{00000000-0004-0000-0000-000082000000}"/>
    <hyperlink ref="X31" r:id="rId130" display="http://www.ki.si/odseki/l-09/oprema/" xr:uid="{00000000-0004-0000-0000-000083000000}"/>
    <hyperlink ref="X22" r:id="rId131" display="http://www.fkkt.uni-lj.si/sl/oddelki-in-katedre/oddelek-za-kemijsko-inzenirstvo-in-tehnisko-varnost/katedra-za-poklicno-procesno-in-pozarno-varnost/raziskovalna-oprema/" xr:uid="{00000000-0004-0000-0000-000084000000}"/>
    <hyperlink ref="X37" r:id="rId132" xr:uid="{00000000-0004-0000-0000-000085000000}"/>
    <hyperlink ref="X38" r:id="rId133" xr:uid="{00000000-0004-0000-0000-000086000000}"/>
    <hyperlink ref="X39" r:id="rId134" location="c1228" xr:uid="{00000000-0004-0000-0000-000087000000}"/>
    <hyperlink ref="X35" r:id="rId135" location="c397" xr:uid="{00000000-0004-0000-0000-000088000000}"/>
    <hyperlink ref="X36" r:id="rId136" xr:uid="{00000000-0004-0000-0000-000089000000}"/>
    <hyperlink ref="X130" r:id="rId137" display="https://www.ijs.si/ijsw/Znotraj hi%C5%A1e" xr:uid="{00000000-0004-0000-0000-00008A000000}"/>
    <hyperlink ref="X131:X239" r:id="rId138" display="https://www.ijs.si/ijsw/Znotraj hi%C5%A1e" xr:uid="{00000000-0004-0000-0000-00008B000000}"/>
    <hyperlink ref="X42" r:id="rId139" xr:uid="{00000000-0004-0000-0000-00008C000000}"/>
    <hyperlink ref="X70" r:id="rId140" xr:uid="{00000000-0004-0000-0000-00008D000000}"/>
    <hyperlink ref="X89" r:id="rId141" xr:uid="{00000000-0004-0000-0000-00008E000000}"/>
    <hyperlink ref="X90" r:id="rId142" xr:uid="{00000000-0004-0000-0000-00008F000000}"/>
    <hyperlink ref="X47" r:id="rId143" xr:uid="{00000000-0004-0000-0000-000090000000}"/>
    <hyperlink ref="X48" r:id="rId144" xr:uid="{00000000-0004-0000-0000-000091000000}"/>
    <hyperlink ref="X60" r:id="rId145" xr:uid="{00000000-0004-0000-0000-000092000000}"/>
    <hyperlink ref="X61" r:id="rId146" xr:uid="{00000000-0004-0000-0000-000093000000}"/>
    <hyperlink ref="X84" r:id="rId147" xr:uid="{00000000-0004-0000-0000-000094000000}"/>
    <hyperlink ref="X85" r:id="rId148" xr:uid="{00000000-0004-0000-0000-000095000000}"/>
    <hyperlink ref="X69:X71" r:id="rId149" display="https://www.ki.si/odseki/d12-odsek-za-sintezno-biologijo-in-imunologijo/oprema/" xr:uid="{00000000-0004-0000-0000-000096000000}"/>
    <hyperlink ref="X42:X43" r:id="rId150" display="https://www.ki.si/odseki/d12-odsek-za-sintezno-biologijo-in-imunologijo/oprema/" xr:uid="{00000000-0004-0000-0000-000097000000}"/>
    <hyperlink ref="X73" r:id="rId151" xr:uid="{00000000-0004-0000-0000-000098000000}"/>
    <hyperlink ref="X74" r:id="rId152" xr:uid="{00000000-0004-0000-0000-000099000000}"/>
    <hyperlink ref="X75" r:id="rId153" xr:uid="{00000000-0004-0000-0000-00009A000000}"/>
    <hyperlink ref="X76" r:id="rId154" xr:uid="{00000000-0004-0000-0000-00009B000000}"/>
    <hyperlink ref="X77" r:id="rId155" xr:uid="{00000000-0004-0000-0000-00009C000000}"/>
    <hyperlink ref="X78" r:id="rId156" xr:uid="{00000000-0004-0000-0000-00009D000000}"/>
    <hyperlink ref="X79" r:id="rId157" xr:uid="{00000000-0004-0000-0000-00009E000000}"/>
    <hyperlink ref="X58" r:id="rId158" display="https://www.ki.si/departments/d06-department-of-food-chemistry/equipment/" xr:uid="{00000000-0004-0000-0000-00009F000000}"/>
    <hyperlink ref="X51" r:id="rId159" xr:uid="{00000000-0004-0000-0000-0000A0000000}"/>
    <hyperlink ref="X55" r:id="rId160" xr:uid="{00000000-0004-0000-0000-0000A1000000}"/>
    <hyperlink ref="X56" r:id="rId161" display="www.ki.si" xr:uid="{00000000-0004-0000-0000-0000A2000000}"/>
    <hyperlink ref="X43" r:id="rId162" xr:uid="{00000000-0004-0000-0000-0000A3000000}"/>
    <hyperlink ref="X44" r:id="rId163" xr:uid="{00000000-0004-0000-0000-0000A4000000}"/>
    <hyperlink ref="X45" r:id="rId164" xr:uid="{00000000-0004-0000-0000-0000A5000000}"/>
    <hyperlink ref="X64" r:id="rId165" xr:uid="{00000000-0004-0000-0000-0000A6000000}"/>
    <hyperlink ref="X65" r:id="rId166" xr:uid="{00000000-0004-0000-0000-0000A7000000}"/>
    <hyperlink ref="X66" r:id="rId167" xr:uid="{00000000-0004-0000-0000-0000A8000000}"/>
    <hyperlink ref="X70:X71" r:id="rId168" display="https://www.ki.si/odseki/d12-odsek-za-sintezno-biologijo-in-imunologijo/oprema/" xr:uid="{00000000-0004-0000-0000-0000A9000000}"/>
    <hyperlink ref="X69" r:id="rId169" xr:uid="{00000000-0004-0000-0000-0000AA000000}"/>
    <hyperlink ref="X82" r:id="rId170" display="www.ki.si" xr:uid="{00000000-0004-0000-0000-0000AB000000}"/>
    <hyperlink ref="X83" r:id="rId171" display="www.ki.si" xr:uid="{00000000-0004-0000-0000-0000AC000000}"/>
    <hyperlink ref="X96" r:id="rId172" xr:uid="{00000000-0004-0000-0000-0000AD000000}"/>
    <hyperlink ref="X97" r:id="rId173" xr:uid="{00000000-0004-0000-0000-0000AE000000}"/>
    <hyperlink ref="X98" r:id="rId174" xr:uid="{00000000-0004-0000-0000-0000AF000000}"/>
    <hyperlink ref="X86" r:id="rId175" xr:uid="{00000000-0004-0000-0000-0000B0000000}"/>
    <hyperlink ref="X52" r:id="rId176" xr:uid="{00000000-0004-0000-0000-0000B1000000}"/>
    <hyperlink ref="X93" r:id="rId177" display="www.ki.si" xr:uid="{00000000-0004-0000-0000-0000B2000000}"/>
    <hyperlink ref="X94" r:id="rId178" display="www.ki.si" xr:uid="{00000000-0004-0000-0000-0000B3000000}"/>
    <hyperlink ref="X72" r:id="rId179" xr:uid="{00000000-0004-0000-0000-0000B4000000}"/>
    <hyperlink ref="X46" r:id="rId180" xr:uid="{00000000-0004-0000-0000-0000B5000000}"/>
    <hyperlink ref="X88" r:id="rId181" xr:uid="{00000000-0004-0000-0000-0000B6000000}"/>
    <hyperlink ref="X59" r:id="rId182" xr:uid="{00000000-0004-0000-0000-0000B7000000}"/>
    <hyperlink ref="X62" r:id="rId183" xr:uid="{00000000-0004-0000-0000-0000B8000000}"/>
    <hyperlink ref="X63" r:id="rId184" xr:uid="{00000000-0004-0000-0000-0000B9000000}"/>
    <hyperlink ref="X71" r:id="rId185" xr:uid="{00000000-0004-0000-0000-0000BA000000}"/>
    <hyperlink ref="X54" r:id="rId186" xr:uid="{00000000-0004-0000-0000-0000BB000000}"/>
    <hyperlink ref="X53" r:id="rId187" xr:uid="{00000000-0004-0000-0000-0000BC000000}"/>
    <hyperlink ref="X95" r:id="rId188" display="www.ki.si" xr:uid="{00000000-0004-0000-0000-0000BD000000}"/>
    <hyperlink ref="X92" r:id="rId189" xr:uid="{00000000-0004-0000-0000-0000BE000000}"/>
    <hyperlink ref="X296" r:id="rId190" xr:uid="{00000000-0004-0000-0000-0000BF000000}"/>
    <hyperlink ref="X297" r:id="rId191" xr:uid="{00000000-0004-0000-0000-0000C0000000}"/>
    <hyperlink ref="X499" r:id="rId192" xr:uid="{00000000-0004-0000-0000-0000C1000000}"/>
    <hyperlink ref="X500:X507" r:id="rId193" display="http://is.zrc-sazu.si/oprema " xr:uid="{00000000-0004-0000-0000-0000C2000000}"/>
    <hyperlink ref="X506" r:id="rId194" xr:uid="{00000000-0004-0000-0000-0000C3000000}"/>
    <hyperlink ref="X505" r:id="rId195" xr:uid="{00000000-0004-0000-0000-0000C4000000}"/>
    <hyperlink ref="X504" r:id="rId196" xr:uid="{00000000-0004-0000-0000-0000C5000000}"/>
    <hyperlink ref="X507" r:id="rId197" xr:uid="{00000000-0004-0000-0000-0000C6000000}"/>
    <hyperlink ref="X500" r:id="rId198" xr:uid="{00000000-0004-0000-0000-0000C7000000}"/>
    <hyperlink ref="X508" r:id="rId199" xr:uid="{00000000-0004-0000-0000-0000C8000000}"/>
    <hyperlink ref="X693" r:id="rId200" xr:uid="{00000000-0004-0000-0000-0000C9000000}"/>
    <hyperlink ref="X694" r:id="rId201" xr:uid="{00000000-0004-0000-0000-0000CA000000}"/>
    <hyperlink ref="X696" r:id="rId202" xr:uid="{00000000-0004-0000-0000-0000CB000000}"/>
    <hyperlink ref="X695" r:id="rId203" xr:uid="{00000000-0004-0000-0000-0000CC000000}"/>
    <hyperlink ref="X698" r:id="rId204" xr:uid="{00000000-0004-0000-0000-0000CD000000}"/>
    <hyperlink ref="X697" r:id="rId205" xr:uid="{00000000-0004-0000-0000-0000CE000000}"/>
    <hyperlink ref="X699" r:id="rId206" xr:uid="{00000000-0004-0000-0000-0000CF000000}"/>
    <hyperlink ref="X692" r:id="rId207" xr:uid="{00000000-0004-0000-0000-0000D0000000}"/>
    <hyperlink ref="X700" r:id="rId208" xr:uid="{00000000-0004-0000-0000-0000D1000000}"/>
    <hyperlink ref="X756" r:id="rId209" xr:uid="{00000000-0004-0000-0000-0000D2000000}"/>
    <hyperlink ref="V743:V755" r:id="rId210" display="http://www.ntf.uni-lj.si/ntf/raziskovanje/raziskovalno-delo/raziskovalna-oprema/" xr:uid="{00000000-0004-0000-0000-0000D3000000}"/>
    <hyperlink ref="X764" r:id="rId211" xr:uid="{00000000-0004-0000-0000-0000D4000000}"/>
    <hyperlink ref="X765" r:id="rId212" xr:uid="{00000000-0004-0000-0000-0000D5000000}"/>
    <hyperlink ref="L534" r:id="rId213" display="http://hpc.fs.uni-lj.si/sites/default/files/FS_HPC_cenik_24032011.pdf" xr:uid="{00000000-0004-0000-0000-0000D6000000}"/>
    <hyperlink ref="L535" r:id="rId214" display="http://hpc.fs.uni-lj.si/sites/default/files/FS_HPC_cenik_24032011.pdf" xr:uid="{00000000-0004-0000-0000-0000D7000000}"/>
    <hyperlink ref="X510" r:id="rId215" xr:uid="{00000000-0004-0000-0000-0000D8000000}"/>
    <hyperlink ref="X511" r:id="rId216" xr:uid="{00000000-0004-0000-0000-0000D9000000}"/>
    <hyperlink ref="X512" r:id="rId217" xr:uid="{00000000-0004-0000-0000-0000DA000000}"/>
    <hyperlink ref="X513" r:id="rId218" xr:uid="{00000000-0004-0000-0000-0000DB000000}"/>
    <hyperlink ref="X514" r:id="rId219" xr:uid="{00000000-0004-0000-0000-0000DC000000}"/>
    <hyperlink ref="X515" r:id="rId220" xr:uid="{00000000-0004-0000-0000-0000DD000000}"/>
    <hyperlink ref="X516" r:id="rId221" xr:uid="{00000000-0004-0000-0000-0000DE000000}"/>
    <hyperlink ref="X517" r:id="rId222" xr:uid="{00000000-0004-0000-0000-0000DF000000}"/>
    <hyperlink ref="X518" r:id="rId223" xr:uid="{00000000-0004-0000-0000-0000E0000000}"/>
    <hyperlink ref="X519" r:id="rId224" xr:uid="{00000000-0004-0000-0000-0000E1000000}"/>
    <hyperlink ref="X520" r:id="rId225" xr:uid="{00000000-0004-0000-0000-0000E2000000}"/>
    <hyperlink ref="X547" r:id="rId226" xr:uid="{00000000-0004-0000-0000-0000E3000000}"/>
    <hyperlink ref="X546" r:id="rId227" xr:uid="{00000000-0004-0000-0000-0000E4000000}"/>
    <hyperlink ref="X545" r:id="rId228" xr:uid="{00000000-0004-0000-0000-0000E5000000}"/>
    <hyperlink ref="X544" r:id="rId229" xr:uid="{00000000-0004-0000-0000-0000E6000000}"/>
    <hyperlink ref="X543" r:id="rId230" xr:uid="{00000000-0004-0000-0000-0000E7000000}"/>
    <hyperlink ref="X542" r:id="rId231" xr:uid="{00000000-0004-0000-0000-0000E8000000}"/>
    <hyperlink ref="X548" r:id="rId232" xr:uid="{00000000-0004-0000-0000-0000E9000000}"/>
    <hyperlink ref="X551" r:id="rId233" xr:uid="{00000000-0004-0000-0000-0000EA000000}"/>
  </hyperlinks>
  <pageMargins left="0.15748031496062992" right="0.15748031496062992" top="0.59055118110236227" bottom="0.59055118110236227" header="0" footer="0"/>
  <pageSetup paperSize="8" scale="50" fitToWidth="4" fitToHeight="2" orientation="landscape" r:id="rId234"/>
  <drawing r:id="rId235"/>
  <legacyDrawing r:id="rId2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0"/>
  <sheetViews>
    <sheetView showGridLines="0" workbookViewId="0">
      <pane ySplit="1" topLeftCell="A2" activePane="bottomLeft" state="frozen"/>
      <selection activeCell="A3" sqref="A3"/>
      <selection pane="bottomLeft" sqref="A1:B1"/>
    </sheetView>
  </sheetViews>
  <sheetFormatPr defaultColWidth="9.21875" defaultRowHeight="13.2" x14ac:dyDescent="0.25"/>
  <cols>
    <col min="1" max="1" width="17" style="10" customWidth="1"/>
    <col min="2" max="2" width="87.44140625" style="9" customWidth="1"/>
    <col min="3" max="16384" width="9.21875" style="8"/>
  </cols>
  <sheetData>
    <row r="1" spans="1:2" x14ac:dyDescent="0.25">
      <c r="A1" s="471" t="s">
        <v>452</v>
      </c>
      <c r="B1" s="471"/>
    </row>
    <row r="2" spans="1:2" ht="9.15" customHeight="1" x14ac:dyDescent="0.25">
      <c r="A2" s="11"/>
    </row>
    <row r="3" spans="1:2" ht="29.25" customHeight="1" x14ac:dyDescent="0.25">
      <c r="A3" s="22" t="s">
        <v>453</v>
      </c>
      <c r="B3" s="14" t="s">
        <v>649</v>
      </c>
    </row>
    <row r="4" spans="1:2" ht="8.5500000000000007" customHeight="1" x14ac:dyDescent="0.25">
      <c r="A4" s="21"/>
      <c r="B4" s="15"/>
    </row>
    <row r="5" spans="1:2" x14ac:dyDescent="0.25">
      <c r="A5" s="22" t="s">
        <v>455</v>
      </c>
      <c r="B5" s="16" t="s">
        <v>610</v>
      </c>
    </row>
    <row r="6" spans="1:2" x14ac:dyDescent="0.25">
      <c r="A6" s="21"/>
      <c r="B6" s="17" t="s">
        <v>611</v>
      </c>
    </row>
    <row r="7" spans="1:2" ht="14.25" customHeight="1" x14ac:dyDescent="0.25">
      <c r="A7" s="21"/>
      <c r="B7" s="18" t="s">
        <v>456</v>
      </c>
    </row>
    <row r="8" spans="1:2" ht="13.8" customHeight="1" x14ac:dyDescent="0.25">
      <c r="A8" s="21"/>
      <c r="B8" s="19" t="s">
        <v>612</v>
      </c>
    </row>
    <row r="9" spans="1:2" x14ac:dyDescent="0.25">
      <c r="A9" s="21"/>
      <c r="B9" s="18" t="s">
        <v>609</v>
      </c>
    </row>
    <row r="10" spans="1:2" x14ac:dyDescent="0.25">
      <c r="A10" s="21"/>
      <c r="B10" s="20" t="s">
        <v>613</v>
      </c>
    </row>
    <row r="11" spans="1:2" x14ac:dyDescent="0.25">
      <c r="A11" s="21"/>
      <c r="B11" s="20"/>
    </row>
    <row r="12" spans="1:2" x14ac:dyDescent="0.25">
      <c r="A12" s="22" t="s">
        <v>454</v>
      </c>
      <c r="B12" s="15" t="s">
        <v>614</v>
      </c>
    </row>
    <row r="13" spans="1:2" x14ac:dyDescent="0.25">
      <c r="A13" s="21"/>
      <c r="B13" s="15"/>
    </row>
    <row r="14" spans="1:2" ht="26.4" x14ac:dyDescent="0.25">
      <c r="A14" s="22" t="s">
        <v>457</v>
      </c>
      <c r="B14" s="15" t="s">
        <v>648</v>
      </c>
    </row>
    <row r="15" spans="1:2" x14ac:dyDescent="0.25">
      <c r="A15" s="21"/>
      <c r="B15" s="15"/>
    </row>
    <row r="16" spans="1:2" ht="26.4" x14ac:dyDescent="0.25">
      <c r="A16" s="22" t="s">
        <v>644</v>
      </c>
      <c r="B16" s="15" t="s">
        <v>615</v>
      </c>
    </row>
    <row r="17" spans="1:2" ht="26.4" x14ac:dyDescent="0.25">
      <c r="A17" s="21"/>
      <c r="B17" s="15" t="s">
        <v>617</v>
      </c>
    </row>
    <row r="18" spans="1:2" x14ac:dyDescent="0.25">
      <c r="A18" s="21"/>
      <c r="B18" s="16" t="s">
        <v>618</v>
      </c>
    </row>
    <row r="19" spans="1:2" x14ac:dyDescent="0.25">
      <c r="A19" s="21"/>
      <c r="B19" s="16"/>
    </row>
    <row r="20" spans="1:2" ht="26.4" x14ac:dyDescent="0.25">
      <c r="A20" s="22" t="s">
        <v>458</v>
      </c>
      <c r="B20" s="16" t="s">
        <v>616</v>
      </c>
    </row>
  </sheetData>
  <mergeCells count="1">
    <mergeCell ref="A1:B1"/>
  </mergeCells>
  <phoneticPr fontId="0" type="noConversion"/>
  <hyperlinks>
    <hyperlink ref="B7" r:id="rId1" xr:uid="{00000000-0004-0000-0100-000000000000}"/>
    <hyperlink ref="B9" r:id="rId2" xr:uid="{00000000-0004-0000-0100-000001000000}"/>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8"/>
  <sheetViews>
    <sheetView workbookViewId="0">
      <pane ySplit="1" topLeftCell="A2" activePane="bottomLeft" state="frozen"/>
      <selection activeCell="B36" sqref="B36"/>
      <selection pane="bottomLeft"/>
    </sheetView>
  </sheetViews>
  <sheetFormatPr defaultColWidth="9.21875" defaultRowHeight="14.4" x14ac:dyDescent="0.3"/>
  <cols>
    <col min="1" max="1" width="3.21875" style="1" bestFit="1" customWidth="1"/>
    <col min="2" max="2" width="18.77734375" style="1" customWidth="1"/>
    <col min="3" max="3" width="20" style="1" customWidth="1"/>
    <col min="4" max="4" width="3.44140625" style="1" bestFit="1" customWidth="1"/>
    <col min="5" max="6" width="26.44140625" style="1" customWidth="1"/>
    <col min="7" max="7" width="3.21875" style="1" bestFit="1" customWidth="1"/>
    <col min="8" max="8" width="31.21875" style="1" customWidth="1"/>
    <col min="9" max="9" width="33" style="1" customWidth="1"/>
    <col min="10" max="16384" width="9.21875" style="1"/>
  </cols>
  <sheetData>
    <row r="1" spans="1:11" x14ac:dyDescent="0.3">
      <c r="A1" s="5" t="s">
        <v>238</v>
      </c>
      <c r="B1" s="5" t="s">
        <v>239</v>
      </c>
      <c r="C1" s="5" t="s">
        <v>237</v>
      </c>
      <c r="D1" s="5" t="s">
        <v>236</v>
      </c>
      <c r="E1" s="5" t="s">
        <v>240</v>
      </c>
      <c r="F1" s="5" t="s">
        <v>235</v>
      </c>
      <c r="G1" s="5" t="s">
        <v>234</v>
      </c>
      <c r="H1" s="5" t="s">
        <v>241</v>
      </c>
      <c r="I1" s="5" t="s">
        <v>233</v>
      </c>
      <c r="K1" s="7"/>
    </row>
    <row r="2" spans="1:11" x14ac:dyDescent="0.3">
      <c r="A2" s="4">
        <v>1</v>
      </c>
      <c r="B2" s="473" t="s">
        <v>242</v>
      </c>
      <c r="C2" s="473" t="s">
        <v>232</v>
      </c>
      <c r="D2" s="4">
        <v>1</v>
      </c>
      <c r="E2" s="1" t="s">
        <v>243</v>
      </c>
      <c r="F2" s="1" t="s">
        <v>231</v>
      </c>
      <c r="G2" s="4">
        <v>1</v>
      </c>
      <c r="H2" s="1" t="s">
        <v>244</v>
      </c>
      <c r="I2" s="1" t="s">
        <v>230</v>
      </c>
    </row>
    <row r="3" spans="1:11" x14ac:dyDescent="0.3">
      <c r="A3" s="4"/>
      <c r="B3" s="473"/>
      <c r="C3" s="473"/>
      <c r="D3" s="4"/>
      <c r="G3" s="4">
        <v>2</v>
      </c>
      <c r="H3" s="1" t="s">
        <v>245</v>
      </c>
      <c r="I3" s="1" t="s">
        <v>229</v>
      </c>
    </row>
    <row r="4" spans="1:11" x14ac:dyDescent="0.3">
      <c r="A4" s="4"/>
      <c r="D4" s="4"/>
      <c r="G4" s="4">
        <v>3</v>
      </c>
      <c r="H4" s="6" t="s">
        <v>246</v>
      </c>
      <c r="I4" s="1" t="s">
        <v>228</v>
      </c>
    </row>
    <row r="5" spans="1:11" x14ac:dyDescent="0.3">
      <c r="A5" s="4"/>
      <c r="D5" s="4"/>
      <c r="G5" s="4">
        <v>4</v>
      </c>
      <c r="H5" s="1" t="s">
        <v>247</v>
      </c>
      <c r="I5" s="1" t="s">
        <v>227</v>
      </c>
    </row>
    <row r="6" spans="1:11" x14ac:dyDescent="0.3">
      <c r="A6" s="4"/>
      <c r="D6" s="4"/>
      <c r="G6" s="4">
        <v>5</v>
      </c>
      <c r="H6" s="1" t="s">
        <v>248</v>
      </c>
      <c r="I6" s="1" t="s">
        <v>226</v>
      </c>
    </row>
    <row r="7" spans="1:11" x14ac:dyDescent="0.3">
      <c r="A7" s="4"/>
      <c r="D7" s="4"/>
      <c r="G7" s="4">
        <v>6</v>
      </c>
      <c r="H7" s="1" t="s">
        <v>249</v>
      </c>
      <c r="I7" s="1" t="s">
        <v>225</v>
      </c>
    </row>
    <row r="8" spans="1:11" x14ac:dyDescent="0.3">
      <c r="A8" s="4"/>
      <c r="D8" s="4"/>
      <c r="G8" s="4">
        <v>7</v>
      </c>
      <c r="H8" s="1" t="s">
        <v>250</v>
      </c>
      <c r="I8" s="1" t="s">
        <v>224</v>
      </c>
    </row>
    <row r="9" spans="1:11" x14ac:dyDescent="0.3">
      <c r="A9" s="4"/>
      <c r="D9" s="4">
        <v>2</v>
      </c>
      <c r="E9" s="1" t="s">
        <v>251</v>
      </c>
      <c r="F9" s="1" t="s">
        <v>223</v>
      </c>
      <c r="G9" s="4">
        <v>1</v>
      </c>
      <c r="H9" s="1" t="s">
        <v>252</v>
      </c>
      <c r="I9" s="1" t="s">
        <v>17</v>
      </c>
    </row>
    <row r="10" spans="1:11" x14ac:dyDescent="0.3">
      <c r="A10" s="4"/>
      <c r="D10" s="4"/>
      <c r="G10" s="4">
        <v>2</v>
      </c>
      <c r="H10" s="1" t="s">
        <v>253</v>
      </c>
      <c r="I10" s="1" t="s">
        <v>222</v>
      </c>
    </row>
    <row r="11" spans="1:11" x14ac:dyDescent="0.3">
      <c r="A11" s="4"/>
      <c r="D11" s="4"/>
      <c r="G11" s="4">
        <v>3</v>
      </c>
      <c r="H11" s="1" t="s">
        <v>254</v>
      </c>
      <c r="I11" s="1" t="s">
        <v>221</v>
      </c>
    </row>
    <row r="12" spans="1:11" x14ac:dyDescent="0.3">
      <c r="A12" s="4"/>
      <c r="D12" s="4"/>
      <c r="G12" s="4">
        <v>4</v>
      </c>
      <c r="H12" s="1" t="s">
        <v>255</v>
      </c>
      <c r="I12" s="1" t="s">
        <v>220</v>
      </c>
    </row>
    <row r="13" spans="1:11" x14ac:dyDescent="0.3">
      <c r="A13" s="4"/>
      <c r="D13" s="4">
        <v>3</v>
      </c>
      <c r="E13" s="1" t="s">
        <v>256</v>
      </c>
      <c r="F13" s="1" t="s">
        <v>219</v>
      </c>
      <c r="G13" s="4">
        <v>1</v>
      </c>
      <c r="H13" s="1" t="s">
        <v>257</v>
      </c>
      <c r="I13" s="1" t="s">
        <v>218</v>
      </c>
    </row>
    <row r="14" spans="1:11" x14ac:dyDescent="0.3">
      <c r="A14" s="4"/>
      <c r="D14" s="4"/>
      <c r="G14" s="4">
        <v>2</v>
      </c>
      <c r="H14" s="1" t="s">
        <v>258</v>
      </c>
      <c r="I14" s="1" t="s">
        <v>217</v>
      </c>
    </row>
    <row r="15" spans="1:11" x14ac:dyDescent="0.3">
      <c r="A15" s="4"/>
      <c r="D15" s="4"/>
      <c r="G15" s="4">
        <v>3</v>
      </c>
      <c r="H15" s="1" t="s">
        <v>85</v>
      </c>
      <c r="I15" s="1" t="s">
        <v>85</v>
      </c>
    </row>
    <row r="16" spans="1:11" x14ac:dyDescent="0.3">
      <c r="A16" s="4"/>
      <c r="D16" s="4"/>
      <c r="G16" s="4">
        <v>4</v>
      </c>
      <c r="H16" s="1" t="s">
        <v>259</v>
      </c>
      <c r="I16" s="1" t="s">
        <v>36</v>
      </c>
    </row>
    <row r="17" spans="1:9" x14ac:dyDescent="0.3">
      <c r="A17" s="4"/>
      <c r="D17" s="4"/>
      <c r="G17" s="4">
        <v>5</v>
      </c>
      <c r="H17" s="1" t="s">
        <v>260</v>
      </c>
      <c r="I17" s="1" t="s">
        <v>216</v>
      </c>
    </row>
    <row r="18" spans="1:9" x14ac:dyDescent="0.3">
      <c r="A18" s="4"/>
      <c r="D18" s="4">
        <v>4</v>
      </c>
      <c r="E18" s="1" t="s">
        <v>261</v>
      </c>
      <c r="F18" s="1" t="s">
        <v>215</v>
      </c>
      <c r="G18" s="4">
        <v>1</v>
      </c>
      <c r="H18" s="1" t="s">
        <v>262</v>
      </c>
      <c r="I18" s="1" t="s">
        <v>214</v>
      </c>
    </row>
    <row r="19" spans="1:9" x14ac:dyDescent="0.3">
      <c r="A19" s="4"/>
      <c r="D19" s="4"/>
      <c r="G19" s="4">
        <v>2</v>
      </c>
      <c r="H19" s="6" t="s">
        <v>263</v>
      </c>
      <c r="I19" s="1" t="s">
        <v>213</v>
      </c>
    </row>
    <row r="20" spans="1:9" x14ac:dyDescent="0.3">
      <c r="A20" s="4"/>
      <c r="D20" s="4"/>
      <c r="G20" s="4">
        <v>3</v>
      </c>
      <c r="H20" s="1" t="s">
        <v>264</v>
      </c>
      <c r="I20" s="1" t="s">
        <v>212</v>
      </c>
    </row>
    <row r="21" spans="1:9" x14ac:dyDescent="0.3">
      <c r="A21" s="4"/>
      <c r="D21" s="4"/>
      <c r="G21" s="4">
        <v>4</v>
      </c>
      <c r="H21" s="1" t="s">
        <v>265</v>
      </c>
      <c r="I21" s="1" t="s">
        <v>211</v>
      </c>
    </row>
    <row r="22" spans="1:9" x14ac:dyDescent="0.3">
      <c r="A22" s="4"/>
      <c r="D22" s="4">
        <v>5</v>
      </c>
      <c r="E22" s="1" t="s">
        <v>266</v>
      </c>
      <c r="F22" s="1" t="s">
        <v>210</v>
      </c>
      <c r="G22" s="4">
        <v>1</v>
      </c>
      <c r="H22" s="1" t="s">
        <v>267</v>
      </c>
      <c r="I22" s="1" t="s">
        <v>209</v>
      </c>
    </row>
    <row r="23" spans="1:9" x14ac:dyDescent="0.3">
      <c r="A23" s="4"/>
      <c r="D23" s="4"/>
      <c r="G23" s="4">
        <v>2</v>
      </c>
      <c r="H23" s="6" t="s">
        <v>268</v>
      </c>
      <c r="I23" s="1" t="s">
        <v>208</v>
      </c>
    </row>
    <row r="24" spans="1:9" x14ac:dyDescent="0.3">
      <c r="A24" s="4"/>
      <c r="D24" s="4"/>
      <c r="G24" s="4">
        <v>3</v>
      </c>
      <c r="H24" s="1" t="s">
        <v>269</v>
      </c>
      <c r="I24" s="1" t="s">
        <v>207</v>
      </c>
    </row>
    <row r="25" spans="1:9" x14ac:dyDescent="0.3">
      <c r="A25" s="4"/>
      <c r="D25" s="4">
        <v>6</v>
      </c>
      <c r="E25" s="1" t="s">
        <v>254</v>
      </c>
      <c r="F25" s="1" t="s">
        <v>84</v>
      </c>
      <c r="G25" s="4">
        <v>1</v>
      </c>
      <c r="H25" s="1" t="s">
        <v>270</v>
      </c>
      <c r="I25" s="1" t="s">
        <v>206</v>
      </c>
    </row>
    <row r="26" spans="1:9" x14ac:dyDescent="0.3">
      <c r="A26" s="4"/>
      <c r="D26" s="4"/>
      <c r="G26" s="4">
        <v>2</v>
      </c>
      <c r="H26" s="1" t="s">
        <v>205</v>
      </c>
      <c r="I26" s="1" t="s">
        <v>205</v>
      </c>
    </row>
    <row r="27" spans="1:9" x14ac:dyDescent="0.3">
      <c r="A27" s="4"/>
      <c r="D27" s="4">
        <v>7</v>
      </c>
      <c r="E27" s="1" t="s">
        <v>271</v>
      </c>
      <c r="F27" s="1" t="s">
        <v>204</v>
      </c>
      <c r="G27" s="4">
        <v>1</v>
      </c>
      <c r="H27" s="1" t="s">
        <v>272</v>
      </c>
      <c r="I27" s="1" t="s">
        <v>203</v>
      </c>
    </row>
    <row r="28" spans="1:9" x14ac:dyDescent="0.3">
      <c r="A28" s="4"/>
      <c r="D28" s="4"/>
      <c r="G28" s="4">
        <v>2</v>
      </c>
      <c r="H28" s="1" t="s">
        <v>273</v>
      </c>
      <c r="I28" s="1" t="s">
        <v>202</v>
      </c>
    </row>
    <row r="29" spans="1:9" x14ac:dyDescent="0.3">
      <c r="A29" s="4"/>
      <c r="D29" s="4"/>
      <c r="G29" s="4">
        <v>3</v>
      </c>
      <c r="H29" s="1" t="s">
        <v>274</v>
      </c>
      <c r="I29" s="1" t="s">
        <v>201</v>
      </c>
    </row>
    <row r="30" spans="1:9" x14ac:dyDescent="0.3">
      <c r="A30" s="4"/>
      <c r="D30" s="4"/>
      <c r="G30" s="4">
        <v>4</v>
      </c>
      <c r="H30" s="1" t="s">
        <v>275</v>
      </c>
      <c r="I30" s="1" t="s">
        <v>200</v>
      </c>
    </row>
    <row r="31" spans="1:9" x14ac:dyDescent="0.3">
      <c r="A31" s="4"/>
      <c r="D31" s="4"/>
      <c r="G31" s="4">
        <v>5</v>
      </c>
      <c r="H31" s="1" t="s">
        <v>276</v>
      </c>
      <c r="I31" s="1" t="s">
        <v>199</v>
      </c>
    </row>
    <row r="32" spans="1:9" x14ac:dyDescent="0.3">
      <c r="A32" s="4"/>
      <c r="D32" s="4"/>
      <c r="G32" s="4">
        <v>6</v>
      </c>
      <c r="H32" s="1" t="s">
        <v>277</v>
      </c>
      <c r="I32" s="1" t="s">
        <v>198</v>
      </c>
    </row>
    <row r="33" spans="1:9" x14ac:dyDescent="0.3">
      <c r="A33" s="4"/>
      <c r="D33" s="4">
        <v>8</v>
      </c>
      <c r="E33" s="1" t="s">
        <v>278</v>
      </c>
      <c r="F33" s="1" t="s">
        <v>137</v>
      </c>
      <c r="G33" s="4">
        <v>1</v>
      </c>
      <c r="H33" s="1" t="s">
        <v>279</v>
      </c>
      <c r="I33" s="1" t="s">
        <v>197</v>
      </c>
    </row>
    <row r="34" spans="1:9" x14ac:dyDescent="0.3">
      <c r="A34" s="4"/>
      <c r="D34" s="4"/>
      <c r="G34" s="4">
        <v>2</v>
      </c>
      <c r="H34" s="1" t="s">
        <v>196</v>
      </c>
      <c r="I34" s="1" t="s">
        <v>196</v>
      </c>
    </row>
    <row r="35" spans="1:9" x14ac:dyDescent="0.3">
      <c r="A35" s="4"/>
      <c r="D35" s="4"/>
      <c r="G35" s="4">
        <v>3</v>
      </c>
      <c r="H35" s="1" t="s">
        <v>280</v>
      </c>
      <c r="I35" s="1" t="s">
        <v>195</v>
      </c>
    </row>
    <row r="36" spans="1:9" x14ac:dyDescent="0.3">
      <c r="A36" s="4"/>
      <c r="D36" s="4">
        <v>9</v>
      </c>
      <c r="E36" s="1" t="s">
        <v>281</v>
      </c>
      <c r="F36" s="1" t="s">
        <v>194</v>
      </c>
      <c r="G36" s="4">
        <v>1</v>
      </c>
      <c r="H36" s="1" t="s">
        <v>282</v>
      </c>
      <c r="I36" s="1" t="s">
        <v>193</v>
      </c>
    </row>
    <row r="37" spans="1:9" x14ac:dyDescent="0.3">
      <c r="A37" s="3"/>
      <c r="B37" s="2"/>
      <c r="C37" s="2"/>
      <c r="D37" s="3"/>
      <c r="E37" s="2"/>
      <c r="F37" s="2"/>
      <c r="G37" s="3">
        <v>2</v>
      </c>
      <c r="H37" s="2" t="s">
        <v>283</v>
      </c>
      <c r="I37" s="2" t="s">
        <v>192</v>
      </c>
    </row>
    <row r="38" spans="1:9" x14ac:dyDescent="0.3">
      <c r="A38" s="4">
        <v>2</v>
      </c>
      <c r="B38" s="472" t="s">
        <v>284</v>
      </c>
      <c r="C38" s="472" t="s">
        <v>191</v>
      </c>
      <c r="D38" s="4">
        <v>1</v>
      </c>
      <c r="E38" s="1" t="s">
        <v>285</v>
      </c>
      <c r="F38" s="1" t="s">
        <v>190</v>
      </c>
      <c r="G38" s="4">
        <v>1</v>
      </c>
      <c r="H38" s="1" t="s">
        <v>286</v>
      </c>
      <c r="I38" s="1" t="s">
        <v>189</v>
      </c>
    </row>
    <row r="39" spans="1:9" x14ac:dyDescent="0.3">
      <c r="A39" s="4"/>
      <c r="B39" s="473"/>
      <c r="C39" s="473"/>
      <c r="D39" s="4"/>
      <c r="G39" s="4">
        <v>2</v>
      </c>
      <c r="H39" s="1" t="s">
        <v>287</v>
      </c>
      <c r="I39" s="1" t="s">
        <v>188</v>
      </c>
    </row>
    <row r="40" spans="1:9" x14ac:dyDescent="0.3">
      <c r="A40" s="4"/>
      <c r="D40" s="4"/>
      <c r="G40" s="4">
        <v>3</v>
      </c>
      <c r="H40" s="1" t="s">
        <v>288</v>
      </c>
      <c r="I40" s="1" t="s">
        <v>187</v>
      </c>
    </row>
    <row r="41" spans="1:9" x14ac:dyDescent="0.3">
      <c r="A41" s="4"/>
      <c r="D41" s="4"/>
      <c r="G41" s="4">
        <v>4</v>
      </c>
      <c r="H41" s="1" t="s">
        <v>289</v>
      </c>
      <c r="I41" s="1" t="s">
        <v>186</v>
      </c>
    </row>
    <row r="42" spans="1:9" x14ac:dyDescent="0.3">
      <c r="A42" s="4"/>
      <c r="D42" s="4">
        <v>2</v>
      </c>
      <c r="E42" s="1" t="s">
        <v>185</v>
      </c>
      <c r="F42" s="1" t="s">
        <v>185</v>
      </c>
      <c r="G42" s="4">
        <v>1</v>
      </c>
      <c r="H42" s="1" t="s">
        <v>290</v>
      </c>
      <c r="I42" s="1" t="s">
        <v>184</v>
      </c>
    </row>
    <row r="43" spans="1:9" x14ac:dyDescent="0.3">
      <c r="A43" s="4"/>
      <c r="D43" s="4"/>
      <c r="G43" s="4">
        <v>2</v>
      </c>
      <c r="H43" s="1" t="s">
        <v>291</v>
      </c>
      <c r="I43" s="1" t="s">
        <v>183</v>
      </c>
    </row>
    <row r="44" spans="1:9" x14ac:dyDescent="0.3">
      <c r="A44" s="4"/>
      <c r="D44" s="4">
        <v>3</v>
      </c>
      <c r="E44" s="1" t="s">
        <v>292</v>
      </c>
      <c r="F44" s="1" t="s">
        <v>182</v>
      </c>
      <c r="G44" s="4">
        <v>1</v>
      </c>
      <c r="H44" s="1" t="s">
        <v>293</v>
      </c>
      <c r="I44" s="1" t="s">
        <v>181</v>
      </c>
    </row>
    <row r="45" spans="1:9" x14ac:dyDescent="0.3">
      <c r="A45" s="4"/>
      <c r="D45" s="4"/>
      <c r="G45" s="4">
        <v>2</v>
      </c>
      <c r="H45" s="1" t="s">
        <v>294</v>
      </c>
      <c r="I45" s="1" t="s">
        <v>180</v>
      </c>
    </row>
    <row r="46" spans="1:9" x14ac:dyDescent="0.3">
      <c r="A46" s="4"/>
      <c r="D46" s="4"/>
      <c r="G46" s="4">
        <v>3</v>
      </c>
      <c r="H46" s="1" t="s">
        <v>295</v>
      </c>
      <c r="I46" s="1" t="s">
        <v>179</v>
      </c>
    </row>
    <row r="47" spans="1:9" x14ac:dyDescent="0.3">
      <c r="A47" s="4"/>
      <c r="D47" s="4"/>
      <c r="G47" s="4">
        <v>4</v>
      </c>
      <c r="H47" s="6" t="s">
        <v>296</v>
      </c>
      <c r="I47" s="1" t="s">
        <v>178</v>
      </c>
    </row>
    <row r="48" spans="1:9" x14ac:dyDescent="0.3">
      <c r="A48" s="4"/>
      <c r="D48" s="4"/>
      <c r="G48" s="4">
        <v>5</v>
      </c>
      <c r="H48" s="1" t="s">
        <v>297</v>
      </c>
      <c r="I48" s="1" t="s">
        <v>177</v>
      </c>
    </row>
    <row r="49" spans="1:9" x14ac:dyDescent="0.3">
      <c r="A49" s="4"/>
      <c r="D49" s="4"/>
      <c r="G49" s="4">
        <v>6</v>
      </c>
      <c r="H49" s="1" t="s">
        <v>298</v>
      </c>
      <c r="I49" s="1" t="s">
        <v>176</v>
      </c>
    </row>
    <row r="50" spans="1:9" x14ac:dyDescent="0.3">
      <c r="A50" s="4"/>
      <c r="D50" s="4">
        <v>4</v>
      </c>
      <c r="E50" s="1" t="s">
        <v>299</v>
      </c>
      <c r="F50" s="1" t="s">
        <v>175</v>
      </c>
      <c r="G50" s="4">
        <v>1</v>
      </c>
      <c r="H50" s="1" t="s">
        <v>300</v>
      </c>
      <c r="I50" s="1" t="s">
        <v>174</v>
      </c>
    </row>
    <row r="51" spans="1:9" x14ac:dyDescent="0.3">
      <c r="A51" s="4"/>
      <c r="D51" s="4"/>
      <c r="G51" s="4">
        <v>2</v>
      </c>
      <c r="H51" s="1" t="s">
        <v>301</v>
      </c>
      <c r="I51" s="1" t="s">
        <v>173</v>
      </c>
    </row>
    <row r="52" spans="1:9" x14ac:dyDescent="0.3">
      <c r="A52" s="4"/>
      <c r="D52" s="4"/>
      <c r="G52" s="4">
        <v>3</v>
      </c>
      <c r="H52" s="1" t="s">
        <v>302</v>
      </c>
      <c r="I52" s="1" t="s">
        <v>172</v>
      </c>
    </row>
    <row r="53" spans="1:9" x14ac:dyDescent="0.3">
      <c r="A53" s="4"/>
      <c r="D53" s="4"/>
      <c r="G53" s="4">
        <v>4</v>
      </c>
      <c r="H53" s="1" t="s">
        <v>303</v>
      </c>
      <c r="I53" s="1" t="s">
        <v>171</v>
      </c>
    </row>
    <row r="54" spans="1:9" x14ac:dyDescent="0.3">
      <c r="A54" s="4"/>
      <c r="D54" s="4">
        <v>5</v>
      </c>
      <c r="E54" s="1" t="s">
        <v>254</v>
      </c>
      <c r="F54" s="1" t="s">
        <v>84</v>
      </c>
      <c r="G54" s="4">
        <v>1</v>
      </c>
      <c r="H54" s="1" t="s">
        <v>304</v>
      </c>
      <c r="I54" s="1" t="s">
        <v>170</v>
      </c>
    </row>
    <row r="55" spans="1:9" x14ac:dyDescent="0.3">
      <c r="A55" s="4"/>
      <c r="D55" s="4"/>
      <c r="G55" s="4">
        <v>2</v>
      </c>
      <c r="H55" s="1" t="s">
        <v>169</v>
      </c>
      <c r="I55" s="1" t="s">
        <v>169</v>
      </c>
    </row>
    <row r="56" spans="1:9" x14ac:dyDescent="0.3">
      <c r="A56" s="4"/>
      <c r="D56" s="4"/>
      <c r="G56" s="4">
        <v>3</v>
      </c>
      <c r="H56" s="1" t="s">
        <v>305</v>
      </c>
      <c r="I56" s="1" t="s">
        <v>152</v>
      </c>
    </row>
    <row r="57" spans="1:9" x14ac:dyDescent="0.3">
      <c r="A57" s="4"/>
      <c r="D57" s="4"/>
      <c r="G57" s="4">
        <v>4</v>
      </c>
      <c r="H57" s="1" t="s">
        <v>306</v>
      </c>
      <c r="I57" s="1" t="s">
        <v>168</v>
      </c>
    </row>
    <row r="58" spans="1:9" x14ac:dyDescent="0.3">
      <c r="A58" s="4"/>
      <c r="D58" s="4"/>
      <c r="G58" s="4">
        <v>5</v>
      </c>
      <c r="H58" s="1" t="s">
        <v>307</v>
      </c>
      <c r="I58" s="1" t="s">
        <v>167</v>
      </c>
    </row>
    <row r="59" spans="1:9" x14ac:dyDescent="0.3">
      <c r="A59" s="4"/>
      <c r="D59" s="4"/>
      <c r="G59" s="4">
        <v>6</v>
      </c>
      <c r="H59" s="1" t="s">
        <v>308</v>
      </c>
      <c r="I59" s="1" t="s">
        <v>166</v>
      </c>
    </row>
    <row r="60" spans="1:9" x14ac:dyDescent="0.3">
      <c r="A60" s="3"/>
      <c r="B60" s="2"/>
      <c r="C60" s="2"/>
      <c r="D60" s="3"/>
      <c r="E60" s="2"/>
      <c r="F60" s="2"/>
      <c r="G60" s="3">
        <v>7</v>
      </c>
      <c r="H60" s="2" t="s">
        <v>309</v>
      </c>
      <c r="I60" s="2" t="s">
        <v>165</v>
      </c>
    </row>
    <row r="61" spans="1:9" x14ac:dyDescent="0.3">
      <c r="A61" s="4">
        <v>3</v>
      </c>
      <c r="B61" s="472" t="s">
        <v>310</v>
      </c>
      <c r="C61" s="472" t="s">
        <v>164</v>
      </c>
      <c r="D61" s="4">
        <v>1</v>
      </c>
      <c r="E61" s="1" t="s">
        <v>311</v>
      </c>
      <c r="F61" s="1" t="s">
        <v>163</v>
      </c>
      <c r="G61" s="4">
        <v>1</v>
      </c>
      <c r="H61" s="1" t="s">
        <v>162</v>
      </c>
      <c r="I61" s="1" t="s">
        <v>162</v>
      </c>
    </row>
    <row r="62" spans="1:9" x14ac:dyDescent="0.3">
      <c r="A62" s="4"/>
      <c r="B62" s="473"/>
      <c r="C62" s="473"/>
      <c r="D62" s="4"/>
      <c r="G62" s="4">
        <v>2</v>
      </c>
      <c r="H62" s="1" t="s">
        <v>305</v>
      </c>
      <c r="I62" s="1" t="s">
        <v>152</v>
      </c>
    </row>
    <row r="63" spans="1:9" x14ac:dyDescent="0.3">
      <c r="A63" s="4"/>
      <c r="D63" s="4"/>
      <c r="G63" s="4">
        <v>3</v>
      </c>
      <c r="H63" s="1" t="s">
        <v>312</v>
      </c>
      <c r="I63" s="1" t="s">
        <v>161</v>
      </c>
    </row>
    <row r="64" spans="1:9" x14ac:dyDescent="0.3">
      <c r="A64" s="4"/>
      <c r="D64" s="4"/>
      <c r="G64" s="4">
        <v>4</v>
      </c>
      <c r="H64" s="1" t="s">
        <v>252</v>
      </c>
      <c r="I64" s="1" t="s">
        <v>17</v>
      </c>
    </row>
    <row r="65" spans="1:9" x14ac:dyDescent="0.3">
      <c r="A65" s="4"/>
      <c r="D65" s="4"/>
      <c r="G65" s="4">
        <v>5</v>
      </c>
      <c r="H65" s="1" t="s">
        <v>160</v>
      </c>
      <c r="I65" s="1" t="s">
        <v>160</v>
      </c>
    </row>
    <row r="66" spans="1:9" x14ac:dyDescent="0.3">
      <c r="A66" s="4"/>
      <c r="D66" s="4"/>
      <c r="G66" s="4">
        <v>6</v>
      </c>
      <c r="H66" s="1" t="s">
        <v>313</v>
      </c>
      <c r="I66" s="1" t="s">
        <v>159</v>
      </c>
    </row>
    <row r="67" spans="1:9" x14ac:dyDescent="0.3">
      <c r="A67" s="4"/>
      <c r="D67" s="4"/>
      <c r="G67" s="4">
        <v>7</v>
      </c>
      <c r="H67" s="1" t="s">
        <v>314</v>
      </c>
      <c r="I67" s="1" t="s">
        <v>144</v>
      </c>
    </row>
    <row r="68" spans="1:9" x14ac:dyDescent="0.3">
      <c r="A68" s="4"/>
      <c r="D68" s="4"/>
      <c r="G68" s="4">
        <v>8</v>
      </c>
      <c r="H68" s="1" t="s">
        <v>315</v>
      </c>
      <c r="I68" s="1" t="s">
        <v>158</v>
      </c>
    </row>
    <row r="69" spans="1:9" x14ac:dyDescent="0.3">
      <c r="A69" s="4"/>
      <c r="D69" s="4">
        <v>2</v>
      </c>
      <c r="E69" s="1" t="s">
        <v>316</v>
      </c>
      <c r="F69" s="1" t="s">
        <v>157</v>
      </c>
      <c r="G69" s="4">
        <v>1</v>
      </c>
      <c r="H69" s="1" t="s">
        <v>317</v>
      </c>
      <c r="I69" s="1" t="s">
        <v>156</v>
      </c>
    </row>
    <row r="70" spans="1:9" x14ac:dyDescent="0.3">
      <c r="A70" s="4"/>
      <c r="D70" s="4"/>
      <c r="G70" s="4">
        <v>2</v>
      </c>
      <c r="H70" s="1" t="s">
        <v>318</v>
      </c>
      <c r="I70" s="1" t="s">
        <v>128</v>
      </c>
    </row>
    <row r="71" spans="1:9" x14ac:dyDescent="0.3">
      <c r="A71" s="4"/>
      <c r="D71" s="4"/>
      <c r="G71" s="4">
        <v>3</v>
      </c>
      <c r="H71" s="1" t="s">
        <v>319</v>
      </c>
      <c r="I71" s="1" t="s">
        <v>155</v>
      </c>
    </row>
    <row r="72" spans="1:9" x14ac:dyDescent="0.3">
      <c r="A72" s="4"/>
      <c r="D72" s="4">
        <v>3</v>
      </c>
      <c r="E72" s="6" t="s">
        <v>320</v>
      </c>
      <c r="F72" s="1" t="s">
        <v>154</v>
      </c>
      <c r="G72" s="4">
        <v>1</v>
      </c>
      <c r="H72" s="1" t="s">
        <v>321</v>
      </c>
      <c r="I72" s="1" t="s">
        <v>153</v>
      </c>
    </row>
    <row r="73" spans="1:9" x14ac:dyDescent="0.3">
      <c r="A73" s="4"/>
      <c r="D73" s="4"/>
      <c r="G73" s="4">
        <v>2</v>
      </c>
      <c r="H73" s="1" t="s">
        <v>318</v>
      </c>
      <c r="I73" s="1" t="s">
        <v>128</v>
      </c>
    </row>
    <row r="74" spans="1:9" x14ac:dyDescent="0.3">
      <c r="A74" s="4"/>
      <c r="D74" s="4"/>
      <c r="G74" s="4">
        <v>3</v>
      </c>
      <c r="H74" s="1" t="s">
        <v>305</v>
      </c>
      <c r="I74" s="1" t="s">
        <v>152</v>
      </c>
    </row>
    <row r="75" spans="1:9" x14ac:dyDescent="0.3">
      <c r="A75" s="4"/>
      <c r="D75" s="4"/>
      <c r="G75" s="4">
        <v>4</v>
      </c>
      <c r="H75" s="1" t="s">
        <v>322</v>
      </c>
      <c r="I75" s="1" t="s">
        <v>56</v>
      </c>
    </row>
    <row r="76" spans="1:9" x14ac:dyDescent="0.3">
      <c r="A76" s="4"/>
      <c r="D76" s="4"/>
      <c r="G76" s="4">
        <v>5</v>
      </c>
      <c r="H76" s="1" t="s">
        <v>323</v>
      </c>
      <c r="I76" s="1" t="s">
        <v>151</v>
      </c>
    </row>
    <row r="77" spans="1:9" x14ac:dyDescent="0.3">
      <c r="A77" s="4"/>
      <c r="D77" s="4">
        <v>4</v>
      </c>
      <c r="E77" s="1" t="s">
        <v>324</v>
      </c>
      <c r="F77" s="1" t="s">
        <v>150</v>
      </c>
      <c r="G77" s="4">
        <v>1</v>
      </c>
      <c r="H77" s="1" t="s">
        <v>325</v>
      </c>
      <c r="I77" s="1" t="s">
        <v>149</v>
      </c>
    </row>
    <row r="78" spans="1:9" x14ac:dyDescent="0.3">
      <c r="A78" s="4"/>
      <c r="D78" s="4"/>
      <c r="G78" s="4">
        <v>2</v>
      </c>
      <c r="H78" s="1" t="s">
        <v>326</v>
      </c>
      <c r="I78" s="1" t="s">
        <v>148</v>
      </c>
    </row>
    <row r="79" spans="1:9" x14ac:dyDescent="0.3">
      <c r="A79" s="4"/>
      <c r="D79" s="4"/>
      <c r="G79" s="4">
        <v>3</v>
      </c>
      <c r="H79" s="1" t="s">
        <v>327</v>
      </c>
      <c r="I79" s="1" t="s">
        <v>139</v>
      </c>
    </row>
    <row r="80" spans="1:9" x14ac:dyDescent="0.3">
      <c r="A80" s="4"/>
      <c r="D80" s="4"/>
      <c r="G80" s="4">
        <v>4</v>
      </c>
      <c r="H80" s="1" t="s">
        <v>328</v>
      </c>
      <c r="I80" s="1" t="s">
        <v>147</v>
      </c>
    </row>
    <row r="81" spans="1:9" x14ac:dyDescent="0.3">
      <c r="A81" s="4"/>
      <c r="D81" s="4"/>
      <c r="G81" s="4">
        <v>5</v>
      </c>
      <c r="H81" s="1" t="s">
        <v>329</v>
      </c>
      <c r="I81" s="1" t="s">
        <v>146</v>
      </c>
    </row>
    <row r="82" spans="1:9" x14ac:dyDescent="0.3">
      <c r="A82" s="4"/>
      <c r="D82" s="4"/>
      <c r="G82" s="4">
        <v>6</v>
      </c>
      <c r="H82" s="1" t="s">
        <v>330</v>
      </c>
      <c r="I82" s="1" t="s">
        <v>145</v>
      </c>
    </row>
    <row r="83" spans="1:9" x14ac:dyDescent="0.3">
      <c r="A83" s="4"/>
      <c r="D83" s="4"/>
      <c r="G83" s="4">
        <v>7</v>
      </c>
      <c r="H83" s="1" t="s">
        <v>331</v>
      </c>
      <c r="I83" s="1" t="s">
        <v>144</v>
      </c>
    </row>
    <row r="84" spans="1:9" x14ac:dyDescent="0.3">
      <c r="A84" s="4"/>
      <c r="D84" s="4"/>
      <c r="G84" s="4">
        <v>8</v>
      </c>
      <c r="H84" s="1" t="s">
        <v>143</v>
      </c>
      <c r="I84" s="1" t="s">
        <v>143</v>
      </c>
    </row>
    <row r="85" spans="1:9" x14ac:dyDescent="0.3">
      <c r="A85" s="4"/>
      <c r="D85" s="4">
        <v>5</v>
      </c>
      <c r="E85" s="1" t="s">
        <v>332</v>
      </c>
      <c r="F85" s="1" t="s">
        <v>142</v>
      </c>
      <c r="G85" s="4">
        <v>1</v>
      </c>
      <c r="H85" s="1" t="s">
        <v>333</v>
      </c>
      <c r="I85" s="1" t="s">
        <v>141</v>
      </c>
    </row>
    <row r="86" spans="1:9" x14ac:dyDescent="0.3">
      <c r="A86" s="4"/>
      <c r="D86" s="4"/>
      <c r="G86" s="4">
        <v>2</v>
      </c>
      <c r="H86" s="1" t="s">
        <v>334</v>
      </c>
      <c r="I86" s="1" t="s">
        <v>140</v>
      </c>
    </row>
    <row r="87" spans="1:9" x14ac:dyDescent="0.3">
      <c r="A87" s="4"/>
      <c r="D87" s="4"/>
      <c r="G87" s="4">
        <v>3</v>
      </c>
      <c r="H87" s="1" t="s">
        <v>327</v>
      </c>
      <c r="I87" s="1" t="s">
        <v>139</v>
      </c>
    </row>
    <row r="88" spans="1:9" x14ac:dyDescent="0.3">
      <c r="A88" s="4"/>
      <c r="D88" s="4"/>
      <c r="G88" s="4">
        <v>4</v>
      </c>
      <c r="H88" s="1" t="s">
        <v>335</v>
      </c>
      <c r="I88" s="1" t="s">
        <v>138</v>
      </c>
    </row>
    <row r="89" spans="1:9" x14ac:dyDescent="0.3">
      <c r="A89" s="4"/>
      <c r="D89" s="4"/>
      <c r="G89" s="4">
        <v>5</v>
      </c>
      <c r="H89" s="1" t="s">
        <v>278</v>
      </c>
      <c r="I89" s="1" t="s">
        <v>137</v>
      </c>
    </row>
    <row r="90" spans="1:9" x14ac:dyDescent="0.3">
      <c r="A90" s="4"/>
      <c r="D90" s="4">
        <v>6</v>
      </c>
      <c r="E90" s="1" t="s">
        <v>336</v>
      </c>
      <c r="F90" s="1" t="s">
        <v>136</v>
      </c>
      <c r="G90" s="4">
        <v>1</v>
      </c>
      <c r="H90" s="1" t="s">
        <v>337</v>
      </c>
      <c r="I90" s="1" t="s">
        <v>135</v>
      </c>
    </row>
    <row r="91" spans="1:9" x14ac:dyDescent="0.3">
      <c r="A91" s="4"/>
      <c r="D91" s="4"/>
      <c r="G91" s="4">
        <v>2</v>
      </c>
      <c r="H91" s="1" t="s">
        <v>338</v>
      </c>
      <c r="I91" s="1" t="s">
        <v>134</v>
      </c>
    </row>
    <row r="92" spans="1:9" x14ac:dyDescent="0.3">
      <c r="A92" s="4"/>
      <c r="D92" s="4"/>
      <c r="G92" s="4">
        <v>3</v>
      </c>
      <c r="H92" s="1" t="s">
        <v>339</v>
      </c>
      <c r="I92" s="1" t="s">
        <v>133</v>
      </c>
    </row>
    <row r="93" spans="1:9" x14ac:dyDescent="0.3">
      <c r="A93" s="4"/>
      <c r="D93" s="4">
        <v>7</v>
      </c>
      <c r="E93" s="1" t="s">
        <v>340</v>
      </c>
      <c r="F93" s="1" t="s">
        <v>132</v>
      </c>
      <c r="G93" s="4">
        <v>1</v>
      </c>
      <c r="H93" s="1" t="s">
        <v>341</v>
      </c>
      <c r="I93" s="1" t="s">
        <v>131</v>
      </c>
    </row>
    <row r="94" spans="1:9" x14ac:dyDescent="0.3">
      <c r="A94" s="4"/>
      <c r="D94" s="4"/>
      <c r="G94" s="4">
        <v>2</v>
      </c>
      <c r="H94" s="1" t="s">
        <v>342</v>
      </c>
      <c r="I94" s="1" t="s">
        <v>130</v>
      </c>
    </row>
    <row r="95" spans="1:9" x14ac:dyDescent="0.3">
      <c r="A95" s="4"/>
      <c r="D95" s="4">
        <v>8</v>
      </c>
      <c r="E95" s="1" t="s">
        <v>343</v>
      </c>
      <c r="F95" s="1" t="s">
        <v>129</v>
      </c>
      <c r="G95" s="4">
        <v>1</v>
      </c>
      <c r="H95" s="1" t="s">
        <v>318</v>
      </c>
      <c r="I95" s="1" t="s">
        <v>128</v>
      </c>
    </row>
    <row r="96" spans="1:9" x14ac:dyDescent="0.3">
      <c r="A96" s="4"/>
      <c r="D96" s="4"/>
      <c r="G96" s="4">
        <v>2</v>
      </c>
      <c r="H96" s="1" t="s">
        <v>344</v>
      </c>
      <c r="I96" s="1" t="s">
        <v>127</v>
      </c>
    </row>
    <row r="97" spans="1:9" x14ac:dyDescent="0.3">
      <c r="A97" s="4"/>
      <c r="D97" s="4"/>
      <c r="G97" s="4">
        <v>3</v>
      </c>
      <c r="H97" s="1" t="s">
        <v>345</v>
      </c>
      <c r="I97" s="1" t="s">
        <v>126</v>
      </c>
    </row>
    <row r="98" spans="1:9" x14ac:dyDescent="0.3">
      <c r="A98" s="4"/>
      <c r="D98" s="4">
        <v>9</v>
      </c>
      <c r="E98" s="1" t="s">
        <v>346</v>
      </c>
      <c r="F98" s="1" t="s">
        <v>125</v>
      </c>
      <c r="G98" s="4">
        <v>1</v>
      </c>
      <c r="H98" s="1" t="s">
        <v>347</v>
      </c>
      <c r="I98" s="1" t="s">
        <v>124</v>
      </c>
    </row>
    <row r="99" spans="1:9" x14ac:dyDescent="0.3">
      <c r="A99" s="4"/>
      <c r="D99" s="4"/>
      <c r="G99" s="4">
        <v>2</v>
      </c>
      <c r="H99" s="1" t="s">
        <v>123</v>
      </c>
      <c r="I99" s="1" t="s">
        <v>123</v>
      </c>
    </row>
    <row r="100" spans="1:9" x14ac:dyDescent="0.3">
      <c r="A100" s="4"/>
      <c r="D100" s="4"/>
      <c r="G100" s="4">
        <v>3</v>
      </c>
      <c r="H100" s="1" t="s">
        <v>348</v>
      </c>
      <c r="I100" s="1" t="s">
        <v>122</v>
      </c>
    </row>
    <row r="101" spans="1:9" x14ac:dyDescent="0.3">
      <c r="A101" s="4"/>
      <c r="D101" s="4">
        <v>10</v>
      </c>
      <c r="E101" s="1" t="s">
        <v>349</v>
      </c>
      <c r="F101" s="1" t="s">
        <v>121</v>
      </c>
      <c r="G101" s="4">
        <v>1</v>
      </c>
      <c r="H101" s="1" t="s">
        <v>350</v>
      </c>
      <c r="I101" s="1" t="s">
        <v>120</v>
      </c>
    </row>
    <row r="102" spans="1:9" x14ac:dyDescent="0.3">
      <c r="A102" s="4"/>
      <c r="D102" s="4"/>
      <c r="G102" s="4">
        <v>2</v>
      </c>
      <c r="H102" s="1" t="s">
        <v>351</v>
      </c>
      <c r="I102" s="1" t="s">
        <v>119</v>
      </c>
    </row>
    <row r="103" spans="1:9" x14ac:dyDescent="0.3">
      <c r="A103" s="4"/>
      <c r="D103" s="4"/>
      <c r="G103" s="4">
        <v>3</v>
      </c>
      <c r="H103" s="6" t="s">
        <v>352</v>
      </c>
      <c r="I103" s="1" t="s">
        <v>118</v>
      </c>
    </row>
    <row r="104" spans="1:9" x14ac:dyDescent="0.3">
      <c r="A104" s="4"/>
      <c r="D104" s="4"/>
      <c r="G104" s="4">
        <v>4</v>
      </c>
      <c r="H104" s="1" t="s">
        <v>353</v>
      </c>
      <c r="I104" s="1" t="s">
        <v>117</v>
      </c>
    </row>
    <row r="105" spans="1:9" x14ac:dyDescent="0.3">
      <c r="A105" s="4"/>
      <c r="D105" s="4"/>
      <c r="G105" s="4">
        <v>5</v>
      </c>
      <c r="H105" s="1" t="s">
        <v>116</v>
      </c>
      <c r="I105" s="1" t="s">
        <v>116</v>
      </c>
    </row>
    <row r="106" spans="1:9" x14ac:dyDescent="0.3">
      <c r="A106" s="4"/>
      <c r="D106" s="4"/>
      <c r="G106" s="4">
        <v>6</v>
      </c>
      <c r="H106" s="1" t="s">
        <v>354</v>
      </c>
      <c r="I106" s="1" t="s">
        <v>115</v>
      </c>
    </row>
    <row r="107" spans="1:9" x14ac:dyDescent="0.3">
      <c r="A107" s="4"/>
      <c r="D107" s="4">
        <v>11</v>
      </c>
      <c r="E107" s="1" t="s">
        <v>355</v>
      </c>
      <c r="F107" s="1" t="s">
        <v>114</v>
      </c>
      <c r="G107" s="4">
        <v>1</v>
      </c>
      <c r="H107" s="1" t="s">
        <v>356</v>
      </c>
      <c r="I107" s="1" t="s">
        <v>113</v>
      </c>
    </row>
    <row r="108" spans="1:9" x14ac:dyDescent="0.3">
      <c r="A108" s="4"/>
      <c r="D108" s="4"/>
      <c r="G108" s="4">
        <v>2</v>
      </c>
      <c r="H108" s="1" t="s">
        <v>357</v>
      </c>
      <c r="I108" s="1" t="s">
        <v>112</v>
      </c>
    </row>
    <row r="109" spans="1:9" x14ac:dyDescent="0.3">
      <c r="A109" s="4"/>
      <c r="D109" s="4"/>
      <c r="G109" s="4">
        <v>3</v>
      </c>
      <c r="H109" s="1" t="s">
        <v>358</v>
      </c>
      <c r="I109" s="1" t="s">
        <v>111</v>
      </c>
    </row>
    <row r="110" spans="1:9" x14ac:dyDescent="0.3">
      <c r="A110" s="4"/>
      <c r="D110" s="4"/>
      <c r="G110" s="4">
        <v>4</v>
      </c>
      <c r="H110" s="1" t="s">
        <v>359</v>
      </c>
      <c r="I110" s="1" t="s">
        <v>54</v>
      </c>
    </row>
    <row r="111" spans="1:9" x14ac:dyDescent="0.3">
      <c r="A111" s="4"/>
      <c r="D111" s="4"/>
      <c r="G111" s="4">
        <v>5</v>
      </c>
      <c r="H111" s="1" t="s">
        <v>360</v>
      </c>
      <c r="I111" s="1" t="s">
        <v>110</v>
      </c>
    </row>
    <row r="112" spans="1:9" x14ac:dyDescent="0.3">
      <c r="A112" s="4"/>
      <c r="D112" s="4"/>
      <c r="G112" s="4">
        <v>6</v>
      </c>
      <c r="H112" s="1" t="s">
        <v>361</v>
      </c>
      <c r="I112" s="1" t="s">
        <v>109</v>
      </c>
    </row>
    <row r="113" spans="1:9" x14ac:dyDescent="0.3">
      <c r="A113" s="4"/>
      <c r="D113" s="4"/>
      <c r="G113" s="4">
        <v>7</v>
      </c>
      <c r="H113" s="1" t="s">
        <v>362</v>
      </c>
      <c r="I113" s="1" t="s">
        <v>66</v>
      </c>
    </row>
    <row r="114" spans="1:9" x14ac:dyDescent="0.3">
      <c r="A114" s="4"/>
      <c r="D114" s="4">
        <v>12</v>
      </c>
      <c r="E114" s="1" t="s">
        <v>363</v>
      </c>
      <c r="F114" s="1" t="s">
        <v>108</v>
      </c>
      <c r="G114" s="4">
        <v>1</v>
      </c>
      <c r="H114" s="1" t="s">
        <v>364</v>
      </c>
      <c r="I114" s="1" t="s">
        <v>107</v>
      </c>
    </row>
    <row r="115" spans="1:9" x14ac:dyDescent="0.3">
      <c r="A115" s="4"/>
      <c r="D115" s="4"/>
      <c r="G115" s="4">
        <v>2</v>
      </c>
      <c r="H115" s="1" t="s">
        <v>365</v>
      </c>
      <c r="I115" s="1" t="s">
        <v>106</v>
      </c>
    </row>
    <row r="116" spans="1:9" x14ac:dyDescent="0.3">
      <c r="A116" s="4"/>
      <c r="D116" s="4"/>
      <c r="G116" s="4">
        <v>3</v>
      </c>
      <c r="H116" s="1" t="s">
        <v>366</v>
      </c>
      <c r="I116" s="1" t="s">
        <v>105</v>
      </c>
    </row>
    <row r="117" spans="1:9" x14ac:dyDescent="0.3">
      <c r="A117" s="4"/>
      <c r="D117" s="4"/>
      <c r="G117" s="4">
        <v>4</v>
      </c>
      <c r="H117" s="1" t="s">
        <v>367</v>
      </c>
      <c r="I117" s="1" t="s">
        <v>104</v>
      </c>
    </row>
    <row r="118" spans="1:9" x14ac:dyDescent="0.3">
      <c r="A118" s="4"/>
      <c r="D118" s="4"/>
      <c r="G118" s="4">
        <v>5</v>
      </c>
      <c r="H118" s="1" t="s">
        <v>368</v>
      </c>
      <c r="I118" s="1" t="s">
        <v>103</v>
      </c>
    </row>
    <row r="119" spans="1:9" x14ac:dyDescent="0.3">
      <c r="A119" s="4"/>
      <c r="D119" s="4"/>
      <c r="G119" s="4">
        <v>6</v>
      </c>
      <c r="H119" s="6" t="s">
        <v>369</v>
      </c>
      <c r="I119" s="1" t="s">
        <v>81</v>
      </c>
    </row>
    <row r="120" spans="1:9" x14ac:dyDescent="0.3">
      <c r="A120" s="3"/>
      <c r="B120" s="2"/>
      <c r="C120" s="2"/>
      <c r="D120" s="3"/>
      <c r="E120" s="2"/>
      <c r="F120" s="2"/>
      <c r="G120" s="3">
        <v>7</v>
      </c>
      <c r="H120" s="2" t="s">
        <v>370</v>
      </c>
      <c r="I120" s="2" t="s">
        <v>102</v>
      </c>
    </row>
    <row r="121" spans="1:9" x14ac:dyDescent="0.3">
      <c r="A121" s="4">
        <v>4</v>
      </c>
      <c r="B121" s="472" t="s">
        <v>371</v>
      </c>
      <c r="C121" s="472" t="s">
        <v>645</v>
      </c>
      <c r="D121" s="4">
        <v>1</v>
      </c>
      <c r="E121" s="1" t="s">
        <v>372</v>
      </c>
      <c r="F121" s="1" t="s">
        <v>15</v>
      </c>
      <c r="G121" s="4">
        <v>1</v>
      </c>
      <c r="H121" s="1" t="s">
        <v>101</v>
      </c>
      <c r="I121" s="1" t="s">
        <v>101</v>
      </c>
    </row>
    <row r="122" spans="1:9" x14ac:dyDescent="0.3">
      <c r="A122" s="4"/>
      <c r="B122" s="473"/>
      <c r="C122" s="473"/>
      <c r="D122" s="4"/>
      <c r="G122" s="4">
        <v>2</v>
      </c>
      <c r="H122" s="1" t="s">
        <v>100</v>
      </c>
      <c r="I122" s="1" t="s">
        <v>100</v>
      </c>
    </row>
    <row r="123" spans="1:9" x14ac:dyDescent="0.3">
      <c r="A123" s="4"/>
      <c r="D123" s="4"/>
      <c r="G123" s="4">
        <v>3</v>
      </c>
      <c r="H123" s="1" t="s">
        <v>99</v>
      </c>
      <c r="I123" s="1" t="s">
        <v>99</v>
      </c>
    </row>
    <row r="124" spans="1:9" x14ac:dyDescent="0.3">
      <c r="A124" s="4"/>
      <c r="D124" s="4"/>
      <c r="G124" s="4">
        <v>4</v>
      </c>
      <c r="H124" s="1" t="s">
        <v>98</v>
      </c>
      <c r="I124" s="1" t="s">
        <v>98</v>
      </c>
    </row>
    <row r="125" spans="1:9" x14ac:dyDescent="0.3">
      <c r="A125" s="4"/>
      <c r="D125" s="4"/>
      <c r="G125" s="4">
        <v>5</v>
      </c>
      <c r="H125" s="1" t="s">
        <v>373</v>
      </c>
      <c r="I125" s="1" t="s">
        <v>97</v>
      </c>
    </row>
    <row r="126" spans="1:9" x14ac:dyDescent="0.3">
      <c r="A126" s="4"/>
      <c r="D126" s="4">
        <v>2</v>
      </c>
      <c r="E126" s="1" t="s">
        <v>374</v>
      </c>
      <c r="F126" s="1" t="s">
        <v>96</v>
      </c>
      <c r="G126" s="4">
        <v>1</v>
      </c>
      <c r="H126" s="1" t="s">
        <v>375</v>
      </c>
      <c r="I126" s="1" t="s">
        <v>95</v>
      </c>
    </row>
    <row r="127" spans="1:9" x14ac:dyDescent="0.3">
      <c r="A127" s="4"/>
      <c r="D127" s="4"/>
      <c r="G127" s="4">
        <v>2</v>
      </c>
      <c r="H127" s="1" t="s">
        <v>376</v>
      </c>
      <c r="I127" s="1" t="s">
        <v>94</v>
      </c>
    </row>
    <row r="128" spans="1:9" x14ac:dyDescent="0.3">
      <c r="A128" s="4"/>
      <c r="D128" s="4"/>
      <c r="G128" s="4">
        <v>3</v>
      </c>
      <c r="H128" s="1" t="s">
        <v>377</v>
      </c>
      <c r="I128" s="1" t="s">
        <v>93</v>
      </c>
    </row>
    <row r="129" spans="1:9" x14ac:dyDescent="0.3">
      <c r="A129" s="4"/>
      <c r="D129" s="4"/>
      <c r="G129" s="4">
        <v>4</v>
      </c>
      <c r="H129" s="1" t="s">
        <v>378</v>
      </c>
      <c r="I129" s="1" t="s">
        <v>92</v>
      </c>
    </row>
    <row r="130" spans="1:9" x14ac:dyDescent="0.3">
      <c r="A130" s="4"/>
      <c r="D130" s="4">
        <v>3</v>
      </c>
      <c r="E130" s="1" t="s">
        <v>379</v>
      </c>
      <c r="F130" s="1" t="s">
        <v>91</v>
      </c>
      <c r="G130" s="4">
        <v>1</v>
      </c>
      <c r="H130" s="1" t="s">
        <v>380</v>
      </c>
      <c r="I130" s="1" t="s">
        <v>90</v>
      </c>
    </row>
    <row r="131" spans="1:9" x14ac:dyDescent="0.3">
      <c r="A131" s="4"/>
      <c r="D131" s="4"/>
      <c r="G131" s="4">
        <v>2</v>
      </c>
      <c r="H131" s="1" t="s">
        <v>381</v>
      </c>
      <c r="I131" s="1" t="s">
        <v>89</v>
      </c>
    </row>
    <row r="132" spans="1:9" x14ac:dyDescent="0.3">
      <c r="A132" s="4"/>
      <c r="D132" s="4"/>
      <c r="G132" s="4">
        <v>3</v>
      </c>
      <c r="H132" s="1" t="s">
        <v>382</v>
      </c>
      <c r="I132" s="1" t="s">
        <v>88</v>
      </c>
    </row>
    <row r="133" spans="1:9" x14ac:dyDescent="0.3">
      <c r="A133" s="4"/>
      <c r="D133" s="4"/>
      <c r="G133" s="4">
        <v>4</v>
      </c>
      <c r="H133" s="1" t="s">
        <v>383</v>
      </c>
      <c r="I133" s="1" t="s">
        <v>87</v>
      </c>
    </row>
    <row r="134" spans="1:9" x14ac:dyDescent="0.3">
      <c r="A134" s="4"/>
      <c r="D134" s="4"/>
      <c r="G134" s="4">
        <v>5</v>
      </c>
      <c r="H134" s="6" t="s">
        <v>384</v>
      </c>
      <c r="I134" s="1" t="s">
        <v>86</v>
      </c>
    </row>
    <row r="135" spans="1:9" x14ac:dyDescent="0.3">
      <c r="A135" s="4"/>
      <c r="D135" s="4">
        <v>4</v>
      </c>
      <c r="E135" s="1" t="s">
        <v>85</v>
      </c>
      <c r="F135" s="1" t="s">
        <v>85</v>
      </c>
      <c r="G135" s="4">
        <v>1</v>
      </c>
      <c r="H135" s="1" t="s">
        <v>254</v>
      </c>
      <c r="I135" s="1" t="s">
        <v>84</v>
      </c>
    </row>
    <row r="136" spans="1:9" x14ac:dyDescent="0.3">
      <c r="A136" s="4"/>
      <c r="D136" s="4"/>
      <c r="G136" s="4">
        <v>2</v>
      </c>
      <c r="H136" s="1" t="s">
        <v>385</v>
      </c>
      <c r="I136" s="1" t="s">
        <v>83</v>
      </c>
    </row>
    <row r="137" spans="1:9" x14ac:dyDescent="0.3">
      <c r="A137" s="4"/>
      <c r="D137" s="4"/>
      <c r="G137" s="4">
        <v>3</v>
      </c>
      <c r="H137" s="1" t="s">
        <v>386</v>
      </c>
      <c r="I137" s="1" t="s">
        <v>82</v>
      </c>
    </row>
    <row r="138" spans="1:9" x14ac:dyDescent="0.3">
      <c r="A138" s="4"/>
      <c r="D138" s="4"/>
      <c r="G138" s="4">
        <v>4</v>
      </c>
      <c r="H138" s="6" t="s">
        <v>369</v>
      </c>
      <c r="I138" s="1" t="s">
        <v>81</v>
      </c>
    </row>
    <row r="139" spans="1:9" x14ac:dyDescent="0.3">
      <c r="A139" s="4"/>
      <c r="D139" s="4"/>
      <c r="G139" s="4">
        <v>5</v>
      </c>
      <c r="H139" s="1" t="s">
        <v>387</v>
      </c>
      <c r="I139" s="1" t="s">
        <v>80</v>
      </c>
    </row>
    <row r="140" spans="1:9" x14ac:dyDescent="0.3">
      <c r="A140" s="4"/>
      <c r="D140" s="4"/>
      <c r="G140" s="4">
        <v>6</v>
      </c>
      <c r="H140" s="1" t="s">
        <v>388</v>
      </c>
      <c r="I140" s="1" t="s">
        <v>79</v>
      </c>
    </row>
    <row r="141" spans="1:9" x14ac:dyDescent="0.3">
      <c r="A141" s="4"/>
      <c r="D141" s="4"/>
      <c r="G141" s="4">
        <v>7</v>
      </c>
      <c r="H141" s="1" t="s">
        <v>389</v>
      </c>
      <c r="I141" s="1" t="s">
        <v>78</v>
      </c>
    </row>
    <row r="142" spans="1:9" x14ac:dyDescent="0.3">
      <c r="A142" s="4"/>
      <c r="D142" s="4"/>
      <c r="G142" s="4">
        <v>8</v>
      </c>
      <c r="H142" s="1" t="s">
        <v>77</v>
      </c>
      <c r="I142" s="1" t="s">
        <v>77</v>
      </c>
    </row>
    <row r="143" spans="1:9" x14ac:dyDescent="0.3">
      <c r="A143" s="4"/>
      <c r="D143" s="4">
        <v>5</v>
      </c>
      <c r="E143" s="1" t="s">
        <v>252</v>
      </c>
      <c r="F143" s="1" t="s">
        <v>17</v>
      </c>
      <c r="G143" s="4">
        <v>1</v>
      </c>
      <c r="H143" s="1" t="s">
        <v>390</v>
      </c>
      <c r="I143" s="1" t="s">
        <v>76</v>
      </c>
    </row>
    <row r="144" spans="1:9" x14ac:dyDescent="0.3">
      <c r="A144" s="4"/>
      <c r="D144" s="4"/>
      <c r="G144" s="4">
        <v>2</v>
      </c>
      <c r="H144" s="1" t="s">
        <v>391</v>
      </c>
      <c r="I144" s="1" t="s">
        <v>75</v>
      </c>
    </row>
    <row r="145" spans="1:9" x14ac:dyDescent="0.3">
      <c r="A145" s="4"/>
      <c r="D145" s="4"/>
      <c r="G145" s="4">
        <v>3</v>
      </c>
      <c r="H145" s="1" t="s">
        <v>392</v>
      </c>
      <c r="I145" s="1" t="s">
        <v>74</v>
      </c>
    </row>
    <row r="146" spans="1:9" x14ac:dyDescent="0.3">
      <c r="A146" s="4"/>
      <c r="D146" s="4"/>
      <c r="G146" s="4">
        <v>4</v>
      </c>
      <c r="H146" s="1" t="s">
        <v>393</v>
      </c>
      <c r="I146" s="1" t="s">
        <v>73</v>
      </c>
    </row>
    <row r="147" spans="1:9" x14ac:dyDescent="0.3">
      <c r="A147" s="4"/>
      <c r="D147" s="4"/>
      <c r="G147" s="4">
        <v>5</v>
      </c>
      <c r="H147" s="6" t="s">
        <v>620</v>
      </c>
      <c r="I147" s="1" t="s">
        <v>72</v>
      </c>
    </row>
    <row r="148" spans="1:9" x14ac:dyDescent="0.3">
      <c r="A148" s="4"/>
      <c r="D148" s="4">
        <v>6</v>
      </c>
      <c r="E148" s="1" t="s">
        <v>394</v>
      </c>
      <c r="F148" s="1" t="s">
        <v>71</v>
      </c>
      <c r="G148" s="4">
        <v>1</v>
      </c>
      <c r="H148" s="6" t="s">
        <v>395</v>
      </c>
      <c r="I148" s="1" t="s">
        <v>70</v>
      </c>
    </row>
    <row r="149" spans="1:9" x14ac:dyDescent="0.3">
      <c r="A149" s="4"/>
      <c r="D149" s="4"/>
      <c r="G149" s="4">
        <v>2</v>
      </c>
      <c r="H149" s="1" t="s">
        <v>69</v>
      </c>
      <c r="I149" s="1" t="s">
        <v>69</v>
      </c>
    </row>
    <row r="150" spans="1:9" x14ac:dyDescent="0.3">
      <c r="A150" s="4"/>
      <c r="D150" s="4"/>
      <c r="G150" s="4">
        <v>3</v>
      </c>
      <c r="H150" s="1" t="s">
        <v>396</v>
      </c>
      <c r="I150" s="1" t="s">
        <v>68</v>
      </c>
    </row>
    <row r="151" spans="1:9" x14ac:dyDescent="0.3">
      <c r="A151" s="4"/>
      <c r="D151" s="4"/>
      <c r="G151" s="4">
        <v>4</v>
      </c>
      <c r="H151" s="1" t="s">
        <v>397</v>
      </c>
      <c r="I151" s="1" t="s">
        <v>67</v>
      </c>
    </row>
    <row r="152" spans="1:9" x14ac:dyDescent="0.3">
      <c r="A152" s="4"/>
      <c r="D152" s="4"/>
      <c r="G152" s="4">
        <v>5</v>
      </c>
      <c r="H152" s="1" t="s">
        <v>362</v>
      </c>
      <c r="I152" s="1" t="s">
        <v>66</v>
      </c>
    </row>
    <row r="153" spans="1:9" x14ac:dyDescent="0.3">
      <c r="A153" s="4"/>
      <c r="D153" s="4">
        <v>7</v>
      </c>
      <c r="E153" s="1" t="s">
        <v>398</v>
      </c>
      <c r="F153" s="1" t="s">
        <v>65</v>
      </c>
      <c r="G153" s="4">
        <v>1</v>
      </c>
      <c r="H153" s="1" t="s">
        <v>399</v>
      </c>
      <c r="I153" s="1" t="s">
        <v>64</v>
      </c>
    </row>
    <row r="154" spans="1:9" x14ac:dyDescent="0.3">
      <c r="A154" s="4"/>
      <c r="D154" s="4"/>
      <c r="G154" s="4">
        <v>2</v>
      </c>
      <c r="H154" s="1" t="s">
        <v>400</v>
      </c>
      <c r="I154" s="1" t="s">
        <v>63</v>
      </c>
    </row>
    <row r="155" spans="1:9" x14ac:dyDescent="0.3">
      <c r="A155" s="4"/>
      <c r="D155" s="4"/>
      <c r="G155" s="4">
        <v>3</v>
      </c>
      <c r="H155" s="1" t="s">
        <v>401</v>
      </c>
      <c r="I155" s="1" t="s">
        <v>62</v>
      </c>
    </row>
    <row r="156" spans="1:9" x14ac:dyDescent="0.3">
      <c r="A156" s="4"/>
      <c r="D156" s="4"/>
      <c r="G156" s="4">
        <v>4</v>
      </c>
      <c r="H156" s="1" t="s">
        <v>402</v>
      </c>
      <c r="I156" s="1" t="s">
        <v>61</v>
      </c>
    </row>
    <row r="157" spans="1:9" x14ac:dyDescent="0.3">
      <c r="A157" s="4"/>
      <c r="D157" s="4"/>
      <c r="G157" s="4">
        <v>5</v>
      </c>
      <c r="H157" s="1" t="s">
        <v>403</v>
      </c>
      <c r="I157" s="1" t="s">
        <v>60</v>
      </c>
    </row>
    <row r="158" spans="1:9" x14ac:dyDescent="0.3">
      <c r="A158" s="4"/>
      <c r="D158" s="4"/>
      <c r="G158" s="4">
        <v>6</v>
      </c>
      <c r="H158" s="1" t="s">
        <v>404</v>
      </c>
      <c r="I158" s="1" t="s">
        <v>59</v>
      </c>
    </row>
    <row r="159" spans="1:9" x14ac:dyDescent="0.3">
      <c r="A159" s="4"/>
      <c r="D159" s="4">
        <v>8</v>
      </c>
      <c r="E159" s="1" t="s">
        <v>405</v>
      </c>
      <c r="F159" s="1" t="s">
        <v>58</v>
      </c>
      <c r="G159" s="4">
        <v>1</v>
      </c>
      <c r="H159" s="1" t="s">
        <v>57</v>
      </c>
      <c r="I159" s="1" t="s">
        <v>57</v>
      </c>
    </row>
    <row r="160" spans="1:9" x14ac:dyDescent="0.3">
      <c r="A160" s="4"/>
      <c r="D160" s="4"/>
      <c r="G160" s="4">
        <v>2</v>
      </c>
      <c r="H160" s="1" t="s">
        <v>406</v>
      </c>
      <c r="I160" s="1" t="s">
        <v>56</v>
      </c>
    </row>
    <row r="161" spans="1:9" x14ac:dyDescent="0.3">
      <c r="A161" s="4"/>
      <c r="D161" s="4"/>
      <c r="G161" s="4">
        <v>3</v>
      </c>
      <c r="H161" s="1" t="s">
        <v>407</v>
      </c>
      <c r="I161" s="1" t="s">
        <v>55</v>
      </c>
    </row>
    <row r="162" spans="1:9" x14ac:dyDescent="0.3">
      <c r="A162" s="4"/>
      <c r="D162" s="4">
        <v>9</v>
      </c>
      <c r="E162" s="6" t="s">
        <v>408</v>
      </c>
      <c r="F162" s="1" t="s">
        <v>16</v>
      </c>
      <c r="G162" s="4">
        <v>1</v>
      </c>
      <c r="H162" s="1" t="s">
        <v>359</v>
      </c>
      <c r="I162" s="1" t="s">
        <v>54</v>
      </c>
    </row>
    <row r="163" spans="1:9" x14ac:dyDescent="0.3">
      <c r="A163" s="4"/>
      <c r="D163" s="4"/>
      <c r="G163" s="4">
        <v>2</v>
      </c>
      <c r="H163" s="1" t="s">
        <v>383</v>
      </c>
      <c r="I163" s="1" t="s">
        <v>53</v>
      </c>
    </row>
    <row r="164" spans="1:9" x14ac:dyDescent="0.3">
      <c r="A164" s="4"/>
      <c r="D164" s="4"/>
      <c r="G164" s="4">
        <v>3</v>
      </c>
      <c r="H164" s="1" t="s">
        <v>409</v>
      </c>
      <c r="I164" s="1" t="s">
        <v>52</v>
      </c>
    </row>
    <row r="165" spans="1:9" x14ac:dyDescent="0.3">
      <c r="A165" s="3"/>
      <c r="B165" s="2"/>
      <c r="C165" s="2"/>
      <c r="D165" s="3"/>
      <c r="E165" s="2"/>
      <c r="F165" s="2"/>
      <c r="G165" s="3">
        <v>4</v>
      </c>
      <c r="H165" s="2" t="s">
        <v>410</v>
      </c>
      <c r="I165" s="2" t="s">
        <v>51</v>
      </c>
    </row>
    <row r="166" spans="1:9" x14ac:dyDescent="0.3">
      <c r="A166" s="4">
        <v>5</v>
      </c>
      <c r="B166" s="472" t="s">
        <v>411</v>
      </c>
      <c r="C166" s="472" t="s">
        <v>50</v>
      </c>
      <c r="D166" s="4">
        <v>1</v>
      </c>
      <c r="E166" s="1" t="s">
        <v>412</v>
      </c>
      <c r="F166" s="1" t="s">
        <v>49</v>
      </c>
      <c r="G166" s="4">
        <v>1</v>
      </c>
      <c r="H166" s="1" t="s">
        <v>413</v>
      </c>
      <c r="I166" s="1" t="s">
        <v>48</v>
      </c>
    </row>
    <row r="167" spans="1:9" x14ac:dyDescent="0.3">
      <c r="A167" s="4"/>
      <c r="B167" s="473"/>
      <c r="C167" s="473"/>
      <c r="D167" s="4"/>
      <c r="G167" s="4">
        <v>2</v>
      </c>
      <c r="H167" s="1" t="s">
        <v>414</v>
      </c>
      <c r="I167" s="1" t="s">
        <v>47</v>
      </c>
    </row>
    <row r="168" spans="1:9" x14ac:dyDescent="0.3">
      <c r="A168" s="4"/>
      <c r="D168" s="4"/>
      <c r="G168" s="4">
        <v>3</v>
      </c>
      <c r="H168" s="1" t="s">
        <v>415</v>
      </c>
      <c r="I168" s="1" t="s">
        <v>46</v>
      </c>
    </row>
    <row r="169" spans="1:9" x14ac:dyDescent="0.3">
      <c r="A169" s="3"/>
      <c r="B169" s="2"/>
      <c r="C169" s="2"/>
      <c r="D169" s="3"/>
      <c r="E169" s="2"/>
      <c r="F169" s="2"/>
      <c r="G169" s="3">
        <v>4</v>
      </c>
      <c r="H169" s="2" t="s">
        <v>416</v>
      </c>
      <c r="I169" s="2" t="s">
        <v>45</v>
      </c>
    </row>
    <row r="170" spans="1:9" x14ac:dyDescent="0.3">
      <c r="A170" s="4">
        <v>6</v>
      </c>
      <c r="B170" s="1" t="s">
        <v>417</v>
      </c>
      <c r="C170" s="1" t="s">
        <v>44</v>
      </c>
      <c r="D170" s="4">
        <v>1</v>
      </c>
      <c r="E170" s="1" t="s">
        <v>418</v>
      </c>
      <c r="F170" s="1" t="s">
        <v>43</v>
      </c>
      <c r="G170" s="4">
        <v>1</v>
      </c>
      <c r="H170" s="1" t="s">
        <v>42</v>
      </c>
      <c r="I170" s="1" t="s">
        <v>42</v>
      </c>
    </row>
    <row r="171" spans="1:9" x14ac:dyDescent="0.3">
      <c r="A171" s="4"/>
      <c r="D171" s="4"/>
      <c r="G171" s="4">
        <v>2</v>
      </c>
      <c r="H171" s="1" t="s">
        <v>419</v>
      </c>
      <c r="I171" s="1" t="s">
        <v>41</v>
      </c>
    </row>
    <row r="172" spans="1:9" x14ac:dyDescent="0.3">
      <c r="A172" s="4"/>
      <c r="D172" s="4"/>
      <c r="G172" s="4">
        <v>3</v>
      </c>
      <c r="H172" s="1" t="s">
        <v>420</v>
      </c>
      <c r="I172" s="1" t="s">
        <v>40</v>
      </c>
    </row>
    <row r="173" spans="1:9" x14ac:dyDescent="0.3">
      <c r="A173" s="4"/>
      <c r="D173" s="4"/>
      <c r="G173" s="4">
        <v>4</v>
      </c>
      <c r="H173" s="1" t="s">
        <v>421</v>
      </c>
      <c r="I173" s="1" t="s">
        <v>39</v>
      </c>
    </row>
    <row r="174" spans="1:9" x14ac:dyDescent="0.3">
      <c r="A174" s="4"/>
      <c r="D174" s="4"/>
      <c r="G174" s="4">
        <v>5</v>
      </c>
      <c r="H174" s="1" t="s">
        <v>422</v>
      </c>
      <c r="I174" s="1" t="s">
        <v>38</v>
      </c>
    </row>
    <row r="175" spans="1:9" x14ac:dyDescent="0.3">
      <c r="A175" s="4"/>
      <c r="D175" s="4"/>
      <c r="G175" s="4">
        <v>6</v>
      </c>
      <c r="H175" s="1" t="s">
        <v>423</v>
      </c>
      <c r="I175" s="1" t="s">
        <v>37</v>
      </c>
    </row>
    <row r="176" spans="1:9" x14ac:dyDescent="0.3">
      <c r="A176" s="4"/>
      <c r="D176" s="4">
        <v>2</v>
      </c>
      <c r="E176" s="1" t="s">
        <v>424</v>
      </c>
      <c r="F176" s="1" t="s">
        <v>36</v>
      </c>
      <c r="G176" s="4">
        <v>1</v>
      </c>
      <c r="H176" s="1" t="s">
        <v>425</v>
      </c>
      <c r="I176" s="1" t="s">
        <v>35</v>
      </c>
    </row>
    <row r="177" spans="1:9" x14ac:dyDescent="0.3">
      <c r="A177" s="4"/>
      <c r="D177" s="4">
        <v>3</v>
      </c>
      <c r="E177" s="1" t="s">
        <v>426</v>
      </c>
      <c r="F177" s="1" t="s">
        <v>34</v>
      </c>
      <c r="G177" s="4">
        <v>1</v>
      </c>
      <c r="H177" s="1" t="s">
        <v>427</v>
      </c>
      <c r="I177" s="1" t="s">
        <v>33</v>
      </c>
    </row>
    <row r="178" spans="1:9" x14ac:dyDescent="0.3">
      <c r="A178" s="4"/>
      <c r="D178" s="4"/>
      <c r="G178" s="4">
        <v>2</v>
      </c>
      <c r="H178" s="1" t="s">
        <v>428</v>
      </c>
      <c r="I178" s="1" t="s">
        <v>32</v>
      </c>
    </row>
    <row r="179" spans="1:9" x14ac:dyDescent="0.3">
      <c r="A179" s="4"/>
      <c r="D179" s="4"/>
      <c r="G179" s="4">
        <v>3</v>
      </c>
      <c r="H179" s="1" t="s">
        <v>429</v>
      </c>
      <c r="I179" s="1" t="s">
        <v>31</v>
      </c>
    </row>
    <row r="180" spans="1:9" x14ac:dyDescent="0.3">
      <c r="A180" s="4"/>
      <c r="D180" s="4"/>
      <c r="G180" s="4">
        <v>4</v>
      </c>
      <c r="H180" s="1" t="s">
        <v>430</v>
      </c>
      <c r="I180" s="1" t="s">
        <v>30</v>
      </c>
    </row>
    <row r="181" spans="1:9" x14ac:dyDescent="0.3">
      <c r="A181" s="4"/>
      <c r="D181" s="4"/>
      <c r="G181" s="4">
        <v>5</v>
      </c>
      <c r="H181" s="6" t="s">
        <v>431</v>
      </c>
      <c r="I181" s="1" t="s">
        <v>29</v>
      </c>
    </row>
    <row r="182" spans="1:9" x14ac:dyDescent="0.3">
      <c r="A182" s="4"/>
      <c r="D182" s="4"/>
      <c r="G182" s="4">
        <v>6</v>
      </c>
      <c r="H182" s="1" t="s">
        <v>432</v>
      </c>
      <c r="I182" s="1" t="s">
        <v>28</v>
      </c>
    </row>
    <row r="183" spans="1:9" x14ac:dyDescent="0.3">
      <c r="A183" s="4"/>
      <c r="D183" s="4"/>
      <c r="G183" s="4">
        <v>7</v>
      </c>
      <c r="H183" s="1" t="s">
        <v>433</v>
      </c>
      <c r="I183" s="1" t="s">
        <v>27</v>
      </c>
    </row>
    <row r="184" spans="1:9" x14ac:dyDescent="0.3">
      <c r="A184" s="4"/>
      <c r="D184" s="4"/>
      <c r="G184" s="4">
        <v>8</v>
      </c>
      <c r="H184" s="1" t="s">
        <v>434</v>
      </c>
      <c r="I184" s="1" t="s">
        <v>26</v>
      </c>
    </row>
    <row r="185" spans="1:9" x14ac:dyDescent="0.3">
      <c r="A185" s="4"/>
      <c r="D185" s="4"/>
      <c r="G185" s="4">
        <v>9</v>
      </c>
      <c r="H185" s="1" t="s">
        <v>435</v>
      </c>
      <c r="I185" s="1" t="s">
        <v>25</v>
      </c>
    </row>
    <row r="186" spans="1:9" x14ac:dyDescent="0.3">
      <c r="A186" s="4"/>
      <c r="D186" s="4">
        <v>4</v>
      </c>
      <c r="E186" s="1" t="s">
        <v>436</v>
      </c>
      <c r="F186" s="1" t="s">
        <v>24</v>
      </c>
      <c r="G186" s="4">
        <v>1</v>
      </c>
      <c r="H186" s="1" t="s">
        <v>383</v>
      </c>
      <c r="I186" s="1" t="s">
        <v>23</v>
      </c>
    </row>
    <row r="187" spans="1:9" x14ac:dyDescent="0.3">
      <c r="A187" s="4"/>
      <c r="D187" s="4"/>
      <c r="G187" s="4">
        <v>2</v>
      </c>
      <c r="H187" s="1" t="s">
        <v>437</v>
      </c>
      <c r="I187" s="1" t="s">
        <v>22</v>
      </c>
    </row>
    <row r="188" spans="1:9" x14ac:dyDescent="0.3">
      <c r="A188" s="4"/>
      <c r="D188" s="4"/>
      <c r="G188" s="4">
        <v>3</v>
      </c>
      <c r="H188" s="1" t="s">
        <v>438</v>
      </c>
      <c r="I188" s="1" t="s">
        <v>21</v>
      </c>
    </row>
    <row r="189" spans="1:9" x14ac:dyDescent="0.3">
      <c r="A189" s="4"/>
      <c r="D189" s="4"/>
      <c r="G189" s="4">
        <v>4</v>
      </c>
      <c r="H189" s="1" t="s">
        <v>439</v>
      </c>
      <c r="I189" s="1" t="s">
        <v>20</v>
      </c>
    </row>
    <row r="190" spans="1:9" x14ac:dyDescent="0.3">
      <c r="A190" s="4"/>
      <c r="D190" s="4"/>
      <c r="G190" s="4">
        <v>5</v>
      </c>
      <c r="H190" s="1" t="s">
        <v>440</v>
      </c>
      <c r="I190" s="1" t="s">
        <v>19</v>
      </c>
    </row>
    <row r="191" spans="1:9" x14ac:dyDescent="0.3">
      <c r="A191" s="4"/>
      <c r="D191" s="4"/>
      <c r="G191" s="4">
        <v>6</v>
      </c>
      <c r="H191" s="1" t="s">
        <v>441</v>
      </c>
      <c r="I191" s="1" t="s">
        <v>18</v>
      </c>
    </row>
    <row r="192" spans="1:9" x14ac:dyDescent="0.3">
      <c r="A192" s="4"/>
      <c r="D192" s="4"/>
      <c r="G192" s="4">
        <v>7</v>
      </c>
      <c r="H192" s="1" t="s">
        <v>252</v>
      </c>
      <c r="I192" s="1" t="s">
        <v>17</v>
      </c>
    </row>
    <row r="193" spans="1:9" x14ac:dyDescent="0.3">
      <c r="A193" s="4"/>
      <c r="D193" s="4"/>
      <c r="G193" s="4">
        <v>8</v>
      </c>
      <c r="H193" s="6" t="s">
        <v>442</v>
      </c>
      <c r="I193" s="1" t="s">
        <v>16</v>
      </c>
    </row>
    <row r="194" spans="1:9" x14ac:dyDescent="0.3">
      <c r="A194" s="4"/>
      <c r="D194" s="4">
        <v>5</v>
      </c>
      <c r="E194" s="1" t="s">
        <v>443</v>
      </c>
      <c r="F194" s="1" t="s">
        <v>15</v>
      </c>
      <c r="G194" s="4">
        <v>1</v>
      </c>
      <c r="H194" s="1" t="s">
        <v>444</v>
      </c>
      <c r="I194" s="1" t="s">
        <v>14</v>
      </c>
    </row>
    <row r="195" spans="1:9" x14ac:dyDescent="0.3">
      <c r="A195" s="4"/>
      <c r="D195" s="4">
        <v>6</v>
      </c>
      <c r="E195" s="1" t="s">
        <v>445</v>
      </c>
      <c r="F195" s="1" t="s">
        <v>13</v>
      </c>
      <c r="G195" s="4">
        <v>1</v>
      </c>
      <c r="H195" s="1" t="s">
        <v>446</v>
      </c>
      <c r="I195" s="1" t="s">
        <v>12</v>
      </c>
    </row>
    <row r="196" spans="1:9" x14ac:dyDescent="0.3">
      <c r="A196" s="4"/>
      <c r="D196" s="4"/>
      <c r="G196" s="4">
        <v>2</v>
      </c>
      <c r="H196" s="1" t="s">
        <v>447</v>
      </c>
      <c r="I196" s="1" t="s">
        <v>11</v>
      </c>
    </row>
    <row r="197" spans="1:9" x14ac:dyDescent="0.3">
      <c r="A197" s="4"/>
      <c r="D197" s="4"/>
      <c r="G197" s="4">
        <v>3</v>
      </c>
      <c r="H197" s="1" t="s">
        <v>448</v>
      </c>
      <c r="I197" s="1" t="s">
        <v>10</v>
      </c>
    </row>
    <row r="198" spans="1:9" x14ac:dyDescent="0.3">
      <c r="A198" s="3"/>
      <c r="B198" s="2"/>
      <c r="C198" s="2"/>
      <c r="D198" s="3">
        <v>7</v>
      </c>
      <c r="E198" s="2" t="s">
        <v>449</v>
      </c>
      <c r="F198" s="2" t="s">
        <v>9</v>
      </c>
      <c r="G198" s="3">
        <v>1</v>
      </c>
      <c r="H198" s="2" t="s">
        <v>450</v>
      </c>
      <c r="I198" s="2" t="s">
        <v>8</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72"/>
  <sheetViews>
    <sheetView workbookViewId="0">
      <pane ySplit="1" topLeftCell="A2" activePane="bottomLeft" state="frozen"/>
      <selection activeCell="B36" sqref="B36"/>
      <selection pane="bottomLeft" activeCell="A2" sqref="A2"/>
    </sheetView>
  </sheetViews>
  <sheetFormatPr defaultColWidth="9.21875" defaultRowHeight="13.8" x14ac:dyDescent="0.3"/>
  <cols>
    <col min="1" max="1" width="7.44140625" style="25" bestFit="1" customWidth="1"/>
    <col min="2" max="2" width="60.44140625" style="25" bestFit="1" customWidth="1"/>
    <col min="3" max="3" width="69.77734375" style="25" bestFit="1" customWidth="1"/>
    <col min="4" max="16384" width="9.21875" style="8"/>
  </cols>
  <sheetData>
    <row r="1" spans="1:9" ht="14.4" x14ac:dyDescent="0.3">
      <c r="A1" s="23" t="s">
        <v>622</v>
      </c>
      <c r="B1" s="23" t="s">
        <v>455</v>
      </c>
      <c r="C1" s="23" t="s">
        <v>621</v>
      </c>
      <c r="I1" s="7"/>
    </row>
    <row r="2" spans="1:9" s="12" customFormat="1" ht="12.75" customHeight="1" x14ac:dyDescent="0.3">
      <c r="A2" s="24">
        <v>1</v>
      </c>
      <c r="B2" s="26" t="s">
        <v>538</v>
      </c>
      <c r="C2" s="26" t="s">
        <v>467</v>
      </c>
    </row>
    <row r="3" spans="1:9" s="12" customFormat="1" ht="12.75" customHeight="1" x14ac:dyDescent="0.3">
      <c r="A3" s="24">
        <v>2</v>
      </c>
      <c r="B3" s="26" t="s">
        <v>608</v>
      </c>
      <c r="C3" s="26" t="s">
        <v>468</v>
      </c>
    </row>
    <row r="4" spans="1:9" s="12" customFormat="1" ht="12.75" customHeight="1" x14ac:dyDescent="0.3">
      <c r="A4" s="24">
        <v>3</v>
      </c>
      <c r="B4" s="26" t="s">
        <v>607</v>
      </c>
      <c r="C4" s="26" t="s">
        <v>469</v>
      </c>
    </row>
    <row r="5" spans="1:9" s="12" customFormat="1" ht="12.75" customHeight="1" x14ac:dyDescent="0.3">
      <c r="A5" s="24">
        <v>4</v>
      </c>
      <c r="B5" s="26" t="s">
        <v>606</v>
      </c>
      <c r="C5" s="26" t="s">
        <v>470</v>
      </c>
    </row>
    <row r="6" spans="1:9" s="12" customFormat="1" ht="12.75" customHeight="1" x14ac:dyDescent="0.3">
      <c r="A6" s="24">
        <v>5</v>
      </c>
      <c r="B6" s="26" t="s">
        <v>605</v>
      </c>
      <c r="C6" s="26" t="s">
        <v>471</v>
      </c>
    </row>
    <row r="7" spans="1:9" s="12" customFormat="1" ht="12.75" customHeight="1" x14ac:dyDescent="0.3">
      <c r="A7" s="24">
        <v>6</v>
      </c>
      <c r="B7" s="26" t="s">
        <v>604</v>
      </c>
      <c r="C7" s="26" t="s">
        <v>472</v>
      </c>
    </row>
    <row r="8" spans="1:9" s="12" customFormat="1" ht="12.75" customHeight="1" x14ac:dyDescent="0.3">
      <c r="A8" s="24">
        <v>7</v>
      </c>
      <c r="B8" s="26" t="s">
        <v>603</v>
      </c>
      <c r="C8" s="26" t="s">
        <v>473</v>
      </c>
    </row>
    <row r="9" spans="1:9" s="12" customFormat="1" ht="12.75" customHeight="1" x14ac:dyDescent="0.3">
      <c r="A9" s="24">
        <v>8</v>
      </c>
      <c r="B9" s="26" t="s">
        <v>602</v>
      </c>
      <c r="C9" s="26" t="s">
        <v>474</v>
      </c>
    </row>
    <row r="10" spans="1:9" s="12" customFormat="1" ht="12.75" customHeight="1" x14ac:dyDescent="0.3">
      <c r="A10" s="24">
        <v>9</v>
      </c>
      <c r="B10" s="26" t="s">
        <v>601</v>
      </c>
      <c r="C10" s="26" t="s">
        <v>475</v>
      </c>
    </row>
    <row r="11" spans="1:9" s="12" customFormat="1" ht="12.75" customHeight="1" x14ac:dyDescent="0.3">
      <c r="A11" s="24">
        <v>10</v>
      </c>
      <c r="B11" s="27" t="s">
        <v>600</v>
      </c>
      <c r="C11" s="26" t="s">
        <v>476</v>
      </c>
      <c r="D11" s="13"/>
      <c r="E11" s="13"/>
      <c r="F11" s="13"/>
    </row>
    <row r="12" spans="1:9" s="12" customFormat="1" ht="12.75" customHeight="1" x14ac:dyDescent="0.3">
      <c r="A12" s="24">
        <v>11</v>
      </c>
      <c r="B12" s="27" t="s">
        <v>554</v>
      </c>
      <c r="C12" s="26" t="s">
        <v>477</v>
      </c>
      <c r="D12" s="13"/>
      <c r="E12" s="13"/>
      <c r="F12" s="13"/>
    </row>
    <row r="13" spans="1:9" s="12" customFormat="1" ht="12.75" customHeight="1" x14ac:dyDescent="0.3">
      <c r="A13" s="24">
        <v>12</v>
      </c>
      <c r="B13" s="26" t="s">
        <v>539</v>
      </c>
      <c r="C13" s="26" t="s">
        <v>478</v>
      </c>
    </row>
    <row r="14" spans="1:9" s="12" customFormat="1" ht="12.75" customHeight="1" x14ac:dyDescent="0.3">
      <c r="A14" s="24">
        <v>13</v>
      </c>
      <c r="B14" s="26" t="s">
        <v>599</v>
      </c>
      <c r="C14" s="26" t="s">
        <v>479</v>
      </c>
    </row>
    <row r="15" spans="1:9" s="12" customFormat="1" ht="12.75" customHeight="1" x14ac:dyDescent="0.3">
      <c r="A15" s="24">
        <v>14</v>
      </c>
      <c r="B15" s="26" t="s">
        <v>568</v>
      </c>
      <c r="C15" s="26" t="s">
        <v>480</v>
      </c>
    </row>
    <row r="16" spans="1:9" s="12" customFormat="1" ht="12.75" customHeight="1" x14ac:dyDescent="0.3">
      <c r="A16" s="24">
        <v>15</v>
      </c>
      <c r="B16" s="26" t="s">
        <v>569</v>
      </c>
      <c r="C16" s="26" t="s">
        <v>481</v>
      </c>
    </row>
    <row r="17" spans="1:9" s="13" customFormat="1" ht="12.75" customHeight="1" x14ac:dyDescent="0.3">
      <c r="A17" s="24">
        <v>16</v>
      </c>
      <c r="B17" s="27" t="s">
        <v>553</v>
      </c>
      <c r="C17" s="26" t="s">
        <v>482</v>
      </c>
    </row>
    <row r="18" spans="1:9" s="12" customFormat="1" ht="12.75" customHeight="1" x14ac:dyDescent="0.3">
      <c r="A18" s="24">
        <v>17</v>
      </c>
      <c r="B18" s="26" t="s">
        <v>548</v>
      </c>
      <c r="C18" s="26" t="s">
        <v>483</v>
      </c>
    </row>
    <row r="19" spans="1:9" s="12" customFormat="1" ht="12.75" customHeight="1" x14ac:dyDescent="0.3">
      <c r="A19" s="24">
        <v>18</v>
      </c>
      <c r="B19" s="26" t="s">
        <v>540</v>
      </c>
      <c r="C19" s="26" t="s">
        <v>484</v>
      </c>
    </row>
    <row r="20" spans="1:9" s="12" customFormat="1" ht="12.75" customHeight="1" x14ac:dyDescent="0.3">
      <c r="A20" s="24">
        <v>19</v>
      </c>
      <c r="B20" s="26" t="s">
        <v>541</v>
      </c>
      <c r="C20" s="26" t="s">
        <v>485</v>
      </c>
    </row>
    <row r="21" spans="1:9" s="12" customFormat="1" ht="12.75" customHeight="1" x14ac:dyDescent="0.3">
      <c r="A21" s="24">
        <v>20</v>
      </c>
      <c r="B21" s="26" t="s">
        <v>570</v>
      </c>
      <c r="C21" s="26" t="s">
        <v>486</v>
      </c>
    </row>
    <row r="22" spans="1:9" s="12" customFormat="1" ht="12.75" customHeight="1" x14ac:dyDescent="0.3">
      <c r="A22" s="24">
        <v>21</v>
      </c>
      <c r="B22" s="26" t="s">
        <v>542</v>
      </c>
      <c r="C22" s="26" t="s">
        <v>487</v>
      </c>
    </row>
    <row r="23" spans="1:9" s="12" customFormat="1" ht="12.75" customHeight="1" x14ac:dyDescent="0.3">
      <c r="A23" s="24">
        <v>22</v>
      </c>
      <c r="B23" s="27" t="s">
        <v>549</v>
      </c>
      <c r="C23" s="26" t="s">
        <v>488</v>
      </c>
      <c r="D23" s="13"/>
      <c r="E23" s="13"/>
      <c r="F23" s="13"/>
    </row>
    <row r="24" spans="1:9" s="12" customFormat="1" ht="12.75" customHeight="1" x14ac:dyDescent="0.3">
      <c r="A24" s="24">
        <v>23</v>
      </c>
      <c r="B24" s="27" t="s">
        <v>550</v>
      </c>
      <c r="C24" s="26" t="s">
        <v>489</v>
      </c>
      <c r="D24" s="13"/>
      <c r="E24" s="13"/>
      <c r="F24" s="13"/>
    </row>
    <row r="25" spans="1:9" s="12" customFormat="1" ht="12.75" customHeight="1" x14ac:dyDescent="0.3">
      <c r="A25" s="24">
        <v>24</v>
      </c>
      <c r="B25" s="26" t="s">
        <v>543</v>
      </c>
      <c r="C25" s="26" t="s">
        <v>490</v>
      </c>
    </row>
    <row r="26" spans="1:9" s="13" customFormat="1" ht="12.75" customHeight="1" x14ac:dyDescent="0.3">
      <c r="A26" s="24">
        <v>25</v>
      </c>
      <c r="B26" s="27" t="s">
        <v>571</v>
      </c>
      <c r="C26" s="26" t="s">
        <v>491</v>
      </c>
    </row>
    <row r="27" spans="1:9" s="12" customFormat="1" ht="12.75" customHeight="1" x14ac:dyDescent="0.3">
      <c r="A27" s="24">
        <v>26</v>
      </c>
      <c r="B27" s="27" t="s">
        <v>563</v>
      </c>
      <c r="C27" s="26" t="s">
        <v>492</v>
      </c>
      <c r="D27" s="13"/>
      <c r="E27" s="13"/>
      <c r="F27" s="13"/>
      <c r="G27" s="13"/>
      <c r="H27" s="13"/>
      <c r="I27" s="13"/>
    </row>
    <row r="28" spans="1:9" s="12" customFormat="1" ht="12.75" customHeight="1" x14ac:dyDescent="0.3">
      <c r="A28" s="24">
        <v>27</v>
      </c>
      <c r="B28" s="26" t="s">
        <v>551</v>
      </c>
      <c r="C28" s="26" t="s">
        <v>493</v>
      </c>
    </row>
    <row r="29" spans="1:9" s="13" customFormat="1" ht="12.75" customHeight="1" x14ac:dyDescent="0.3">
      <c r="A29" s="24">
        <v>28</v>
      </c>
      <c r="B29" s="27" t="s">
        <v>598</v>
      </c>
      <c r="C29" s="26" t="s">
        <v>494</v>
      </c>
    </row>
    <row r="30" spans="1:9" s="12" customFormat="1" ht="12.75" customHeight="1" x14ac:dyDescent="0.3">
      <c r="A30" s="24">
        <v>29</v>
      </c>
      <c r="B30" s="26" t="s">
        <v>552</v>
      </c>
      <c r="C30" s="26" t="s">
        <v>495</v>
      </c>
    </row>
    <row r="31" spans="1:9" s="12" customFormat="1" ht="12.75" customHeight="1" x14ac:dyDescent="0.3">
      <c r="A31" s="24">
        <v>30</v>
      </c>
      <c r="B31" s="26" t="s">
        <v>572</v>
      </c>
      <c r="C31" s="26" t="s">
        <v>496</v>
      </c>
    </row>
    <row r="32" spans="1:9" s="12" customFormat="1" ht="12.75" customHeight="1" x14ac:dyDescent="0.3">
      <c r="A32" s="24">
        <v>31</v>
      </c>
      <c r="B32" s="26" t="s">
        <v>573</v>
      </c>
      <c r="C32" s="26" t="s">
        <v>497</v>
      </c>
    </row>
    <row r="33" spans="1:17" s="12" customFormat="1" ht="12.75" customHeight="1" x14ac:dyDescent="0.3">
      <c r="A33" s="24">
        <v>32</v>
      </c>
      <c r="B33" s="26" t="s">
        <v>574</v>
      </c>
      <c r="C33" s="26" t="s">
        <v>498</v>
      </c>
    </row>
    <row r="34" spans="1:17" s="12" customFormat="1" ht="12.75" customHeight="1" x14ac:dyDescent="0.3">
      <c r="A34" s="24">
        <v>33</v>
      </c>
      <c r="B34" s="26" t="s">
        <v>575</v>
      </c>
      <c r="C34" s="26" t="s">
        <v>499</v>
      </c>
    </row>
    <row r="35" spans="1:17" s="12" customFormat="1" ht="12.75" customHeight="1" x14ac:dyDescent="0.3">
      <c r="A35" s="24">
        <v>34</v>
      </c>
      <c r="B35" s="26" t="s">
        <v>576</v>
      </c>
      <c r="C35" s="26" t="s">
        <v>500</v>
      </c>
    </row>
    <row r="36" spans="1:17" s="13" customFormat="1" ht="12.75" customHeight="1" x14ac:dyDescent="0.3">
      <c r="A36" s="24">
        <v>35</v>
      </c>
      <c r="B36" s="27" t="s">
        <v>567</v>
      </c>
      <c r="C36" s="26" t="s">
        <v>501</v>
      </c>
    </row>
    <row r="37" spans="1:17" s="12" customFormat="1" ht="12.75" customHeight="1" x14ac:dyDescent="0.3">
      <c r="A37" s="24">
        <v>36</v>
      </c>
      <c r="B37" s="26" t="s">
        <v>577</v>
      </c>
      <c r="C37" s="26" t="s">
        <v>502</v>
      </c>
    </row>
    <row r="38" spans="1:17" s="13" customFormat="1" ht="12.75" customHeight="1" x14ac:dyDescent="0.3">
      <c r="A38" s="24">
        <v>37</v>
      </c>
      <c r="B38" s="27" t="s">
        <v>578</v>
      </c>
      <c r="C38" s="26" t="s">
        <v>503</v>
      </c>
    </row>
    <row r="39" spans="1:17" s="12" customFormat="1" ht="12.75" customHeight="1" x14ac:dyDescent="0.3">
      <c r="A39" s="24">
        <v>38</v>
      </c>
      <c r="B39" s="26" t="s">
        <v>579</v>
      </c>
      <c r="C39" s="26" t="s">
        <v>504</v>
      </c>
    </row>
    <row r="40" spans="1:17" s="12" customFormat="1" ht="12.75" customHeight="1" x14ac:dyDescent="0.3">
      <c r="A40" s="24">
        <v>39</v>
      </c>
      <c r="B40" s="27" t="s">
        <v>564</v>
      </c>
      <c r="C40" s="26" t="s">
        <v>505</v>
      </c>
      <c r="D40" s="13"/>
      <c r="E40" s="13"/>
      <c r="F40" s="13"/>
      <c r="G40" s="13"/>
      <c r="H40" s="13"/>
      <c r="I40" s="13"/>
      <c r="J40" s="13"/>
      <c r="K40" s="13"/>
      <c r="L40" s="13"/>
      <c r="M40" s="13"/>
      <c r="N40" s="13"/>
      <c r="O40" s="13"/>
      <c r="P40" s="13"/>
      <c r="Q40" s="13"/>
    </row>
    <row r="41" spans="1:17" s="12" customFormat="1" ht="12.75" customHeight="1" x14ac:dyDescent="0.3">
      <c r="A41" s="24">
        <v>40</v>
      </c>
      <c r="B41" s="27" t="s">
        <v>565</v>
      </c>
      <c r="C41" s="26" t="s">
        <v>506</v>
      </c>
      <c r="D41" s="13"/>
      <c r="E41" s="13"/>
      <c r="F41" s="13"/>
      <c r="G41" s="13"/>
      <c r="H41" s="13"/>
      <c r="I41" s="13"/>
      <c r="J41" s="13"/>
      <c r="K41" s="13"/>
      <c r="L41" s="13"/>
      <c r="M41" s="13"/>
      <c r="N41" s="13"/>
      <c r="O41" s="13"/>
      <c r="P41" s="13"/>
      <c r="Q41" s="13"/>
    </row>
    <row r="42" spans="1:17" s="12" customFormat="1" ht="12.75" customHeight="1" x14ac:dyDescent="0.3">
      <c r="A42" s="24">
        <v>41</v>
      </c>
      <c r="B42" s="27" t="s">
        <v>555</v>
      </c>
      <c r="C42" s="26" t="s">
        <v>507</v>
      </c>
      <c r="D42" s="13"/>
      <c r="E42" s="13"/>
      <c r="F42" s="13"/>
      <c r="G42" s="13"/>
      <c r="H42" s="13"/>
      <c r="I42" s="13"/>
      <c r="J42" s="13"/>
      <c r="K42" s="13"/>
      <c r="L42" s="13"/>
      <c r="M42" s="13"/>
      <c r="N42" s="13"/>
      <c r="O42" s="13"/>
      <c r="P42" s="13"/>
      <c r="Q42" s="13"/>
    </row>
    <row r="43" spans="1:17" s="12" customFormat="1" ht="12.75" customHeight="1" x14ac:dyDescent="0.3">
      <c r="A43" s="24">
        <v>42</v>
      </c>
      <c r="B43" s="26" t="s">
        <v>556</v>
      </c>
      <c r="C43" s="26" t="s">
        <v>508</v>
      </c>
    </row>
    <row r="44" spans="1:17" s="12" customFormat="1" ht="12.75" customHeight="1" x14ac:dyDescent="0.3">
      <c r="A44" s="24">
        <v>43</v>
      </c>
      <c r="B44" s="26" t="s">
        <v>580</v>
      </c>
      <c r="C44" s="26" t="s">
        <v>509</v>
      </c>
    </row>
    <row r="45" spans="1:17" s="12" customFormat="1" ht="12.75" customHeight="1" x14ac:dyDescent="0.3">
      <c r="A45" s="24">
        <v>44</v>
      </c>
      <c r="B45" s="26" t="s">
        <v>581</v>
      </c>
      <c r="C45" s="26" t="s">
        <v>510</v>
      </c>
    </row>
    <row r="46" spans="1:17" s="12" customFormat="1" ht="12.75" customHeight="1" x14ac:dyDescent="0.3">
      <c r="A46" s="24">
        <v>45</v>
      </c>
      <c r="B46" s="26" t="s">
        <v>597</v>
      </c>
      <c r="C46" s="26" t="s">
        <v>511</v>
      </c>
    </row>
    <row r="47" spans="1:17" s="12" customFormat="1" ht="12.75" customHeight="1" x14ac:dyDescent="0.3">
      <c r="A47" s="24">
        <v>46</v>
      </c>
      <c r="B47" s="26" t="s">
        <v>582</v>
      </c>
      <c r="C47" s="26" t="s">
        <v>512</v>
      </c>
    </row>
    <row r="48" spans="1:17" s="12" customFormat="1" ht="12.75" customHeight="1" x14ac:dyDescent="0.3">
      <c r="A48" s="24">
        <v>47</v>
      </c>
      <c r="B48" s="26" t="s">
        <v>583</v>
      </c>
      <c r="C48" s="26" t="s">
        <v>513</v>
      </c>
    </row>
    <row r="49" spans="1:18" s="12" customFormat="1" ht="12.75" customHeight="1" x14ac:dyDescent="0.3">
      <c r="A49" s="24">
        <v>48</v>
      </c>
      <c r="B49" s="26" t="s">
        <v>557</v>
      </c>
      <c r="C49" s="26" t="s">
        <v>514</v>
      </c>
    </row>
    <row r="50" spans="1:18" s="12" customFormat="1" ht="12.75" customHeight="1" x14ac:dyDescent="0.3">
      <c r="A50" s="24">
        <v>49</v>
      </c>
      <c r="B50" s="26" t="s">
        <v>558</v>
      </c>
      <c r="C50" s="26" t="s">
        <v>515</v>
      </c>
    </row>
    <row r="51" spans="1:18" s="12" customFormat="1" ht="12.75" customHeight="1" x14ac:dyDescent="0.3">
      <c r="A51" s="24">
        <v>50</v>
      </c>
      <c r="B51" s="26" t="s">
        <v>584</v>
      </c>
      <c r="C51" s="26" t="s">
        <v>516</v>
      </c>
    </row>
    <row r="52" spans="1:18" s="12" customFormat="1" ht="12.75" customHeight="1" x14ac:dyDescent="0.3">
      <c r="A52" s="24">
        <v>51</v>
      </c>
      <c r="B52" s="27" t="s">
        <v>596</v>
      </c>
      <c r="C52" s="26" t="s">
        <v>517</v>
      </c>
      <c r="D52" s="13"/>
      <c r="E52" s="13"/>
      <c r="F52" s="13"/>
      <c r="G52" s="13"/>
      <c r="H52" s="13"/>
      <c r="I52" s="13"/>
      <c r="J52" s="13"/>
      <c r="K52" s="13"/>
      <c r="L52" s="13"/>
      <c r="M52" s="13"/>
      <c r="N52" s="13"/>
      <c r="O52" s="13"/>
      <c r="P52" s="13"/>
      <c r="Q52" s="13"/>
    </row>
    <row r="53" spans="1:18" s="12" customFormat="1" ht="12.75" customHeight="1" x14ac:dyDescent="0.3">
      <c r="A53" s="24">
        <v>52</v>
      </c>
      <c r="B53" s="27" t="s">
        <v>566</v>
      </c>
      <c r="C53" s="26" t="s">
        <v>518</v>
      </c>
      <c r="D53" s="13"/>
      <c r="E53" s="13"/>
      <c r="F53" s="13"/>
      <c r="G53" s="13"/>
      <c r="H53" s="13"/>
      <c r="I53" s="13"/>
      <c r="J53" s="13"/>
      <c r="K53" s="13"/>
      <c r="L53" s="13"/>
      <c r="M53" s="13"/>
      <c r="N53" s="13"/>
      <c r="O53" s="13"/>
      <c r="P53" s="13"/>
      <c r="Q53" s="13"/>
      <c r="R53" s="13"/>
    </row>
    <row r="54" spans="1:18" s="12" customFormat="1" ht="12.75" customHeight="1" x14ac:dyDescent="0.3">
      <c r="A54" s="24">
        <v>53</v>
      </c>
      <c r="B54" s="26" t="s">
        <v>559</v>
      </c>
      <c r="C54" s="26" t="s">
        <v>519</v>
      </c>
    </row>
    <row r="55" spans="1:18" s="12" customFormat="1" ht="12.75" customHeight="1" x14ac:dyDescent="0.3">
      <c r="A55" s="24">
        <v>54</v>
      </c>
      <c r="B55" s="27" t="s">
        <v>595</v>
      </c>
      <c r="C55" s="26" t="s">
        <v>520</v>
      </c>
      <c r="D55" s="13"/>
      <c r="E55" s="13"/>
      <c r="F55" s="13"/>
      <c r="G55" s="13"/>
      <c r="H55" s="13"/>
      <c r="I55" s="13"/>
      <c r="J55" s="13"/>
      <c r="K55" s="13"/>
      <c r="L55" s="13"/>
      <c r="M55" s="13"/>
      <c r="N55" s="13"/>
      <c r="O55" s="13"/>
      <c r="P55" s="13"/>
      <c r="Q55" s="13"/>
      <c r="R55" s="13"/>
    </row>
    <row r="56" spans="1:18" s="12" customFormat="1" ht="12.75" customHeight="1" x14ac:dyDescent="0.3">
      <c r="A56" s="24">
        <v>55</v>
      </c>
      <c r="B56" s="27" t="s">
        <v>560</v>
      </c>
      <c r="C56" s="26" t="s">
        <v>521</v>
      </c>
      <c r="D56" s="13"/>
      <c r="E56" s="13"/>
      <c r="F56" s="13"/>
      <c r="G56" s="13"/>
      <c r="H56" s="13"/>
      <c r="I56" s="13"/>
      <c r="J56" s="13"/>
      <c r="K56" s="13"/>
      <c r="L56" s="13"/>
      <c r="M56" s="13"/>
      <c r="N56" s="13"/>
      <c r="O56" s="13"/>
      <c r="P56" s="13"/>
      <c r="Q56" s="13"/>
      <c r="R56" s="13"/>
    </row>
    <row r="57" spans="1:18" s="12" customFormat="1" ht="12.75" customHeight="1" x14ac:dyDescent="0.3">
      <c r="A57" s="24">
        <v>56</v>
      </c>
      <c r="B57" s="27" t="s">
        <v>593</v>
      </c>
      <c r="C57" s="26" t="s">
        <v>522</v>
      </c>
      <c r="D57" s="13"/>
      <c r="E57" s="13"/>
      <c r="F57" s="13"/>
      <c r="G57" s="13"/>
      <c r="H57" s="13"/>
      <c r="I57" s="13"/>
      <c r="J57" s="13"/>
      <c r="K57" s="13"/>
      <c r="L57" s="13"/>
      <c r="M57" s="13"/>
      <c r="N57" s="13"/>
      <c r="O57" s="13"/>
      <c r="P57" s="13"/>
      <c r="Q57" s="13"/>
      <c r="R57" s="13"/>
    </row>
    <row r="58" spans="1:18" s="12" customFormat="1" ht="12.75" customHeight="1" x14ac:dyDescent="0.3">
      <c r="A58" s="24">
        <v>57</v>
      </c>
      <c r="B58" s="27" t="s">
        <v>594</v>
      </c>
      <c r="C58" s="26" t="s">
        <v>523</v>
      </c>
    </row>
    <row r="59" spans="1:18" s="12" customFormat="1" ht="12.75" customHeight="1" x14ac:dyDescent="0.3">
      <c r="A59" s="24">
        <v>58</v>
      </c>
      <c r="B59" s="26" t="s">
        <v>544</v>
      </c>
      <c r="C59" s="26" t="s">
        <v>524</v>
      </c>
    </row>
    <row r="60" spans="1:18" s="12" customFormat="1" ht="12.75" customHeight="1" x14ac:dyDescent="0.3">
      <c r="A60" s="24">
        <v>59</v>
      </c>
      <c r="B60" s="26" t="s">
        <v>585</v>
      </c>
      <c r="C60" s="26" t="s">
        <v>525</v>
      </c>
    </row>
    <row r="61" spans="1:18" s="12" customFormat="1" ht="12.75" customHeight="1" x14ac:dyDescent="0.3">
      <c r="A61" s="24">
        <v>60</v>
      </c>
      <c r="B61" s="26" t="s">
        <v>586</v>
      </c>
      <c r="C61" s="26" t="s">
        <v>526</v>
      </c>
    </row>
    <row r="62" spans="1:18" s="12" customFormat="1" ht="12.75" customHeight="1" x14ac:dyDescent="0.3">
      <c r="A62" s="24">
        <v>61</v>
      </c>
      <c r="B62" s="26" t="s">
        <v>545</v>
      </c>
      <c r="C62" s="26" t="s">
        <v>527</v>
      </c>
    </row>
    <row r="63" spans="1:18" s="12" customFormat="1" ht="12.75" customHeight="1" x14ac:dyDescent="0.3">
      <c r="A63" s="24">
        <v>62</v>
      </c>
      <c r="B63" s="26" t="s">
        <v>587</v>
      </c>
      <c r="C63" s="26" t="s">
        <v>528</v>
      </c>
    </row>
    <row r="64" spans="1:18" s="12" customFormat="1" ht="12.75" customHeight="1" x14ac:dyDescent="0.3">
      <c r="A64" s="24">
        <v>63</v>
      </c>
      <c r="B64" s="26" t="s">
        <v>592</v>
      </c>
      <c r="C64" s="26" t="s">
        <v>529</v>
      </c>
    </row>
    <row r="65" spans="1:3" s="12" customFormat="1" ht="12.75" customHeight="1" x14ac:dyDescent="0.3">
      <c r="A65" s="24">
        <v>64</v>
      </c>
      <c r="B65" s="26" t="s">
        <v>561</v>
      </c>
      <c r="C65" s="26" t="s">
        <v>530</v>
      </c>
    </row>
    <row r="66" spans="1:3" s="12" customFormat="1" ht="12.75" customHeight="1" x14ac:dyDescent="0.3">
      <c r="A66" s="24">
        <v>65</v>
      </c>
      <c r="B66" s="26" t="s">
        <v>588</v>
      </c>
      <c r="C66" s="26" t="s">
        <v>531</v>
      </c>
    </row>
    <row r="67" spans="1:3" s="12" customFormat="1" ht="12.75" customHeight="1" x14ac:dyDescent="0.3">
      <c r="A67" s="24">
        <v>66</v>
      </c>
      <c r="B67" s="26" t="s">
        <v>589</v>
      </c>
      <c r="C67" s="26" t="s">
        <v>532</v>
      </c>
    </row>
    <row r="68" spans="1:3" s="12" customFormat="1" ht="12.75" customHeight="1" x14ac:dyDescent="0.3">
      <c r="A68" s="24">
        <v>67</v>
      </c>
      <c r="B68" s="26" t="s">
        <v>590</v>
      </c>
      <c r="C68" s="26" t="s">
        <v>533</v>
      </c>
    </row>
    <row r="69" spans="1:3" s="12" customFormat="1" ht="12.75" customHeight="1" x14ac:dyDescent="0.3">
      <c r="A69" s="24">
        <v>68</v>
      </c>
      <c r="B69" s="26" t="s">
        <v>562</v>
      </c>
      <c r="C69" s="26" t="s">
        <v>534</v>
      </c>
    </row>
    <row r="70" spans="1:3" s="12" customFormat="1" ht="12.75" customHeight="1" x14ac:dyDescent="0.3">
      <c r="A70" s="24">
        <v>69</v>
      </c>
      <c r="B70" s="26" t="s">
        <v>546</v>
      </c>
      <c r="C70" s="26" t="s">
        <v>535</v>
      </c>
    </row>
    <row r="71" spans="1:3" s="12" customFormat="1" ht="12.75" customHeight="1" x14ac:dyDescent="0.3">
      <c r="A71" s="24">
        <v>70</v>
      </c>
      <c r="B71" s="26" t="s">
        <v>591</v>
      </c>
      <c r="C71" s="26" t="s">
        <v>536</v>
      </c>
    </row>
    <row r="72" spans="1:3" s="12" customFormat="1" ht="12.75" customHeight="1" x14ac:dyDescent="0.3">
      <c r="A72" s="24">
        <v>71</v>
      </c>
      <c r="B72" s="26" t="s">
        <v>547</v>
      </c>
      <c r="C72" s="26" t="s">
        <v>537</v>
      </c>
    </row>
  </sheetData>
  <phoneticPr fontId="0" type="noConversion"/>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4</vt:i4>
      </vt:variant>
    </vt:vector>
  </HeadingPairs>
  <TitlesOfParts>
    <vt:vector size="8" baseType="lpstr">
      <vt:lpstr>Oprema</vt:lpstr>
      <vt:lpstr>Pojasnila k obrazcu</vt:lpstr>
      <vt:lpstr>Klasifikacija - Uni-Leeds</vt:lpstr>
      <vt:lpstr>Klasifikacij MERIL</vt:lpstr>
      <vt:lpstr>'Klasifikacija - Uni-Leeds'!Področje_tiskanja</vt:lpstr>
      <vt:lpstr>Oprema!Področje_tiskanja</vt:lpstr>
      <vt:lpstr>'Pojasnila k obrazcu'!Področje_tiskanja</vt:lpstr>
      <vt:lpstr>'Klasifikacija - Uni-Leeds'!Tiskanje_naslovov</vt:lpstr>
    </vt:vector>
  </TitlesOfParts>
  <Company>Javna agencija za raziskovalno dejavnost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Oprema 2019 - avgust</dc:title>
  <dc:creator>ARRS</dc:creator>
  <cp:lastModifiedBy>Grošelj Nevenka</cp:lastModifiedBy>
  <cp:lastPrinted>2021-02-11T09:41:29Z</cp:lastPrinted>
  <dcterms:created xsi:type="dcterms:W3CDTF">2009-06-15T12:06:31Z</dcterms:created>
  <dcterms:modified xsi:type="dcterms:W3CDTF">2021-02-11T09:42:14Z</dcterms:modified>
</cp:coreProperties>
</file>