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 yWindow="7289" windowWidth="28833" windowHeight="7344"/>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Oprema!$A$8:$IF$1039</definedName>
    <definedName name="_xlnm.Print_Area" localSheetId="2">'Klasifikacija - Uni-Leeds'!$A$1:$I$198</definedName>
    <definedName name="_xlnm.Print_Area" localSheetId="0">Oprema!$A$1:$AX$98</definedName>
    <definedName name="_xlnm.Print_Area" localSheetId="1">'Pojasnila k obrazcu'!$A$1:$B$29</definedName>
    <definedName name="_xlnm.Print_Titles" localSheetId="2">'Klasifikacija - Uni-Leeds'!$1:$1</definedName>
  </definedNames>
  <calcPr calcId="145621"/>
</workbook>
</file>

<file path=xl/calcChain.xml><?xml version="1.0" encoding="utf-8"?>
<calcChain xmlns="http://schemas.openxmlformats.org/spreadsheetml/2006/main">
  <c r="AF696" i="1" l="1"/>
  <c r="U696" i="1"/>
  <c r="AF555" i="1"/>
  <c r="U555" i="1"/>
  <c r="Q555" i="1" s="1"/>
  <c r="AF554" i="1"/>
  <c r="U554" i="1"/>
  <c r="Q554" i="1" s="1"/>
  <c r="J554" i="1"/>
  <c r="AF553" i="1"/>
  <c r="U553" i="1"/>
  <c r="Q553" i="1" s="1"/>
  <c r="AF552" i="1"/>
  <c r="U552" i="1"/>
  <c r="Q552" i="1" s="1"/>
  <c r="AF551" i="1"/>
  <c r="U551" i="1"/>
  <c r="Q551" i="1" s="1"/>
  <c r="AF550" i="1"/>
  <c r="U550" i="1"/>
  <c r="Q550" i="1" s="1"/>
  <c r="AF549" i="1"/>
  <c r="AF548" i="1"/>
  <c r="AF547" i="1"/>
  <c r="AF546" i="1"/>
  <c r="AF545" i="1"/>
  <c r="AF544" i="1"/>
  <c r="AF543" i="1"/>
  <c r="AF542" i="1"/>
  <c r="U542" i="1"/>
  <c r="AF541" i="1"/>
  <c r="U541" i="1"/>
  <c r="Q541" i="1" s="1"/>
  <c r="AF540" i="1"/>
  <c r="U540" i="1"/>
  <c r="J539" i="1"/>
  <c r="AF538" i="1"/>
  <c r="AF539" i="1" s="1"/>
  <c r="U538" i="1"/>
  <c r="J538" i="1"/>
  <c r="AF537" i="1"/>
  <c r="U537" i="1"/>
  <c r="Q537" i="1" s="1"/>
  <c r="J537" i="1"/>
  <c r="AF536" i="1"/>
  <c r="U536" i="1"/>
  <c r="Q536" i="1" s="1"/>
  <c r="AF535" i="1"/>
  <c r="U535" i="1"/>
  <c r="Q535" i="1" s="1"/>
  <c r="AF534" i="1"/>
  <c r="W534" i="1"/>
  <c r="U534" i="1"/>
  <c r="Q534" i="1" s="1"/>
  <c r="AF533" i="1"/>
  <c r="W533" i="1"/>
  <c r="U533" i="1"/>
  <c r="Q533" i="1" s="1"/>
  <c r="AF532" i="1"/>
  <c r="U532" i="1"/>
  <c r="Q532" i="1" s="1"/>
  <c r="AF531" i="1"/>
  <c r="U531" i="1"/>
  <c r="Q531" i="1" s="1"/>
  <c r="AF530" i="1"/>
  <c r="U530" i="1"/>
  <c r="Q530" i="1" s="1"/>
  <c r="AF529" i="1"/>
  <c r="U529" i="1"/>
  <c r="Q529" i="1" s="1"/>
  <c r="AF528" i="1"/>
  <c r="U528" i="1"/>
  <c r="Q528" i="1" s="1"/>
  <c r="AF527" i="1"/>
  <c r="U527" i="1"/>
  <c r="Q527" i="1" s="1"/>
  <c r="AF526" i="1"/>
  <c r="U526" i="1"/>
  <c r="Q526" i="1" s="1"/>
  <c r="AF525" i="1"/>
  <c r="U525" i="1"/>
  <c r="Q525" i="1" s="1"/>
  <c r="U524" i="1"/>
  <c r="Q524" i="1" s="1"/>
  <c r="AF523" i="1"/>
  <c r="U523" i="1"/>
  <c r="Q523" i="1" s="1"/>
  <c r="AF522" i="1"/>
  <c r="U522" i="1"/>
  <c r="Q522" i="1" s="1"/>
  <c r="AF521" i="1"/>
  <c r="U521" i="1"/>
  <c r="Q521" i="1" s="1"/>
  <c r="AF520" i="1"/>
  <c r="U520" i="1"/>
  <c r="Q520" i="1" s="1"/>
  <c r="AF519" i="1"/>
  <c r="U519" i="1"/>
  <c r="Q519" i="1" s="1"/>
  <c r="AF518" i="1"/>
  <c r="U518" i="1"/>
  <c r="Q518" i="1" s="1"/>
  <c r="AF517" i="1"/>
  <c r="U517" i="1"/>
  <c r="Q517" i="1" s="1"/>
  <c r="AF516" i="1"/>
  <c r="U516" i="1"/>
  <c r="Q516" i="1" s="1"/>
  <c r="AF515" i="1"/>
  <c r="U515" i="1"/>
  <c r="Q515" i="1" s="1"/>
  <c r="AF514" i="1"/>
  <c r="U514" i="1"/>
  <c r="Q514" i="1" s="1"/>
  <c r="U300" i="1"/>
  <c r="B300" i="1"/>
  <c r="R299" i="1"/>
  <c r="U299" i="1" s="1"/>
  <c r="Q299" i="1" s="1"/>
  <c r="U298" i="1"/>
  <c r="U297" i="1"/>
  <c r="U296" i="1"/>
  <c r="U295" i="1"/>
  <c r="U294" i="1"/>
  <c r="U293" i="1"/>
  <c r="U279" i="1"/>
  <c r="U277" i="1"/>
  <c r="U276" i="1"/>
  <c r="R39" i="1"/>
  <c r="U39" i="1" s="1"/>
  <c r="R38" i="1"/>
  <c r="U38" i="1" s="1"/>
  <c r="R37" i="1"/>
  <c r="U37" i="1" s="1"/>
  <c r="U36" i="1"/>
  <c r="R35" i="1"/>
  <c r="U35" i="1" s="1"/>
  <c r="R34" i="1"/>
  <c r="U34" i="1" s="1"/>
  <c r="R33" i="1"/>
  <c r="U33" i="1" s="1"/>
  <c r="U32" i="1"/>
  <c r="U31" i="1"/>
  <c r="U30" i="1"/>
  <c r="U29" i="1"/>
  <c r="U28" i="1"/>
  <c r="U27" i="1"/>
  <c r="U26" i="1"/>
  <c r="U25" i="1"/>
  <c r="U24" i="1"/>
  <c r="U23" i="1"/>
  <c r="R22" i="1"/>
  <c r="U22" i="1" s="1"/>
  <c r="U21" i="1"/>
  <c r="R20" i="1"/>
  <c r="U20" i="1" s="1"/>
  <c r="U19" i="1"/>
  <c r="U18" i="1"/>
  <c r="U17" i="1"/>
  <c r="U16" i="1"/>
  <c r="R15" i="1"/>
  <c r="U15" i="1" s="1"/>
  <c r="U14" i="1"/>
  <c r="U13" i="1"/>
  <c r="U12" i="1"/>
  <c r="U11" i="1"/>
  <c r="U740" i="1" l="1"/>
  <c r="U778" i="1" l="1"/>
  <c r="U777" i="1"/>
  <c r="U776" i="1"/>
  <c r="U775" i="1"/>
  <c r="U774" i="1"/>
  <c r="U773" i="1"/>
  <c r="U772" i="1"/>
  <c r="U771" i="1"/>
  <c r="U770" i="1"/>
  <c r="AL786" i="1"/>
  <c r="AI786" i="1"/>
  <c r="U786" i="1"/>
  <c r="AO785" i="1"/>
  <c r="AL785" i="1"/>
  <c r="AI785" i="1"/>
  <c r="U785" i="1"/>
  <c r="AD746" i="1"/>
  <c r="U746" i="1"/>
  <c r="AD745" i="1"/>
  <c r="U745" i="1"/>
  <c r="AD744" i="1"/>
  <c r="U744" i="1"/>
  <c r="AD743" i="1"/>
  <c r="U743" i="1"/>
  <c r="AD742" i="1"/>
  <c r="U742" i="1"/>
  <c r="Q644" i="1"/>
  <c r="AF786" i="1" l="1"/>
  <c r="AF785" i="1"/>
  <c r="Q485" i="1"/>
  <c r="U485" i="1" s="1"/>
  <c r="R483" i="1"/>
  <c r="U483" i="1" s="1"/>
  <c r="U463" i="1"/>
  <c r="R457" i="1"/>
  <c r="U457" i="1" s="1"/>
  <c r="R455" i="1"/>
  <c r="R453" i="1"/>
  <c r="U453" i="1" s="1"/>
  <c r="R451" i="1"/>
  <c r="U451" i="1" s="1"/>
  <c r="R450" i="1"/>
  <c r="U450" i="1" s="1"/>
  <c r="U449" i="1"/>
  <c r="R446" i="1"/>
  <c r="U446" i="1" s="1"/>
  <c r="R445" i="1"/>
  <c r="U445" i="1" s="1"/>
  <c r="R444" i="1"/>
  <c r="U444" i="1" s="1"/>
  <c r="J443" i="1"/>
  <c r="R443" i="1" s="1"/>
  <c r="U443" i="1" s="1"/>
  <c r="R442" i="1"/>
  <c r="U442" i="1" s="1"/>
  <c r="R604" i="1" l="1"/>
  <c r="U604" i="1" s="1"/>
  <c r="R603" i="1"/>
  <c r="U603" i="1" s="1"/>
  <c r="R602" i="1"/>
  <c r="U602" i="1" s="1"/>
  <c r="R601" i="1"/>
  <c r="S601" i="1" s="1"/>
  <c r="U601" i="1" s="1"/>
  <c r="R600" i="1"/>
  <c r="U600" i="1" s="1"/>
  <c r="U599" i="1"/>
  <c r="U598" i="1"/>
  <c r="U597" i="1"/>
  <c r="R596" i="1"/>
  <c r="U596" i="1" s="1"/>
  <c r="U595" i="1"/>
  <c r="U594" i="1"/>
  <c r="U593" i="1"/>
  <c r="U592" i="1"/>
  <c r="U591" i="1"/>
  <c r="U590" i="1"/>
  <c r="U589" i="1"/>
  <c r="U588" i="1"/>
  <c r="U587" i="1"/>
  <c r="R586" i="1"/>
  <c r="U586" i="1" s="1"/>
  <c r="U585" i="1"/>
  <c r="U584" i="1"/>
  <c r="U583" i="1"/>
  <c r="U582" i="1"/>
  <c r="U581" i="1"/>
  <c r="U580" i="1"/>
  <c r="U579" i="1"/>
  <c r="U578" i="1"/>
  <c r="U577" i="1"/>
  <c r="U576" i="1"/>
  <c r="U575" i="1" l="1"/>
  <c r="U574" i="1"/>
  <c r="U573" i="1"/>
  <c r="U572" i="1"/>
  <c r="U571" i="1"/>
  <c r="U570" i="1"/>
  <c r="U569" i="1"/>
  <c r="U568" i="1"/>
  <c r="U567" i="1"/>
  <c r="U566" i="1"/>
  <c r="U565" i="1"/>
  <c r="U564" i="1"/>
  <c r="U563" i="1"/>
  <c r="U562" i="1"/>
  <c r="U561" i="1"/>
  <c r="U560" i="1"/>
  <c r="U559" i="1"/>
  <c r="U558" i="1"/>
  <c r="U557" i="1"/>
  <c r="U556" i="1"/>
  <c r="AF511" i="1"/>
  <c r="AF510" i="1"/>
  <c r="U510" i="1"/>
  <c r="Q510" i="1"/>
  <c r="AF509" i="1"/>
  <c r="U509" i="1"/>
  <c r="Q509" i="1"/>
  <c r="AF508" i="1"/>
  <c r="U508" i="1"/>
  <c r="Q508" i="1"/>
  <c r="AF507" i="1"/>
  <c r="U507" i="1"/>
  <c r="Q507" i="1"/>
  <c r="AF506" i="1"/>
  <c r="U506" i="1"/>
  <c r="Q506" i="1"/>
  <c r="AF505" i="1"/>
  <c r="U505" i="1"/>
  <c r="Q505" i="1"/>
  <c r="AF504" i="1"/>
  <c r="U504" i="1"/>
  <c r="Q504" i="1"/>
  <c r="AF503" i="1"/>
  <c r="U503" i="1"/>
  <c r="Q503" i="1"/>
  <c r="AF502" i="1"/>
  <c r="U502" i="1"/>
  <c r="Q502" i="1"/>
  <c r="AD383" i="1" l="1"/>
  <c r="U383" i="1"/>
  <c r="Q383" i="1"/>
  <c r="U120" i="1" l="1"/>
  <c r="U119" i="1"/>
  <c r="U118" i="1"/>
  <c r="U117" i="1"/>
  <c r="U116" i="1"/>
  <c r="U115" i="1"/>
  <c r="U114" i="1"/>
  <c r="U113" i="1"/>
  <c r="U112" i="1"/>
  <c r="U111" i="1"/>
  <c r="U110" i="1"/>
  <c r="U109" i="1"/>
  <c r="U108" i="1"/>
  <c r="U105" i="1"/>
  <c r="U104" i="1"/>
  <c r="U102" i="1"/>
  <c r="U99" i="1"/>
  <c r="AD695" i="1" l="1"/>
  <c r="U695" i="1"/>
  <c r="Q695" i="1" s="1"/>
  <c r="AD694" i="1"/>
  <c r="U694" i="1"/>
  <c r="Q694" i="1" s="1"/>
  <c r="AD693" i="1"/>
  <c r="U693" i="1"/>
  <c r="Q693" i="1" s="1"/>
  <c r="AD692" i="1"/>
  <c r="U692" i="1"/>
  <c r="Q692" i="1" s="1"/>
  <c r="AD691" i="1"/>
  <c r="U691" i="1"/>
  <c r="Q691" i="1" s="1"/>
  <c r="AD690" i="1"/>
  <c r="U690" i="1"/>
  <c r="Q690" i="1" s="1"/>
  <c r="AD689" i="1"/>
  <c r="U689" i="1"/>
  <c r="Q689" i="1" s="1"/>
  <c r="AD688" i="1"/>
  <c r="U688" i="1"/>
  <c r="Q688" i="1" s="1"/>
  <c r="AD687" i="1"/>
  <c r="U687" i="1"/>
  <c r="Q687" i="1" s="1"/>
  <c r="AD686" i="1"/>
  <c r="U686" i="1"/>
  <c r="Q686" i="1" s="1"/>
  <c r="AD685" i="1"/>
  <c r="U685" i="1"/>
  <c r="Q685" i="1" s="1"/>
  <c r="AD684" i="1"/>
  <c r="U684" i="1"/>
  <c r="Q684" i="1" s="1"/>
  <c r="AD683" i="1"/>
  <c r="U683" i="1"/>
  <c r="Q683" i="1" s="1"/>
  <c r="AD682" i="1"/>
  <c r="U682" i="1"/>
  <c r="Q682" i="1" s="1"/>
  <c r="AD681" i="1"/>
  <c r="U681" i="1"/>
  <c r="Q681" i="1" s="1"/>
  <c r="AD680" i="1"/>
  <c r="U680" i="1"/>
  <c r="Q680" i="1" s="1"/>
  <c r="AD679" i="1"/>
  <c r="U679" i="1"/>
  <c r="Q679" i="1" s="1"/>
  <c r="AD678" i="1"/>
  <c r="U678" i="1"/>
  <c r="Q678" i="1" s="1"/>
  <c r="AD677" i="1"/>
  <c r="U677" i="1"/>
  <c r="Q677" i="1" s="1"/>
  <c r="AD676" i="1"/>
  <c r="U676" i="1"/>
  <c r="Q676" i="1" s="1"/>
  <c r="AD675" i="1"/>
  <c r="U675" i="1"/>
  <c r="Q675" i="1" s="1"/>
  <c r="AD674" i="1"/>
  <c r="U674" i="1"/>
  <c r="Q674" i="1" s="1"/>
  <c r="AD673" i="1"/>
  <c r="U673" i="1"/>
  <c r="Q673" i="1" s="1"/>
  <c r="AD672" i="1"/>
  <c r="U672" i="1"/>
  <c r="Q672" i="1" s="1"/>
  <c r="AD671" i="1"/>
  <c r="U671" i="1"/>
  <c r="Q671" i="1" s="1"/>
  <c r="AD670" i="1"/>
  <c r="U670" i="1"/>
  <c r="Q670" i="1" s="1"/>
  <c r="AD669" i="1"/>
  <c r="U669" i="1"/>
  <c r="Q669" i="1" s="1"/>
  <c r="AD668" i="1"/>
  <c r="U668" i="1"/>
  <c r="Q668" i="1" s="1"/>
  <c r="AD667" i="1"/>
  <c r="U667" i="1"/>
  <c r="Q667" i="1" s="1"/>
  <c r="AD666" i="1"/>
  <c r="U666" i="1"/>
  <c r="Q666" i="1" s="1"/>
  <c r="AD665" i="1"/>
  <c r="U665" i="1"/>
  <c r="Q665" i="1" s="1"/>
  <c r="AD664" i="1"/>
  <c r="U664" i="1"/>
  <c r="Q664" i="1" s="1"/>
  <c r="Q488" i="1"/>
  <c r="AF513" i="1" l="1"/>
  <c r="U513" i="1"/>
  <c r="Q513" i="1" s="1"/>
  <c r="U271" i="1" l="1"/>
  <c r="Q271" i="1" s="1"/>
  <c r="U270" i="1"/>
  <c r="Q270" i="1" s="1"/>
  <c r="U269" i="1"/>
  <c r="Q269" i="1" s="1"/>
  <c r="U268" i="1"/>
  <c r="Q268" i="1" s="1"/>
  <c r="U267" i="1"/>
  <c r="Q267" i="1" s="1"/>
  <c r="U266" i="1"/>
  <c r="Q266" i="1" s="1"/>
  <c r="U265" i="1"/>
  <c r="Q265" i="1" s="1"/>
  <c r="U264" i="1"/>
  <c r="Q264" i="1" s="1"/>
  <c r="U263" i="1"/>
  <c r="Q263" i="1" s="1"/>
  <c r="U262" i="1"/>
  <c r="Q262" i="1" s="1"/>
  <c r="U261" i="1"/>
  <c r="Q261" i="1" s="1"/>
  <c r="U260" i="1"/>
  <c r="Q260" i="1" s="1"/>
  <c r="U259" i="1"/>
  <c r="Q259" i="1" s="1"/>
  <c r="U258" i="1"/>
  <c r="Q258" i="1" s="1"/>
  <c r="U257" i="1"/>
  <c r="Q257" i="1" s="1"/>
  <c r="U256" i="1"/>
  <c r="Q256" i="1" s="1"/>
  <c r="U255" i="1"/>
  <c r="Q255" i="1" s="1"/>
  <c r="U254" i="1"/>
  <c r="Q254" i="1" s="1"/>
  <c r="U253" i="1"/>
  <c r="Q253" i="1" s="1"/>
  <c r="U252" i="1"/>
  <c r="Q252" i="1" s="1"/>
  <c r="U251" i="1"/>
  <c r="Q251" i="1" s="1"/>
  <c r="U250" i="1"/>
  <c r="Q250" i="1" s="1"/>
  <c r="U249" i="1"/>
  <c r="Q249" i="1" s="1"/>
  <c r="U248" i="1"/>
  <c r="Q248" i="1" s="1"/>
  <c r="U247" i="1"/>
  <c r="Q247" i="1" s="1"/>
  <c r="U246" i="1"/>
  <c r="Q246" i="1" s="1"/>
  <c r="U245" i="1"/>
  <c r="Q245" i="1" s="1"/>
  <c r="U244" i="1"/>
  <c r="Q244" i="1" s="1"/>
  <c r="U243" i="1"/>
  <c r="Q243" i="1" s="1"/>
  <c r="U242" i="1"/>
  <c r="Q242" i="1" s="1"/>
  <c r="U241" i="1"/>
  <c r="Q241" i="1" s="1"/>
  <c r="U240" i="1"/>
  <c r="Q240" i="1" s="1"/>
  <c r="AF48" i="1" l="1"/>
  <c r="AF49" i="1"/>
  <c r="AF51" i="1"/>
  <c r="AF52" i="1"/>
  <c r="AF93" i="1"/>
  <c r="U98" i="1"/>
  <c r="Q98" i="1" s="1"/>
  <c r="U97" i="1"/>
  <c r="Q97" i="1" s="1"/>
  <c r="U96" i="1"/>
  <c r="Q96" i="1" s="1"/>
  <c r="U95" i="1"/>
  <c r="Q95" i="1" s="1"/>
  <c r="U94" i="1"/>
  <c r="Q94" i="1" s="1"/>
  <c r="U91" i="1"/>
  <c r="Q91" i="1" s="1"/>
  <c r="U90" i="1"/>
  <c r="Q90" i="1" s="1"/>
  <c r="U72" i="1"/>
  <c r="Q72" i="1" s="1"/>
  <c r="U87" i="1"/>
  <c r="Q87" i="1" s="1"/>
  <c r="U86" i="1"/>
  <c r="Q86" i="1" s="1"/>
  <c r="U74" i="1"/>
  <c r="U85" i="1"/>
  <c r="Q85" i="1" s="1"/>
  <c r="U84" i="1"/>
  <c r="Q84" i="1" s="1"/>
  <c r="U83" i="1"/>
  <c r="Q83" i="1" s="1"/>
  <c r="U81" i="1"/>
  <c r="Q81" i="1" s="1"/>
  <c r="U80" i="1"/>
  <c r="Q80" i="1" s="1"/>
  <c r="U79" i="1"/>
  <c r="Q79" i="1" s="1"/>
  <c r="U78" i="1"/>
  <c r="Q78" i="1" s="1"/>
  <c r="U77" i="1"/>
  <c r="Q77" i="1" s="1"/>
  <c r="U76" i="1"/>
  <c r="Q76" i="1" s="1"/>
  <c r="U75" i="1"/>
  <c r="Q75" i="1" s="1"/>
  <c r="U73" i="1"/>
  <c r="Q73" i="1" s="1"/>
  <c r="U71" i="1"/>
  <c r="U70" i="1"/>
  <c r="U69" i="1"/>
  <c r="U68" i="1"/>
  <c r="U66" i="1"/>
  <c r="Q66" i="1" s="1"/>
  <c r="U65" i="1"/>
  <c r="Q65" i="1" s="1"/>
  <c r="U64" i="1"/>
  <c r="Q64" i="1" s="1"/>
  <c r="U63" i="1"/>
  <c r="Q63" i="1" s="1"/>
  <c r="U62" i="1"/>
  <c r="Q62" i="1" s="1"/>
  <c r="U61" i="1"/>
  <c r="Q61" i="1" s="1"/>
  <c r="U60" i="1"/>
  <c r="Q60" i="1" s="1"/>
  <c r="U59" i="1"/>
  <c r="Q59" i="1" s="1"/>
  <c r="U58" i="1"/>
  <c r="Q58" i="1" s="1"/>
  <c r="U57" i="1"/>
  <c r="Q57" i="1" s="1"/>
  <c r="U56" i="1"/>
  <c r="Q56" i="1" s="1"/>
  <c r="U53" i="1"/>
  <c r="U41" i="1"/>
  <c r="U40" i="1"/>
  <c r="U55" i="1"/>
  <c r="U54" i="1"/>
  <c r="U52" i="1"/>
  <c r="Q52" i="1" s="1"/>
  <c r="U51" i="1"/>
  <c r="Q51" i="1" s="1"/>
  <c r="U88" i="1"/>
  <c r="U93" i="1"/>
  <c r="U67" i="1"/>
  <c r="Q67" i="1" s="1"/>
  <c r="U92" i="1"/>
  <c r="U82" i="1"/>
  <c r="U50" i="1"/>
  <c r="Q50" i="1" s="1"/>
  <c r="U49" i="1"/>
  <c r="Q49" i="1" s="1"/>
  <c r="U48" i="1"/>
  <c r="Q48" i="1" s="1"/>
  <c r="U47" i="1"/>
  <c r="Q47" i="1" s="1"/>
  <c r="U89" i="1"/>
  <c r="Q89" i="1" s="1"/>
  <c r="U46" i="1"/>
  <c r="Q46" i="1" s="1"/>
  <c r="U45" i="1"/>
  <c r="Q45" i="1" s="1"/>
  <c r="U44" i="1"/>
  <c r="Q44" i="1" s="1"/>
  <c r="U43" i="1"/>
  <c r="Q43" i="1" s="1"/>
  <c r="U42" i="1"/>
  <c r="Q42" i="1" s="1"/>
  <c r="J90" i="1"/>
  <c r="J83" i="1"/>
  <c r="J45" i="1"/>
</calcChain>
</file>

<file path=xl/comments1.xml><?xml version="1.0" encoding="utf-8"?>
<comments xmlns="http://schemas.openxmlformats.org/spreadsheetml/2006/main">
  <authors>
    <author>Slavica Pečovnik</author>
    <author>Rok Gorenčič</author>
    <author>Miha Čekada</author>
    <author>David Obrstar</author>
    <author>Darja Veselič</author>
  </authors>
  <commentList>
    <comment ref="P84" authorId="0">
      <text>
        <r>
          <rPr>
            <b/>
            <sz val="9"/>
            <color indexed="81"/>
            <rFont val="Tahoma"/>
            <family val="2"/>
            <charset val="238"/>
          </rPr>
          <t>Slavica Pečovnik:</t>
        </r>
        <r>
          <rPr>
            <sz val="9"/>
            <color indexed="81"/>
            <rFont val="Tahoma"/>
            <family val="2"/>
            <charset val="238"/>
          </rPr>
          <t xml:space="preserve">
ali so lahko samo dograditve in ne OS? Prej samo KI 5279/2</t>
        </r>
      </text>
    </comment>
    <comment ref="R224" authorId="1">
      <text>
        <r>
          <rPr>
            <b/>
            <sz val="9"/>
            <color indexed="81"/>
            <rFont val="Tahoma"/>
            <family val="2"/>
            <charset val="238"/>
          </rPr>
          <t>Rok Gorenčič:</t>
        </r>
        <r>
          <rPr>
            <sz val="9"/>
            <color indexed="81"/>
            <rFont val="Tahoma"/>
            <family val="2"/>
            <charset val="238"/>
          </rPr>
          <t xml:space="preserve">
</t>
        </r>
      </text>
    </comment>
    <comment ref="G225" authorId="2">
      <text>
        <r>
          <rPr>
            <b/>
            <sz val="9"/>
            <color indexed="81"/>
            <rFont val="Tahoma"/>
            <family val="2"/>
            <charset val="238"/>
          </rPr>
          <t>Miha Čekada:</t>
        </r>
        <r>
          <rPr>
            <sz val="9"/>
            <color indexed="81"/>
            <rFont val="Tahoma"/>
            <family val="2"/>
            <charset val="238"/>
          </rPr>
          <t xml:space="preserve">
SmartZoom je komercialno ime inštrumenta, dajte to besedo brisati</t>
        </r>
      </text>
    </comment>
    <comment ref="J226" authorId="3">
      <text>
        <r>
          <rPr>
            <b/>
            <sz val="9"/>
            <color indexed="81"/>
            <rFont val="Tahoma"/>
            <family val="2"/>
            <charset val="238"/>
          </rPr>
          <t>David Obrstar:</t>
        </r>
        <r>
          <rPr>
            <sz val="9"/>
            <color indexed="81"/>
            <rFont val="Tahoma"/>
            <family val="2"/>
            <charset val="238"/>
          </rPr>
          <t xml:space="preserve">
</t>
        </r>
      </text>
    </comment>
    <comment ref="G646" authorId="4">
      <text>
        <r>
          <rPr>
            <b/>
            <sz val="9"/>
            <color indexed="81"/>
            <rFont val="Tahoma"/>
            <family val="2"/>
            <charset val="238"/>
          </rPr>
          <t>Darja Veselič:</t>
        </r>
        <r>
          <rPr>
            <sz val="9"/>
            <color indexed="81"/>
            <rFont val="Tahoma"/>
            <family val="2"/>
            <charset val="238"/>
          </rPr>
          <t xml:space="preserve">
</t>
        </r>
      </text>
    </comment>
  </commentList>
</comments>
</file>

<file path=xl/sharedStrings.xml><?xml version="1.0" encoding="utf-8"?>
<sst xmlns="http://schemas.openxmlformats.org/spreadsheetml/2006/main" count="17735" uniqueCount="8990">
  <si>
    <t>Inventarna številka v knjigovodski evidenci</t>
  </si>
  <si>
    <t>Stroški amortizacije</t>
  </si>
  <si>
    <t>Stroški materiala in storitev za vzdrževanje opeme</t>
  </si>
  <si>
    <t>Stroški dela</t>
  </si>
  <si>
    <t>Uporabnik</t>
  </si>
  <si>
    <t>Drug namen</t>
  </si>
  <si>
    <t>Namembnost opreme in dodatne informacije (največ 5 stavkov)</t>
  </si>
  <si>
    <t>Stroški dela za operaterja (se prištejejo ceni za uporabo za neizučene uporabnike)</t>
  </si>
  <si>
    <t>Washing and Watering Systems</t>
  </si>
  <si>
    <t>In Vivo</t>
  </si>
  <si>
    <t>Agricultural</t>
  </si>
  <si>
    <t>Equipment</t>
  </si>
  <si>
    <t>Personnel</t>
  </si>
  <si>
    <t>Vehicles</t>
  </si>
  <si>
    <t>Liquefier</t>
  </si>
  <si>
    <t>Cryogenic</t>
  </si>
  <si>
    <t>Field Deployable</t>
  </si>
  <si>
    <t>Optical</t>
  </si>
  <si>
    <t>Electromagnetic Screening</t>
  </si>
  <si>
    <t>Controlled Environment Storage</t>
  </si>
  <si>
    <t>Controlled Environment Growth Room</t>
  </si>
  <si>
    <t>Controlled Atmosphere</t>
  </si>
  <si>
    <t>Medical</t>
  </si>
  <si>
    <t>Fluids</t>
  </si>
  <si>
    <t>Laboratory</t>
  </si>
  <si>
    <t>Other Cutting</t>
  </si>
  <si>
    <t>Sintering</t>
  </si>
  <si>
    <t>Sawing</t>
  </si>
  <si>
    <t>Milling</t>
  </si>
  <si>
    <t>Lathe</t>
  </si>
  <si>
    <t>Joining</t>
  </si>
  <si>
    <t>Grinding</t>
  </si>
  <si>
    <t>Drill</t>
  </si>
  <si>
    <t>CNC Machines</t>
  </si>
  <si>
    <t>Workshop</t>
  </si>
  <si>
    <t>Hydraulic</t>
  </si>
  <si>
    <t>Mechanical</t>
  </si>
  <si>
    <t>Display</t>
  </si>
  <si>
    <t>Data Management</t>
  </si>
  <si>
    <t>Parallel Computing</t>
  </si>
  <si>
    <t>Workstation</t>
  </si>
  <si>
    <t>Storage</t>
  </si>
  <si>
    <t>Server</t>
  </si>
  <si>
    <t>IT</t>
  </si>
  <si>
    <t>Infrastructure</t>
  </si>
  <si>
    <t>Flight</t>
  </si>
  <si>
    <t>Driving</t>
  </si>
  <si>
    <t>Combustion</t>
  </si>
  <si>
    <t>Acoustics</t>
  </si>
  <si>
    <t>Simulated Environments</t>
  </si>
  <si>
    <t>Large Scale Instruments</t>
  </si>
  <si>
    <t>Plasmas</t>
  </si>
  <si>
    <t>Gases</t>
  </si>
  <si>
    <t>Liquids</t>
  </si>
  <si>
    <t>Solids</t>
  </si>
  <si>
    <t>Audio</t>
  </si>
  <si>
    <t>Ultrasound</t>
  </si>
  <si>
    <t>Doppler</t>
  </si>
  <si>
    <t>Acoustic</t>
  </si>
  <si>
    <t>Tissues</t>
  </si>
  <si>
    <t>Cells</t>
  </si>
  <si>
    <t>Whole Body</t>
  </si>
  <si>
    <t>Dental</t>
  </si>
  <si>
    <t>Orthopedic Wear</t>
  </si>
  <si>
    <t>Cardiovascular</t>
  </si>
  <si>
    <t>Bio-Medical</t>
  </si>
  <si>
    <t>Electrophoresis</t>
  </si>
  <si>
    <t>Synthesisers</t>
  </si>
  <si>
    <t>Sequencers</t>
  </si>
  <si>
    <t>PCR</t>
  </si>
  <si>
    <t>Arrays</t>
  </si>
  <si>
    <t>Proteins/Nucleic Acids</t>
  </si>
  <si>
    <t>High Resolution Imaging</t>
  </si>
  <si>
    <t>Bolometric</t>
  </si>
  <si>
    <t>Dual-polarisation</t>
  </si>
  <si>
    <t>Surface Plasmon Resonance</t>
  </si>
  <si>
    <t>Quantum Information</t>
  </si>
  <si>
    <t>YAG</t>
  </si>
  <si>
    <t>Pulsed Femtosecond</t>
  </si>
  <si>
    <t>Opto-Acoustic Systems</t>
  </si>
  <si>
    <t>High Power</t>
  </si>
  <si>
    <t>Fibre</t>
  </si>
  <si>
    <t>Excimer</t>
  </si>
  <si>
    <t>Dye</t>
  </si>
  <si>
    <t>Characterisation</t>
  </si>
  <si>
    <t>Laser</t>
  </si>
  <si>
    <t>Haptics</t>
  </si>
  <si>
    <t>Fluid</t>
  </si>
  <si>
    <t>Telemetry</t>
  </si>
  <si>
    <t>Low Speed Video</t>
  </si>
  <si>
    <t>High Speed Video</t>
  </si>
  <si>
    <t>Motion</t>
  </si>
  <si>
    <t>Oscilloscope</t>
  </si>
  <si>
    <t>RF</t>
  </si>
  <si>
    <t>Microwave</t>
  </si>
  <si>
    <t>Network Analyser</t>
  </si>
  <si>
    <t>Electronic</t>
  </si>
  <si>
    <t>milli-Kelvin</t>
  </si>
  <si>
    <t>He3</t>
  </si>
  <si>
    <t>1.4K</t>
  </si>
  <si>
    <t>4K</t>
  </si>
  <si>
    <t>77K</t>
  </si>
  <si>
    <t>Analytical Centrifuges</t>
  </si>
  <si>
    <t>Balance</t>
  </si>
  <si>
    <t>Geometric</t>
  </si>
  <si>
    <t>Thermal</t>
  </si>
  <si>
    <t>Zeta Potential</t>
  </si>
  <si>
    <t>Particle Size Analysis</t>
  </si>
  <si>
    <t>Physical Properties</t>
  </si>
  <si>
    <t>Macromolecular</t>
  </si>
  <si>
    <t>Chromatography</t>
  </si>
  <si>
    <t>Water Analysis</t>
  </si>
  <si>
    <t>Distillation Analysis</t>
  </si>
  <si>
    <t>Air Analysis</t>
  </si>
  <si>
    <t>Chemical Analysis</t>
  </si>
  <si>
    <t>Vibration</t>
  </si>
  <si>
    <t>Tribometer</t>
  </si>
  <si>
    <t>Hardness</t>
  </si>
  <si>
    <t>Load</t>
  </si>
  <si>
    <t>Rheometer</t>
  </si>
  <si>
    <t>Tensometer</t>
  </si>
  <si>
    <t>Mechanical Properties</t>
  </si>
  <si>
    <t>Kerr Effect</t>
  </si>
  <si>
    <t>SQUID</t>
  </si>
  <si>
    <t>Vibrating Sample</t>
  </si>
  <si>
    <t>Magnetometry</t>
  </si>
  <si>
    <t>High Energy Electron</t>
  </si>
  <si>
    <t>Low Energy Electron</t>
  </si>
  <si>
    <t>X-ray</t>
  </si>
  <si>
    <t>Diffraction</t>
  </si>
  <si>
    <t>Adsorption</t>
  </si>
  <si>
    <t>Charge</t>
  </si>
  <si>
    <t>Surface analysis</t>
  </si>
  <si>
    <t>Magnetic Force</t>
  </si>
  <si>
    <t>Scanning Tunneling</t>
  </si>
  <si>
    <t>Atomic Force</t>
  </si>
  <si>
    <t>Surface Probe Microscopy</t>
  </si>
  <si>
    <t>Sample Manipulation</t>
  </si>
  <si>
    <t>Detectors</t>
  </si>
  <si>
    <t>Transmission</t>
  </si>
  <si>
    <t>Scanning Transmission</t>
  </si>
  <si>
    <t>Scanning</t>
  </si>
  <si>
    <t>Electron Microscopy</t>
  </si>
  <si>
    <t>Stereo</t>
  </si>
  <si>
    <t>Fluorescence</t>
  </si>
  <si>
    <t>Live Cell</t>
  </si>
  <si>
    <t>Microdissection</t>
  </si>
  <si>
    <t>Reflection</t>
  </si>
  <si>
    <t>Near Field</t>
  </si>
  <si>
    <t>Confocal</t>
  </si>
  <si>
    <t>Optical Microscopy</t>
  </si>
  <si>
    <t>In Vivo Fluorescence</t>
  </si>
  <si>
    <t>Infra-Red</t>
  </si>
  <si>
    <t>Magnetic Resonance</t>
  </si>
  <si>
    <t>Imaging</t>
  </si>
  <si>
    <t>Mass Spectrometry</t>
  </si>
  <si>
    <t>Spectrophotometry</t>
  </si>
  <si>
    <t>Spectrometry</t>
  </si>
  <si>
    <t>Circular Dichrometer</t>
  </si>
  <si>
    <t>X-ray Photoemission</t>
  </si>
  <si>
    <t>EPR</t>
  </si>
  <si>
    <t>Nuclear Magnetic Resonance</t>
  </si>
  <si>
    <t>Raman</t>
  </si>
  <si>
    <t>Spectroscopy</t>
  </si>
  <si>
    <t>Materials Characterisation</t>
  </si>
  <si>
    <t>Scintillation Counters</t>
  </si>
  <si>
    <t>Analysers</t>
  </si>
  <si>
    <t>Plate Readers</t>
  </si>
  <si>
    <t>Cell Counters</t>
  </si>
  <si>
    <t>UV</t>
  </si>
  <si>
    <t>Fluorescent Readers</t>
  </si>
  <si>
    <t>VHP Decontamination</t>
  </si>
  <si>
    <t>Irradiation</t>
  </si>
  <si>
    <t>Water Purification</t>
  </si>
  <si>
    <t>Autoclave</t>
  </si>
  <si>
    <t>Sterilisation</t>
  </si>
  <si>
    <t>Cell Disruptor</t>
  </si>
  <si>
    <t>Dehydration</t>
  </si>
  <si>
    <t>Immunostainer</t>
  </si>
  <si>
    <t>Microtome</t>
  </si>
  <si>
    <t>Cryostat</t>
  </si>
  <si>
    <t>Tissue Processor</t>
  </si>
  <si>
    <t>Tissue Processing</t>
  </si>
  <si>
    <t>High Speed</t>
  </si>
  <si>
    <t>Ultracentrifuges</t>
  </si>
  <si>
    <t>Centrifuge</t>
  </si>
  <si>
    <t>Fermentology</t>
  </si>
  <si>
    <t>Cell Culture</t>
  </si>
  <si>
    <t>Virology</t>
  </si>
  <si>
    <t>Bacteriology</t>
  </si>
  <si>
    <t>Growth and Manipulation</t>
  </si>
  <si>
    <t>Process Equipment – Biological</t>
  </si>
  <si>
    <t>Textiles Printer</t>
  </si>
  <si>
    <t>Textiles Production</t>
  </si>
  <si>
    <t>Textiles</t>
  </si>
  <si>
    <t>Stopped Flow</t>
  </si>
  <si>
    <t>Robot</t>
  </si>
  <si>
    <t>Liquid Handling</t>
  </si>
  <si>
    <t>Automated Synthesis</t>
  </si>
  <si>
    <t>Automated Extraction</t>
  </si>
  <si>
    <t>Particle Formation</t>
  </si>
  <si>
    <t>Parallel Synthesis</t>
  </si>
  <si>
    <t>Distillation</t>
  </si>
  <si>
    <t>Crystallisation</t>
  </si>
  <si>
    <t>Chemical Reactor</t>
  </si>
  <si>
    <t>Profilometer</t>
  </si>
  <si>
    <t>Ellipsometry</t>
  </si>
  <si>
    <t>Encapsulation</t>
  </si>
  <si>
    <t>Dicing</t>
  </si>
  <si>
    <t>Wire Bonding</t>
  </si>
  <si>
    <t>Packaging</t>
  </si>
  <si>
    <t>Atmospheric Reactors</t>
  </si>
  <si>
    <t>Glove Box</t>
  </si>
  <si>
    <t>Rapid Thermal Annealer</t>
  </si>
  <si>
    <t>Furnace</t>
  </si>
  <si>
    <t>Controlled Environment</t>
  </si>
  <si>
    <t>Ion Beam Milling</t>
  </si>
  <si>
    <t>Plasma</t>
  </si>
  <si>
    <t>Reactive Ion</t>
  </si>
  <si>
    <t>Etching</t>
  </si>
  <si>
    <t>Laser (Direct-Write)</t>
  </si>
  <si>
    <t>Ion Beam</t>
  </si>
  <si>
    <t>Electron beam</t>
  </si>
  <si>
    <t>Lithography</t>
  </si>
  <si>
    <t>Ion Beam Deposition</t>
  </si>
  <si>
    <t>Electrodeposition</t>
  </si>
  <si>
    <t>Chemical Vapour Deposition</t>
  </si>
  <si>
    <t>Pulsed Laser Deposition</t>
  </si>
  <si>
    <t>Sputterer</t>
  </si>
  <si>
    <t>Molecular Beam Epitaxy</t>
  </si>
  <si>
    <t>Evaporator</t>
  </si>
  <si>
    <t>Thin Film Deposition</t>
  </si>
  <si>
    <t>Process Equipment – Physical</t>
  </si>
  <si>
    <t>Genus</t>
  </si>
  <si>
    <t>#G</t>
  </si>
  <si>
    <t>Order</t>
  </si>
  <si>
    <t>#O</t>
  </si>
  <si>
    <t>Class</t>
  </si>
  <si>
    <t>#C</t>
  </si>
  <si>
    <t>Razred</t>
  </si>
  <si>
    <t>Red</t>
  </si>
  <si>
    <t>Vrsta</t>
  </si>
  <si>
    <t>Procesna Oprema – Fizikalna</t>
  </si>
  <si>
    <t>Nanašanje tankih filmov</t>
  </si>
  <si>
    <t>Izparjevalec</t>
  </si>
  <si>
    <t xml:space="preserve">Epitaksija z molekularnim žarkom  </t>
  </si>
  <si>
    <t>Pršilnik</t>
  </si>
  <si>
    <t>Nanašanje s pulznim laserjem</t>
  </si>
  <si>
    <t>Nanašanje s kemijskimi hlapi</t>
  </si>
  <si>
    <t>Elektro-nanašanje</t>
  </si>
  <si>
    <t>Nanašanje z ionskim žarkom</t>
  </si>
  <si>
    <t>Litografija</t>
  </si>
  <si>
    <t>Optična</t>
  </si>
  <si>
    <t>Elektronski žarek</t>
  </si>
  <si>
    <t>Karakterizacija</t>
  </si>
  <si>
    <t>Laser (nameri-piši)</t>
  </si>
  <si>
    <t>Jedkanje</t>
  </si>
  <si>
    <t>Reaktivni ion</t>
  </si>
  <si>
    <t>Plazma</t>
  </si>
  <si>
    <t>Mehansko</t>
  </si>
  <si>
    <t>Frezanje z ionskim žarkom</t>
  </si>
  <si>
    <t>Kontrolirano okolje</t>
  </si>
  <si>
    <t>Peč</t>
  </si>
  <si>
    <t>Hitri toplotni temperiranje</t>
  </si>
  <si>
    <t>Komora z rokavicami</t>
  </si>
  <si>
    <t>Atmosferski reaktor</t>
  </si>
  <si>
    <t>Pakiranje</t>
  </si>
  <si>
    <t>Vezava z žico</t>
  </si>
  <si>
    <t>Rezanje</t>
  </si>
  <si>
    <t>Enkapsulacija</t>
  </si>
  <si>
    <t>Elipsometrija</t>
  </si>
  <si>
    <t>Kemijski Reaktor</t>
  </si>
  <si>
    <t>Kristalizacija</t>
  </si>
  <si>
    <t>Distilacija</t>
  </si>
  <si>
    <t>Paralelna sinteza</t>
  </si>
  <si>
    <t>Tvorba delčkov</t>
  </si>
  <si>
    <t>Avtomatska ekstrakcija</t>
  </si>
  <si>
    <t>Avtomatska sinteza</t>
  </si>
  <si>
    <t>Manipulacija vzorcev</t>
  </si>
  <si>
    <t>Manipulacija tekočin</t>
  </si>
  <si>
    <t>Ustavljeni pretok</t>
  </si>
  <si>
    <t>Tekstili</t>
  </si>
  <si>
    <t>Produkcijo tekstilov</t>
  </si>
  <si>
    <t>Tiskanje tekstilov</t>
  </si>
  <si>
    <t>Procesna Oprema – Biološka</t>
  </si>
  <si>
    <t>Rast in manipulacija</t>
  </si>
  <si>
    <t>Bakteriologija</t>
  </si>
  <si>
    <t>Virologija</t>
  </si>
  <si>
    <t>Celične kulture</t>
  </si>
  <si>
    <t>Fermentologija</t>
  </si>
  <si>
    <t>Ultracentrifuge</t>
  </si>
  <si>
    <t>Visokih hitrosti</t>
  </si>
  <si>
    <t>Procesiranje tkiv</t>
  </si>
  <si>
    <t>Procesor tkiv</t>
  </si>
  <si>
    <t>Kriostat</t>
  </si>
  <si>
    <t>Mikrotom</t>
  </si>
  <si>
    <t>Imunski označevalec</t>
  </si>
  <si>
    <t>Dehidracija</t>
  </si>
  <si>
    <t>Celični disruptor</t>
  </si>
  <si>
    <t>Sterilizacija</t>
  </si>
  <si>
    <t>Avtoklav</t>
  </si>
  <si>
    <t>Purifikcija vode</t>
  </si>
  <si>
    <t>Iradiacija</t>
  </si>
  <si>
    <t>VHP dekontaminacija</t>
  </si>
  <si>
    <t>Fluorescenčni bralniki</t>
  </si>
  <si>
    <t>Infra-rdeča</t>
  </si>
  <si>
    <t>Celični števci</t>
  </si>
  <si>
    <t>Ploščni bralniki</t>
  </si>
  <si>
    <t>Analizatorji</t>
  </si>
  <si>
    <t>Scintilacijski števci</t>
  </si>
  <si>
    <t>Karakterizacija materialov</t>
  </si>
  <si>
    <t>Spektroskopija</t>
  </si>
  <si>
    <t>Jedrska magnetna resonanca</t>
  </si>
  <si>
    <t>Rentgenska fotoemisijska</t>
  </si>
  <si>
    <t>Fluorescenca</t>
  </si>
  <si>
    <t>Cirkularni dikrometer</t>
  </si>
  <si>
    <t>Spektrometrija</t>
  </si>
  <si>
    <t>Spektrofotometrija</t>
  </si>
  <si>
    <t>Rentgenska</t>
  </si>
  <si>
    <t>Masna spektrometrija</t>
  </si>
  <si>
    <t>Slikanje-Imaging</t>
  </si>
  <si>
    <t>Magnetna resonanca</t>
  </si>
  <si>
    <t>Ultrazvočna</t>
  </si>
  <si>
    <t>In Vivo Fluorescenca</t>
  </si>
  <si>
    <t>Optična mikroskopija</t>
  </si>
  <si>
    <t>Confokalna</t>
  </si>
  <si>
    <t>Bližnjega polja</t>
  </si>
  <si>
    <t>Transmisijska</t>
  </si>
  <si>
    <t>Reflekcijska</t>
  </si>
  <si>
    <t>Microdisekcijska</t>
  </si>
  <si>
    <t>Živih celic</t>
  </si>
  <si>
    <t>Fluorescenčna</t>
  </si>
  <si>
    <t>Elektronska mikroskopija</t>
  </si>
  <si>
    <t>Skenska</t>
  </si>
  <si>
    <t>Skenska transmisijska</t>
  </si>
  <si>
    <t>Detektorji</t>
  </si>
  <si>
    <t>Površinska mikroskopija</t>
  </si>
  <si>
    <t>Atomsa sila</t>
  </si>
  <si>
    <t>Skensko tuneliranje</t>
  </si>
  <si>
    <t>Magnetna sila</t>
  </si>
  <si>
    <t>Površinska analiza</t>
  </si>
  <si>
    <t>Naboj</t>
  </si>
  <si>
    <t>Adsorpcija</t>
  </si>
  <si>
    <t>Difrakcija</t>
  </si>
  <si>
    <t>Elektronov nizkih energij</t>
  </si>
  <si>
    <t>Elektronov visokih energij</t>
  </si>
  <si>
    <t>Magnetometrija</t>
  </si>
  <si>
    <t>Vibrirajočih vzorcev</t>
  </si>
  <si>
    <t>Kerrov pojav</t>
  </si>
  <si>
    <t>Mehanske lastnosti</t>
  </si>
  <si>
    <t>Tenzometer</t>
  </si>
  <si>
    <t>Reometer</t>
  </si>
  <si>
    <t>Breme</t>
  </si>
  <si>
    <t>Trdost</t>
  </si>
  <si>
    <t>Vibracija</t>
  </si>
  <si>
    <t>Kemijska analiza</t>
  </si>
  <si>
    <t>Analiza zraka</t>
  </si>
  <si>
    <t>Distilacijska analiza</t>
  </si>
  <si>
    <t>Analiza vode</t>
  </si>
  <si>
    <t>Trdne snovi</t>
  </si>
  <si>
    <t>Kromatografija</t>
  </si>
  <si>
    <t>Makromolekulska</t>
  </si>
  <si>
    <t>Electroforeza</t>
  </si>
  <si>
    <t>Fizikalne lastnosti</t>
  </si>
  <si>
    <t>Analiza velikosti delcev</t>
  </si>
  <si>
    <t>Zeta Potencial</t>
  </si>
  <si>
    <t>Toplotne</t>
  </si>
  <si>
    <t>Geometrijske</t>
  </si>
  <si>
    <t>Ravnovesje</t>
  </si>
  <si>
    <t>Vlakna</t>
  </si>
  <si>
    <t>Analitične centrifuge</t>
  </si>
  <si>
    <t>Meritve in analiza vzorcev</t>
  </si>
  <si>
    <t>Kriogenika</t>
  </si>
  <si>
    <t>mili-Kelvin</t>
  </si>
  <si>
    <t>Elektronska</t>
  </si>
  <si>
    <t>Analizator mrež</t>
  </si>
  <si>
    <t>Mikrovalovne</t>
  </si>
  <si>
    <t>Radiofrekvenčne</t>
  </si>
  <si>
    <t>Osciloskopi</t>
  </si>
  <si>
    <t>Gibanje</t>
  </si>
  <si>
    <t>Visokohitrostni video</t>
  </si>
  <si>
    <t>Nizkohitrostni video</t>
  </si>
  <si>
    <t>Telemetrija</t>
  </si>
  <si>
    <t>Tekočine</t>
  </si>
  <si>
    <t>Haptika</t>
  </si>
  <si>
    <t>Barvila</t>
  </si>
  <si>
    <t>Ekscimer</t>
  </si>
  <si>
    <t>Visokih moči</t>
  </si>
  <si>
    <t>Opto-akustični sistemi</t>
  </si>
  <si>
    <t>Pulzni femtosekundni</t>
  </si>
  <si>
    <t>Kvantne informacije</t>
  </si>
  <si>
    <t>Površinska plazmonska resonanca</t>
  </si>
  <si>
    <t>Dualna polarizacija</t>
  </si>
  <si>
    <t>Bolometrija</t>
  </si>
  <si>
    <t>Proteini/Nukleinske kisline</t>
  </si>
  <si>
    <t>Matrika</t>
  </si>
  <si>
    <t>Sekvencerji</t>
  </si>
  <si>
    <t>Sintetizatorji</t>
  </si>
  <si>
    <t>Bio-Medicinske</t>
  </si>
  <si>
    <t>Kardiovaskularne</t>
  </si>
  <si>
    <t>Ortopedske</t>
  </si>
  <si>
    <t>Zobne</t>
  </si>
  <si>
    <t>Celo telo</t>
  </si>
  <si>
    <t>Celice</t>
  </si>
  <si>
    <t>Tkiva</t>
  </si>
  <si>
    <t>Akustične</t>
  </si>
  <si>
    <t>Ultrazvok</t>
  </si>
  <si>
    <t>Avdio</t>
  </si>
  <si>
    <t>Terenske</t>
  </si>
  <si>
    <t>Plini</t>
  </si>
  <si>
    <t>Plazme</t>
  </si>
  <si>
    <t>Velika Instrumentacija</t>
  </si>
  <si>
    <t>Simulirana okolja</t>
  </si>
  <si>
    <t>Akustika</t>
  </si>
  <si>
    <t>Izgorevanje</t>
  </si>
  <si>
    <t>Vožnja</t>
  </si>
  <si>
    <t>Zračni prevoz</t>
  </si>
  <si>
    <t>Infrastruktura</t>
  </si>
  <si>
    <t>Informacijska tehnologija</t>
  </si>
  <si>
    <t>Skladiščenje</t>
  </si>
  <si>
    <t>Delovna postaja</t>
  </si>
  <si>
    <t>Paralelno računanje</t>
  </si>
  <si>
    <t>Delo s podatki</t>
  </si>
  <si>
    <t>Prikaz</t>
  </si>
  <si>
    <t>Mehanična</t>
  </si>
  <si>
    <t>Hidravlika</t>
  </si>
  <si>
    <t>Delavnica</t>
  </si>
  <si>
    <t>CNC stroji</t>
  </si>
  <si>
    <t>Vrtanje</t>
  </si>
  <si>
    <t>Drobljenje</t>
  </si>
  <si>
    <t>Spajanje</t>
  </si>
  <si>
    <t>Vrtilna miza</t>
  </si>
  <si>
    <t>Mletje</t>
  </si>
  <si>
    <t>Žaganje</t>
  </si>
  <si>
    <t>Sintranje</t>
  </si>
  <si>
    <t>Drzga rezanja</t>
  </si>
  <si>
    <t>Laboratorij</t>
  </si>
  <si>
    <t>Medicinski</t>
  </si>
  <si>
    <t>Kontrolirana atmosfera</t>
  </si>
  <si>
    <t>Kontrolirano okolje - soba za rast</t>
  </si>
  <si>
    <t>Kontrolirano okolje - skladiščenje</t>
  </si>
  <si>
    <t>Elektromagnetna zaščita</t>
  </si>
  <si>
    <t>Terenski</t>
  </si>
  <si>
    <t>Kriogenska</t>
  </si>
  <si>
    <t>Utekočinjevalec</t>
  </si>
  <si>
    <t>Vozila</t>
  </si>
  <si>
    <t>Za osebje</t>
  </si>
  <si>
    <t>Za opremo</t>
  </si>
  <si>
    <t>Kmetijska</t>
  </si>
  <si>
    <t>V živo</t>
  </si>
  <si>
    <t>Sistemi za pranje in namakanje</t>
  </si>
  <si>
    <t>Doba amortiziranja</t>
  </si>
  <si>
    <t>Pojasnila k obrazcu</t>
  </si>
  <si>
    <t>Splošno</t>
  </si>
  <si>
    <t>SICRIS</t>
  </si>
  <si>
    <t>Klasifikacija</t>
  </si>
  <si>
    <t>http://researchsupport.leeds.ac.uk/index.php/academic_staff/research_equipment_infrastructure/</t>
  </si>
  <si>
    <t>Cena uporabe opreme</t>
  </si>
  <si>
    <t>Cena na uro</t>
  </si>
  <si>
    <t>Struktura lastne cene za uporabo raziskovalne opreme  (v EUR/uro)</t>
  </si>
  <si>
    <t>Skupaj lastna cena/uro</t>
  </si>
  <si>
    <t>Spletna stran RO (predstavitev opreme, pogoj dostopa,cenik)</t>
  </si>
  <si>
    <t>Zap.št. nakupa
(če je vir sofinanciranja
Paket ARRS)</t>
  </si>
  <si>
    <t>Vir sofinanciranja iz javnih sredstev
(Paket ARRS, drugi javni viri)</t>
  </si>
  <si>
    <t>Cena za uporabo raziskovalne opreme za izučenega uporabnika
(v EUR/uro)</t>
  </si>
  <si>
    <t>Letna stopnja izkoriščenosti v % v pretek. koled. letu</t>
  </si>
  <si>
    <t>Stopnja odpisanosti v % konec pret. koled. leta</t>
  </si>
  <si>
    <t>Acoustic monitoring stations</t>
  </si>
  <si>
    <t>Aerospace and aerodynamics research facilities</t>
  </si>
  <si>
    <t>Agronomy, Forestry, Plant Breeding Centres</t>
  </si>
  <si>
    <t>Analytical Facilities</t>
  </si>
  <si>
    <t xml:space="preserve">Animal facilities </t>
  </si>
  <si>
    <t>Astro-particle and neutrino detectors and observatories</t>
  </si>
  <si>
    <t xml:space="preserve">Atmospheric Measurement Facilities </t>
  </si>
  <si>
    <t>Biobanks including Seed banks</t>
  </si>
  <si>
    <t>Bio-informatics Facilities</t>
  </si>
  <si>
    <t>Biomedical Imaging Facilities</t>
  </si>
  <si>
    <t xml:space="preserve">Cell Culture Facilities </t>
  </si>
  <si>
    <t>Centers for advanced research in mathematics</t>
  </si>
  <si>
    <t>Centers for development of industrial mathematics</t>
  </si>
  <si>
    <t>Centralised Computing Facilities</t>
  </si>
  <si>
    <t xml:space="preserve">Chemical Libraries and Screening Facilities </t>
  </si>
  <si>
    <t>Civil Engineering Research Infrastructures</t>
  </si>
  <si>
    <t xml:space="preserve">Clinical Research Centres </t>
  </si>
  <si>
    <t>Collections</t>
  </si>
  <si>
    <t>Communication Networks</t>
  </si>
  <si>
    <t>Complex Data Facilities</t>
  </si>
  <si>
    <t>Conceptual Models</t>
  </si>
  <si>
    <t>Cross disciplinary  centers in mathematics</t>
  </si>
  <si>
    <t xml:space="preserve">Data Archives, Data Repositories and Collections </t>
  </si>
  <si>
    <t>Databases</t>
  </si>
  <si>
    <t>Data Mining and Analysis (Methodological) Centers, including statistical analysis</t>
  </si>
  <si>
    <t>Distributed Computing Facilities</t>
  </si>
  <si>
    <t>Earth Observation satellites</t>
  </si>
  <si>
    <t>Earth, Ocean, Marine, Freshwater, and Atmosphere Data Centres</t>
  </si>
  <si>
    <t>Earthquake Simulation Laboratories</t>
  </si>
  <si>
    <t>Electrical and Optical Engineering Facilities</t>
  </si>
  <si>
    <t>Energy Engineering Facilities (non nuclear)</t>
  </si>
  <si>
    <t>Environmental Health Research Facilities</t>
  </si>
  <si>
    <t>Environmental Management Infrastructures</t>
  </si>
  <si>
    <t>Extreme Conditions Facilities</t>
  </si>
  <si>
    <t>Genomic, Transcriptomic, Proteomics and Metabolomics Facilities</t>
  </si>
  <si>
    <t>Geothermal Research Facilities</t>
  </si>
  <si>
    <t>Gravitational wave detectors and Observatories</t>
  </si>
  <si>
    <t>High Energy Physics Facilities</t>
  </si>
  <si>
    <t xml:space="preserve">In situ Earth Observatories </t>
  </si>
  <si>
    <t>In situ Marine/Freshwater Observatories</t>
  </si>
  <si>
    <t>Intense Light Sources</t>
  </si>
  <si>
    <t>Intense Neutron Sources</t>
  </si>
  <si>
    <t>Marine &amp;amp; Maritime Engineering Facilities</t>
  </si>
  <si>
    <t>Materials Synthesis or Testing Facilities</t>
  </si>
  <si>
    <t>Mathematics Centres of Competence</t>
  </si>
  <si>
    <t>Mechanical Engineering Facilities</t>
  </si>
  <si>
    <t>Micro- and Nanotechnology facilities</t>
  </si>
  <si>
    <t>National Statistical Facilities (offices)</t>
  </si>
  <si>
    <t>Natural History Collections</t>
  </si>
  <si>
    <t>Nuclear Research Facilities</t>
  </si>
  <si>
    <t>Pilot Plants for Process Testing</t>
  </si>
  <si>
    <t>Polar and Cryospheric Research Infrastructures</t>
  </si>
  <si>
    <t>Reference material repositories</t>
  </si>
  <si>
    <t>Registers and Survey-led Studies/Databases</t>
  </si>
  <si>
    <t>Repositories</t>
  </si>
  <si>
    <t xml:space="preserve">Research Aircraft </t>
  </si>
  <si>
    <t>Research Archives</t>
  </si>
  <si>
    <t>Research Bibliographies</t>
  </si>
  <si>
    <t>Research Data Service Facilities</t>
  </si>
  <si>
    <t>Research Facilities</t>
  </si>
  <si>
    <t>Research Libraries</t>
  </si>
  <si>
    <t>Safety Handling facilities</t>
  </si>
  <si>
    <t xml:space="preserve">Software Service Facilities </t>
  </si>
  <si>
    <t>Solid Earth Observatories, including Seismological Monitoring Stations</t>
  </si>
  <si>
    <t>Space Environment Test Facilities</t>
  </si>
  <si>
    <t xml:space="preserve">Structural Biology Facilities </t>
  </si>
  <si>
    <t>Systems Biology/Computational Biology Facilities</t>
  </si>
  <si>
    <t>Telemedicine laboratories and E-Health technologies</t>
  </si>
  <si>
    <t>Telescopes</t>
  </si>
  <si>
    <t>Translational Research Centres</t>
  </si>
  <si>
    <t>Underground Laboratories</t>
  </si>
  <si>
    <t>Akustične opazovalne postaje</t>
  </si>
  <si>
    <t>Centri za napredne raziskave v matematiki</t>
  </si>
  <si>
    <t>Zbirke</t>
  </si>
  <si>
    <t>Komunikacijska omrežja</t>
  </si>
  <si>
    <t>Konceptualni modeli</t>
  </si>
  <si>
    <t>Baze podatkov</t>
  </si>
  <si>
    <t>Raziskovalne bibliografije</t>
  </si>
  <si>
    <t>Raziskovalne knjižnice</t>
  </si>
  <si>
    <t>Teleskopi</t>
  </si>
  <si>
    <t>Podzemni laboratoriji</t>
  </si>
  <si>
    <t>Raziskovalna oprema za klinične raziskave</t>
  </si>
  <si>
    <t>Interdisciplinarni centri v matematiki</t>
  </si>
  <si>
    <t>Arhivi podatkov, repozitoriji in zbirke</t>
  </si>
  <si>
    <t>Sateliti za opazovanje Zemlje</t>
  </si>
  <si>
    <t xml:space="preserve">Laboratoriji za simulacije potresov </t>
  </si>
  <si>
    <t>Raziskovalna infrastruktura za gradbeništvo</t>
  </si>
  <si>
    <t>Raziskovalna oprema za celične kulture</t>
  </si>
  <si>
    <t>Intenzivni svetlobni viri</t>
  </si>
  <si>
    <t>Intenzivni neutronski viri</t>
  </si>
  <si>
    <t>Objekti za nacionalne statistike  (pisarne)</t>
  </si>
  <si>
    <t xml:space="preserve">Zbirke s področja zgodovine narave </t>
  </si>
  <si>
    <t>Repozitoriji referenčnih materialov</t>
  </si>
  <si>
    <t xml:space="preserve">Repozitoriji </t>
  </si>
  <si>
    <t xml:space="preserve">Observatoriji za trdno zemljo, vključno s seizmološkimi postajami </t>
  </si>
  <si>
    <t>Telemedicinski laboratoriji in tehnologije e-zdravja</t>
  </si>
  <si>
    <t xml:space="preserve">Porazdeljene računalniške zmogljivosti </t>
  </si>
  <si>
    <t>"In situ" zemljske opazovalnice</t>
  </si>
  <si>
    <t>"In situ" morske / sladkovodne opazovalnice</t>
  </si>
  <si>
    <t>Polarne in kriosferske raziskovalne infrastrukture</t>
  </si>
  <si>
    <t>Sistemi za genomiko, transkriptomiko, proteomiko in metabolomiko</t>
  </si>
  <si>
    <t>Centralizirani računalniški sistemi</t>
  </si>
  <si>
    <t>Kemične knjižnice in presejalni sistemi</t>
  </si>
  <si>
    <t>Sistemi za kompleksne podatke</t>
  </si>
  <si>
    <t>Sistemi za zbiranje in analize podatkov, vključno s statistično analizo</t>
  </si>
  <si>
    <t>Sistemi električnega in optičnega inženiringa</t>
  </si>
  <si>
    <t>Sistemi energetskega inženiringa (nejedrskega)</t>
  </si>
  <si>
    <t>Sistemi za raziskave na področju varstva okolja</t>
  </si>
  <si>
    <t>Infrastrukture za upravljanje z okoljem</t>
  </si>
  <si>
    <t>Sistemi za ekstremne razmere</t>
  </si>
  <si>
    <t>Sistemi za geotermalne raziskave</t>
  </si>
  <si>
    <t xml:space="preserve">Observatoriji in detektorji gravitacijskih valov </t>
  </si>
  <si>
    <t>Sistemi fizike visokih energij</t>
  </si>
  <si>
    <t>Morski in pomorski inženirski sistemi</t>
  </si>
  <si>
    <t xml:space="preserve">Sistemi za sintezo ali testiranje materialov </t>
  </si>
  <si>
    <t xml:space="preserve">Sistemi s področja strojništva </t>
  </si>
  <si>
    <t>Mikro-in nanotehnološki sistemi</t>
  </si>
  <si>
    <t xml:space="preserve">Sistemi za jedrske raziskave </t>
  </si>
  <si>
    <t>Sistemi za raziskave podatkov</t>
  </si>
  <si>
    <t>Raziskovalni sistemi</t>
  </si>
  <si>
    <t xml:space="preserve">Sistemi za za varnost </t>
  </si>
  <si>
    <t>Testni sistemi za vesoljsko okolje</t>
  </si>
  <si>
    <t>Sistemi za strukturno biologijo</t>
  </si>
  <si>
    <t>Sistemi za sistemsko/računsko biologijo</t>
  </si>
  <si>
    <t>Prevajalni raziskovalni centri</t>
  </si>
  <si>
    <t>Sistemi za programsko opremo</t>
  </si>
  <si>
    <t>Raziskovalna letala</t>
  </si>
  <si>
    <t>Raziskovalni arhivi</t>
  </si>
  <si>
    <t>Registri in študije/podatkovne baze na osnovi anket</t>
  </si>
  <si>
    <t>Pilotni pogoni za procesna testiranja</t>
  </si>
  <si>
    <t>Matematični kompetenčni centri</t>
  </si>
  <si>
    <t>Podatkovni centri o zemlji, oceanih,  morjih, sladkih vodah in atmosferi</t>
  </si>
  <si>
    <t>Centri za razvoj industrijske matematike</t>
  </si>
  <si>
    <t>Sistemi za biomedicinsko slikanje</t>
  </si>
  <si>
    <t>Sistemi za bioinformatiko</t>
  </si>
  <si>
    <t>Bio-banke vključno s semenskimi bankami</t>
  </si>
  <si>
    <t>Atmosferski merilni sistemi</t>
  </si>
  <si>
    <t>Detektorji in opazovalnice astro-delcev in nevtrinov</t>
  </si>
  <si>
    <t>Sistemi s poskusnimi živalmi</t>
  </si>
  <si>
    <t>Sistemi za analize</t>
  </si>
  <si>
    <t>Centri za agronomijo, gozdarstvo in žlahtnjenje rastlin</t>
  </si>
  <si>
    <t>Sistemi za letalske in vesoljske ter aerodinamične raziskave</t>
  </si>
  <si>
    <t>http://portal.meril.eu/converis-esf/static/about</t>
  </si>
  <si>
    <t>ARRS spremlja dve klasifikaciji opreme:</t>
  </si>
  <si>
    <t>Klasifikacijo opreme je razvila Univerza v Leedsu, VB.  Spletna stran je:</t>
  </si>
  <si>
    <t xml:space="preserve">MERIL klasifikacija predstavlja pregled najodličnejše evropske raziskovalne infrastrukture; več o tem na </t>
  </si>
  <si>
    <t>Pripombe ali predloge k klasifikaciji ali k prevodu v slovenščino prosimo javite na ARRS.</t>
  </si>
  <si>
    <t>Polja z zelenim ozadjem v zavihku Oprema-Equipment so lahko objavljena na SICRIS.</t>
  </si>
  <si>
    <t>Če je uporaba možna ali predpisana z operaterjem, ceno operaterja DODATNO navedite v stolpcu "Stroški dela za operaterja (se prištejejo ceni za uporabo za neizučene uporabnike)".</t>
  </si>
  <si>
    <r>
      <t>Ceno vedno navedite preračunano na uro</t>
    </r>
    <r>
      <rPr>
        <sz val="10"/>
        <rFont val="Arial"/>
        <family val="2"/>
      </rPr>
      <t>, tudi če meritev obvezno traja več ur ali cel dan (to podrobnost dodajte v "Dostop do opreme").</t>
    </r>
  </si>
  <si>
    <t>V tem primeru je cena uporabe enaka 
(ceni uporabe za izučenega uporabnika) + (stroški dela za operaterja).</t>
  </si>
  <si>
    <r>
      <t>Cene uporabe ne pišete v druga polja</t>
    </r>
    <r>
      <rPr>
        <sz val="10"/>
        <rFont val="Arial"/>
        <family val="2"/>
      </rPr>
      <t>, npr. "Dostop do opreme".</t>
    </r>
  </si>
  <si>
    <t>EVIDENCA RAZISKOVALNE OPREME S PODATKI O MESEČNI UPORABI</t>
  </si>
  <si>
    <r>
      <rPr>
        <sz val="11"/>
        <rFont val="Calibri"/>
        <family val="2"/>
        <charset val="238"/>
      </rPr>
      <t>Slikanje-Imaging</t>
    </r>
    <r>
      <rPr>
        <sz val="11"/>
        <rFont val="Calibri"/>
        <family val="2"/>
        <charset val="238"/>
      </rPr>
      <t xml:space="preserve"> visoke ločljivosti</t>
    </r>
  </si>
  <si>
    <t>Category</t>
  </si>
  <si>
    <t>Številka</t>
  </si>
  <si>
    <t>Klasifikacija
Univ. v Leedsu</t>
  </si>
  <si>
    <t>Številka RS</t>
  </si>
  <si>
    <t>Številka skrbnika</t>
  </si>
  <si>
    <t xml:space="preserve"> Skrbnik opreme</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</si>
  <si>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</si>
  <si>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</si>
  <si>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</si>
  <si>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</si>
  <si>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</si>
  <si>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</si>
  <si>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</si>
  <si>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Projekt oz. program 1</t>
  </si>
  <si>
    <t>Šifra programa oz. projekta</t>
  </si>
  <si>
    <t>Klasif. MERIL</t>
  </si>
  <si>
    <t>% upor.</t>
  </si>
  <si>
    <t>Projekt oz. program 2</t>
  </si>
  <si>
    <t>Projekt oz. program 3</t>
  </si>
  <si>
    <t>Namen</t>
  </si>
  <si>
    <t>Mesečna stopnja izkoriščenosti (v %) v navednem mesecu</t>
  </si>
  <si>
    <t>Projekt oz. program 4</t>
  </si>
  <si>
    <t>Polja z zelenim ozadjem so lahko objavljena na portalu SICRIS</t>
  </si>
  <si>
    <t>Stroški dela za operaterja</t>
  </si>
  <si>
    <t>Sample Measurement/ Analysis</t>
  </si>
  <si>
    <t>Številka RO</t>
  </si>
  <si>
    <t>Naziv RO</t>
  </si>
  <si>
    <r>
      <t xml:space="preserve">Ceno uporabe in lastno ceno (stolpca 17 in 21) navedete </t>
    </r>
    <r>
      <rPr>
        <b/>
        <sz val="10"/>
        <rFont val="Arial"/>
        <family val="2"/>
        <charset val="238"/>
      </rPr>
      <t>za izučenega uporabnika.</t>
    </r>
  </si>
  <si>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</si>
  <si>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 xml:space="preserve">Kemijski inštitut </t>
  </si>
  <si>
    <t>P2-0393</t>
  </si>
  <si>
    <t>Bele Marjan</t>
  </si>
  <si>
    <t>Mikroskop na atomsko silo / vrstični tunelski mikroskop z elektrokemijsko celico</t>
  </si>
  <si>
    <t>MultiMode V Scanning Probe Microscope (Veeco Instruments Inc.)</t>
  </si>
  <si>
    <t>Paket 13</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</si>
  <si>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</si>
  <si>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</si>
  <si>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</si>
  <si>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</si>
  <si>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P4-0176</t>
  </si>
  <si>
    <t>Benčina Mojca</t>
  </si>
  <si>
    <t>Večnamenski kinetični optični čitalec mikrotiterskih plošč</t>
  </si>
  <si>
    <t>Plater reader</t>
  </si>
  <si>
    <t>Paket 12</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</si>
  <si>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</si>
  <si>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</si>
  <si>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</si>
  <si>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</si>
  <si>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</si>
  <si>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</si>
  <si>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</si>
  <si>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</si>
  <si>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</si>
  <si>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</si>
  <si>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Sistem za gojenje živali za delo s patogeni drugega varnostnega razreda: Modul opreme za anestezijo, Lumi-Box, 1.sklop</t>
  </si>
  <si>
    <t xml:space="preserve">The laboratory for exerimental animals for work with pathogens second security class: anesthesia, Lumi-Box, 1. part
 </t>
  </si>
  <si>
    <t>Paket 14</t>
  </si>
  <si>
    <t>Uporaba opreme je omejena in je možna samo po dogovoru.</t>
  </si>
  <si>
    <t>Use of equipment is limited and is only possible by appointment.</t>
  </si>
  <si>
    <t>Gojenje eksperimentalnih živali.</t>
  </si>
  <si>
    <t xml:space="preserve">Hausing of experimental animals.
Growing experimental animals.
</t>
  </si>
  <si>
    <t>P1-0391</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</si>
  <si>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</si>
  <si>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</si>
  <si>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</si>
  <si>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</si>
  <si>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</si>
  <si>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</si>
  <si>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</si>
  <si>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P1-0392</t>
  </si>
  <si>
    <t xml:space="preserve">Šakanović Aleksandra </t>
  </si>
  <si>
    <t>Aparatura za merjenje molekulskih interakcij, Biacore X100</t>
  </si>
  <si>
    <t>Measurement of molecular interactions, Biacore X100</t>
  </si>
  <si>
    <t>Paket 16</t>
  </si>
  <si>
    <t>Raziskovalci, ki želijo opremo uporabljati, lahko rezervirajo aparaturo preko aplikacije na spletni strani in jo nato uporabljajo po začetnem uvajanju samostojno.</t>
  </si>
  <si>
    <t>Researchers who want to use the equipment can reserve the appliance through the application on the web site and then use it after the initial introduction independently.</t>
  </si>
  <si>
    <t>Oprema je namenjena študiji molekulskih interakcij.  Opremo uporabljajo raziskovalci z D11 in drugih odsekov na KI, kot tudi zunanji uporabniki po predhodnem dogovoru.</t>
  </si>
  <si>
    <t>The eequipment is being used by the researchers from D11 and other deparments from NIC and other researchers from different institutes or University.</t>
  </si>
  <si>
    <t>Dominko Robert</t>
  </si>
  <si>
    <t>Potenciostat/galvanostat board with EIS</t>
  </si>
  <si>
    <t>Potentiostat/galvanostat board with EIS(/Z) option for SP-200/SP-240 (without cell cable) – uses one slot – +/-12 V +/-500 mA</t>
  </si>
  <si>
    <t>Oprema je locirana na D10 na Kemijskem inštitutu. Praviloma se uporablja v laboratoriju, ker pa gre za prenosno opremo, se uporablja tudi za operando meritve</t>
  </si>
  <si>
    <t>The equipment is located at D10 at the Institute of Chemistry. It is used in the laboratory, but since it is a portable equipment, it is also used for the operando measurements</t>
  </si>
  <si>
    <t>Uporablja za namen preizkušanja laboratorijskih baterij. Najvišji tok je 500mA pri napetosti preiskušanja 10V</t>
  </si>
  <si>
    <t>It is used for the purpose of testing laboratory batteries. The maximum current is 500mA at the voltage of 10V testing</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</si>
  <si>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</si>
  <si>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</si>
  <si>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</si>
  <si>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</si>
  <si>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</si>
  <si>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</si>
  <si>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</si>
  <si>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</si>
  <si>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</si>
  <si>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P2-0149</t>
  </si>
  <si>
    <t>Segrevalno-napetostni nosilec za vzorce</t>
  </si>
  <si>
    <t>Protochips Fusion in situ nosilec za vzorce</t>
  </si>
  <si>
    <t>Programi, projekti ARRS, trg</t>
  </si>
  <si>
    <t>In situ nosilec za vzorce je dodatek k ARSTEM mikroskopu (ga ni mogoče uporabljati ločeno), zato zanj veljajo enaka pravila kot za zgoraj opisano opremo.</t>
  </si>
  <si>
    <t>In situ sample holder is just an attachment to the ARSTEM microscope (can not be used alone), so all the rules for access to the equipment are the same.</t>
  </si>
  <si>
    <t>In situ 4 točkovne meritve električne prevodnosti, študij vpliva električnega polja (+/- 50V DC/AC) na spremembe v strukturi materialov, in situ segrevanje (v vakumu) do 1200 °C.</t>
  </si>
  <si>
    <t>In situ 4 probe electrical conductivity measurements, study of structural changes durigng electrical biasing (+/- 50V DC/AC), in situ heating experiments (in vacuum) up to 1200 °C.</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</si>
  <si>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</si>
  <si>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</si>
  <si>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</si>
  <si>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</si>
  <si>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</si>
  <si>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</si>
  <si>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</si>
  <si>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</si>
  <si>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P1-0104</t>
  </si>
  <si>
    <t>Pirc Katja</t>
  </si>
  <si>
    <t xml:space="preserve"> 30762 </t>
  </si>
  <si>
    <t>Aparatura za merjenje molekularnih interakcij, Microscale Thermophoresis MST MonoLith NT.115, NanoTemper Technologies</t>
  </si>
  <si>
    <t>Measurements of molecular interactions, Microscale Thermophoresis MST MonoLith NT.115, NanoTemper Technologies</t>
  </si>
  <si>
    <t>Oprema dostopna po predhoni rezervaciji. Rezervacija na spletni strani: http://www.molekulske-interakcije.si/en/reservations/6/mst-monolith-nt115</t>
  </si>
  <si>
    <t>Equipment available by prior reservation on website: http://www.molekulske-interakcije.si/en/reservations/6/mst-monolith-nt115</t>
  </si>
  <si>
    <t>Študije molekularnih interakcij.</t>
  </si>
  <si>
    <t>Analyses of molecular interactions.</t>
  </si>
  <si>
    <t>P2-0150</t>
  </si>
  <si>
    <t>Švigelj Tomaž</t>
  </si>
  <si>
    <t>Naprava za elektrofiziološke meritve, Orbit mini, Nanion Technologies</t>
  </si>
  <si>
    <t>Instrument for electrophysiological measurements, Orbit mini, Nanion Technologies</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</si>
  <si>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</si>
  <si>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</si>
  <si>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</si>
  <si>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</si>
  <si>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 xml:space="preserve">Mohorčič Martina </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</si>
  <si>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</si>
  <si>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</si>
  <si>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</si>
  <si>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</si>
  <si>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</si>
  <si>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</si>
  <si>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</si>
  <si>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</si>
  <si>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</si>
  <si>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</si>
  <si>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</si>
  <si>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</si>
  <si>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P2-0145</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</si>
  <si>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</si>
  <si>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</si>
  <si>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</si>
  <si>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</si>
  <si>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</si>
  <si>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</si>
  <si>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</si>
  <si>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</si>
  <si>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</si>
  <si>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</si>
  <si>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</si>
  <si>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</si>
  <si>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</si>
  <si>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</si>
  <si>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</si>
  <si>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</si>
  <si>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</si>
  <si>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</si>
  <si>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P1-0005</t>
  </si>
  <si>
    <t>Križman Mitja</t>
  </si>
  <si>
    <t>Sklopljeni analizni sistem ionska kromatografija - masna spektrometrija</t>
  </si>
  <si>
    <t>Hyphenated analytical system Ion chromatography - mass spectrometry</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</si>
  <si>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</si>
  <si>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</si>
  <si>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</si>
  <si>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</si>
  <si>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LC-MS (Tekočinski kromatograf sklopljen z masnim spektrometrom)</t>
  </si>
  <si>
    <t>LC-MS (Liquid chromatograph hyphenated with mass spectrometer)</t>
  </si>
  <si>
    <t>Določanje analitev na osnovi MS po separaciji s tekočinsko kromatografijo visoke ločljivosti.</t>
  </si>
  <si>
    <t>Determination of analytes based on MS after separation by high-performance liqid chromatography.</t>
  </si>
  <si>
    <t>Tekočinski kromatograf HPLC</t>
  </si>
  <si>
    <t>Liquid chromatograph HPLC</t>
  </si>
  <si>
    <t>Analitika organskih analitov, sistem je prednostno namenjen separacijam na osnovi reverzne faze.</t>
  </si>
  <si>
    <t xml:space="preserve">Analytics of organic analytes. The primary system purpose are reversed-phase separations. </t>
  </si>
  <si>
    <t>HPLC sistem 
(HPLC-PDA-FL-CAD-ECD)</t>
  </si>
  <si>
    <t>HPLC system 
(HPLC-PDA-FL-CAD-ECD)</t>
  </si>
  <si>
    <t>HPLC–MS sistem z masnim analizatorjem na osnovi 3D ionske pasti</t>
  </si>
  <si>
    <t xml:space="preserve">HPLC–MS system with mass analyzer based on 3D ion trap </t>
  </si>
  <si>
    <t>Paket 17</t>
  </si>
  <si>
    <t>P1-0152</t>
  </si>
  <si>
    <t>Likozar Blaž</t>
  </si>
  <si>
    <t xml:space="preserve">Reaktorski/termogravimetrični sistem DynTHERM (TG)   -&gt; Rubotherm TG-GC MS </t>
  </si>
  <si>
    <t xml:space="preserve">Reaction/thermogravimetric system DynTHERM (TG)   -&gt; Rubotherm TG-GC MS </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</si>
  <si>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</si>
  <si>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</si>
  <si>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</si>
  <si>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</si>
  <si>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</si>
  <si>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</si>
  <si>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</si>
  <si>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P2-0153</t>
  </si>
  <si>
    <t>Reaktorski sistem (6x Multiple Autoclave system)</t>
  </si>
  <si>
    <t>Reactor system (6x Multiple Autoclave system)</t>
  </si>
  <si>
    <t>Reaktorski sistem s šestimi paralelnimi mešalnimi reaktorji je namenjem hitrejšemu testiranju ter optimizaciji reakcijskih in separacijskih procesov pri povišanih temperaturah in tlakih (max: 350 °C , 200 bar). Volumen posameznega reaktorja je 250 mL.</t>
  </si>
  <si>
    <t>Reactor system with six parallel mixing reactors for  testing and optimization of reaction and separation processes at elevated temperatures and pressures (max: 350 ° C, 200 bar). The volume of each reactor is 250 mL.</t>
  </si>
  <si>
    <t>P2-0154</t>
  </si>
  <si>
    <t>Kromatograf tekočinski ultra visoke ločljivosti  (Thermo-Fisher Scinetific UltiMate™ 3000 UHPLC z DAD/RI)</t>
  </si>
  <si>
    <t xml:space="preserve">Thermo-Fisher Scientific UltiMate™ 3000 UHPLC with DAD/RI </t>
  </si>
  <si>
    <t xml:space="preserve">UHPLC is a chromatography technique normally used for separation, identification and quantification of compounds dissolved in liquid phase. Compounds are adsorbed at the stationary phase of the column, gradually eluted by the mobile phase and detected by the UV-VIS or RI detector. </t>
  </si>
  <si>
    <t>UHPLC je kromatografska tehnika, ki se uporablja za ločevanje, identifikacijo in kvantifikacijo spojin, raztopljenih v tekoči fazi. Spojine se adsorbirajo v stacionarno fazo kolone, ki se postopoma eluirajo z mobilno fazo in so detektirane s pomočjo detektorja UV-VIS ali RI.</t>
  </si>
  <si>
    <t>P1-0010</t>
  </si>
  <si>
    <t>Mavri Janez</t>
  </si>
  <si>
    <t>Gruča računalnikov Supermicro sistem Quad</t>
  </si>
  <si>
    <t>Computer claster Supermicro system Quad</t>
  </si>
  <si>
    <t>Oddaljen dostop preko SSH protocola in Client-Server Integracijska shema. Dostop je mogoč po predhodnem dogovoru.</t>
  </si>
  <si>
    <t xml:space="preserve">SSH remote access and Client-Server Integration Scheme. 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</si>
  <si>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</si>
  <si>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</si>
  <si>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P1-0011</t>
  </si>
  <si>
    <t>Gruča računalnikov - supermicro Mlacom (16x kom)</t>
  </si>
  <si>
    <t xml:space="preserve">Computer claster Supermicro system Mlacom </t>
  </si>
  <si>
    <t>Oddaljen dostop preko SSH protocola in Client-Server Integracijska shema.  Dostop je mogoč po predhodnem dogovoru.</t>
  </si>
  <si>
    <t>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</si>
  <si>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</si>
  <si>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Sistem za hlajenje In Row Cooling system, APC</t>
  </si>
  <si>
    <t>APC Netshelter SX 42U, ACRC 103, ACRC301S</t>
  </si>
  <si>
    <t>oprema služi kot podpora delovanju računalniške gruče - ni dostopna uporabnikom</t>
  </si>
  <si>
    <t>supporting equipment - not accessible to users</t>
  </si>
  <si>
    <t>hlajenje računalniške gruče</t>
  </si>
  <si>
    <t>cooling of computer cluster</t>
  </si>
  <si>
    <t>P1-0021</t>
  </si>
  <si>
    <t>Mazaj Matjaž, 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</si>
  <si>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</si>
  <si>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</si>
  <si>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</si>
  <si>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</si>
  <si>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</si>
  <si>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</si>
  <si>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</si>
  <si>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</si>
  <si>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</si>
  <si>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</si>
  <si>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P1-0017</t>
  </si>
  <si>
    <t>Merzel Franci</t>
  </si>
  <si>
    <t>13627</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</si>
  <si>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</si>
  <si>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</si>
  <si>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</si>
  <si>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</si>
  <si>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</si>
  <si>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</si>
  <si>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Računalniški sistem za Preglov računski center</t>
  </si>
  <si>
    <t>Računalniška gruča z 20 vozlišči (Supermicro, Intel Xeon E5-2660v3 @ 2.60 GHz 64GB RAM, 1TB HDD Toshiba, Infiniband)</t>
  </si>
  <si>
    <t>Tekočinski kromatograf visoke ločljivosti za hitro analitsko in preparativno separacijo proteinov in organskih spojin</t>
  </si>
  <si>
    <t>HPLC chromatograph</t>
  </si>
  <si>
    <t>Paket 11</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</si>
  <si>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</si>
  <si>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</si>
  <si>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</si>
  <si>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</si>
  <si>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Kromatografski sistem 
za čiščenje proteinov</t>
  </si>
  <si>
    <t>Äkta chromatographic system for protein purification</t>
  </si>
  <si>
    <t>Opremo lahko uporabljajo usposobljeni operaterji ali pa separacijo izvede tehnik odseka D-12.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</si>
  <si>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Äkta - chromatographic system for protein purification with programmable injector and fraction collector</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</si>
  <si>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</si>
  <si>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</si>
  <si>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</si>
  <si>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</si>
  <si>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</si>
  <si>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</si>
  <si>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J7-8270 </t>
  </si>
  <si>
    <t>Moškon Jože</t>
  </si>
  <si>
    <t>Potenciostat/Galvanostat 
50A</t>
  </si>
  <si>
    <t>The Arbin instrument (5V-50A) has a multi-channel configuration, whereby each of 8 channels are totally independent potentiostats/galvanostats. Software allows straightforward writing of test settings, real-time monitoring of the condition at each channel with multi-mode graphical displaying of the data and possibility of direct data transfer, processing, and plotting. Connection to cell(s) is with 4-point terminals; maximum current (per channel) is 50 A. Current ranges are: 50 A, 10 A, 1 A, 0.1 A; voltage range from 0 V to +5 V. Auxiliary module for recording of temperature is included.</t>
  </si>
  <si>
    <t xml:space="preserve">Vpenjanje (vezava) merilnih celic, kakor tudi nastavitve, sprožitev in spremljanje meritev se izvajajo ročno na mestu inštalacije opreme (PRC -1.18). Dostop na daljavo ni omogočen.  </t>
  </si>
  <si>
    <t>Mounting (connecting) of meassuring cells, as well as test settings, initiating and monitoring of the measurements progress are carried out manually on-site where the equipment is installed (PRC -1.18). Remote access is not enabled.</t>
  </si>
  <si>
    <t>Oprema se uporablja za izvajanje elektrokemijskih meritev na polindustrijskih in industrijskih (komercialnih) kondenzatorjih in baterijah s cilindrično geometrijo ohišja.</t>
  </si>
  <si>
    <t xml:space="preserve">The equipment is used to conduct electrochemical measurements of semi-industrial and industrial (commercial) capacitors and batteries with cylindric </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</si>
  <si>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</si>
  <si>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</si>
  <si>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</si>
  <si>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</si>
  <si>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</si>
  <si>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</si>
  <si>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</si>
  <si>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</si>
  <si>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</si>
  <si>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</si>
  <si>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</si>
  <si>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</si>
  <si>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</si>
  <si>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</si>
  <si>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</si>
  <si>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</si>
  <si>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</si>
  <si>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</si>
  <si>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</si>
  <si>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Instrument za karakterizacijo heterogenih katalizatorjev (Micromeritics, model AutoChem II 2920)</t>
  </si>
  <si>
    <t>Computer Controlled Device for Characterization of Catalysts and Solid Materials (Micromeritics, model AutoChem II 2920)</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</si>
  <si>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</si>
  <si>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</si>
  <si>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</si>
  <si>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</si>
  <si>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Ionski kromatograf za analizo anionov</t>
  </si>
  <si>
    <t>Ion chromatograph for analysis of anions in liquid samples</t>
  </si>
  <si>
    <t>Ionski kromatograf s prevodniškim detektorjem omogoča analizo anionov v tekočih vzorcih. Kromatograf je sklopljen z avtomatskim vzorčnikom, ki omogoča analizo do 148 vzorcev. Analiza lahko poteka izokratično - pri konstantni sestavi eluenta ali gradientno - s spreminjajočo sestavo eluenta. Instrument ima vgrajen supresor, kar omogoča analizo sledov  v µg/l.</t>
  </si>
  <si>
    <t>Ion chromatograph equipped with the conductivity detector enables the analysis of anions in liquid samples. The chromatograph is hyphenated with an automatic sampler which is capable to analyse up to 148 samples. Two types of analysis are available: isocratic analyses with the constant eluent composition, and gradient analyses with the varying eluent composition. The instrument has a built in suppressor which enables the analysis of traces (µg/l).</t>
  </si>
  <si>
    <t>Sistem za določanje elektronskih lastnosti trdnih praškastih katalizatorjev (Metrohm Autolab, model PGSTAT 302N)</t>
  </si>
  <si>
    <t>System for determing electronic properties of solid powder catalysts - potentiostat (Metrohm Autolab, model PGSTAT 302N)</t>
  </si>
  <si>
    <t>Potenciostat/galvanostat (Metrohm Autolab, model PGSTAT 302N),opremljen z impedančnim modulom FRA32, omogoča določevanje elektronskih lastnosti katalizatorjev v različnih elektrolitih z naslednjimi metodami: ciklična voltametrija , impedančna spektroskopija in določanje gostote električnega toka na površini katalizatorja, pridobljenega z vzbujanjem katalizatorja z vidno ali UV svetlobo. Rezultati elektrokemičnih meritev nam omogočajo določiti hitrost migracije nosilcev nabojev  in gostot električnega toka na površini testiranih katalizatorjih, kar nam omogoča podrobnejši vpogled v  delovanje katalizatorjev, npr. v naprednih oksidacijskih procesih čiščenja voda s uporabo UV ali vidne svetlobe. Sistem za določanje elektronskih lastnosti je sestavljen iz potentiostata/galvanostata in tri-elektrodne elektrokemijske celice. Tri-elektrodna elektrokemijska celica je  sestavljene iz števne elektrode (Pt elektroda), referenčne elektrode (Ag/AgCl elektroda) in delovne elektrode (steklena ogljikova elektroda).</t>
  </si>
  <si>
    <t>The potentiostat/galvanostat (Metrohm Autolab, model PGSTAT 302N), equipped with the impedance module FRA32, allows us to determinate electronic properties of solid powder catalysts in different electrolytes with the following methods: cyclic voltammetry, impedance spectroscopy and determination of photocurrent density on the surface of catalysts obtained by exciting the catalyst with visible or UV light. The results of electrochemical measurements allow us to determine the migration rate of carrier charges and the current density on the surface of tested catalysts, which enables a more detailed insight into the operating  mechanism of catalysts, for example in advanced oxidation processes for cleaning water with the use of UV or visible light. The system for determining the electronic properties consists of the potentiostat/galvanostat and a three-electrode electrochemical cell. The three-electrode electrochemical cell is made of counter electrode (Pt electrode), reference electrode (Ag / AgCl electrode), and working electrode (glassy carbon electrode).</t>
  </si>
  <si>
    <t>P1-0242</t>
  </si>
  <si>
    <t>Plavec Janez</t>
  </si>
  <si>
    <t>Sonde in pomožna oprema za 800 MHz NMR spektrometer</t>
  </si>
  <si>
    <t>Probes and accessories for the 800 MHz NMR spectrometer</t>
  </si>
  <si>
    <t>Rezervacija uporabe sonde poteka sočasno z rezervacijo 800 MHz spektrometra. Največji uporabniki so raziskovalci s KI, IJS, UL FKKT, UL FFa, KIS, Krke in Leka.</t>
  </si>
  <si>
    <t>Booking the use of the probe takes place simultaneously with the reservation of 800 MHz spectrometer. The biggest users are researchers from NIC, Krka and Lek.</t>
  </si>
  <si>
    <t xml:space="preserve">Hladna sonda omogoča izredno visoko občutljivost meritev. Primerna je tudi za študij nizkih koncentracij vzorcev. </t>
  </si>
  <si>
    <t>Cold probe enables extremely high sensitivity measurements. It is suitable for the study of low concentration samples.</t>
  </si>
  <si>
    <t>Sonda za snemanje v trdnem za 600 MHz NMR spektrometer</t>
  </si>
  <si>
    <t>Solid-state probe for the 600 MHz NMR spectrometer</t>
  </si>
  <si>
    <t>Drugi javni viri</t>
  </si>
  <si>
    <t>Rezervacija uporabe sonde poteka sočasno z rezervacijo 600 MHz NMR spektrometra.</t>
  </si>
  <si>
    <t xml:space="preserve">The booking of the probe use is arranged simultaneously with the reservation of the 600 MHz NMR spectrometer. </t>
  </si>
  <si>
    <t>Sonda omogoča merjenje trdnih vzorcev s hitrostjo vrtenja vzorcev do 40 kHz.</t>
  </si>
  <si>
    <t>Solid-state probe allows measurement of samples in the solid state with the spinning up to 40 kHz.</t>
  </si>
  <si>
    <t>10082</t>
  </si>
  <si>
    <t>Broadband sonda za 600 MHz NMR spektrometer</t>
  </si>
  <si>
    <t>Broadband probe for the 600 MHz NMR spectrometer</t>
  </si>
  <si>
    <t>Broadband sonda omogoča merjenje hetero-jeder z dobrim razmerjem med signalom in šumom.</t>
  </si>
  <si>
    <t>Broadband probe allows measurement of heteronuclei with good signal-to-noise ratio.</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</si>
  <si>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</si>
  <si>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</si>
  <si>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</si>
  <si>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</si>
  <si>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</si>
  <si>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</si>
  <si>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Praprotnik Matej</t>
  </si>
  <si>
    <t>VRANA 15 - nadgradnja (27x računalnik)</t>
  </si>
  <si>
    <t>27 X compute node (Intel(R) Core(TM) i7-6700 CPU @ 3.40GHz; 16 GiB RAM; 25 X GM204 [GeForce GTX 980])</t>
  </si>
  <si>
    <t>Oprema je dostopna vsem sodelavcem Laboratorija za molekularno modeliranje. Dostopnost za ostale uporabnike je mogoča po predhodnem dogovoru.</t>
  </si>
  <si>
    <t>The equipment is available to all the coworkers from the Laboratory for Molecular Modeling. The accessibility of the equipment is also possible for other users with prior agreement.</t>
  </si>
  <si>
    <t xml:space="preserve">Računalniško gručo VRANA uporabljamo za izvajanje simulacij na področju ved o življenju in materialov, pri čemer uporabljamo pristope molekularnega modeliranja. Z opremo tako večskalno modeliramo in simuliramo mehke in biološke snovi, razvijamo simulacijske algoritme za molekularne sisteme z odprtimi mejami in študiramo strukture in funkcije proteinov ter njihove interakcije. </t>
  </si>
  <si>
    <t>The computer cluster VRANA is used for research in life and material sciences using molecular modeling approaches. With the equipment we perform multiscale modeling and simulation of soft and biological matter, we develop open boundary molecular simulation algorithms, and study  structure and function of proteins and protein interactions.</t>
  </si>
  <si>
    <t>VRANA 15 - nadgradnja (40xračunalnik)</t>
  </si>
  <si>
    <t>40 X compute node (Intel(R) Core(TM) i7-7700 CPU @ 3.60GHz; 16GiB RAM)</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</si>
  <si>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</si>
  <si>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</si>
  <si>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</si>
  <si>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</si>
  <si>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</si>
  <si>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</si>
  <si>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P1-0034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</si>
  <si>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</si>
  <si>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</si>
  <si>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</si>
  <si>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</si>
  <si>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</si>
  <si>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</si>
  <si>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</si>
  <si>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</si>
  <si>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</si>
  <si>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</si>
  <si>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</si>
  <si>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</si>
  <si>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</si>
  <si>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</si>
  <si>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</si>
  <si>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</si>
  <si>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</si>
  <si>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</si>
  <si>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</si>
  <si>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</si>
  <si>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</si>
  <si>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</si>
  <si>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</si>
  <si>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</si>
  <si>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</si>
  <si>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</si>
  <si>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</si>
  <si>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</si>
  <si>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</si>
  <si>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</si>
  <si>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</si>
  <si>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</si>
  <si>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</si>
  <si>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</si>
  <si>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</si>
  <si>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</si>
  <si>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</si>
  <si>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</si>
  <si>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</si>
  <si>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</si>
  <si>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9798, KI 9797</t>
  </si>
  <si>
    <t>KI 7526, KI 7526/1</t>
  </si>
  <si>
    <t>KI 8391, KI 8391/1, KI 8391/2,KI 8391/3,KI 8391/4,KI 8391/5</t>
  </si>
  <si>
    <t>KI 10530, KI 10276, KI 9998</t>
  </si>
  <si>
    <t>KI 9359</t>
  </si>
  <si>
    <t>KI 15130</t>
  </si>
  <si>
    <t>KI 13964/1</t>
  </si>
  <si>
    <t>KI 13393</t>
  </si>
  <si>
    <t>KI 15325</t>
  </si>
  <si>
    <t>KI 11159</t>
  </si>
  <si>
    <t>KI 13517, KI 13517/1</t>
  </si>
  <si>
    <t>KI 14346</t>
  </si>
  <si>
    <t>K1 10275</t>
  </si>
  <si>
    <t>KI 11756</t>
  </si>
  <si>
    <t>KI 13476</t>
  </si>
  <si>
    <t>KI 9799, KI 9799/1</t>
  </si>
  <si>
    <t>KI 9326</t>
  </si>
  <si>
    <t>KI 9787</t>
  </si>
  <si>
    <t>KI 11566, KI 11566/1</t>
  </si>
  <si>
    <t>KI 13516</t>
  </si>
  <si>
    <t>KI 15340</t>
  </si>
  <si>
    <t>KI 15885,     KI 15886</t>
  </si>
  <si>
    <t>KI 12128, KI 12128/1</t>
  </si>
  <si>
    <t>KI 15074</t>
  </si>
  <si>
    <t>KI 15297</t>
  </si>
  <si>
    <t>KI 15206</t>
  </si>
  <si>
    <t>KI 11007, KI 11007/1, KI 11007/2, KI 11007/3</t>
  </si>
  <si>
    <t>KI15204, KI 15204/1</t>
  </si>
  <si>
    <t>KI 15203</t>
  </si>
  <si>
    <t>KI 11752, KI 11787</t>
  </si>
  <si>
    <t>KI 11786</t>
  </si>
  <si>
    <t>KI 13418, KI 13418/1, KI 13418/2, KI 13418/3</t>
  </si>
  <si>
    <t xml:space="preserve">KI 15203,
KI 15204, KI 15204/1
</t>
  </si>
  <si>
    <t>KI 6777</t>
  </si>
  <si>
    <t>KI 15333</t>
  </si>
  <si>
    <t>K1 10532</t>
  </si>
  <si>
    <t>KI 15656</t>
  </si>
  <si>
    <t>KI 15345</t>
  </si>
  <si>
    <t>KI 7019</t>
  </si>
  <si>
    <t>KI 8711, KI 8711/1, KI 8711/2</t>
  </si>
  <si>
    <t>KI 10208, KI 10208/1</t>
  </si>
  <si>
    <t>KI 13758</t>
  </si>
  <si>
    <t>KI 15010</t>
  </si>
  <si>
    <t>KI 15144</t>
  </si>
  <si>
    <t>KI 15336</t>
  </si>
  <si>
    <t>KI 8484, KI 8484/1, KI 5278, KI 5278/1, KI 5279/2, KI 5278/3</t>
  </si>
  <si>
    <t>KI 5279/2</t>
  </si>
  <si>
    <t>KI 8484/1</t>
  </si>
  <si>
    <t>KI 8135, KI 8135/1, KI 8136, KI 8136/1</t>
  </si>
  <si>
    <t>KI 13780/1</t>
  </si>
  <si>
    <t>KI 15616</t>
  </si>
  <si>
    <t>K1 10303</t>
  </si>
  <si>
    <t>KI 8225, KI 8070, KI 8070/1</t>
  </si>
  <si>
    <t>KI 13514, KI 13514/1, KI 13515</t>
  </si>
  <si>
    <t>KI 9664, KI 9664/1, KI 9664/2</t>
  </si>
  <si>
    <t>KI 11660</t>
  </si>
  <si>
    <t>KI 8682, KI 8682/1, KI 8683</t>
  </si>
  <si>
    <t>KI 10531, KI 10531/1</t>
  </si>
  <si>
    <t>KI 10628</t>
  </si>
  <si>
    <t>https://www.ki.si/odseki/d10-odsek-za-kemijo-materialov/elektronska-mikroskopija-in-katalizatorji/elektronska-mikroskopija/</t>
  </si>
  <si>
    <t>https://www.ki.si/odseki/d12-odsek-za-sintezno-biologijo-in-imunologijo/oprema/</t>
  </si>
  <si>
    <t>www.ki.si</t>
  </si>
  <si>
    <t>https://www.ki.si/index.php?id=704</t>
  </si>
  <si>
    <t>https://www.ki.si/departments/d10-department-of-materials-chemistry/modern-battery-systems/arrs-project/</t>
  </si>
  <si>
    <t>http://www.molekulske-interakcije.si/en/equipment/6/mst-monolith-nt115</t>
  </si>
  <si>
    <t>https://www.nanion.de/en/products/orbit-mini.html</t>
  </si>
  <si>
    <t>https://www.ki.si/za-gospodarstvo/storitve/kemijska-analiza/termicna-analiza/termicna-karakterizacija-polimerov/</t>
  </si>
  <si>
    <t>LINK</t>
  </si>
  <si>
    <t>https://www.ki.si/odseki/d04-odsek-za-analizno-kemijo/oprema/</t>
  </si>
  <si>
    <t>https://www.ki.si/departments/d06-department-of-food-chemistry/equipment/</t>
  </si>
  <si>
    <t>www.ki.sihttps://www.ki.si/odseki/d13-odsek-za-katalizo-in-reakcijsko-inzenirstvo/oprema/</t>
  </si>
  <si>
    <t>https://www.ki.si/odseki/d01-teoreticni-odsek/azmanov-racunski-center/</t>
  </si>
  <si>
    <t>https://www.ki.si/departments/d09-department-of-inorganic-chemistry-and-technology/equipment/</t>
  </si>
  <si>
    <t>https://www.ki.si/o-institutu/raziskovalna-infrastruktura/</t>
  </si>
  <si>
    <t>Delo poteka v skladu s programom dela NMR centra. NMR center sodeluje pri izvajanju več kot 70 domačih in tujih programov in projektov.</t>
  </si>
  <si>
    <t>www.slonmr.si in www.ki.si</t>
  </si>
  <si>
    <t>http://www.ki.si/index.php?id=704</t>
  </si>
  <si>
    <t>http://www.cmm.ki.si/vrana/</t>
  </si>
  <si>
    <t>https://www.ki.si/departments/d04-department-of-analytical-chemistry/equipment/</t>
  </si>
  <si>
    <t>https://www.ki.si/odseki/d09-odsek-za-anorgansko-kemijo-in-tehnologijo/oprema/</t>
  </si>
  <si>
    <t>https://www.ki.si/odseki/d07-odsek-za-polimerno-kemijo-in-tehnologijo/l07equipment/</t>
  </si>
  <si>
    <t>-</t>
  </si>
  <si>
    <t>2015/138</t>
  </si>
  <si>
    <t>2018/165</t>
  </si>
  <si>
    <t>N4-0080</t>
  </si>
  <si>
    <t>OBELICS</t>
  </si>
  <si>
    <t>FKKT, Lenarčič</t>
  </si>
  <si>
    <t>114391: L 11 P1-0391 (Anderluh) 2016 in 111248: L 11 J7-7248 (Ravnikar NIB Podobnik) 2016</t>
  </si>
  <si>
    <t>Industrija</t>
  </si>
  <si>
    <t>P1-0012</t>
  </si>
  <si>
    <t>100% - 97% uporaba, 3% vzdrževanje in servis (ob 24-7 delavniku)</t>
  </si>
  <si>
    <t xml:space="preserve">P1-0034 </t>
  </si>
  <si>
    <t xml:space="preserve">P2-0145 </t>
  </si>
  <si>
    <t>Roman Jerala</t>
  </si>
  <si>
    <t>dr. Simon Caserman</t>
  </si>
  <si>
    <t>Aleksandra Šakanović</t>
  </si>
  <si>
    <t>Jože Moškon</t>
  </si>
  <si>
    <t>Goran Dražić, Francisco Ruiz Zepeda, Elena Tchernychova, Sorour Parapari, Gorazd Koderman Podboršek</t>
  </si>
  <si>
    <t>Ljudmila Fele Žilnik</t>
  </si>
  <si>
    <t>Katja Bergant</t>
  </si>
  <si>
    <t>Katja Pirc</t>
  </si>
  <si>
    <t>dr. Gorazd Hribar, Tea Tomšič</t>
  </si>
  <si>
    <t>KI</t>
  </si>
  <si>
    <t>dr. Miran Gaberšček</t>
  </si>
  <si>
    <t>Irena Grgić, Johannes T. Van Elteren, Martin Šala, Breda Novak</t>
  </si>
  <si>
    <t>Mitja Križman, Alen Albreht,</t>
  </si>
  <si>
    <t>Mitja Križman, Alen Albreht, Vesna Glavnik, Eva Kranjc, Urška Jug, Mateja Puklavec</t>
  </si>
  <si>
    <t>Urška Jug, Katerina Naumoska</t>
  </si>
  <si>
    <t>Urška Kavčič / Blaž Likozar</t>
  </si>
  <si>
    <t>Urška Kavčič / Miha Grilc</t>
  </si>
  <si>
    <t>Urška Kavčič / Miha Grilc/ Brigita Hočevar</t>
  </si>
  <si>
    <t>Urška Kavčič / Uroš Novak</t>
  </si>
  <si>
    <t>dr. Janez Mavri</t>
  </si>
  <si>
    <t>Alenka Ristić, Matjaž Mazaj</t>
  </si>
  <si>
    <t>Alenka Ristić</t>
  </si>
  <si>
    <t>L03-sodelavci</t>
  </si>
  <si>
    <t>Urška Kavčič</t>
  </si>
  <si>
    <t>Simon Preložnik</t>
  </si>
  <si>
    <t>Petar Djinović</t>
  </si>
  <si>
    <t>Špela Božič</t>
  </si>
  <si>
    <t xml:space="preserve">doc. dr. Matej Praprotnik </t>
  </si>
  <si>
    <t xml:space="preserve">Johannes T van Elteren, Bojan Budič, Vid Simon Šelih, Martin Šala  </t>
  </si>
  <si>
    <t>Laboratorij za analizno kemijo in FKKT (UL)</t>
  </si>
  <si>
    <t>Nataša Zabukovec Logar</t>
  </si>
  <si>
    <t>KI, industrija, EU projekti</t>
  </si>
  <si>
    <t>KI - L12</t>
  </si>
  <si>
    <t>Angelja Kjara Surca</t>
  </si>
  <si>
    <t>J3-9268</t>
  </si>
  <si>
    <t>Mojca Benčina</t>
  </si>
  <si>
    <t>HELIS</t>
  </si>
  <si>
    <t>Sara Drvarič Talian</t>
  </si>
  <si>
    <t>P2-0089,P1-0099</t>
  </si>
  <si>
    <t>Dare Makovec, Maja Remškar</t>
  </si>
  <si>
    <t>L2-5571</t>
  </si>
  <si>
    <t>dr. Nataša Zabukovec Logar</t>
  </si>
  <si>
    <t>Gregor Anderluh</t>
  </si>
  <si>
    <t>P1-0014</t>
  </si>
  <si>
    <t>dr. Franci Avbelj</t>
  </si>
  <si>
    <t>L01 - Mavri</t>
  </si>
  <si>
    <t xml:space="preserve"> </t>
  </si>
  <si>
    <t>L1-4276</t>
  </si>
  <si>
    <t>Johannes T van Elteren, Vid Simon Šelih, Martin Šala, Bojan Budič</t>
  </si>
  <si>
    <t>Miran Gaberšček</t>
  </si>
  <si>
    <t xml:space="preserve"> P2.-0145, POLYNSPIRE, - ARRS J2-9214, - ARRS J4-8225, J3-9255</t>
  </si>
  <si>
    <t>Ema Žagar</t>
  </si>
  <si>
    <t>Iva Hafner Bratkovič</t>
  </si>
  <si>
    <t>redni letni servis</t>
  </si>
  <si>
    <t>Servis Jeol</t>
  </si>
  <si>
    <t>Zuananji uporabniki</t>
  </si>
  <si>
    <t>Franc Avbelj</t>
  </si>
  <si>
    <t>L14 - Avbelj</t>
  </si>
  <si>
    <t>ERA-NET M-ERA Medisurf</t>
  </si>
  <si>
    <t>J3-8196</t>
  </si>
  <si>
    <t>Mateja Manček Keber</t>
  </si>
  <si>
    <t>J3-9257</t>
  </si>
  <si>
    <t>J1-4029</t>
  </si>
  <si>
    <t>Johannes T van Elteren, Vid Simon Šelih</t>
  </si>
  <si>
    <t>dr. Janez Levec</t>
  </si>
  <si>
    <t>L11 - Anderluh</t>
  </si>
  <si>
    <t>L13 - Likozar</t>
  </si>
  <si>
    <t>Zunanji naročnik</t>
  </si>
  <si>
    <t>Uroš Maver</t>
  </si>
  <si>
    <t>J1-9173</t>
  </si>
  <si>
    <t>industrija</t>
  </si>
  <si>
    <t>dr. Samo Hočevar</t>
  </si>
  <si>
    <t>dr. Ema Žagar</t>
  </si>
  <si>
    <t>Albreht Alen</t>
  </si>
  <si>
    <t>Kranjc Eva</t>
  </si>
  <si>
    <t xml:space="preserve">Omersa Neža </t>
  </si>
  <si>
    <t>Tomšič Tea</t>
  </si>
  <si>
    <t>D12</t>
  </si>
  <si>
    <t>Prosen Polona</t>
  </si>
  <si>
    <t>17270</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</si>
  <si>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</si>
  <si>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</si>
  <si>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</si>
  <si>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</si>
  <si>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</si>
  <si>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</si>
  <si>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</si>
  <si>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</si>
  <si>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</si>
  <si>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https://www.imt.si/organizacijske-enote/infrastrukturna-organizacijska-enota</t>
  </si>
  <si>
    <t>P2-0050</t>
  </si>
  <si>
    <t>Matjaž Godec</t>
  </si>
  <si>
    <t>10842</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</si>
  <si>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</si>
  <si>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</si>
  <si>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</si>
  <si>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</si>
  <si>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</si>
  <si>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</si>
  <si>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</si>
  <si>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</si>
  <si>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</si>
  <si>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</si>
  <si>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</si>
  <si>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</si>
  <si>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</si>
  <si>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</si>
  <si>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</si>
  <si>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</si>
  <si>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4254</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</si>
  <si>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</si>
  <si>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</si>
  <si>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</si>
  <si>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</si>
  <si>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</si>
  <si>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</si>
  <si>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</si>
  <si>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</si>
  <si>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</si>
  <si>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</si>
  <si>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Ostalo (CO-NiN)</t>
  </si>
  <si>
    <t>Uporaba za razrez vzorcev, brušenje in poliranje</t>
  </si>
  <si>
    <t>Equipment is used for cutting, grinding and polishing</t>
  </si>
  <si>
    <t>4056</t>
  </si>
  <si>
    <t>raziskave materialov za industrijo</t>
  </si>
  <si>
    <t xml:space="preserve">MASNI SPEKTOMETER HIDEN HAL/3F RC 301 </t>
  </si>
  <si>
    <t xml:space="preserve">Mass spectrometer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</si>
  <si>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</si>
  <si>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</si>
  <si>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</si>
  <si>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</si>
  <si>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</si>
  <si>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</si>
  <si>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</si>
  <si>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</si>
  <si>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</si>
  <si>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</si>
  <si>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MERILNIK  TLAKA RPM 4</t>
  </si>
  <si>
    <t>Working ethalon</t>
  </si>
  <si>
    <t>Uporaba za namene kalibracije</t>
  </si>
  <si>
    <t>Using for calibrations</t>
  </si>
  <si>
    <t>4110</t>
  </si>
  <si>
    <t>JEOL CROSS SECTION POLISHER</t>
  </si>
  <si>
    <t>Ostalo (CO AMM)</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</si>
  <si>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</si>
  <si>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</si>
  <si>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</si>
  <si>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</si>
  <si>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</si>
  <si>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</si>
  <si>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</si>
  <si>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</si>
  <si>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</si>
  <si>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</si>
  <si>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</si>
  <si>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</si>
  <si>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</si>
  <si>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</si>
  <si>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</si>
  <si>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</si>
  <si>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</si>
  <si>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</si>
  <si>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</si>
  <si>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</si>
  <si>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</si>
  <si>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</si>
  <si>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</si>
  <si>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</si>
  <si>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</si>
  <si>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</si>
  <si>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</si>
  <si>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</si>
  <si>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</si>
  <si>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</si>
  <si>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</si>
  <si>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</si>
  <si>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</si>
  <si>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</si>
  <si>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</si>
  <si>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</si>
  <si>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</si>
  <si>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</si>
  <si>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</si>
  <si>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</si>
  <si>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</si>
  <si>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</si>
  <si>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</si>
  <si>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</si>
  <si>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</si>
  <si>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</si>
  <si>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</si>
  <si>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</si>
  <si>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</si>
  <si>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</si>
  <si>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</si>
  <si>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</si>
  <si>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</si>
  <si>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</si>
  <si>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</si>
  <si>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VAKUUMSKA INDUKCIJSKA LABORATORIJSKA PEČ ZA IZDELAVO JEKLA IN DRUGIH ZLITIN</t>
  </si>
  <si>
    <t>VAKUUMSKA,INDUKCIJSKA,LAB. PEČ ZA IZDEL.JEKLA IN DRUGIH ZLITIN</t>
  </si>
  <si>
    <t>Naprava se uporablja za izdelavo novih zlitin</t>
  </si>
  <si>
    <t>Equipment for melting and casting of alloys</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</si>
  <si>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</si>
  <si>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</si>
  <si>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</si>
  <si>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</si>
  <si>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</si>
  <si>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</si>
  <si>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</si>
  <si>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</si>
  <si>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</si>
  <si>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</si>
  <si>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</si>
  <si>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</si>
  <si>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</si>
  <si>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</si>
  <si>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</si>
  <si>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</si>
  <si>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</si>
  <si>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</si>
  <si>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</si>
  <si>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</si>
  <si>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</si>
  <si>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</si>
  <si>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ODPRTA INDUKCIJSKA TALILNA PEČ Z GENERATORJEM</t>
  </si>
  <si>
    <t>Open induction furnace with generator</t>
  </si>
  <si>
    <t>P16 - 141</t>
  </si>
  <si>
    <t>PEČ EUP-K 650/1300</t>
  </si>
  <si>
    <t>Furnace EUP-K 650/1300</t>
  </si>
  <si>
    <t>THERMO-CALC</t>
  </si>
  <si>
    <t>P2-056</t>
  </si>
  <si>
    <t>ANALITIČNI KVADROPOLNI SPEKTROMETER</t>
  </si>
  <si>
    <t>Analytical mass spectometer</t>
  </si>
  <si>
    <t>P16 - 142</t>
  </si>
  <si>
    <t>ELTRA CS-800 analizator</t>
  </si>
  <si>
    <t>ELTRA CS-800 analyser</t>
  </si>
  <si>
    <t>Naprava je namenjena kemijski analizi vsebnosti C in S</t>
  </si>
  <si>
    <t>Equipment for chemical analysis of C and S</t>
  </si>
  <si>
    <t>Elektronski mikroskop</t>
  </si>
  <si>
    <t>Mikroskop Crossbeam 550 FE-SEM Gemini II</t>
  </si>
  <si>
    <t>Sodobna raziskovalna oprema Vrstični elektronski mikroskop opremljen s FIB, EDS, STEM, EBSD za raziskave materialov</t>
  </si>
  <si>
    <t>Advanced research equipment Scanning electron microscope equiped with FIB, EDS, STEM, EBSD for materials investigations</t>
  </si>
  <si>
    <t>Geološki zavod Slovenije</t>
  </si>
  <si>
    <t>Univerzitetni rehabilitacijski inštitut Republike Slovenije - Soča</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</si>
  <si>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</si>
  <si>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</si>
  <si>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</si>
  <si>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</si>
  <si>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</si>
  <si>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</si>
  <si>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</si>
  <si>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</si>
  <si>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http://www.uri-soca.si/sl/Raziskovalna_oprema/</t>
  </si>
  <si>
    <t>P2-0228</t>
  </si>
  <si>
    <t>Znanstvenoraziskovalni center Slovenske akademije znanosti in umetnosti</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</si>
  <si>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</si>
  <si>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</si>
  <si>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</si>
  <si>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</si>
  <si>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</si>
  <si>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</si>
  <si>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</si>
  <si>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</si>
  <si>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</si>
  <si>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</si>
  <si>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</si>
  <si>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</si>
  <si>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</si>
  <si>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</si>
  <si>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</si>
  <si>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</si>
  <si>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</si>
  <si>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Nina Ledinek, Andrej Perdih</t>
  </si>
  <si>
    <t>29395, 30798</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</si>
  <si>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</si>
  <si>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</si>
  <si>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</si>
  <si>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</si>
  <si>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</si>
  <si>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</si>
  <si>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</si>
  <si>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</si>
  <si>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</si>
  <si>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</si>
  <si>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</si>
  <si>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</si>
  <si>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</si>
  <si>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</si>
  <si>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</si>
  <si>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</si>
  <si>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</si>
  <si>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</si>
  <si>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</si>
  <si>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</si>
  <si>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</si>
  <si>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</si>
  <si>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V4-1619</t>
  </si>
  <si>
    <t>PoLJUBA (št. Pogodbe 430-113/2018-17)</t>
  </si>
  <si>
    <t>Tatjana Čelik</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</si>
  <si>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</si>
  <si>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</si>
  <si>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</si>
  <si>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</si>
  <si>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</si>
  <si>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</si>
  <si>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</si>
  <si>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</si>
  <si>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</si>
  <si>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</si>
  <si>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</si>
  <si>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</si>
  <si>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</si>
  <si>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</si>
  <si>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</si>
  <si>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</si>
  <si>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</si>
  <si>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</si>
  <si>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</si>
  <si>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</si>
  <si>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</si>
  <si>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Mednarodna krasoslovna šola »Klasični kras« - International karstological school »Classical Karst«</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</si>
  <si>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</si>
  <si>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</si>
  <si>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</si>
  <si>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</si>
  <si>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</si>
  <si>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</si>
  <si>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</si>
  <si>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</si>
  <si>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</si>
  <si>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</si>
  <si>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</si>
  <si>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</si>
  <si>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N6-0044</t>
  </si>
  <si>
    <t>Drago Kunej</t>
  </si>
  <si>
    <t>J6-8261</t>
  </si>
  <si>
    <t>Mojca Kovačič</t>
  </si>
  <si>
    <t>J6-9369</t>
  </si>
  <si>
    <t>Marija Klobčar</t>
  </si>
  <si>
    <t>J7-9426</t>
  </si>
  <si>
    <t>Interreg SLO-MAD</t>
  </si>
  <si>
    <t>Rebeka Kunej</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</si>
  <si>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</si>
  <si>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</si>
  <si>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</si>
  <si>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</si>
  <si>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</si>
  <si>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</si>
  <si>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</si>
  <si>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</si>
  <si>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</si>
  <si>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</si>
  <si>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</si>
  <si>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</si>
  <si>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</si>
  <si>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</si>
  <si>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</si>
  <si>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</si>
  <si>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</si>
  <si>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</si>
  <si>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</si>
  <si>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</si>
  <si>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</si>
  <si>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</si>
  <si>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</si>
  <si>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</si>
  <si>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</si>
  <si>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</si>
  <si>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Nadja Zupan Hajna</t>
  </si>
  <si>
    <t>Namizni rentgenski praškovni difraktometer XRD Bruker</t>
  </si>
  <si>
    <t>Bruker XRD benchtop</t>
  </si>
  <si>
    <t>Oprema je postavljena v pisarni št. 201 na Inštitutu za raziskovanje krasa ZRC SAZU v Postojni, Titov trg 2. Oprema je predvsem namenjena raziskovalnemu delu in izvajanju projektov Inštituta  (licenca). Pogoji uporabe se določijo glede na specifiko poizvedbe morebitnih interesentov.</t>
  </si>
  <si>
    <t>The equipment is installed in room 201 of the Karst Research Institute ZRC SAZU in Postojna, Titov trg 2. The equipment is primarily intended for the research work and implementation of projects of the Institute  (license). Terms of use are determined according to specific inquiries by potential users.</t>
  </si>
  <si>
    <t>XRD je namenjen določanju mineralne sestave vzorcev kamnin in sipkih sedimentov.</t>
  </si>
  <si>
    <t>XRD is intended to determine the mineral composition of rock samples and bulk sediments.</t>
  </si>
  <si>
    <t>INŠTITUT ZA HMELJARSTVO IN PIVOVARSTVO SLOVENIJE</t>
  </si>
  <si>
    <t>dr.Radišek Sebastjan,</t>
  </si>
  <si>
    <t>20162</t>
  </si>
  <si>
    <t>Equpment for giagnostic research in phytophatology</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</si>
  <si>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</si>
  <si>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</si>
  <si>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</si>
  <si>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</si>
  <si>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32956-komora mikrobiološka telstar biosta-laminar/ Laminarium chamber</t>
  </si>
  <si>
    <t>P4-0077</t>
  </si>
  <si>
    <t>dr.Radišek Sebastjan in tehnični sodelavci</t>
  </si>
  <si>
    <t>L4-6809</t>
  </si>
  <si>
    <t>32953-parni sterilizator systec 3870 ELV / Steam sterilizator – avtoclav</t>
  </si>
  <si>
    <t>32958-Genius bio digital sistem za arhiviranje agaroze / Digital system for photo agarose gels</t>
  </si>
  <si>
    <t xml:space="preserve">32954-hibridizacijska pečica / Hibridization chamber </t>
  </si>
  <si>
    <t>http://www.ihps.si/raziskave-in-razvoj/oprema/</t>
  </si>
  <si>
    <t>Oprema za izvajanje raziskovalnih in diagnostičnih laboratorijskih analiz s področja fitopatologije - komora mikrobiološka telstar biosta-laminar</t>
  </si>
  <si>
    <t>Equpment for giagnostic research in phytophatology - Laminarium chamber</t>
  </si>
  <si>
    <t>Oprema za izvajanje raziskovalnih in diagnostičnih laboratorijskih analiz s področja fitopatologije - Genius bio digital sistem za arhiviranje agaroze</t>
  </si>
  <si>
    <t>Equpment for giagnostic research in phytophatology -Digital system for photo agarose gels</t>
  </si>
  <si>
    <t>Oprema za izvajanje raziskovalnih in diagnostičnih laboratorijskih analiz s področja fitopatologije - hibridizacijska pečica</t>
  </si>
  <si>
    <t xml:space="preserve">Equpment for giagnostic research in phytophatology - Hibridization chamber </t>
  </si>
  <si>
    <t>Univerza v Ljubljani, Fakulteta za strojništvo</t>
  </si>
  <si>
    <t>0782-004</t>
  </si>
  <si>
    <t>P2-0241</t>
  </si>
  <si>
    <t>prof.dr.E.Govekar</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</si>
  <si>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</si>
  <si>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</si>
  <si>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</si>
  <si>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</si>
  <si>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</si>
  <si>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</si>
  <si>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https://www.fs.uni-lj.si/raziskovalna_dejavnost/raziskovalna_dejavnost/oprema/2016050519260135/</t>
  </si>
  <si>
    <t>Edvard Govekar</t>
  </si>
  <si>
    <t>0782-034</t>
  </si>
  <si>
    <t>P2-0223</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</si>
  <si>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</si>
  <si>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</si>
  <si>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</si>
  <si>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</si>
  <si>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</si>
  <si>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https://www.fs.uni-lj.si/raziskovalna_dejavnost/raziskovalna_dejavnost/oprema/2016051309323693/</t>
  </si>
  <si>
    <t>Iztok Golobič</t>
  </si>
  <si>
    <t>Tržni projekti</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</si>
  <si>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</si>
  <si>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</si>
  <si>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</si>
  <si>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</si>
  <si>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</si>
  <si>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</si>
  <si>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</si>
  <si>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</si>
  <si>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</si>
  <si>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https://www.fs.uni-lj.si/raziskovalna_dejavnost/raziskovalna_dejavnost/oprema/2016051310145549/</t>
  </si>
  <si>
    <t>Mitjan Kalin</t>
  </si>
  <si>
    <t>L2-9244</t>
  </si>
  <si>
    <t>LV EU</t>
  </si>
  <si>
    <t>0782-039</t>
  </si>
  <si>
    <t>P2-0270</t>
  </si>
  <si>
    <t>izr. prof. dr. R. Petkovšek</t>
  </si>
  <si>
    <t>Laserski izvori z opremo</t>
  </si>
  <si>
    <t>Laser sources with equipment</t>
  </si>
  <si>
    <t>Dostop do opreme je v domeni vodje Laboratorija. Kontakt: rok.petkovsek@fs.uni-lj.si</t>
  </si>
  <si>
    <t>Laserski izvori z opremo so namenjeni raziskavam laserskih obdelovalnih procesov in laserskih merilnih metod.</t>
  </si>
  <si>
    <t>https://www.fs.uni-lj.si/raziskovalna_dejavnost/raziskovalna_dejavnost/oprema/2016051310180795/</t>
  </si>
  <si>
    <t>Roman Šturm</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</si>
  <si>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</si>
  <si>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</si>
  <si>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</si>
  <si>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</si>
  <si>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</si>
  <si>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</si>
  <si>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https://www.fs.uni-lj.si/raziskovalna_dejavnost/raziskovalna_dejavnost/oprema/2016051310343418/</t>
  </si>
  <si>
    <t>0782-028</t>
  </si>
  <si>
    <t>P2-0264</t>
  </si>
  <si>
    <t>doc. 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</si>
  <si>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</si>
  <si>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</si>
  <si>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</si>
  <si>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</si>
  <si>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</si>
  <si>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</si>
  <si>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https://www.fs.uni-lj.si/raziskovalna_dejavnost/raziskovalna_dejavnost/oprema/2016051310390393/</t>
  </si>
  <si>
    <t xml:space="preserve">Lidija Slemenik Perše </t>
  </si>
  <si>
    <t>L2-7550</t>
  </si>
  <si>
    <t>Igor Emri</t>
  </si>
  <si>
    <t>Pedagoški proces</t>
  </si>
  <si>
    <t>0782-013</t>
  </si>
  <si>
    <t>P2-0266</t>
  </si>
  <si>
    <t xml:space="preserve">izr. 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</si>
  <si>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</si>
  <si>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</si>
  <si>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</si>
  <si>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</si>
  <si>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</si>
  <si>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</si>
  <si>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https://www.fs.uni-lj.si/raziskovalna_dejavnost/raziskovalna_dejavnost/oprema/2016051310413723/</t>
  </si>
  <si>
    <t>P2-0226</t>
  </si>
  <si>
    <t>Franci Pušavec</t>
  </si>
  <si>
    <t>0782-001</t>
  </si>
  <si>
    <t>P2-0162</t>
  </si>
  <si>
    <t>prof. dr. B. Šarler</t>
  </si>
  <si>
    <t>CTA anemometer</t>
  </si>
  <si>
    <t>Constant Temperature Anemometer</t>
  </si>
  <si>
    <t>Dostop do opreme je v domeni vodje Laboratorija. Kontakt:bozidar.sarler@fs.uni-lj.si</t>
  </si>
  <si>
    <t>Access to equipment is in the domain of the Head of Laboratory. Contact: bozidar.sarler@fs.uni-lj.si</t>
  </si>
  <si>
    <t>CTA anemometer omogoča merjenje lokalne dinamike hitrosti v kapljevinah in plinih.</t>
  </si>
  <si>
    <t>CTA anemometer allows measurements of local velocity dynamics in gases and liquids.</t>
  </si>
  <si>
    <t>https://www.fs.uni-lj.si/raziskovalna_dejavnost/raziskovalna_dejavnost/oprema/2016051310590162/</t>
  </si>
  <si>
    <t>Božidar Šarler</t>
  </si>
  <si>
    <t>0782-030</t>
  </si>
  <si>
    <t>prof.dr. R. Šturm</t>
  </si>
  <si>
    <t>Sistem za popis integritete površin po mehanski in toplotni obdelavi</t>
  </si>
  <si>
    <t>System for survey of surface integrity after mechanical and thermo processing</t>
  </si>
  <si>
    <t>Ponedeljek - petek,  kadar oprema ni zasedena zaradi vaj. Kontakt:  roman.sturm@fs.uni-lj.si</t>
  </si>
  <si>
    <t>Monday - Friday, when the equipment is available. Contact:  roman.sturm@fs.uni-lj.si</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</si>
  <si>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</si>
  <si>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https://www.fs.uni-lj.si/raziskovalna_dejavnost/raziskovalna_dejavnost/oprema/2016051312194154/</t>
  </si>
  <si>
    <t>Modificiran ekstruder z regulacijo termo-mehanske obremenitve materiala</t>
  </si>
  <si>
    <t>Modificated extrudor with regulation of thermo-mechanical load of material</t>
  </si>
  <si>
    <t>Izposoja možna v skladu z dogovorom, kontakt: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</si>
  <si>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</si>
  <si>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</si>
  <si>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https://www.fs.uni-lj.si/raziskovalna_dejavnost/raziskovalna_dejavnost/oprema/2016051312255269/</t>
  </si>
  <si>
    <t>novo – procesiranje</t>
  </si>
  <si>
    <t>novo – ekstrudor</t>
  </si>
  <si>
    <t>0782-015</t>
  </si>
  <si>
    <t>P2-0182</t>
  </si>
  <si>
    <t>prof.dr. M. Nagode</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</si>
  <si>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</si>
  <si>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</si>
  <si>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</si>
  <si>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</si>
  <si>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https://www.fs.uni-lj.si/raziskovalna_dejavnost/raziskovalna_dejavnost/oprema/2016051312260770/</t>
  </si>
  <si>
    <t>Marko Nagode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</si>
  <si>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</si>
  <si>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</si>
  <si>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</si>
  <si>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</si>
  <si>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https://www.fs.uni-lj.si/raziskovalna_dejavnost/raziskovalna_dejavnost/oprema/2016051312341101/</t>
  </si>
  <si>
    <t>0782-002</t>
  </si>
  <si>
    <t>P2-0263</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</si>
  <si>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</si>
  <si>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</si>
  <si>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</si>
  <si>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Uporablja se za analizo mehanskih lastnosti gradiv.</t>
  </si>
  <si>
    <t>https://www.fs.uni-lj.si/raziskovalna_dejavnost/raziskovalna_dejavnost/oprema/2016051312442302/</t>
  </si>
  <si>
    <t>Miha Boltežar</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</si>
  <si>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</si>
  <si>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</si>
  <si>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</si>
  <si>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</si>
  <si>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https://www.fs.uni-lj.si/raziskovalna_dejavnost/raziskovalna_dejavnost/oprema/2016051312464629/</t>
  </si>
  <si>
    <t xml:space="preserve">Pedagoški proces  </t>
  </si>
  <si>
    <t>Sistem za karakterizacijo tehnoloških procesov</t>
  </si>
  <si>
    <t>2004/2005</t>
  </si>
  <si>
    <t>System for characterization of technological processes</t>
  </si>
  <si>
    <t>Direktni kontakt s skrbnikom; za vsak primer posebej. Kontakt: edvard.govekar@fs.uni-lj.si</t>
  </si>
  <si>
    <t>Oprema se uporablja pri zajemanju in analizi podatkov.</t>
  </si>
  <si>
    <t>https://www.fs.uni-lj.si/raziskovalna_dejavnost/raziskovalna_dejavnost/oprema/2016051312521682/</t>
  </si>
  <si>
    <t>0782-009</t>
  </si>
  <si>
    <t>prof. dr. A. Kitanovski/   izr. prof. dr. U. Stritih</t>
  </si>
  <si>
    <t>18580,   15163</t>
  </si>
  <si>
    <t>Merilna oprema za merjenje temparaturnih polj (termovizijska kamera)</t>
  </si>
  <si>
    <t>FLIR ThermaCAM S65 -FLIR Systems</t>
  </si>
  <si>
    <t>Možnost izposoje za največ 3 dni. Kontakt: andrej.kitanovski@fs.uni-lj.si in  uros.stritih@fs.uni-lj.si.</t>
  </si>
  <si>
    <t>Possible renting for max. 3 days. Contact:  andrej.kitanovski@fs.uni-lj.si and  uros.stritih@fs.uni-lj.si.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</si>
  <si>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</si>
  <si>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</si>
  <si>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https://www.fs.uni-lj.si/raziskovalna_dejavnost/raziskovalna_dejavnost/oprema/2016051312550686/</t>
  </si>
  <si>
    <t>Andrej Kitanovski,    Uroš Stritih</t>
  </si>
  <si>
    <t>prof. dr. Božidar Šarler</t>
  </si>
  <si>
    <t>Tlačni senzor s procesno enoto</t>
  </si>
  <si>
    <t>Pressure sensor processing unit</t>
  </si>
  <si>
    <t>Dostop do opreme je v domeni vodje laboratorija. Kontakt:bozidar.sarler@fs.uni-lj.si</t>
  </si>
  <si>
    <t>Access to equipment is in the domain of the head of laboratory. Contact: bozidar.sarler@fs.uni-lj.si</t>
  </si>
  <si>
    <t>Optični senzor omogoča lokalne meritve dinamike tlaka v fluidih.</t>
  </si>
  <si>
    <t>Optical sensor allows local measurements of pressure dynamics in fluids.</t>
  </si>
  <si>
    <t>https://www.fs.uni-lj.si/raziskovalna_dejavnost/raziskovalna_dejavnost/oprema/2016051312583891/</t>
  </si>
  <si>
    <t xml:space="preserve">Sistem za refunkcionalizacijo konstrukcijskih polimerov
</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</si>
  <si>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</si>
  <si>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</si>
  <si>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</si>
  <si>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</si>
  <si>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https://www.fs.uni-lj.si/raziskovalna_dejavnost/raziskovalna_dejavnost/oprema/2016051313101573/</t>
  </si>
  <si>
    <t>0782-026</t>
  </si>
  <si>
    <t>P2-0401</t>
  </si>
  <si>
    <t>izr. prof. dr. J. Prezelj</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</si>
  <si>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</si>
  <si>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</si>
  <si>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Kontakt: jurij.prezelj@fs.uni-lj.si</t>
  </si>
  <si>
    <t>Access to the camera is possible on a rent bases. Condition for a rent is that with camera handled qualified operator and that a rent is paid after use of camera. Contact: jurij.prezelj@fs.uni-lj.si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</si>
  <si>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</si>
  <si>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</si>
  <si>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https://www.fs.uni-lj.si/raziskovalna_dejavnost/raziskovalna_dejavnost/oprema/2016051313142865/</t>
  </si>
  <si>
    <t>Tomaž Katrašnik</t>
  </si>
  <si>
    <t>Doktorski študij</t>
  </si>
  <si>
    <t>Jurij Prezelj</t>
  </si>
  <si>
    <t>Industrijski projekti</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</si>
  <si>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</si>
  <si>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</si>
  <si>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</si>
  <si>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</si>
  <si>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https://www.fs.uni-lj.si/raziskovalna_dejavnost/raziskovalna_dejavnost/oprema/2016051313183017/</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</si>
  <si>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</si>
  <si>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</si>
  <si>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</si>
  <si>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</si>
  <si>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https://www.fs.uni-lj.si/raziskovalna_dejavnost/raziskovalna_dejavnost/oprema/2016051313211320/</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</si>
  <si>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</si>
  <si>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</si>
  <si>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</si>
  <si>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</si>
  <si>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https://www.fs.uni-lj.si/raziskovalna_dejavnost/raziskovalna_dejavnost/oprema/2016051313231697/</t>
  </si>
  <si>
    <t>novo – nanoindenter</t>
  </si>
  <si>
    <t>0782-040</t>
  </si>
  <si>
    <t>izr. prof. dr. M. Jezeršek</t>
  </si>
  <si>
    <t>Eksperimentalni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</si>
  <si>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</si>
  <si>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</si>
  <si>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</si>
  <si>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</si>
  <si>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</si>
  <si>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https://www.fs.uni-lj.si/raziskovalna_dejavnost/raziskovalna_dejavnost/oprema/2016051313263563/</t>
  </si>
  <si>
    <t>P2-0392</t>
  </si>
  <si>
    <t>Matija Jezeršek</t>
  </si>
  <si>
    <t>Matija Jezeršek, Rok Petkovšek</t>
  </si>
  <si>
    <t xml:space="preserve">Vertikalni rezkalni center - visokohitrostni obdelovalni stroj
</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</si>
  <si>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</si>
  <si>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</si>
  <si>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</si>
  <si>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</si>
  <si>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</si>
  <si>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</si>
  <si>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https://www.fs.uni-lj.si/raziskovalna_dejavnost/raziskovalna_dejavnost/oprema/2016051314404743/</t>
  </si>
  <si>
    <t>L2-8184</t>
  </si>
  <si>
    <t>0782-037</t>
  </si>
  <si>
    <t>I0-0022</t>
  </si>
  <si>
    <t>doc. dr. T. Češnovar</t>
  </si>
  <si>
    <t xml:space="preserve">Visokozmogljivi računski sestav  HPCFS
</t>
  </si>
  <si>
    <t>2010            2016 (nadgradnja)</t>
  </si>
  <si>
    <t>High performance compute cluster HPCFS</t>
  </si>
  <si>
    <t>Zunanji uporabniki, ki bi želeli uporabljati računske kapacitete za svoje namene lahko le te najamejo po dogovoru in veljavnem ceniku za zunanje uporabnike. Kontakt:
leon.kos@fs.uni-lj.si      (cena je določena za 150 jeder na uro)</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</si>
  <si>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</si>
  <si>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</si>
  <si>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</si>
  <si>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</si>
  <si>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</si>
  <si>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 xml:space="preserve">prof. dr. Mitjan Kalin, dekan </t>
  </si>
  <si>
    <t>Programska oprema ANSYS za HPCFS</t>
  </si>
  <si>
    <t>ANSYS simulation software suite for HPCFS</t>
  </si>
  <si>
    <t>Zunanji uporabniki, ki bi želeli uporabljati računske kapacitete za svoje namene lahko le te najamejo po dogovoru in veljavnem ceniku za zunanje uporabnike. Kontakt:
leon.kos@fs.uni-lj.si</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</si>
  <si>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</si>
  <si>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</si>
  <si>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</si>
  <si>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 dr. M. Kalin</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</si>
  <si>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</si>
  <si>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</si>
  <si>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</si>
  <si>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</si>
  <si>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</si>
  <si>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</si>
  <si>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https://www.fs.uni-lj.si/raziskovalna_dejavnost/raziskovalna_dejavnost/oprema/2016051314543412/</t>
  </si>
  <si>
    <t>0782-007</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</si>
  <si>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</si>
  <si>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</si>
  <si>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</si>
  <si>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</si>
  <si>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</si>
  <si>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</si>
  <si>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</si>
  <si>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https://www.fs.uni-lj.si/raziskovalna_dejavnost/raziskovalna_dejavnost/oprema/2016051314582530/</t>
  </si>
  <si>
    <t>pedagoški proces</t>
  </si>
  <si>
    <t>0782-029</t>
  </si>
  <si>
    <t>izr. prof. dr. P. Podržaj</t>
  </si>
  <si>
    <t xml:space="preserve">Oprema za nadzor in procesiranja aktivnih optičnih vlaken z ohranjanjem polarizacije
</t>
  </si>
  <si>
    <t>Equipment for control and processing of PM optical fibers</t>
  </si>
  <si>
    <t>Kontakt skrbnika opreme. Tel: 4771 213; E-mail: primoz.podrzaj@fs.uni-lj.si</t>
  </si>
  <si>
    <t>Contact with the person responsible for the equipment. Contact: primoz.podrzaj@fs.uni-lj.si</t>
  </si>
  <si>
    <t>Oprema za nadzor in procesiranja aktivnih optičnih vlaken z ohranjanjem polarizacije</t>
  </si>
  <si>
    <t>Equipment for control and processing of PM optical fibers.</t>
  </si>
  <si>
    <t>https://www.fs.uni-lj.si/raziskovalna_dejavnost/raziskovalna_dejavnost/oprema/2016051315013907/</t>
  </si>
  <si>
    <t>prof. dr. E. Govekar</t>
  </si>
  <si>
    <t>Laserski sistemi in merilni pribor</t>
  </si>
  <si>
    <t>Laser systems and measurement equipment</t>
  </si>
  <si>
    <t>Paket  16</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</si>
  <si>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</si>
  <si>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</si>
  <si>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</si>
  <si>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https://www.fs.uni-lj.si/raziskovalna_dejavnost/raziskovalna_dejavnost/oprema/2016051315044480/</t>
  </si>
  <si>
    <t>0782-024</t>
  </si>
  <si>
    <t>prof. dr. T. Katrašnik</t>
  </si>
  <si>
    <t>PEMS sistem</t>
  </si>
  <si>
    <t>Portable emission measurement system</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</si>
  <si>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</si>
  <si>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</si>
  <si>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</si>
  <si>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</si>
  <si>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https://www.fs.uni-lj.si/raziskovalna_dejavnost/raziskovalna_dejavnost/oprema/2016051315073121/</t>
  </si>
  <si>
    <t>SPS Mobilnost: Eva4Green</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</si>
  <si>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</si>
  <si>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</si>
  <si>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</si>
  <si>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</si>
  <si>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</si>
  <si>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</si>
  <si>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https://www.fs.uni-lj.si/raziskovalna_dejavnost/raziskovalna_dejavnost/oprema/2016051315094136/</t>
  </si>
  <si>
    <t>prof. dr. I. Golobič</t>
  </si>
  <si>
    <t xml:space="preserve">Sistem za analizo hitrih dogodkov pri prenosu toplote in snovi v vidnem in v infrardečem spektru
</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</si>
  <si>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</si>
  <si>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</si>
  <si>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</si>
  <si>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</si>
  <si>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</si>
  <si>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https://www.fs.uni-lj.si/raziskovalna_dejavnost/raziskovalna_dejavnost/oprema/2016051613491067/</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</si>
  <si>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</si>
  <si>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</si>
  <si>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</si>
  <si>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</si>
  <si>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</si>
  <si>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</si>
  <si>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https://www.fs.uni-lj.si/raziskovalna_dejavnost/raziskovalna_dejavnost/oprema/2016051613514191/</t>
  </si>
  <si>
    <t xml:space="preserve">Optični brezkontaktni 3D mikroskop
</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</si>
  <si>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</si>
  <si>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</si>
  <si>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</si>
  <si>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</si>
  <si>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</si>
  <si>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https://www.fs.uni-lj.si/raziskovalna_dejavnost/raziskovalna_dejavnost/oprema/2016051613571814/</t>
  </si>
  <si>
    <t xml:space="preserve">Tržni projekti </t>
  </si>
  <si>
    <t xml:space="preserve">Visokoločljiva hitra kamera za raziskave laserskih procesov, kavitacije in deformacij
</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</si>
  <si>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</si>
  <si>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</si>
  <si>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</si>
  <si>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</si>
  <si>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</si>
  <si>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https://www.fs.uni-lj.si/raziskovalna_dejavnost/raziskovalna_dejavnost/oprema/2016112913004251/</t>
  </si>
  <si>
    <t>Matija Jezeršek, Janko Slavič, Marko Hočevar  Rok Petkovšek</t>
  </si>
  <si>
    <t>Pikosekundni vlakenski laser s spremenljivo dolžino bliskov za optodinamske mikroobdelave</t>
  </si>
  <si>
    <t>Picosecond fibre laser with adjustable pulse duration for optodynamic microprocessing</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</si>
  <si>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</si>
  <si>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</si>
  <si>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</si>
  <si>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https://www.fs.uni-lj.si/raziskovalna_dejavnost/raziskovalna_dejavnost/oprema/2017031618055595/</t>
  </si>
  <si>
    <t>prof. dr. R. Šturm</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</si>
  <si>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</si>
  <si>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</si>
  <si>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</si>
  <si>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</si>
  <si>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</si>
  <si>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</si>
  <si>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https://www.fs.uni-lj.si/raziskovalna_dejavnost/raziskovalna_dejavnost/oprema/2017031618122303/</t>
  </si>
  <si>
    <t>Digitalni optični mikroskop z zajemom topografije</t>
  </si>
  <si>
    <t>Digital optical microscope with capture of topography</t>
  </si>
  <si>
    <t>Dostop je mogoč po predhodnem dogovoru. Kontakt: andrej.jeromen@fs.uni-lj.si</t>
  </si>
  <si>
    <t>Access is possible upon prior arrangement. Contact: andrej.jeromen@fs.uni-lj.si</t>
  </si>
  <si>
    <t>Digitalni optični mikroskop je namenjen opazovanju in slikanju vzorcev s pomočjo vidne svetlobe. Omogoča razpon povečav 0,1-2000x, različne vrste osvetlitve ter nagib glave. 3D motorizacija mizice in programska oprema omogočata samodejno sestavljanje slik, 3D meritve vzorcev ter analizo velikosti delcev.</t>
  </si>
  <si>
    <t>The digital optical microscope is intended for observation and imaging of samples by means of visible light. It provides a magnification range of 0.1-2000x, different types of illumination, and tilting of the head. 3D motorized table and software allow automated image stitching, 3D sample measurements, and grain size analysis.</t>
  </si>
  <si>
    <t>https://www.fs.uni-lj.si/raziskovalna_dejavnost/raziskovalna_dejavnost/oprema/2018082715234390/</t>
  </si>
  <si>
    <t xml:space="preserve">P2-0241      P2-0266        P2-0248       P2-0270       </t>
  </si>
  <si>
    <t>Edvard Govekar Franci Pušavec  Niko Herakovič   Roman Šturm</t>
  </si>
  <si>
    <t>Damjan Klobčar  Tomaž Pepelnjak   Joško Valentinčič</t>
  </si>
  <si>
    <t>2016
2017 (nadgradnja 1)
2018 (nadgradnja 2 in 3)</t>
  </si>
  <si>
    <t>Upgrade of the MTS 100 kN testing machine with the uniaxial 25 kN servo-pulsating testing machine</t>
  </si>
  <si>
    <t>Oprema se uporablja za lastne raziskave. Oprema je na voljo tudi za zunanje narocnike. Cena za storitve se za vsakega narocnika dogovori individualno glede na zahteve narocnika in potrebno opremo. Kontaktna oseba za izdelavo ponudbe je prof. Jernej Klemenc.</t>
  </si>
  <si>
    <t>The equipment is used for our R&amp;D. The equipment is also available for external clients. The quote is prepared individually according to requested service and equipment. Inquiries are handled by prof. Jernej Klemenc.</t>
  </si>
  <si>
    <t>Oprema omogoča izvajanje ločenih enoosnih natezno-tlačnih preizkusov gradiv do maksimalne sile +/-100 kN oz. +/-25 kN; statično (natezni test) ali dinamično (malociklično in velikociklično utrujanje). Oprema je pripravljena tudi za preizkuse pri povišanih temperaturah z uporabo temperaturnih komor.</t>
  </si>
  <si>
    <t>The equipment can be used to conduct separate uniaxial tensile-compression tests on material up to max. force +/- 100 kN and +/- 25 kN, respectively; static (tensile test) and dynamic (low cycle and high cycle fatigue tests). The equipment is ready for tests at high temperatures by using the temperature chambers.</t>
  </si>
  <si>
    <t>https://www.fs.uni-lj.si/raziskovalna_dejavnost/raziskovalna_dejavnost/oprema/2019021313254114/</t>
  </si>
  <si>
    <t>Jernej Klemenc</t>
  </si>
  <si>
    <t>OPOMBA:        St. odpisanosti OS z nadgradnjami 31.12.18 = 24%</t>
  </si>
  <si>
    <t>Mikroskop na atomsko silo (atomic force microscope, AFM) z možnostjo kvantitativne analize mehanskih lastnosti inženirskih triboloških površin in mejnih filmov</t>
  </si>
  <si>
    <t>Atomic force microscope (AFM) with possibility of quantitative analysis of mechanical properties of tribological surfaces and boundary films</t>
  </si>
  <si>
    <t>Nova pridobitev laboratorija je mikroskop na atomsko silo (AFM) MFP 3D Origin, Asylum Research, Oxford Instruments. Ena izmed glavnih prednosti novega mikroskopa je možnost kvantitativnega vrednotenja mehanskih in triboloških lastnosti površin ter mejnih filmov, kot so elastičnost, dušenje, togost, trenje, disipacija energije, itd. Prav te lastnosti mejnih filmov imajo bistven pomen pri novejših triboloških študijah in omogočajo nov razvoj zelenih tehnologij mazanja, ki uporabljajo nove aditive in tvorijo filme, ki so običajno šibkejši, zato je kvantitativna primerjava med njimi ključnega pomena.</t>
  </si>
  <si>
    <t>We have recently purchased a new atomic force microscope (AFM) MFP 3D Origin, Asylum Research, Oxford Instruments. One of the main advantages of the new AFM is quantitative evaluation of the mechanical and tribological properties of surfaces and boundary films, such as for instance elasticity, damping, stiffness, friction, energy dissipation, etc. These properties of the boundary films are essential for newer tribological studies and allow for the new development of green lubrication technologies that use new additives and form films that are usually weaker, therefore quantitative comparison between them is crucial.</t>
  </si>
  <si>
    <t>https://www.fs.uni-lj.si/raziskovalna_dejavnost/raziskovalna_dejavnost/oprema/2019021313215767/</t>
  </si>
  <si>
    <t xml:space="preserve">Modularni raziskovalni hladilni sistem </t>
  </si>
  <si>
    <t>Modular research refrigerator system</t>
  </si>
  <si>
    <t>Oprema je na voljo po dogovoru z vodjo laboratorija. Opremo je možno najeti skupaj z operaterjem. Kontakt: andrej.kitanovski@fs.uni-lj.si</t>
  </si>
  <si>
    <t>Equipment is available by arrangement with the head of the laboratory. The equipment can be rented together with the operator. Contact: andrej.kitanovski@fs.uni-lj.si</t>
  </si>
  <si>
    <t>Ta sistem omogoča merjenje dinamičnih lastnosti parno-kompresijskih ciklov. Pri tem je možna enostavna menjava komponent, za namene parametričnih analiz.</t>
  </si>
  <si>
    <t>This system enables dynamic measurements of vapor-compression cycles. The components can be easily replaced to allow for parametric analyses.</t>
  </si>
  <si>
    <t>https://www.fs.uni-lj.si/raziskovalna_dejavnost/raziskovalna_dejavnost/oprema/2019021313150909/</t>
  </si>
  <si>
    <t>Andrej Kitanovski</t>
  </si>
  <si>
    <t>Znanstveno-raziskovalno središče Koper</t>
  </si>
  <si>
    <t>P6-0272</t>
  </si>
  <si>
    <t>Peter Čerče</t>
  </si>
  <si>
    <t>The equipment is permanently installed in the premises of the SRC Koper and is in the conitunous use</t>
  </si>
  <si>
    <t>http://www.zrs-kp.si/index.php/research/infra-program/</t>
  </si>
  <si>
    <t>I0-0052</t>
  </si>
  <si>
    <t>Arhiv spomina 2</t>
  </si>
  <si>
    <t>Memory archive 2</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</si>
  <si>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</si>
  <si>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</si>
  <si>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</si>
  <si>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Jože Pirjevec</t>
  </si>
  <si>
    <t>P5-0381</t>
  </si>
  <si>
    <t>Rado Pišot</t>
  </si>
  <si>
    <t>P6-0279</t>
  </si>
  <si>
    <t>Milan Bufon</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</si>
  <si>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</si>
  <si>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</si>
  <si>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</si>
  <si>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</si>
  <si>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ZRS Koper.</t>
  </si>
  <si>
    <t>The equipment is permanently installed in the accreditated laboratory of olive oil testing at the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</si>
  <si>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</si>
  <si>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</si>
  <si>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Armin Paravlič</t>
  </si>
  <si>
    <t>Telemetrični merilni sistem za diagnostiko srčne in živčno-mišične aktivnosti</t>
  </si>
  <si>
    <t>Telemetric system for cardio-vascular and skeletal muscle diagnostics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</si>
  <si>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</si>
  <si>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</si>
  <si>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</si>
  <si>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</si>
  <si>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</si>
  <si>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</si>
  <si>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</si>
  <si>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</si>
  <si>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</si>
  <si>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</si>
  <si>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</si>
  <si>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</si>
  <si>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</si>
  <si>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</si>
  <si>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</si>
  <si>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</si>
  <si>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 xml:space="preserve">TMG MWave modul tenziomiogram </t>
  </si>
  <si>
    <t>TMG MWave modul Tensiomyogram</t>
  </si>
  <si>
    <t>Ostalo</t>
  </si>
  <si>
    <t>Sistem je namenjen merjenju funkcionalne in lateralne asimetrije v hitrosti krčenja mišic in njihovega tonusa.</t>
  </si>
  <si>
    <t>Sistem je namenjen merjenju funkcionalne in lateralne asimetrije v hitrosti krčenja mišic in njihovega tonusa</t>
  </si>
  <si>
    <t>Sistem za analizo mišične učinkovitosti in funkcionalnosti</t>
  </si>
  <si>
    <t>System for analysis of muscular performance and functionality</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</si>
  <si>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</si>
  <si>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</si>
  <si>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</si>
  <si>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TRG</t>
  </si>
  <si>
    <t>Univerza v Ljubljani, Naravoslovnotehniška fakulteta</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</si>
  <si>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</si>
  <si>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</si>
  <si>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</si>
  <si>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</si>
  <si>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</si>
  <si>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</si>
  <si>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</si>
  <si>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901580,901580/1</t>
  </si>
  <si>
    <t>http://www.ntf.uni-lj.si/ntf/raziskovanje/raziskovalno-delo/raziskovalna-oprema/</t>
  </si>
  <si>
    <t>MR Štular</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</si>
  <si>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</si>
  <si>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</si>
  <si>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</si>
  <si>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</si>
  <si>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</si>
  <si>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</si>
  <si>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</si>
  <si>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</si>
  <si>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</si>
  <si>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260374,od 260374-1 do 260374-9,   260375,260375/1,od 260375-1 do 260375-2</t>
  </si>
  <si>
    <t>P2-0205</t>
  </si>
  <si>
    <t>L2-50113</t>
  </si>
  <si>
    <t>MR J.Arbeiter</t>
  </si>
  <si>
    <t>Peter Fajfar</t>
  </si>
  <si>
    <t>05204</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</si>
  <si>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</si>
  <si>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</si>
  <si>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</si>
  <si>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</si>
  <si>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</si>
  <si>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</si>
  <si>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od 260424-1 do 260424-8</t>
  </si>
  <si>
    <t>P2-0344</t>
  </si>
  <si>
    <t>štud.proc.</t>
  </si>
  <si>
    <t>trg</t>
  </si>
  <si>
    <t>RCJ d.o.o.</t>
  </si>
  <si>
    <t>Diana Gregor Svetec</t>
  </si>
  <si>
    <t>08610</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</si>
  <si>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</si>
  <si>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</si>
  <si>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</si>
  <si>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</si>
  <si>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</si>
  <si>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</si>
  <si>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</si>
  <si>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</si>
  <si>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</si>
  <si>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901540,901540/1</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</si>
  <si>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</si>
  <si>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</si>
  <si>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</si>
  <si>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</si>
  <si>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</si>
  <si>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</si>
  <si>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</si>
  <si>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</si>
  <si>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</si>
  <si>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</si>
  <si>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</si>
  <si>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</si>
  <si>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</si>
  <si>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260307,260307/1,260307-1,260307-2</t>
  </si>
  <si>
    <t>Študijski proces</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</si>
  <si>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</si>
  <si>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</si>
  <si>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</si>
  <si>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</si>
  <si>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260648,260648/1</t>
  </si>
  <si>
    <t>MR Berčič</t>
  </si>
  <si>
    <t>MR Arbeiter</t>
  </si>
  <si>
    <t>Boštjan Markoli</t>
  </si>
  <si>
    <t>Vrstični elektronski mikroskop</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</si>
  <si>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</si>
  <si>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</si>
  <si>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</si>
  <si>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</si>
  <si>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</si>
  <si>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250000,250000/1</t>
  </si>
  <si>
    <t>Miran Udovč</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</si>
  <si>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</si>
  <si>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</si>
  <si>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</si>
  <si>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</si>
  <si>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</si>
  <si>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</si>
  <si>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340688,340688/1</t>
  </si>
  <si>
    <t>Štud. proces</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</si>
  <si>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</si>
  <si>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</si>
  <si>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</si>
  <si>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</si>
  <si>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</si>
  <si>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901927,901927/1</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</si>
  <si>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</si>
  <si>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</si>
  <si>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</si>
  <si>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</si>
  <si>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</si>
  <si>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</si>
  <si>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</si>
  <si>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</si>
  <si>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 xml:space="preserve">902490,902490/1 </t>
  </si>
  <si>
    <t>Goran Vižintin</t>
  </si>
  <si>
    <t>Georadar Proex system KIT optical</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</si>
  <si>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</si>
  <si>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</si>
  <si>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</si>
  <si>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</si>
  <si>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150800,150800/1</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</si>
  <si>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</si>
  <si>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</si>
  <si>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</si>
  <si>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260301,260301/1,od 260301-1 do 260301-5</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</si>
  <si>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</si>
  <si>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</si>
  <si>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</si>
  <si>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</si>
  <si>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</si>
  <si>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</si>
  <si>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</si>
  <si>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</si>
  <si>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Leskovar</t>
  </si>
  <si>
    <t xml:space="preserve">diploma   </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</si>
  <si>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</si>
  <si>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</si>
  <si>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</si>
  <si>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</si>
  <si>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</si>
  <si>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</si>
  <si>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</si>
  <si>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260696,260696/1</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</si>
  <si>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</si>
  <si>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</si>
  <si>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</si>
  <si>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</si>
  <si>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</si>
  <si>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</si>
  <si>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</si>
  <si>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</si>
  <si>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260715,260715/1</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</si>
  <si>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</si>
  <si>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</si>
  <si>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</si>
  <si>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</si>
  <si>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</si>
  <si>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</si>
  <si>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</si>
  <si>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340778,340778/1</t>
  </si>
  <si>
    <t>P1-0195</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</si>
  <si>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</si>
  <si>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</si>
  <si>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</si>
  <si>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</si>
  <si>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</si>
  <si>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901560/1</t>
  </si>
  <si>
    <t>Klementina Možina</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</si>
  <si>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</si>
  <si>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</si>
  <si>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</si>
  <si>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</si>
  <si>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</si>
  <si>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</si>
  <si>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902432,902432/1</t>
  </si>
  <si>
    <t>Instrument za analizo toplotnih konstant Hot Disk TPS 2200</t>
  </si>
  <si>
    <t>Thermal Constant Analyser Instrument Hot Disk TPS 2200</t>
  </si>
  <si>
    <t>P2-0213</t>
  </si>
  <si>
    <t>Barbara Simončič</t>
  </si>
  <si>
    <t>08393</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</si>
  <si>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</si>
  <si>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</si>
  <si>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</si>
  <si>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</si>
  <si>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</si>
  <si>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Univerza na Primorskem, Inštitut Andrej Marušič</t>
  </si>
  <si>
    <t>P1-0294</t>
  </si>
  <si>
    <t>Tomaž pisanski</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</si>
  <si>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</si>
  <si>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</si>
  <si>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</si>
  <si>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</si>
  <si>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</si>
  <si>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</si>
  <si>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110, 111, 113, 114, 120, 124, 126, 127, 128, 129, 131, 136, 146, 147, 148, 150, 151</t>
  </si>
  <si>
    <t>http://www.iam.upr.si/sl/oddelki/ot/raziskovalna-oprema/</t>
  </si>
  <si>
    <t>Pogodba z gospodarstvom</t>
  </si>
  <si>
    <t>Jure Praznikar, Miha Perosa, Smiljana Skvarc</t>
  </si>
  <si>
    <t>Univerza v Mariboru, Fakulteta za kmetijstvo in biosistemske vede</t>
  </si>
  <si>
    <t>mag.Mateja Muršec, dr.Janja Kristl, dr. Franci Bavec</t>
  </si>
  <si>
    <t>Analitska oprema laboratorija za fitofiziološke raziskave II</t>
  </si>
  <si>
    <t>Equipment for molecular analyses and tissue culture</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</si>
  <si>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</si>
  <si>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</si>
  <si>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</si>
  <si>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</si>
  <si>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</si>
  <si>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50-60</t>
  </si>
  <si>
    <t>www.fkbv.um.si</t>
  </si>
  <si>
    <t>P1-0164</t>
  </si>
  <si>
    <t>dr. Janja Kristl, dr. Andreja Urbanek-Krajnc, mag. Vesna weingerl, Danica Štefok</t>
  </si>
  <si>
    <t>MR</t>
  </si>
  <si>
    <t>dr. Andreja-Urbanek Krajnc, dr. Janja Kristl, Nataša Imenšek, Tina Ogulin</t>
  </si>
  <si>
    <t>N1-0041</t>
  </si>
  <si>
    <t>dr.Andreja Urbanek, dr. Janja Kristl</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</si>
  <si>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</si>
  <si>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</si>
  <si>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</si>
  <si>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</si>
  <si>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</si>
  <si>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</si>
  <si>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</si>
  <si>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 xml:space="preserve"> dr Tomaž Langerholc,  dr.Maša Primec</t>
  </si>
  <si>
    <t>Čitalec mikrotitrskih ploščic</t>
  </si>
  <si>
    <t>Microtiter plate reader</t>
  </si>
  <si>
    <t>Programi, projekti ARRS, tržni viri</t>
  </si>
  <si>
    <t>Čitanje mikrotitrskih ploščic različnih formatov. Merjenje absorbance, fluorescence in luminiscence. Kinetične mertive.</t>
  </si>
  <si>
    <t>Quantitative readings from microtiter plates in different formats. Readings of absorption, fluorescence and luminescence. Kinetic measurements.</t>
  </si>
  <si>
    <t xml:space="preserve"> dr Tomaž Langerholc,  mag. Maša Primec</t>
  </si>
  <si>
    <t>Nataša Imenšek</t>
  </si>
  <si>
    <t>mag. Maksimiljan Brus</t>
  </si>
  <si>
    <t>Laboratorij za prehrano neprežvekovalcev</t>
  </si>
  <si>
    <t xml:space="preserve">Laboratory for non-ruminants nutrition </t>
  </si>
  <si>
    <t>Laboratorij  je na dislocirani enoti. Uporaba laboratorija je po predhodnem dogovoru s skrbnikom. Uporaba je možna za obdobje 50 dni.</t>
  </si>
  <si>
    <t>The laboratory is on a dislocated unit. The use of the laboratory is by prior arrangement.</t>
  </si>
  <si>
    <t>Testiranje učinkovitosti prehranskih dodatkov v krmi in vodi za živali.</t>
  </si>
  <si>
    <t>Testing the effectiveness of dietary supplements  in feed and water for animals.</t>
  </si>
  <si>
    <t xml:space="preserve">www.fkbv.um.si </t>
  </si>
  <si>
    <t>15/82</t>
  </si>
  <si>
    <t>V4-1604</t>
  </si>
  <si>
    <t>dr. Dejan Škorjanc, Mag. Maksimiljan Brus, projektni partnerji (BF,VF)</t>
  </si>
  <si>
    <t>V4-1817</t>
  </si>
  <si>
    <t>dr. Maja Prevolnik Povše, mag. Maksimiljan Brus</t>
  </si>
  <si>
    <t>PC</t>
  </si>
  <si>
    <t>izvajalci pedagoškega procesa na programih ŽIV.,UNI,</t>
  </si>
  <si>
    <t>mag.Maša Primec</t>
  </si>
  <si>
    <t>Aparat za analizo DNK - REAL PCR</t>
  </si>
  <si>
    <t>REAL TIME PCR</t>
  </si>
  <si>
    <t xml:space="preserve">Every working day from 6.00 do 20.00, out of working days upon agremeent, agreement with the Chair od the dept.  </t>
  </si>
  <si>
    <t>Kvantitativna določitev DNK</t>
  </si>
  <si>
    <t>Quantification of DNA</t>
  </si>
  <si>
    <t>http://www.fkbv.um.si/raziskovalna-dejavnost-fkbv</t>
  </si>
  <si>
    <t>Zavod za gradbeništvo Slovenije</t>
  </si>
  <si>
    <t>Mihael Ramšak</t>
  </si>
  <si>
    <t>ANALIZATOR ZVOKA 2270 G-4 BRUEL &amp; KJAER S PRIBOROM</t>
  </si>
  <si>
    <t>Sound level meter and analyser type 2270 Bruel@Kjaer</t>
  </si>
  <si>
    <t>Programi, projekti in/ali tržni presežek</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</si>
  <si>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</si>
  <si>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</si>
  <si>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</si>
  <si>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</si>
  <si>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http://www.zag.si/si/oprema/548102a6eb8ef9821de4eee0fd64e662</t>
  </si>
  <si>
    <t>I0-0032</t>
  </si>
  <si>
    <t>Uroš Bohinc</t>
  </si>
  <si>
    <t>P2-0273</t>
  </si>
  <si>
    <t>Andraž Legat</t>
  </si>
  <si>
    <t>tržni nalogi</t>
  </si>
  <si>
    <t>razni</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</si>
  <si>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</si>
  <si>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</si>
  <si>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</si>
  <si>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</si>
  <si>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</si>
  <si>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</si>
  <si>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</si>
  <si>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</si>
  <si>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http://www.zag.si/si/oprema/179174dbef0e2057da6ac0316c5f0273</t>
  </si>
  <si>
    <t>V okvari</t>
  </si>
  <si>
    <t>P2-0273 Gradbeni objekti in materiali</t>
  </si>
  <si>
    <t>Sabina Jordan</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</si>
  <si>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</si>
  <si>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</si>
  <si>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</si>
  <si>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</si>
  <si>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</si>
  <si>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</si>
  <si>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</si>
  <si>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http://www.zag.si/si/oprema/d00ff0c247747c10588e35aefb922f50</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</si>
  <si>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</si>
  <si>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</si>
  <si>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</si>
  <si>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</si>
  <si>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</si>
  <si>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</si>
  <si>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</si>
  <si>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http://www.zag.si/si/oprema/81136360e7af6299ab2359aeb3568306</t>
  </si>
  <si>
    <t>NI v uporabi</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</si>
  <si>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</si>
  <si>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</si>
  <si>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</si>
  <si>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</si>
  <si>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</si>
  <si>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</si>
  <si>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http://www.zag.si/si/oprema/58384c368e539870b23ef09aa7e8fe46</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</si>
  <si>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</si>
  <si>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</si>
  <si>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</si>
  <si>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</si>
  <si>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</si>
  <si>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</si>
  <si>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</si>
  <si>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ODSLUŽENA NEUPORABNA</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</si>
  <si>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</si>
  <si>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</si>
  <si>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</si>
  <si>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</si>
  <si>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</si>
  <si>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</si>
  <si>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</si>
  <si>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http://www.zag.si/si/oprema/7490edd74c8651e20dd60ecbe135e1d3</t>
  </si>
  <si>
    <t>BI-FR/CEA/17-19-006</t>
  </si>
  <si>
    <t>J2-9211</t>
  </si>
  <si>
    <t>J7-9404</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</si>
  <si>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</si>
  <si>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</si>
  <si>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</si>
  <si>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</si>
  <si>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</si>
  <si>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</si>
  <si>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</si>
  <si>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</si>
  <si>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http://www.zag.si/si/oprema/a2f84ce1ec6f3de59f1b34b05d2f8f18</t>
  </si>
  <si>
    <t>Aljoša Šajna</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</si>
  <si>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</si>
  <si>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</si>
  <si>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</si>
  <si>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</si>
  <si>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http://www.zag.si/si/oprema/fed67ba7e3cb151305e655c70299c1af</t>
  </si>
  <si>
    <t>drugi projekti H2020 InnoWee</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</si>
  <si>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</si>
  <si>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</si>
  <si>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</si>
  <si>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</si>
  <si>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</si>
  <si>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</si>
  <si>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</si>
  <si>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http://www.zag.si/si/oprema/33c5cdcb62d1c7dc46e59a3f914d88cd
in
http://www.zag.si/si/oprema/7490edd74c8651e20dd60ecbe135e1d3</t>
  </si>
  <si>
    <t>Lidija Korat</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</si>
  <si>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</si>
  <si>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</si>
  <si>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</si>
  <si>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</si>
  <si>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</si>
  <si>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</si>
  <si>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</si>
  <si>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http://www.zag.si/si/oprema/e236cb4d35f0ebd8d2c1e332ea80e3ca</t>
  </si>
  <si>
    <t>J1-7148</t>
  </si>
  <si>
    <t>Alenka Mauko Pranjić</t>
  </si>
  <si>
    <t>BI-AT/16-17-021 (DuS NFCC) SN 0332/16J</t>
  </si>
  <si>
    <t>MR 1128/14</t>
  </si>
  <si>
    <t>Miha Hren</t>
  </si>
  <si>
    <t>drugi projekti (RRI SPS NMP in H2020 InnoWEE)</t>
  </si>
  <si>
    <t>Vilma Ducman</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</si>
  <si>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</si>
  <si>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</si>
  <si>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</si>
  <si>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</si>
  <si>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http://www.zag.si/si/oprema/425b66871d5320c8f1b222f1a3f17b40</t>
  </si>
  <si>
    <t>RRI SPS NMP</t>
  </si>
  <si>
    <t>SPEKTROMETER OES OPTIČNI EMISIJSKI</t>
  </si>
  <si>
    <t>optical emission spectroscope</t>
  </si>
  <si>
    <t>kemijska analiza kovin</t>
  </si>
  <si>
    <t>chemical analysis of metals</t>
  </si>
  <si>
    <t>http://www.zag.si/si/oprema/a53148a3276cb4c8c6e925ced4e17bf2</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</si>
  <si>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</si>
  <si>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</si>
  <si>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</si>
  <si>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</si>
  <si>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</si>
  <si>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</si>
  <si>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http://www.zag.si/si/oprema/33c5cdcb62d1c7dc46e59a3f914d88cd</t>
  </si>
  <si>
    <t>Slavko Pandža</t>
  </si>
  <si>
    <t>Univerzalni stroj za določanje mehanskih lastnosti do 2500 kN</t>
  </si>
  <si>
    <t>2004, 2017 nadgradnja</t>
  </si>
  <si>
    <t>Universal testing machine ZWICK Z2500Y + nadgradnja 2017</t>
  </si>
  <si>
    <t>866.749,28, 175.277,89 nadgdadnja</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</si>
  <si>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</si>
  <si>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</si>
  <si>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</si>
  <si>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</si>
  <si>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2507800     2507898    2507899   2507900      2507998    2507999    2507801</t>
  </si>
  <si>
    <t>http://www.zag.si/si/oprema/5aad5a6459b68bbe5747da9f1c076b30</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</si>
  <si>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</si>
  <si>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</si>
  <si>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</si>
  <si>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</si>
  <si>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</si>
  <si>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</si>
  <si>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</si>
  <si>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http://www.zag.si/si/oprema/c3d8266be7f90ec1346a5984d3aa40fc</t>
  </si>
  <si>
    <t>J2-9197</t>
  </si>
  <si>
    <t>Razni</t>
  </si>
  <si>
    <t>EraMIN FLOW</t>
  </si>
  <si>
    <t>Nataša Knez</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</si>
  <si>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</si>
  <si>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</si>
  <si>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</si>
  <si>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</si>
  <si>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</si>
  <si>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</si>
  <si>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http://www.zag.si/si/oprema/b44daa37ec6ffd87e49f3fd08b3ee9ab</t>
  </si>
  <si>
    <t>KONUSNI KALORIMETER</t>
  </si>
  <si>
    <t>2015, nadgradnja 2018</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</si>
  <si>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</si>
  <si>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</si>
  <si>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</si>
  <si>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2959500     2959501         2959502</t>
  </si>
  <si>
    <t>http://www.zag.si/si/oprema/965c0e0d4dc1099151dff4819af1b6c6</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</si>
  <si>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</si>
  <si>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</si>
  <si>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</si>
  <si>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</si>
  <si>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http://www.zag.si/si/oprema/1cc4aa92d0fbbf4603a607b29787bab4</t>
  </si>
  <si>
    <t>Peter Nadrah</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</si>
  <si>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</si>
  <si>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</si>
  <si>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</si>
  <si>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</si>
  <si>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</si>
  <si>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</si>
  <si>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http://www.zag.si/si/oprema/2552609ebe28169b6d7a32dcd664e040</t>
  </si>
  <si>
    <t>Z1-8149</t>
  </si>
  <si>
    <t>Erika Švara Fabjan</t>
  </si>
  <si>
    <t>NC-0002</t>
  </si>
  <si>
    <t>Andrijana Sever Škapin</t>
  </si>
  <si>
    <t>Tomislav Tomše</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</si>
  <si>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</si>
  <si>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</si>
  <si>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</si>
  <si>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</si>
  <si>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</si>
  <si>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</si>
  <si>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http://www.zag.si/si/oprema/6bc7a479765a629ec05932750f9eea59</t>
  </si>
  <si>
    <t>H2020 InnoWee</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</si>
  <si>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</si>
  <si>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</si>
  <si>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</si>
  <si>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</si>
  <si>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</si>
  <si>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http://www.zag.si/si/oprema/38ae27f3192854bae9fa1453430c9e91</t>
  </si>
  <si>
    <t>Mateja Štefančič</t>
  </si>
  <si>
    <t>REOMETER MODULARNI OSCILACIJSKI MCR 302</t>
  </si>
  <si>
    <t>MCR rheometer</t>
  </si>
  <si>
    <t>Dostop do opreme je možen po predhodnem dogovoru s skrbnikom opreme in samo ob navzočnosti enega od usposobljenih operaterjev</t>
  </si>
  <si>
    <t>Access is possible in agreement with the person responsible for the equipment and only under the supervision of one of the qualified operators</t>
  </si>
  <si>
    <t>Preizkušanje reoloških lastnosti anorganskih veziv ali drugih tekočih do viskoplastičnih materialov v rotaciji in oscilaciji, v odvisnosti od časa in temperature (-40° - +200 °C). Preizkušanje reoloških značilnosti bitumnov po standardiziranih metodah SIST EN 14470 - Ugotavljanje kompleksnega strižnega modula in faznega kota - DSR), EN 16659 - Multiple Stress Creep and Recovery Test - MSCRT.</t>
  </si>
  <si>
    <t>Testing of the rheological properties of inorganic binders and other liquid to viskoplastic materials in the rotation and/or oscillation mode as a function of time and temperature (-40 ° - 200 ° C). Testing rheological characteristics of bituminous binders using standardized methods SIST EN 14470 - Determination of complex shear modulus and phase angle - DSR), EN 16659 - Multiple Stress Creep and Recovery Test - MSCRT.</t>
  </si>
  <si>
    <t>2983100, 2982900, 2983000</t>
  </si>
  <si>
    <t>http://www.zag.si/si/oprema/020fa6a269c0e2e4fa74adb355741e95</t>
  </si>
  <si>
    <t>Aleš Traven</t>
  </si>
  <si>
    <t>KOMORA UV MODEL Q-SUN XE-3</t>
  </si>
  <si>
    <t>Q SUN chamber</t>
  </si>
  <si>
    <t>Dostop je možen po predhodnem dogovoru z vodjo laboratorija. Oprema se uporablja za daljše teste, ki trajajo tudi do več mesecev, cena v €/uro je preračunana na 24 ur</t>
  </si>
  <si>
    <t>Access is possible in agreement with the head of the laboratory. Equipment is used for longer exposures, that last up to few months, price in €/hour is calculated per 24 hours</t>
  </si>
  <si>
    <t xml:space="preserve">Komora je namenjena izpostavi vzorcev pospešenemu umetnemu staranju (simulacija vremenskih razmer): UV sevanje, pršenje z vodo, spreminjanje temperature in relativne vlage. </t>
  </si>
  <si>
    <t>Chamber is used for exposure the samples to accelerating artifical ageing (simulation of weather conditions): UV exposure, rainning, cycling different temperature and relative humidity</t>
  </si>
  <si>
    <t>http://www.zag.si/si/oprema/2053000f3f8a871121fe27b5ca2426cd</t>
  </si>
  <si>
    <t>L4-7547</t>
  </si>
  <si>
    <t>Sabina Kramar</t>
  </si>
  <si>
    <t>IZOTERMNI KALORIMETER TAM Air 8 in TAM Air 3</t>
  </si>
  <si>
    <t>Isothermal calorimeter Tam Air 8 and Tam Air 3</t>
  </si>
  <si>
    <t>Izotermni kalorimeter kontinuirano meri in prikazuje toplotni tok, ki nastane kot posledica različnih reakcij v preiskanem vzorcu in je učinkovita metoda pri študiju procesa hidratacije cementnih past, malt ali betonov pri konstantni temperaturi.</t>
  </si>
  <si>
    <t>Isothermal calorimeter continuously measures and displays the heat flow, as a result of various reactions. It is an effective method in studying the hydration of cement pastes, mortars or concrete at a constant temperature.</t>
  </si>
  <si>
    <t>3020800, 3020900</t>
  </si>
  <si>
    <t>http://www.zag.si/si/oprema/3fa966eb75c28aae170e1deae327361e</t>
  </si>
  <si>
    <t>Raziskovalni projekti (RRI SPS NMP - CEL.KROG in H2020 InnoWEE, Raziskovalci na začetku kariere 2.0 - Oarga)</t>
  </si>
  <si>
    <t>Barbara Likar</t>
  </si>
  <si>
    <t>MERILNIK PREPUSTNOSTI GEOSINTETIKOV</t>
  </si>
  <si>
    <t>Instrument for testing the water permeability of geotextiles, fleeces and related materials.</t>
  </si>
  <si>
    <t>Inštrument je namenjen merjenju vodoprepustnosti geotekstilov in podobnih materialov.</t>
  </si>
  <si>
    <t xml:space="preserve">The instrument is used for measurement water permeability of geotextiles and other similar materials. </t>
  </si>
  <si>
    <t>http://www.zag.si/si/oprema/07b427f4bb3c5a273b6900554c8de728</t>
  </si>
  <si>
    <t>V2-1740</t>
  </si>
  <si>
    <t>BAT HIDRAVLIČNI 1000 kN MTS</t>
  </si>
  <si>
    <t>Hydraulic actuator 1000kN</t>
  </si>
  <si>
    <t>Za izvajanje dinamičnih obremenitev konstrukcijskih elementov</t>
  </si>
  <si>
    <t>For application of dynamic loading of structural elements</t>
  </si>
  <si>
    <t>http://www.zag.si/si/oprema/4a6ebe07b72b583584ebdad89b313c87</t>
  </si>
  <si>
    <t>KOMORA HIGROTERMALNA TIP TVK-30/85</t>
  </si>
  <si>
    <t>Hygrothermal Chamber TVK-30/85</t>
  </si>
  <si>
    <t>Komora za vzpostavitev in cikliranje higro-termalnih razmer, v temperaturnem območju od -30°C do 85°C in območju relativne vlažnosti od 10% do 98%, namenjena za testiranje higrotermalnega odziva oziroma pospešenega staranja velikih vzorcev (npr. ETICS z ometom)</t>
  </si>
  <si>
    <t>Chamber for sustaining and cycling of hygro-thermal conditions, in the temperature range from -30°C to 85°C and in the relative humidity range from 10% to 98%, intended for hygrothermal behavior testing or accelerated aging of large samples (e.g. ETICS with rendering)</t>
  </si>
  <si>
    <t>http://www.zag.si/si/oprema/e77181f636c07a9580f87dabf203a33a</t>
  </si>
  <si>
    <t>Janez Bernard</t>
  </si>
  <si>
    <t>22313 </t>
  </si>
  <si>
    <t>19997, 2017 nadgradnja</t>
  </si>
  <si>
    <t>Universal testing machine ZWICK Z100 + upgrade 2017</t>
  </si>
  <si>
    <t>250.942,5, 116.260,51 nadgradnja</t>
  </si>
  <si>
    <t>Univerzalni preskusni stroj se uporablja za določanje nateznih, strižnih in ostalih mehanskih lastnosti materialov</t>
  </si>
  <si>
    <t xml:space="preserve">The universal testing machine is ussually used for determination of tensile, compressive and other mechanical properties of the materials  </t>
  </si>
  <si>
    <t>2302300    2302301</t>
  </si>
  <si>
    <t>http://www.zag.si/si/oprema/29bd1831be43efb6f01f796bded26108</t>
  </si>
  <si>
    <t>Z4-9298</t>
  </si>
  <si>
    <t>Andreja Pondelak</t>
  </si>
  <si>
    <t>KALORIMETER BOMBNI 6200CL S SISTEMOM ZA DOVAJANJE</t>
  </si>
  <si>
    <t xml:space="preserve">Isoperibolic bomb calorimeter </t>
  </si>
  <si>
    <t>Določitev sežigne toplote (PCS)</t>
  </si>
  <si>
    <t>Determination of gross heat of combustion (PCS)</t>
  </si>
  <si>
    <t>http://www.zag.si/si/oprema/18b281ec0ef035222e5160be3407080b</t>
  </si>
  <si>
    <t>Luka Škrlep</t>
  </si>
  <si>
    <t>SPEKTROMETER SPECTRUM TWO FT-IR PERKIN ELMER Z ATR</t>
  </si>
  <si>
    <t xml:space="preserve">FT-IR spectrometer with ATR - Perkin Elmer </t>
  </si>
  <si>
    <t>Uporablja se za analizo snovi, študij
interakcij, spremljanje poteka reakcij in
podobno. Preiskujemo lahko tako trdne
snovi, tekočine kot tudi pline.</t>
  </si>
  <si>
    <t xml:space="preserve">It is used for analysis of substances, study of interactions, monitoring of reactions' directions etc. Analysis can be performed on solid substances as well as on liquids and gases. </t>
  </si>
  <si>
    <t>http://www.zag.si/si/oprema/5aa0eadbb3ef497cb59f926fe78f4723</t>
  </si>
  <si>
    <t>Andrej Kranjc</t>
  </si>
  <si>
    <t>Stiskalnica Instron hidravlična Univerzalna + nadgradnja s 250 kN hidravličnimi čeljustmi s črpalko za Instron 1342</t>
  </si>
  <si>
    <t>1988 + 2018 nadgradnja</t>
  </si>
  <si>
    <t xml:space="preserve">250 kN hydraulic grips with grip power supply for Instron 1342 </t>
  </si>
  <si>
    <t>185.588,37, nadgradnja 42.928,75</t>
  </si>
  <si>
    <t>Uporablja se za dinamičneo preskušanje armaturnega jekla</t>
  </si>
  <si>
    <t>It is used for fatigue test on reinforcing steel bars</t>
  </si>
  <si>
    <t>http://www.zag.si/si/oprema/b2ae83d6b86d3e1cdd1323e1522dfc57</t>
  </si>
  <si>
    <t>Andrej Krajnc</t>
  </si>
  <si>
    <t>ONKOLOŠKI INŠTITUT LJUBLJANA</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</si>
  <si>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</si>
  <si>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</si>
  <si>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</si>
  <si>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</si>
  <si>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</si>
  <si>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</si>
  <si>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</si>
  <si>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</si>
  <si>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https://www.onko-i.si/dejavnosti/raziskovalna_in_izobrazevalna_dejavnost/raziskovalna_oprema/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</si>
  <si>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</si>
  <si>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</si>
  <si>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</si>
  <si>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</si>
  <si>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</si>
  <si>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</si>
  <si>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</si>
  <si>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</si>
  <si>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</si>
  <si>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J3-8202</t>
  </si>
  <si>
    <t>Boštjan Markelc, Urška Kamenšek, Špela Kos, Urša Tratar Lampreht, Katja Uršič, Barbara Starešinič, Maja Čemažar</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</si>
  <si>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</si>
  <si>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</si>
  <si>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</si>
  <si>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</si>
  <si>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</si>
  <si>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</si>
  <si>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</si>
  <si>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 xml:space="preserve"> CELICA, biomedicinski center, d.o.o.</t>
  </si>
  <si>
    <t>P3-0310</t>
  </si>
  <si>
    <t>Robert Zorec</t>
  </si>
  <si>
    <t>03702</t>
  </si>
  <si>
    <t>Kamera EM-CCD iXON DU-885</t>
  </si>
  <si>
    <t>Camera EM-CCD iXON DU-885</t>
  </si>
  <si>
    <t>27.931,50</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</si>
  <si>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</si>
  <si>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</si>
  <si>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shranjevanje in analiza slik</t>
  </si>
  <si>
    <t>Imaging live and fixed cells, storage and analysis of images</t>
  </si>
  <si>
    <t>30 eur/uro</t>
  </si>
  <si>
    <t>http://celica.si/lab.php?id=7</t>
  </si>
  <si>
    <t>člani programske skupine</t>
  </si>
  <si>
    <t>I0-0034-1683</t>
  </si>
  <si>
    <t>Uporabniki infrastrukturnega programa Večnimensijska mikroskopija</t>
  </si>
  <si>
    <t>Kamera EM-CCD iXON DU-997</t>
  </si>
  <si>
    <t>Camera EM-CCD iXON DU-997</t>
  </si>
  <si>
    <t>43.817,25</t>
  </si>
  <si>
    <t>Nanomehanooptična mikroskopija</t>
  </si>
  <si>
    <t>Nanomchanooptical microscopy</t>
  </si>
  <si>
    <t>21.658,89</t>
  </si>
  <si>
    <t>Oprema za hitro zajemanje AWX/3543/P</t>
  </si>
  <si>
    <t>Equipment for fast data acquisition AWX/3543/P</t>
  </si>
  <si>
    <t>Univerza v Mariboru, Fakulteta za naravoslovje in matematiko</t>
  </si>
  <si>
    <t>2547-022</t>
  </si>
  <si>
    <t>P1-0055</t>
  </si>
  <si>
    <t>dr. Uroš Tkalec</t>
  </si>
  <si>
    <t>Optična pinceta z modulom za fluorescenco</t>
  </si>
  <si>
    <t>Optical tweezers with a fluorescence module</t>
  </si>
  <si>
    <t>Za dostop do opreme prosim pošlji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</si>
  <si>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</si>
  <si>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raziskovalna naprava, ki uporablja zelo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</si>
  <si>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</si>
  <si>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</si>
  <si>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https://www.fnm.um.si/index.php/raziskovalna-dejavnost/intitut-za-fiziko/</t>
  </si>
  <si>
    <t>Uroš Tkalec, Tadej Emeršič, Rok Štanc</t>
  </si>
  <si>
    <t>Vojko Jazbinšek</t>
  </si>
  <si>
    <t>P2-0348</t>
  </si>
  <si>
    <t>fizika.imfm.si/IP</t>
  </si>
  <si>
    <t>Measurements of electric properties (dielectrics, ferroelectrics, multiferroics)</t>
  </si>
  <si>
    <t>Merjenje električnih  lastnosti snovi (dielektriki, feroelektriki, multiferoiki)</t>
  </si>
  <si>
    <t>Agreement with dr. Vojko Jazbinšek  (email: vojko.jazbinsek@imfm.si)</t>
  </si>
  <si>
    <t>Oprema ja dostopna na Jadranski 19, soba 308. Za zunanje uporabnike je dostopna v dogovoru z Vojkom Jazbinškom (email: vojko.jazbinsek@imfm.si)</t>
  </si>
  <si>
    <t>Ferroelectric analyzator with magnetic module</t>
  </si>
  <si>
    <t>Feroelektrični analizator z magnetnim modulom</t>
  </si>
  <si>
    <t>I0-0002</t>
  </si>
  <si>
    <t>101-3</t>
  </si>
  <si>
    <t>Inštitut za matematiko, fiziko in mehaniko</t>
  </si>
  <si>
    <t>Zoran Mazej</t>
  </si>
  <si>
    <t>P1-0045</t>
  </si>
  <si>
    <t>Dragan Mihailović</t>
  </si>
  <si>
    <t>P1-0040</t>
  </si>
  <si>
    <t>Darko Makovec</t>
  </si>
  <si>
    <t>P2-0089</t>
  </si>
  <si>
    <t>Janez Dolinšek</t>
  </si>
  <si>
    <t>P1-0125</t>
  </si>
  <si>
    <t>Zvonko Jagličić</t>
  </si>
  <si>
    <t>Precise measurements of magnetic properties of substances in the temperature interval from 1.9 K to 400 K</t>
  </si>
  <si>
    <t>Natančno merjenje magnetnih lastnosti snovi v temperaturnem območju od 1.9 K do 400 K.</t>
  </si>
  <si>
    <t>Agreement with prof. dr. Zvonko Jagličić (email: zvonko.jaglicic@imfm.si)</t>
  </si>
  <si>
    <t>Oprema je dostopna v Centru za magnetne meritve (Cmag). Meritve izvajamo  predvsem za člane skupine CMag. Za zunanje uprabnike so meritve možne v dogovoru s prof. dr. Zvonkom Jagličićem (email: zvonko.jaglicic@imfm.si)</t>
  </si>
  <si>
    <t>Magnetic properties measuring system  (QD MPMS-XL-5) with SQUID magnetometer</t>
  </si>
  <si>
    <t>Merilnik magnetnih lastnosti  (QD-MPMS-XL5) s SQUID magnetometrom</t>
  </si>
  <si>
    <t>001</t>
  </si>
  <si>
    <t>Janez Košmrlj</t>
  </si>
  <si>
    <t>Bruker AVANCE 500 MHz NMR spektrometer</t>
  </si>
  <si>
    <t xml:space="preserve"> Bruker AVANCE 500 MHz NMR spectrometer</t>
  </si>
  <si>
    <t>Načela za uporabo inštrumentalnega časa so objavljena na spletni strani IC UL FKKT (http://www.fkkt.uni-lj.si/sl/raziskovalna-infrastruktura/enota-za-analizo-organskih-molekul/nmr-500/)</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</si>
  <si>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</si>
  <si>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</si>
  <si>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</si>
  <si>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</si>
  <si>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http://www.fkkt.uni-lj.si/sl/storitve/#c397</t>
  </si>
  <si>
    <t>P1-0230</t>
  </si>
  <si>
    <t>P-0179</t>
  </si>
  <si>
    <t>Jurij Svete</t>
  </si>
  <si>
    <t>P1-0175</t>
  </si>
  <si>
    <t>Anton Meden</t>
  </si>
  <si>
    <t>P1-0134</t>
  </si>
  <si>
    <t>Urška Lavrenčič Štangar</t>
  </si>
  <si>
    <t>Drugi programi</t>
  </si>
  <si>
    <t>Vzdrževanje, pedagoško delo, ostali programi in projekti, zunanji</t>
  </si>
  <si>
    <t>006</t>
  </si>
  <si>
    <t>P1-0201</t>
  </si>
  <si>
    <t>Ksenija Kogej</t>
  </si>
  <si>
    <t>04614</t>
  </si>
  <si>
    <t>"3D-DLS Research Lab" raziskovalni inštrument za merjenje (3D) dinamičnega in statičnega sipanja laserske svetlobe</t>
  </si>
  <si>
    <t>3D DLS Spectrometer, LS Instruments GmbH</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</si>
  <si>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</si>
  <si>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</si>
  <si>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</si>
  <si>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</si>
  <si>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</si>
  <si>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Vojeslav Vlachy</t>
  </si>
  <si>
    <t>002</t>
  </si>
  <si>
    <t>P2-0191</t>
  </si>
  <si>
    <t>Matjaž Krajnc</t>
  </si>
  <si>
    <t>Avtomatiziran laboratorijski reaktor Labmax Automatic LAB</t>
  </si>
  <si>
    <t>Mettler Tolledo LabMax Automatic Lab Reactor</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</si>
  <si>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</si>
  <si>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</si>
  <si>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</si>
  <si>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</si>
  <si>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</si>
  <si>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Andreja Žgajnar Gotvajn</t>
  </si>
  <si>
    <t>pedagoško delo</t>
  </si>
  <si>
    <t>008</t>
  </si>
  <si>
    <t>Andrej Pevec</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</si>
  <si>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</si>
  <si>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</si>
  <si>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</si>
  <si>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</si>
  <si>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</si>
  <si>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</si>
  <si>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</si>
  <si>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</si>
  <si>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</si>
  <si>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</si>
  <si>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</si>
  <si>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</si>
  <si>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</si>
  <si>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</si>
  <si>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</si>
  <si>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</si>
  <si>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</si>
  <si>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</si>
  <si>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</si>
  <si>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</si>
  <si>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</si>
  <si>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</si>
  <si>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</si>
  <si>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</si>
  <si>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</si>
  <si>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</si>
  <si>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</si>
  <si>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</si>
  <si>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</si>
  <si>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</si>
  <si>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</si>
  <si>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</si>
  <si>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</si>
  <si>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</si>
  <si>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</si>
  <si>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</si>
  <si>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</si>
  <si>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</si>
  <si>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</si>
  <si>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</si>
  <si>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</si>
  <si>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</si>
  <si>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</si>
  <si>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</si>
  <si>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</si>
  <si>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</si>
  <si>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</si>
  <si>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</si>
  <si>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</si>
  <si>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</si>
  <si>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</si>
  <si>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010</t>
  </si>
  <si>
    <t xml:space="preserve"> P2-0346</t>
  </si>
  <si>
    <t>Barbara Novosel</t>
  </si>
  <si>
    <t>07027</t>
  </si>
  <si>
    <t>Komora eksplozijska 20l</t>
  </si>
  <si>
    <t>Kuhner</t>
  </si>
  <si>
    <t>Po dogovoru, več informacij zainteresirane osebe dobijo pri doc. dr. Barbari Novosel, barbara.novosel@fkkt.uni-lj.si.</t>
  </si>
  <si>
    <t>The equipment is avalable for pedagogical and research work and interested customer.</t>
  </si>
  <si>
    <t>Določitev eksplozijskih parametrov prašnih, plinskih in hibridnih eksplozij. Določitev maksimalnega tlaka, maksimalne hitrosti porasta tlaka in izračun Kst. Določitev Minimalne eksplozijske koncentracije in mejne koncentracije kisika.</t>
  </si>
  <si>
    <t>Determination of explosion parameters of dust, gas and hybrid explosions. Determination of the maximum pressure, maximum pressure rate and calculation of Kst. Determination of Minimum Explosion Concentrations and Limit Oxygen Concentrations.</t>
  </si>
  <si>
    <t>014582</t>
  </si>
  <si>
    <t>diplomanti 1. in 2. stopnje</t>
  </si>
  <si>
    <t>Katedra KPPPV</t>
  </si>
  <si>
    <t>Barbara Novosel, vzdrževanje</t>
  </si>
  <si>
    <t>Romana Cerc Korošec</t>
  </si>
  <si>
    <t>Masni spektrometer GSD</t>
  </si>
  <si>
    <t xml:space="preserve">Thermostar Gas GSD </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</si>
  <si>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</si>
  <si>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</si>
  <si>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</si>
  <si>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FKKT - Oddelek za tehnično varnost</t>
  </si>
  <si>
    <t>Mitja Kožuh</t>
  </si>
  <si>
    <t>diplomanti 1. in 2. stopnje, vzdrževanje</t>
  </si>
  <si>
    <t>P1-0179</t>
  </si>
  <si>
    <t>08284</t>
  </si>
  <si>
    <t>PE 2400 Series II Elemental analyser (Perkin-Elmer analizator za CHN Model 2400)</t>
  </si>
  <si>
    <t>Perkin Elmer CHN Analyzator 2400 II</t>
  </si>
  <si>
    <t>Po dogovoru s prof.dr. Jurijem Svetetom. Aparatura za mikroanalizo C, H, N v organskih spojinah je dostopna vsem potencialnim uporabnikom, glede na njihovo povpraševanje.</t>
  </si>
  <si>
    <t>Agreement with operator Prof.Dr. Jurij Svete:Phone No. +386 479 8562; E-mail: jurij.svete@fkkt.uni-lj.si</t>
  </si>
  <si>
    <t>Mikroanalize CHN</t>
  </si>
  <si>
    <t>Elemental microanalyses</t>
  </si>
  <si>
    <t>010562</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</si>
  <si>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</si>
  <si>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</si>
  <si>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</si>
  <si>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</si>
  <si>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</si>
  <si>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</si>
  <si>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</si>
  <si>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</si>
  <si>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003</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</si>
  <si>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</si>
  <si>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</si>
  <si>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</si>
  <si>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</si>
  <si>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</si>
  <si>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</si>
  <si>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</si>
  <si>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</si>
  <si>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</si>
  <si>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</si>
  <si>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</si>
  <si>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</si>
  <si>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</si>
  <si>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</si>
  <si>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</si>
  <si>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Katedra za Biokemijo,FKKT</t>
  </si>
  <si>
    <t>zunanji</t>
  </si>
  <si>
    <t>Kemijski inštitut</t>
  </si>
  <si>
    <t>Robotizirani sistem za pripravo vzorcev-Zymark Prelude</t>
  </si>
  <si>
    <t>Robotic sample preparation system-Zymark Prelude</t>
  </si>
  <si>
    <t>Avtomatizirana priprava vzorcev</t>
  </si>
  <si>
    <t>Automated sample preparation</t>
  </si>
  <si>
    <t>010219 in 010231</t>
  </si>
  <si>
    <t>13822</t>
  </si>
  <si>
    <t>Tekočinski kromatograf z masnim detektorjem na čas preleta (TOF)</t>
  </si>
  <si>
    <t>Agilent 6224 Accurate Mass TOF LC/MS system</t>
  </si>
  <si>
    <t>Načela za uporabo inštrumentalnega časa so objavljena na spletni strani IC UL FKKT (http://www.fkkt.uni-lj.si/sl/raziskovalna-infrastruktura/enota-za-analizo-organskih-molekul/hrms/)</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</si>
  <si>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</si>
  <si>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</si>
  <si>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</si>
  <si>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</si>
  <si>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Ostali programi</t>
  </si>
  <si>
    <t>Vzdrževanje in pedagoško delo</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</si>
  <si>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</si>
  <si>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</si>
  <si>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</si>
  <si>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</si>
  <si>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</si>
  <si>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</si>
  <si>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</si>
  <si>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</si>
  <si>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</si>
  <si>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</si>
  <si>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</si>
  <si>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</si>
  <si>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</si>
  <si>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Peter Bukovec</t>
  </si>
  <si>
    <t>007</t>
  </si>
  <si>
    <t>Marjan Marinšek</t>
  </si>
  <si>
    <t>Visokoločljivi vrstični električni mikroskop na poljsko emisijo (FE-SEM)</t>
  </si>
  <si>
    <t>High resolution electron microscope Zeiss FE-SEM ULTRA plus</t>
  </si>
  <si>
    <t>Načela za uporabo inštrumentalnega časa so objavljena na spletni strani IC UL FKKT (http://www.fkkt.uni-lj.si/sl/raziskovalna-infrastruktura/enota-za-analizo-malih-molekul/sem-ultra/)</t>
  </si>
  <si>
    <t>Services are available to all subject to previous notice. Details can be found at (http://www.fkkt.uni-lj.si/sl/raziskovalna-infrastruktura/enota-za-analizo-malih-molekul/sem-ultra/)</t>
  </si>
  <si>
    <t>Oprema je namenjena raziskovalcem za opazovanje površine vzorcev (SE, BSE, EDX) na mikro in nano nivoju</t>
  </si>
  <si>
    <t>The equipment enables the determination of samples' microstructure (SE, BSE, EDX) on micro- and nano-level</t>
  </si>
  <si>
    <t>013635</t>
  </si>
  <si>
    <t>http://www.fkkt.uni-lj.si/sl/raziskovalna-infrastruktura/enota-za-analizo-malih-molekul/zeiss-ultra-plus/</t>
  </si>
  <si>
    <t>KI, Zavod za gradbeništvo, Calcit, IJS</t>
  </si>
  <si>
    <t>Ručigaj Aleš</t>
  </si>
  <si>
    <t xml:space="preserve">Multi-detektorski GPC sistem;
Tekočinski kromatograf s kombinacijo detektorjev za UV, refrakcijski indeks, sipanje svetlobe in viskoznost
</t>
  </si>
  <si>
    <t xml:space="preserve">Multi-detector GPC system; 
Liquid chromatography with the combination of UV, refractive index, light scattering and viscosity detectors.
</t>
  </si>
  <si>
    <t>Po dogovoru z odgovorno osebo. Načela za uporabo inštrumentalnega časa so objavljena na spletni strani IC UL FKKT (http://www.fkkt.uni-lj.si/sl/raziskovalna-infrastruktura/enota-za-analizo-makromolekul/gpc/)</t>
  </si>
  <si>
    <t>Agreement with operator. Details can be found at http://www.fkkt.uni-lj.si/sl/raziskovalna-infrastruktura/enota-za-analizo-makromolekul/gpc/</t>
  </si>
  <si>
    <t>Analizni sistem za določanje molekulski mas, porazdelitve molekulskih mas, velikosti molekul, razvejenosti in konformacije</t>
  </si>
  <si>
    <t xml:space="preserve">Analytic system for molecular weights determination, molecular weight distribution, molecule size, conformation and branching. </t>
  </si>
  <si>
    <t>015269</t>
  </si>
  <si>
    <t>Aleš Podgornik</t>
  </si>
  <si>
    <t>Lah Jurij</t>
  </si>
  <si>
    <t>Absorpcijski in emisijski spektropolarimeter - JASCO J-1500</t>
  </si>
  <si>
    <t>Absorption and emission CD spectrophotometer - JASCO J-1500</t>
  </si>
  <si>
    <t xml:space="preserve">Spremljanje (strukturnih) lastnosti (bio)molekul v raztopinah preko njihove interakcije s polarizirano svetlobo </t>
  </si>
  <si>
    <t>Monitoring (structural) characteristics of (bio)molecules in solution based on their interaction with polarized light</t>
  </si>
  <si>
    <t>015270</t>
  </si>
  <si>
    <t>Župunski Vera</t>
  </si>
  <si>
    <t>Visoko zmogljivi fluorescenčni mikroskop za bio.anal.kem.spojin</t>
  </si>
  <si>
    <t>High performance fluorescence microscope for biological analysis of chemical compounds</t>
  </si>
  <si>
    <t>Vizualizacija fluorescenčnih makromolekul ali molekul, označenih s fluorescenčnimi barvili, njihove lokalizacije in kolokalizacije v celicah. Vizualizacija neobarvanih vzorcev z metodo DIC (Differential Interference Contrast).</t>
  </si>
  <si>
    <t>Visualisation of fluorescent macromolecules or fluorescently labelled molecules, their localisation and co-localisation in the cells. Visualisation of unstained samples using DIC (Differential Interference Contrast).</t>
  </si>
  <si>
    <t>015271</t>
  </si>
  <si>
    <t>P1-0140</t>
  </si>
  <si>
    <t>P1-8201</t>
  </si>
  <si>
    <t>P1-7119</t>
  </si>
  <si>
    <t>diplomanti 2. stopnje</t>
  </si>
  <si>
    <t>Pavšič Miha</t>
  </si>
  <si>
    <t>Sistem za kromatografijo bioloških makromolekul, sklopljen z naprednim karakterizacijskim sistemom</t>
  </si>
  <si>
    <t>Chromatographic system for biological macromolecules coupled to an advanced characterization system</t>
  </si>
  <si>
    <t>Kromatografija bioloških makromolekul v analitičnem in preparativnem merilu in njihova karakterizacija.</t>
  </si>
  <si>
    <t>Chromatography of biological macromolecules at analytical and semipreparative scale and their characterization.</t>
  </si>
  <si>
    <t>015855, 015856</t>
  </si>
  <si>
    <t>http://www.fkkt.uni-lj.si/sl/raziskovalna-infrastruktura/enota-za-analizo-makromolekul/sistem-za-kromatografijo-bioloskih-makromolekul-sklopljen-z-naprednim-karakterizacijskim-sistemom/</t>
  </si>
  <si>
    <t>J1-7119, J1-8151, J3-8201</t>
  </si>
  <si>
    <t>Brigita Lenarčič, Kristina Djinović-Carugo, Vera Župunski, Miha Pavšič, Aljaž Gaber, Sara Drmota Prebil</t>
  </si>
  <si>
    <t>P1-0207, P1-0140</t>
  </si>
  <si>
    <t>Gregor Gunčar, Vera Župunski, Miha Pavšič, Brigita Lenarčič, Marko Novinec</t>
  </si>
  <si>
    <t xml:space="preserve">diplomanti 2. stopnje </t>
  </si>
  <si>
    <t xml:space="preserve">Paket 17 in ostalo </t>
  </si>
  <si>
    <t>Sistem LitesizerTM 500 omogoča določanje 6 različnih eksperimentalnih parametrov: velikosti, elektroforetske mobilnosti, zeta-potenciala in molekulske mase koloidnih delcev ter prepustnosti in lomnega količnika preiskovane raztopine.</t>
  </si>
  <si>
    <t>System LitesizerTM 500 can be used to experimentally determine 6 parameters: size, electrophoretic mobility, zeta potential and molecular mass of the colloidal particles and the transmittance and refractive index of the sample solution.</t>
  </si>
  <si>
    <t>015738</t>
  </si>
  <si>
    <t>http://www.fkkt.uni-lj.si/sl/raziskovalna-infrastruktura/enota-za-analizo-makromolekul/laserski-sistem-za-karakterizacijo-nanodelcev-v-raztopinah-in-suspenzijah-litesizertm-500/</t>
  </si>
  <si>
    <t>Sklopljen sistem za termično analizo: termogravimetrija ‒ vmesnik za shranjevanje plinskih komponent ‒ plinska kromatografija/masna spektrometrija</t>
  </si>
  <si>
    <t>Coupled system for thermal analysis: thermogravimetry ‒ gas storage interface ‒ gas chromatography/mass spectrometry</t>
  </si>
  <si>
    <t>Sklopljen sistem omogoča analizo kompleksnejših termičnih razpadov, vzorčevanje sproščenih plinov pri določeni stopnji razpada in njihovo nadaljnjo analizo s plinsko kromatografijo/masno spektrometrijo.</t>
  </si>
  <si>
    <t xml:space="preserve">Coupled system enables analysis of complex thermal decompositions, collection of the evolved gasses during different stages of thermal decomposition and their further analysis using gas chromatography/mass spectrometer. </t>
  </si>
  <si>
    <t>začetek uporabe v 2019</t>
  </si>
  <si>
    <t>http://www.fkkt.uni-lj.si/sl/raziskovalna-infrastruktura/enota-za-analizo-malih-molekul/sklopljen-sistem-za-termicno-analizo/#c1228</t>
  </si>
  <si>
    <t>Programska skupina P1-0134, Katedra za anorgansko kemijo, ostali uporabniki FKKT</t>
  </si>
  <si>
    <t xml:space="preserve">zunanji sofinancerji </t>
  </si>
  <si>
    <t>Melamin, Fenolit</t>
  </si>
  <si>
    <t>zunanji naročniki</t>
  </si>
  <si>
    <t>Nacionalni inštitut za biologijo</t>
  </si>
  <si>
    <t xml:space="preserve"> 0105-003</t>
  </si>
  <si>
    <t>Magda Tušek Žnidarič</t>
  </si>
  <si>
    <t>Presevni elektronski mikroskop (Philips CM100)</t>
  </si>
  <si>
    <t>Transmission electron microscope (Philips CM100)</t>
  </si>
  <si>
    <t>Ostalo (Phare)</t>
  </si>
  <si>
    <t>Oprema je vključena v IP NIB. Za uporabo opreme je potrebno kontaktirati vodjo IC Planta (http://www.nib.si/infrastruktura/infrastrukturni-center-planta). Čakalna doba za uporabo opreme je do 1 mesec.</t>
  </si>
  <si>
    <t>The equipment is a part of Infrastructural program NIB. For the access of the equipment contact the Head of IC Planta (http://www.nib.si/eng/index.php/infrastructure/infrastructural-centre-planta).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</si>
  <si>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</si>
  <si>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</si>
  <si>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http://www.nib.si/infrastruktura/infrastrukturni-center-planta</t>
  </si>
  <si>
    <t>/</t>
  </si>
  <si>
    <t>P4-0165</t>
  </si>
  <si>
    <t>Biotehnologija in sistemska biologija rastlin</t>
  </si>
  <si>
    <t xml:space="preserve">Proteoliza in njena regulacija </t>
  </si>
  <si>
    <t>J4-9299</t>
  </si>
  <si>
    <t>Mehanizmi adhezije bakterij Campylobacter kot tarča za zmanjšanje antibiotske odpornosti</t>
  </si>
  <si>
    <t>P1-0184</t>
  </si>
  <si>
    <t>Integrativna zoologija in speleobiologija</t>
  </si>
  <si>
    <t>C3330-16-529005</t>
  </si>
  <si>
    <t>F4F - Funkcionalna živila prihodnosti</t>
  </si>
  <si>
    <t>8 drugih uporabnikov</t>
  </si>
  <si>
    <t>David Dobnik</t>
  </si>
  <si>
    <t>Konfokalni stereomikroskop (Leica TCS LSI)</t>
  </si>
  <si>
    <t>Confocal stereomicroscope (Leica TCS LSI)</t>
  </si>
  <si>
    <t>Projekti,programi ARRS</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</si>
  <si>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</si>
  <si>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</si>
  <si>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P1-0245</t>
  </si>
  <si>
    <t>Ekotoksiologija, toksikološka genomika in karcinogeneza</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</si>
  <si>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</si>
  <si>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</si>
  <si>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</si>
  <si>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</si>
  <si>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</si>
  <si>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</si>
  <si>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</si>
  <si>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</si>
  <si>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</si>
  <si>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</si>
  <si>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19-01429</t>
  </si>
  <si>
    <t>GSO analize za Norveški veterinarski inštitut</t>
  </si>
  <si>
    <t>Določanje gensko spremenjenih organizmov</t>
  </si>
  <si>
    <t>NIB-PT-2019</t>
  </si>
  <si>
    <t>Proficiency Testing Schame</t>
  </si>
  <si>
    <t>2550-18-310008</t>
  </si>
  <si>
    <t>Analiziranje in testiranje odvzetih vzorcev, razvoj analitičnih in testnih metod ter druge naloge, povezane s kontrolo določanja gensko spremenjenih organizmov</t>
  </si>
  <si>
    <t>C2337-19-000017</t>
  </si>
  <si>
    <t>Pogodba o izvajanju in financiranju strokovnih nalog s področja zdravstvenega varstva rastlin</t>
  </si>
  <si>
    <t>Aparatura za PCR v realnem času (ABI QuantStudio7)</t>
  </si>
  <si>
    <t>Real-time PCR (ABI QuantStudio7)</t>
  </si>
  <si>
    <t>C3330-18-252004</t>
  </si>
  <si>
    <t>Indie - Biotehnološka proizvodnja trajnostnega indola</t>
  </si>
  <si>
    <t>GA 773139</t>
  </si>
  <si>
    <t>Valitest - Validacija diagnostičnih testov za varstvo rastlin</t>
  </si>
  <si>
    <t>496-2012</t>
  </si>
  <si>
    <t>Izvajanje raziskav, izobraževanj in razvoja metod na področju molekularne biologije za podjetje BiaSeparations</t>
  </si>
  <si>
    <t>MR Arijana Filipić</t>
  </si>
  <si>
    <t>2 druga uporabnika</t>
  </si>
  <si>
    <t>Aparatura za PCR v realnem času (Roche Light Cycler 480)</t>
  </si>
  <si>
    <t>Real-time PCR instrument (Roche Light Cycler 480)</t>
  </si>
  <si>
    <t>Ostalo (Transition Facility)</t>
  </si>
  <si>
    <t>C3330-17-500095</t>
  </si>
  <si>
    <t>EnViRoS - Priložnosti okolju prijazno vinogradništvo: optimizacija namakanja in vpeljava novih podalg in genotipov vinske trte</t>
  </si>
  <si>
    <t>Prenosna aparatura za PCR v realnem času (Cepheid Smart Cycler) (Sistem za pomnoževanje nukleinskih kislin)</t>
  </si>
  <si>
    <t>Portable real-time PCR (Cepheid Smart Cycler)</t>
  </si>
  <si>
    <t>Oprema ni v uporabi.</t>
  </si>
  <si>
    <t>The equipment is not in use.</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</si>
  <si>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</si>
  <si>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</si>
  <si>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</si>
  <si>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</si>
  <si>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C3330-18-252003</t>
  </si>
  <si>
    <t>Susphire - Trajnostna proizvodnja feromonov za zaščito pred žuželkami v kmetijstvu</t>
  </si>
  <si>
    <t>okvara</t>
  </si>
  <si>
    <t>popravilo</t>
  </si>
  <si>
    <t>preverjanje</t>
  </si>
  <si>
    <t>Robot za pipetiranje (PerkinElmer MultiProbe II) (Robot za normalizacijo koncentracije in PCR nastavitev )</t>
  </si>
  <si>
    <t xml:space="preserve">Robot for pipeting (PerkinElmer MultiProbe II) </t>
  </si>
  <si>
    <t>klasifikacija ni mogoča</t>
  </si>
  <si>
    <t>Robot za pipetiranje (Hamilton Microlab STARlet)</t>
  </si>
  <si>
    <t>Robot for pipeting (Hamilton Microlab STARlet)</t>
  </si>
  <si>
    <t>Robot se uporablja za pripravo vzorcev in reagentov ter nastavitev PCR reakcij.</t>
  </si>
  <si>
    <t xml:space="preserve">Pipetting robot can be used for sample and reagent preparation and PCR reaction setup. </t>
  </si>
  <si>
    <t>Aleš Blatnik</t>
  </si>
  <si>
    <t>Komore za gojenje rastlin in tkivnih kultur (Kambič)</t>
  </si>
  <si>
    <t>Growth chambers for plant and tissue culture breeding (Kambič)</t>
  </si>
  <si>
    <t>Oprema je vključena v IP NIB. Za uporabo opreme je potrebno kontaktirati vodjo IC Planta (http://www.nib.si/infrastruktura/infrastrukturni-center-planta). Čakalna doba za uporabo opreme je do 3 mesece.</t>
  </si>
  <si>
    <t>The equipment is a part of Infrastructural program NIB. For the access of the equipment contact the Head of IC Planta (http://www.nib.si/eng/index.php/infrastructure/infrastructural-centre-planta).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</si>
  <si>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</si>
  <si>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</si>
  <si>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J4-7636</t>
  </si>
  <si>
    <t xml:space="preserve">Prostorsko časovna analiza hipersenzitivnega odziva krompirja na krompirjev virus Y </t>
  </si>
  <si>
    <t xml:space="preserve">Vaje pri predmetu Izbrana poglavja rastlinske fiziologije in biotehnologije na Študijskem programu I. stopnje Vinogradništvo in vinarstvo </t>
  </si>
  <si>
    <t>Komore za ločeno gojenje rastlin (Kambič)</t>
  </si>
  <si>
    <t>2009, 2012</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</si>
  <si>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</si>
  <si>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</si>
  <si>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</si>
  <si>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</si>
  <si>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</si>
  <si>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</si>
  <si>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</si>
  <si>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</si>
  <si>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</si>
  <si>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</si>
  <si>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</si>
  <si>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</si>
  <si>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</si>
  <si>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J4-8228</t>
  </si>
  <si>
    <t>Vpliv socialnega in genetskega prepoznavanja sorodnikov na interakcije bakterij B.Subtilis</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</si>
  <si>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</si>
  <si>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</si>
  <si>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</si>
  <si>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</si>
  <si>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</si>
  <si>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</si>
  <si>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</si>
  <si>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P4-0097</t>
  </si>
  <si>
    <t>Prehrana in mikrobna ekologija prebavil</t>
  </si>
  <si>
    <t>0105-008</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</si>
  <si>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</si>
  <si>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</si>
  <si>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</si>
  <si>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</si>
  <si>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</si>
  <si>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</si>
  <si>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</si>
  <si>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</si>
  <si>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</si>
  <si>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PROGRAM 12020503</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</si>
  <si>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</si>
  <si>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</si>
  <si>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</si>
  <si>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</si>
  <si>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</si>
  <si>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</si>
  <si>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</si>
  <si>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</si>
  <si>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Stritih Nataša</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</si>
  <si>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</si>
  <si>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</si>
  <si>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</si>
  <si>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</si>
  <si>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</si>
  <si>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</si>
  <si>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</si>
  <si>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12J18142</t>
  </si>
  <si>
    <t>Stritih Nataša, Jernej Polajnar</t>
  </si>
  <si>
    <t>Rok Šturm</t>
  </si>
  <si>
    <t>12Z18144</t>
  </si>
  <si>
    <t>Anka Kuhelj</t>
  </si>
  <si>
    <t>0105-007</t>
  </si>
  <si>
    <t>Metka Filipič</t>
  </si>
  <si>
    <t>Mikroskop raziskovalni z motoriziranim manipulatorjem</t>
  </si>
  <si>
    <t>2012, 2014</t>
  </si>
  <si>
    <t>Fluorescent microscope, with motorized micromanipulator</t>
  </si>
  <si>
    <t>Ostalo (GLIOMA)</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</si>
  <si>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</si>
  <si>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</si>
  <si>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</si>
  <si>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</si>
  <si>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</si>
  <si>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100% in 98,27%</t>
  </si>
  <si>
    <t>http://www.nib.si/storitve-in-oprema/raziskovalna-oprema</t>
  </si>
  <si>
    <t>4,11,66</t>
  </si>
  <si>
    <t>MR Bernarda Majc</t>
  </si>
  <si>
    <t>Bernarda Majc</t>
  </si>
  <si>
    <t>MR Martina Štampar</t>
  </si>
  <si>
    <t>Martina Štampar</t>
  </si>
  <si>
    <t>10020509 ARRS PROGRAM GEN</t>
  </si>
  <si>
    <t>Matjaž Novak</t>
  </si>
  <si>
    <t>Tina Eleršek</t>
  </si>
  <si>
    <t>Katja Kološa</t>
  </si>
  <si>
    <t>Drugi uporabniki</t>
  </si>
  <si>
    <t>Citometer pretočni FACS CALIBUR</t>
  </si>
  <si>
    <t>Flow cytometer, FACS CALIBUR</t>
  </si>
  <si>
    <t>Ostalo (COOT)</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</si>
  <si>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</si>
  <si>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</si>
  <si>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</si>
  <si>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</si>
  <si>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Citometer pretočni</t>
  </si>
  <si>
    <t>Flow cytometer</t>
  </si>
  <si>
    <t>Pretočni citometer omogoča spremljanje flourescence celic,  bakterij in drugih karakterisi na  različnih kanalih.</t>
  </si>
  <si>
    <t>Flow cytometer is used for flourescence detection of cells,  bacteria and other different characteristic with different fluorescence channels.</t>
  </si>
  <si>
    <t>MR Klara Hercog</t>
  </si>
  <si>
    <t>Klara Hercog</t>
  </si>
  <si>
    <t>Mateja Burjek</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</si>
  <si>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</si>
  <si>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</si>
  <si>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</si>
  <si>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</si>
  <si>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</si>
  <si>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</si>
  <si>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Novak Matjaž</t>
  </si>
  <si>
    <t>Barbara Breznik</t>
  </si>
  <si>
    <t xml:space="preserve"> 0105-001</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</si>
  <si>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</si>
  <si>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</si>
  <si>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</si>
  <si>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</si>
  <si>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</si>
  <si>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</si>
  <si>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</si>
  <si>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Vesna Flander Putrle</t>
  </si>
  <si>
    <t>16383</t>
  </si>
  <si>
    <t>HPLC</t>
  </si>
  <si>
    <t>High-performance
liquid chromatograph</t>
  </si>
  <si>
    <t xml:space="preserve">Lastni viri </t>
  </si>
  <si>
    <t>Oprema se uporablja za določanje fitoplanktonskih barvil v vzorcih</t>
  </si>
  <si>
    <t xml:space="preserve">The equipment is used for the separation and identification of firoplanktonic pigmentsorganic compounds </t>
  </si>
  <si>
    <t>Branko Čermelj</t>
  </si>
  <si>
    <t>13407</t>
  </si>
  <si>
    <t>Plovilo raziskovalno Sagita</t>
  </si>
  <si>
    <t>Research Vessel
 "Sagita"</t>
  </si>
  <si>
    <t>Drugi javni in lastni viri (MIZS, MOPE, NIB)</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</si>
  <si>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</si>
  <si>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</si>
  <si>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</si>
  <si>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</si>
  <si>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P1-0237</t>
  </si>
  <si>
    <t>01MONI18</t>
  </si>
  <si>
    <t>Janja France</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</si>
  <si>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</si>
  <si>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</si>
  <si>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</si>
  <si>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</si>
  <si>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</si>
  <si>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</si>
  <si>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</si>
  <si>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</si>
  <si>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</si>
  <si>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</si>
  <si>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Ostalo (INTERREG)</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</si>
  <si>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</si>
  <si>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</si>
  <si>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</si>
  <si>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</si>
  <si>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</si>
  <si>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</si>
  <si>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</si>
  <si>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</si>
  <si>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</si>
  <si>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</si>
  <si>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</si>
  <si>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</si>
  <si>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Patricija Mozetič</t>
  </si>
  <si>
    <t>11360</t>
  </si>
  <si>
    <t>Mikroskop invertni raziskovalni</t>
  </si>
  <si>
    <t>Invert microscope</t>
  </si>
  <si>
    <t>Oprema je namenjena mikroskopiranju vzoprcev.</t>
  </si>
  <si>
    <t>The microscope is use for microscopy of biological samples.</t>
  </si>
  <si>
    <t>01UVHVVR</t>
  </si>
  <si>
    <t>01VRSTNA</t>
  </si>
  <si>
    <t>Petra Slavinec</t>
  </si>
  <si>
    <t>Milijan Šiško</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</si>
  <si>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</si>
  <si>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</si>
  <si>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</si>
  <si>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</si>
  <si>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</si>
  <si>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</si>
  <si>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</si>
  <si>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</si>
  <si>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Marko Tadejević, Matej Marinac</t>
  </si>
  <si>
    <t>Visoko frekvenčni radar</t>
  </si>
  <si>
    <t>HF Radar</t>
  </si>
  <si>
    <t>Ostalo (IPA ADRIATIC)</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</si>
  <si>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</si>
  <si>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</si>
  <si>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</si>
  <si>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</si>
  <si>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Gozdarski inštitut Slovenije</t>
  </si>
  <si>
    <t>P4-0107</t>
  </si>
  <si>
    <t>Tanja Mrak</t>
  </si>
  <si>
    <t>Spectro Physics HPLC</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</si>
  <si>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 saj so ti stroški zelo različni v odvisnosti od tipa in števila vzorcev ter končne analize.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</si>
  <si>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</si>
  <si>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Kvalitativna in kvantitativna analiza spojin v rastlinskih in glivnih tkviih.</t>
  </si>
  <si>
    <t>Qualitative and quantitative analysis of compounds in plant and fungal samples.</t>
  </si>
  <si>
    <t>http://sl.gozdis.si/infrastrukturni-program/raziskovalna-oprema/</t>
  </si>
  <si>
    <t>GIS</t>
  </si>
  <si>
    <t>Daniel Žlindra</t>
  </si>
  <si>
    <t>Planetarni mlin Fritsch Pulverisette 5</t>
  </si>
  <si>
    <t>Planetary mill Fritsch Pulverisette 5</t>
  </si>
  <si>
    <t>Najava potreb po delu z aparatom vodji laboratorija; časovna uskladitev z naročnikom in njegovo izobraževanje za delo z aparatom; cena po veljavnem ceniku.</t>
  </si>
  <si>
    <t>Announcement of the request for working with th eappparatus at the Head of the Laboratory; defining timelines and education of the customer about safe work with the apparatus; prices according to valid price lists.</t>
  </si>
  <si>
    <t>Mletje organskih in mineralnih vzorcev tal.</t>
  </si>
  <si>
    <t>Milling of organic and mineral soil samples.</t>
  </si>
  <si>
    <t>Javna okoljska služba</t>
  </si>
  <si>
    <t>Naloga MKGP 430-5/2018/22</t>
  </si>
  <si>
    <t>Marko Bajc</t>
  </si>
  <si>
    <t>GeneAmp PCR system</t>
  </si>
  <si>
    <t>PCR aparat GeneAmp 9700 (Aplied biosystems). Izvajanje klasičnega PCR - pomnoževanje odsekov tarčne DNA v posamičnih ali multipleksiranih reakcijah.</t>
  </si>
  <si>
    <t>GeneAmp 9700 PCR cycler. Used for performing standard PCR amplification of target DNA - in single or multiplexed reactions.</t>
  </si>
  <si>
    <t>LIFE ENV/SI/000148</t>
  </si>
  <si>
    <t>JGS - Javna gozdarska služba 201001</t>
  </si>
  <si>
    <t>MR Tina Unuk (38188)</t>
  </si>
  <si>
    <t>Mikrovalovna peč ETHOS</t>
  </si>
  <si>
    <t>Microwave oven ETHOS</t>
  </si>
  <si>
    <t>Zaprt razklop (razkroj pod tlakom) za pripravo rastlinskih vzorcev.</t>
  </si>
  <si>
    <t xml:space="preserve">Closed digestion of plant material. Usually the nitrogen acid is applied. </t>
  </si>
  <si>
    <t>JGS - Javna gozdarska služba 101004</t>
  </si>
  <si>
    <t>Metrohm modularni sistem za ionsko kromatografijo</t>
  </si>
  <si>
    <t>Methrom modular IC system</t>
  </si>
  <si>
    <t>Najava potreb po analizah vodji laboratorija; uskladitev rokov izvedbe analiz z naročnikom; cena po veljavnem ceniku LGE.</t>
  </si>
  <si>
    <t>Announcement of the request for analysis at the Head of the Laboratory;  defining analyses deadlines with the customer; prices according to valid price lists of LFE.</t>
  </si>
  <si>
    <t>Kvalitativna in kvantitativna analiza anionov in kationov v vodnih vzorcih.</t>
  </si>
  <si>
    <t>Qualitative and quantitative analysis of anions and cations in water samples.</t>
  </si>
  <si>
    <t>Matjaž Čater</t>
  </si>
  <si>
    <t>LICOR KPL sistem za meritve fotosinteze</t>
  </si>
  <si>
    <t>LICOR KPL photosynthesis measurement system</t>
  </si>
  <si>
    <t>Najava potreb po analizah skrbiku; uskladitev rokov izvedbe analiz z naročnikom; cena po veljavnem ceniku PIGG.</t>
  </si>
  <si>
    <t>Announcement of the request for analysis equipment caretaker;  defining analyses deadlines with the customer; prices according to valid price lists of PIGG.</t>
  </si>
  <si>
    <t>Meritve odziva rastlin na osnovi IR plinske absorbcije, meritve respiracije tal.</t>
  </si>
  <si>
    <t>Measurement of plant response based on IR gas absorption, soil respiration measurement.</t>
  </si>
  <si>
    <t>Atomski abropcijski spektrometer Varian AA DUO AAS 240 FS &amp; 240 Z)</t>
  </si>
  <si>
    <t>Atomic absorption spectrometer Varian AA DUO AAS (240 FS &amp; 240 Z)</t>
  </si>
  <si>
    <t>Announcement of the request for analysis at the Head of the Laboratory; defining analyses deadlines with the customer; prices according to valid price lists of LFE.</t>
  </si>
  <si>
    <t>Analize elementov Na, Mg, Al, K, Ca, Cr, Mn, Fe, Co, Ni, Cu, Zn, Cd, Pb v rastlinskih, talnih in vodnih vzorcih.</t>
  </si>
  <si>
    <t>Analysis of the elements of Na, Mg, Al, K, Ca, Cr, Mn, Fe, Co, Ni, Cu, Zn, Cd, Pb in plant tissues, soil and water samples.</t>
  </si>
  <si>
    <t>Metrohm avtomatski titrator</t>
  </si>
  <si>
    <t>Metrohm automatic titrator</t>
  </si>
  <si>
    <t xml:space="preserve">Določevanje pH vrednosti tekočim vzorcem, določevanje elektroprevodnosti raztopin in določevanje alkalitete s kislinskim tritriranjem do dveh končnih točk (pH=4,5 in 4,2) </t>
  </si>
  <si>
    <t>pH and electroconductivity measurements of the water solutions. Alkalinitiy determination with two end-point titrations (pH=4,5, 4,2)</t>
  </si>
  <si>
    <t>Mitja Ferlan</t>
  </si>
  <si>
    <t>Open Path Eddy covariance system</t>
  </si>
  <si>
    <t>Najava potreb po analizah skrbniku opreme; uskladitev rokov izvedbe analiz z naročnikom; cena po veljavnem ceniku LGE.</t>
  </si>
  <si>
    <t>Announcement of the request for analysis at the equipment caretaker;  defining analyses deadlines with the customer; prices according to valid price lists of LFE.</t>
  </si>
  <si>
    <t>Kontinuirano spremljanje tokov CO2 in H2O med ekosistemom in atmosfero.</t>
  </si>
  <si>
    <t>J4-7203</t>
  </si>
  <si>
    <t>J4-9297</t>
  </si>
  <si>
    <t>Peter Železnik</t>
  </si>
  <si>
    <t>BTC 100× Sistem za snemanje v minirizotronih</t>
  </si>
  <si>
    <t>BTC 100× Minirhizotron Camera System</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</si>
  <si>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</si>
  <si>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Omogoča zajem slik tal iz prozornih cevi, ki se vstavijo v tla. Namenjen je zlasti spremljanju sprememb koreninskih sistemov, glivnih simbiontov in njihovega micelija v naravnem okolju.</t>
  </si>
  <si>
    <t xml:space="preserve">Optical system that enables acquistion of images of soil from a transparent tube inserted into the ground. Primarily used for in situ monitoring of root systems, root fungal symbionts and their mycelia. </t>
  </si>
  <si>
    <t>NA</t>
  </si>
  <si>
    <t>32, 60</t>
  </si>
  <si>
    <t>ABI 7500: sistem za kvantitativni PCR v realnem času</t>
  </si>
  <si>
    <t>ABI 7500: Real-Time PCR system</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</si>
  <si>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saj so ti stroški zelo različni v odvisnosti od tipa in števila vzorcev ter končne analize.</t>
  </si>
  <si>
    <t>Sistem za PCR v realnem času. Primarno namenjen izvajanju kvantitativnega PCR - kvantifikacija tarčne DNA v vzorcih glede na standardne vzorce.</t>
  </si>
  <si>
    <t>System for performing PCR in real time. Primarily used for quantitation of target DNA in samples compared to standard samples.</t>
  </si>
  <si>
    <t>Bionumerics; programska oprema za analizo bioloških podatkov</t>
  </si>
  <si>
    <t>Bionumerics software</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</si>
  <si>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opreme in ne vključuje stroškov povezanih s pripravo vzorcev za analizo, saj so ti stroški zelo različni v odvisnosti od tipa in števila vzorcev ter končne analize.</t>
  </si>
  <si>
    <t>Paket programske opreme za analizo molekularnih podatkov, njihovo medsebojno primerjavo in statistične analize. Vstopni podatki so lahko slike 1-D gelov (DGGE, tRFLP), nukleotidna zaporedja in drugi molekularni znaki, lahko v surovi ali tabelarični obliki.</t>
  </si>
  <si>
    <t>Software package for analysis of molecular and other biological data, comparison and statistical anayses. Accepts 1-D gel images (DGGE, tRFLP), DNA sequence and other molecular marker data in raw or tabel form.</t>
  </si>
  <si>
    <t>Mikroskop OLYMPUS</t>
  </si>
  <si>
    <t>Microscope OLYMPUS</t>
  </si>
  <si>
    <t>Najava potreb po analizah Vodji laboratorija ali skrbniku; uskladitev prioritet na sestankih oddelkov; uskladitev rokov izvedbe analiz z naročnikom. Potrošni material se obračunava posebej po porabi, ker je količina odvisna od narave dela.</t>
  </si>
  <si>
    <t>Announcement of the request for analysis at the Head of the Laboratory; setting the priorities in the department meetings; defining deadlines for analyses with the customer. Consumables are charged additionally according to the consumption which is dependent on the nature of work.</t>
  </si>
  <si>
    <t xml:space="preserve">Mikroskopija bioloških vzorcev s kontrastnimi tehnikami svetlo polje, temno polje, fluorescenca, DIC in polarizacija. Zajem posnetkov. Meritve in analize slike. </t>
  </si>
  <si>
    <t xml:space="preserve">Microscopy of biological samples with application of contrast techniques bright field, dark field, fluorescence, DIC and polarisation. Image acquisition. Measurements and image analyses.  </t>
  </si>
  <si>
    <t>Analize za zunanje uoprabnike</t>
  </si>
  <si>
    <t>ZEISS AxioImager.Z2: motoriziran pokončni raziskovalni mikroskop</t>
  </si>
  <si>
    <t>ZEISS AxioImager.Z2: motorised upright microscope</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</si>
  <si>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</si>
  <si>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</si>
  <si>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Zeiss StereoLUMAR: stereomikroskop</t>
  </si>
  <si>
    <t>Zeiss StereoLUMAR stereomikroscope</t>
  </si>
  <si>
    <t>Najava potreb po analizah Vodji laboratorija ali skrbniku; uskladitev prioritet na sestankih oddelkov; uskladitev rokov izvedbe analiz z naročnikom.</t>
  </si>
  <si>
    <t xml:space="preserve">Announcement of the request for analysis at the Head of the Laboratory; setting the priorities in the department meetings; defining deadlines for analyses with the customer. </t>
  </si>
  <si>
    <t>Stereomikroskopija bioloških vzorcev s presevno in reflektirano osvetlitvijo. Fluorescenca. Meritve in analiza slike.</t>
  </si>
  <si>
    <t>Stereomicroscopy of biological samples under transmission and reflected light. Fluorescence. Measurements and image analyses.</t>
  </si>
  <si>
    <t>V4-1819</t>
  </si>
  <si>
    <t>Laserski mikrodisekcijski mikroskop Zeiss AxioObserver Z1 + PALM MicroBeam</t>
  </si>
  <si>
    <t>Inverted microscope with laser microdissection system: Zeiss AxioObserver Z1 + PALM MicroBeam</t>
  </si>
  <si>
    <t>Najava potreb po analizah Vodji laboratorija ali skrbniku; uskladitev prioritet na sestankih oddelkov; uskladitev rokov izvedbe analiz z naročnikom. Navedena cena vključuje samo postavke vezane neposredno na rabo aparata in ne vključuje stroškov povezanih s pripravo vzorcev za analizo , saj so ti stroški zelo različni v odvisnosti od tipa vzorcev in končne analize.Potrošni material se obračunava posebej po porabi, ker je količina odvisna od narave dela. Za vsak dostop se obračuna 1x znesek kalibracije v vrednosti 5,54 €.</t>
  </si>
  <si>
    <t>Announcement of the request for analysis at the Head of the Laboratory; setting the priorities in the department meetings; defining deadlines for analyses with the customer. Listed price includes only costs  associated directly with the use microdissection microscope, but does not include cost of sample preparation as the cost of sample preparation varies considerably depending on sample type and analysis to be performed.Consumables are charged additionally according to the consumption which is dependent on the nature of work. For each access, calibration procedure is charged additionaly (5.54 €).</t>
  </si>
  <si>
    <t>Izrezovanje in zajem struktur iz bioloških vzorcev z lasersko mikrodisekcijo. Fluorescenca. Sistem za izdelavo optičnih rezin živih vzorcev. Meritve in analiza slike.</t>
  </si>
  <si>
    <t>Excision and capture of target structures from biological samples with laser microdissection. Fluorescence. System for optical sectioning of living objects. Measurements and image analyses.</t>
  </si>
  <si>
    <t>Analize za zunanje uporabnike</t>
  </si>
  <si>
    <t>BF</t>
  </si>
  <si>
    <t>Ionski kromatograf Metrohm 850 Professional IC</t>
  </si>
  <si>
    <t>Ion chromatograph Metrohm 850 Professional IC</t>
  </si>
  <si>
    <t>Kvalitativna in kvantitativna analiza kratkoverižnih organskih kislin in ogljikovih hidratov v vodnih ekstraktih organskih horizontov prsti.</t>
  </si>
  <si>
    <t>Qualitative and quantitative analysis of short-chain fatty acid and carbohydrate  content in aqueous extracts of soil organic horizonts.</t>
  </si>
  <si>
    <t>Tom Levanič</t>
  </si>
  <si>
    <t>Masni spektrometer IsoPrime 100</t>
  </si>
  <si>
    <t>Mass spectrometer, IsoPrime 100</t>
  </si>
  <si>
    <t>Najava potreb po analizah Vodji laboratorija ali skrbniku; uskladitev prioritet na sestankih oddelkov; uskladitev rokov izvedbe analiz z naročnikom; cena po veljavnih cenikih (potrdi ZG GIS ob spremembah), v katerih je upoštevana amortizacija opreme. * Masni spektrometer (IRMS) in elementni analizator (EA) sta sklopljena, pri čemer EA lahko deluje samostojno, IRMS pa samo v povezavi z EA. Zato je v ceni za IRMS upoštevana tudi cena za EA.</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</si>
  <si>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Mass spectrometer (IRMS) and elemental analyzer are coupled; EA can be operated independently, whereas IRMS can only be operated together with EA. Consequently, the operational cost of IRMS also inculdes the EA. </t>
  </si>
  <si>
    <t>Analiza razmerja stabilnih izotopov C, N, S, O, H.</t>
  </si>
  <si>
    <t>Stabile isotope ratio analysis.</t>
  </si>
  <si>
    <t>V1-1626</t>
  </si>
  <si>
    <t>J4-8216</t>
  </si>
  <si>
    <t>L4-7552</t>
  </si>
  <si>
    <t>N4-0065</t>
  </si>
  <si>
    <t>Tržne analize</t>
  </si>
  <si>
    <t>Elementni analizator Vario PYRO cube</t>
  </si>
  <si>
    <t>Elemental analyzer Vario PYRO cube</t>
  </si>
  <si>
    <t>Najava potreb po analizah Vodji laboratorija ali skrbniku; uskladitev prioritet na sestankih oddelkov; uskladitev rokov izvedbe analiz z naročnikom; cena po veljavnih cenikih (potrdi ZG GIS ob spremembah), v katerih je upoštevana amortizacija opreme.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</si>
  <si>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t>
  </si>
  <si>
    <t xml:space="preserve">Kvantitativna analiza vsebnosti C, N, S (CNS način) ter O in H (visokotemperaturni pirolizni način). </t>
  </si>
  <si>
    <t>Quantifcation of C, N, S (CNS mode) and H, O (high temperature pyrolisis mode).</t>
  </si>
  <si>
    <t>?</t>
  </si>
  <si>
    <t>Vgradni rastni komori Kambič RK-5545 CH CO2</t>
  </si>
  <si>
    <t>Walk-in plant growth chambers RK-5545 CH CO2 (Kambič)</t>
  </si>
  <si>
    <t>Namenjeni raziskavam odziva rastlin in njihovih simbiontov na specifične okoljske razmere (npr. predvidene podnebne spremembe) ter ugotavljanje vpliva le-teh na biološko raznovrstnost, ohranjanje gozdnih genskih virov, dinamiko obrata korenin in micelija ter kroženje ogljika in drugih elementov. Omogočata nadzor temperature, zračne vlage in aditivno koncentracije CO2.</t>
  </si>
  <si>
    <t>Used for studying responses of plants and their symbionts to specific environmental conditions in controlled environment. Topics include fine root and mycelium turnover, cycling of carbon and other elements. Chambers enable control of temperature, air humidity and CO2 in additive mode.</t>
  </si>
  <si>
    <t>Laserski analizator izotopov ogljikovega dioksida CCIA-46 EP</t>
  </si>
  <si>
    <t>Laser CO2 istotope analyzer CCiA-46 EP</t>
  </si>
  <si>
    <t>Najava potreb po analizah pri vodji Oddelka za gozdno ekologijo.</t>
  </si>
  <si>
    <t>Announcement of the request for analysis at the Head of the department for Forest Ecology.</t>
  </si>
  <si>
    <t>Kontinuirano merjenje izotopske sestave CO2 (δ13C, δ17O, δ18O) v zraku in ugotavljanju izvora CO2. Raziskave odziva rastlin na sušni stres, kroženja CO2 in učinkovitosti izrabe vode, učinkovitosti strategij sekvestracije C; hkratno avtomatizirano spremljanje fotosintezne aktivnosti in aktivnosti koreninskega sistema na večjem številu rastlin hkrati.</t>
  </si>
  <si>
    <t>Enables continuous measurement of CO2 isotopic composition (δ13C, δ17O, δ18O) in the air and determination of the origin of CO2. Used in studies of plant drought response, CO2 cycling, efficiency of water uptake, efficiency of C sequestration strategies; enables automated monitoring of photosynthetic and root system activity on a number of plants simultaneously.</t>
  </si>
  <si>
    <t>Genetski analizator Applied biosystems 3500</t>
  </si>
  <si>
    <t>Genetic analyzer; Applied biosystems model 3500</t>
  </si>
  <si>
    <t>Najava potreb po analizah Vodji laboratorija ali skrbniku; uskladitev prioritet na sestankih oddelkov; uskladitev rokov izvedbe analiz z naročnikom. Navedena cena vključuje samo postavke vezane neposredno na rabo aparata ABI 3500 in primarno analizo rezultatov, ne vključuje pa stroškov povezanih s pripravo vzorcev za analizo (izolacija DNA, PCR, dilucija in denaturacija), saj so ti stroški zelo različni v odvisnosti od tipa vzorcev in končne analize.</t>
  </si>
  <si>
    <t>Announcement of the request for analysis at the Head of the Laboratory; setting the priorities in the department meetings; defining deadlines for analyses with the customer. Listed price includes only costs of materials and labour associated directly with the use of ABI 3500 and primary data analysis but does not include cost of sample preparation (DNA isolation, PCR, dillution and denaturation), as the cost of sample preparation varies considerably depending on sample type and analysis performed.</t>
  </si>
  <si>
    <t xml:space="preserve"> 8-kapilarni sistem za izvajanje fragmentne analize (mikrosateliti, t-RFLP, ipd.) in sekveniranja po Sangerju. Uporablja se za gozdni genetski monitoring, genotipizacije, populacijsko genetske študije, molekularno identifikacijo idr.</t>
  </si>
  <si>
    <t>8-capillary system for fragment analyses (microsatellite, t-RFLP, etc.) and Sanger sequencing. Used for forest genetic monitoring, population genetics studies, genotyping, molecular identification etc.</t>
  </si>
  <si>
    <t>Deaglomerator tal Fritsch Pulverisette 8</t>
  </si>
  <si>
    <t>Fritsch Pulverisette 8 soil deagglomerator</t>
  </si>
  <si>
    <t>Priprava zračno suhih vzorcev tal v s prisilnim sejanjem skozi 2 mm sito in ločenim zbiranjem frakcij, večjih od 2 mm.</t>
  </si>
  <si>
    <t>Soil deagglomerator Fritsch Pulverisette 8 enables preparation of air-dried soil samples in a single step: nylon brushes break down soil congglomerates and simultaneously force them through a 2-mm sieve producing samples ready for down-stream analyses. Roots and particles larger than 2 mm are collected separately.</t>
  </si>
  <si>
    <t>Nalloga MKGP 430-5/2018/22</t>
  </si>
  <si>
    <t>Nikica Ogris</t>
  </si>
  <si>
    <t>Stereomikroskop Olympus SZX 16 z opremo</t>
  </si>
  <si>
    <t>Stereomicroscope Olympus SZX 16 with accessories</t>
  </si>
  <si>
    <t>Najava potreb po analizah Vodji laboratorija; uskladitev prioritet na sestankih oddelkov; uskladitev rokov izvedbe analiz z naročnikom; cena po veljavnih cenikih (potrdi ZG GIS ob spremembah), v katerih je upoštevana amortizacija opreme.</t>
  </si>
  <si>
    <t>Stereomikroskop s priborom za digitalni zajem in obdelavo fotografije</t>
  </si>
  <si>
    <t>Stereomicroscope with digital camera and software</t>
  </si>
  <si>
    <t>Elementni analizator CNS Elementar vario MAX cube CNS</t>
  </si>
  <si>
    <t>CNS elemental analyzer Elementar vario MAX cube</t>
  </si>
  <si>
    <t xml:space="preserve">Elementna analiza ogljika (C), dušika (N) in žvepla (S) v trdnih vzorcih tal in rastlinskih tkivih. Temperatura sežiga je 1150 °C. Aparat je opremljen z avtomatskim podajalnikom vzorcev kar omogoča delo preko noči.   </t>
  </si>
  <si>
    <t xml:space="preserve">Elemental analysis of carbon (C), nitrogen(N) and sulphur (S) in solid soil samples and plant tissues. Combustion temperature is 1150 °C. Autosampler enables the work over the night.   </t>
  </si>
  <si>
    <t>Peter Prislan</t>
  </si>
  <si>
    <t>Laboratorijska peletirna naprava</t>
  </si>
  <si>
    <t>Laboratory pelleting press</t>
  </si>
  <si>
    <t>Laboratorijska peletirna naprava še ni na voljo za zunanje uporabnike zaradi postopkov optimizacije delovnih procesov; postopek dosotpa in cenik je v pripravi.</t>
  </si>
  <si>
    <t>Laboratory pellet press is not yet available for public users due to optimization of the workflow processes; procedure guidelines and the price list are in preparation.</t>
  </si>
  <si>
    <t xml:space="preserve">Laboratorijska peletirna naprava je namenjena proizvodnji manjših testnih količin pelet, za nadaljnjo analizo kakovosti in analizo ustreznosti izbranih vhodnih surovin. Laboratorijsko peletirno napravo lahko uporabljamo za: (I) Izdelavo pelet iz različnih virov surovine; (II) Optimizacijo mešanic surovine; (III) Optimizacijo peletirnega procesa </t>
  </si>
  <si>
    <t>Laboratory pellet press can produce smaller “testing” quantities of pellets for further analysis of their quality and for assessment of biomass raw materials for use in pellet production. The laboratory pellet mill can be used for: (I) Pellet production using different raw materials; (II) Optimization of raw material formulations; (III) Optimization of the pelletising process.</t>
  </si>
  <si>
    <t>Horizon 2020 Grant 691763 - BIOmasud plus</t>
  </si>
  <si>
    <t>Brezpilotna platforma za daljinski zajem podatkov (dron)</t>
  </si>
  <si>
    <t>Unmanned aerial vehicle (drone) for remote data acquisition</t>
  </si>
  <si>
    <t>Namenjen daljinskemu zajemanju podatkov z različnimi snemalnimi orodji.</t>
  </si>
  <si>
    <t>Remote capture of data using various sensors.</t>
  </si>
  <si>
    <t>V4-1820</t>
  </si>
  <si>
    <t>TOC elementni analizator Shimadzu za analizo tekočih vzorcev</t>
  </si>
  <si>
    <t>TOC Elemental analyser Shimadzu for analysis of liquid samples</t>
  </si>
  <si>
    <t>Določanje vseh oblik ogljika (organski, anorganski, celokupni) in celokupnega dušika v tekočih vzorcih. Območje merjenja je od 4 ppb do 30.000 ppm za vse oblike ogljika in 5 ppb do 10.000 ppm za celokupni dušik. S pomočjo avtomatskega podajalnika vzorcev je delo v največji možni meri avtomatizirano in avtonomno.</t>
  </si>
  <si>
    <t>Elemental analyser Shimadzu TOC-L+TNM-L is used for measurement of all forms of carbon compounds (organic, inorganic, total) and total nitrogen in liquid samples. Detection range is 5 - 30.000 ppm for carbon, and 5 - 10.000 ppm for total nitrogen. Automatic sampler enables the highest possible degree of automation and autonomy of the work process.</t>
  </si>
  <si>
    <t>Analize za trg (110115)</t>
  </si>
  <si>
    <t>Strežnik Dell EMC PowerEdge R740</t>
  </si>
  <si>
    <t>Server Dell EMC PowerEdge R740</t>
  </si>
  <si>
    <t>Oddaja vloge skrbniku opereme in IT skrbniku; uskladitev prioritet; uskladitev rokov izvedbe z naročnikom; cena po veljavnem ceniku v katerih je upoštevana amortizacija opreme</t>
  </si>
  <si>
    <t>Application request to administrator of equipment and IT administrator; defining dedadlines with the customer; prices accordig to valid price lists in which the depreciation of the equipment is included.</t>
  </si>
  <si>
    <t>Strežniška infrastruktura z Windows operacijskim sistemom omogoča virtualizacijo in terminalske storitve ter vključuje podatkovni center in programsko opremo Microsoft SQL Server in ESRI ArcGIS Server. Strežnika sta povezana v gručo za samodejni preklop in v lokalni podatkovni center. Namen sistema je zbiranje in analiza podatkov, vključno s statistično in geostatistično analizo na GIS.</t>
  </si>
  <si>
    <t>Server infrastructure with Windows operating system provides virtualization and terminal services and includes the Microsoft SQL Server and ESRI ArcGIS Server, running in local data center. Two servers are in connected to failover cluster and local datacenter. The purpose of the system is to collect and analyze data, including statistical and geostatistic analysis on GIS.</t>
  </si>
  <si>
    <t>Vsi projekti in programi GIS</t>
  </si>
  <si>
    <t>Inštitut za novejšo zgodovino</t>
  </si>
  <si>
    <t>I0-0013</t>
  </si>
  <si>
    <t>Damijan Guštin</t>
  </si>
  <si>
    <t>Raziskovalna oprema za raziskovalno infrastrukturo INZ in slovenskega zgodovinopisja - programska oprema Portal</t>
  </si>
  <si>
    <t>2007 - 2011</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</si>
  <si>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</si>
  <si>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</si>
  <si>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</si>
  <si>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</si>
  <si>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</si>
  <si>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 xml:space="preserve">https://www.inz.si/sl/Storitve/ </t>
  </si>
  <si>
    <t>P6-0281</t>
  </si>
  <si>
    <t>dr. Jurij Perovšek</t>
  </si>
  <si>
    <t>P6-0280</t>
  </si>
  <si>
    <t>dr. Žarko Lazarević</t>
  </si>
  <si>
    <t>dr. Mojca Šorn</t>
  </si>
  <si>
    <t>J6-7480</t>
  </si>
  <si>
    <t>dr. Nina Vodopivec</t>
  </si>
  <si>
    <t>J5-7167</t>
  </si>
  <si>
    <t>J6-9384</t>
  </si>
  <si>
    <t>dr. Aleš Gabrič</t>
  </si>
  <si>
    <t>Raziskovalna oprema za raziskovalno infrastrukturo INZ in slovenskega zgodovinopisja - strežnik HP ML350t4P-INZ</t>
  </si>
  <si>
    <t>2007 - 2014</t>
  </si>
  <si>
    <t>Raziskovalna oprema za raziskovalno infrastrukturo INZ in slovenskega zgodovinopisja - relacijska baza SIC</t>
  </si>
  <si>
    <t>https://www.inz.si/sl/Storitve/</t>
  </si>
  <si>
    <t>Urbanistični inštitut Republike Slovenije</t>
  </si>
  <si>
    <t>Boštjan Cotič</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</si>
  <si>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</si>
  <si>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</si>
  <si>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</si>
  <si>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</si>
  <si>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letu 2018 je bila oprema delno posodobljena in sicer sta bila zamenjana dva Web strežnika skupaj s programsko opremo in en datotečni strežnik z diski.</t>
  </si>
  <si>
    <t xml:space="preserve">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2018, the equipment was partially updated with two new Web server and it's software and new file server with hard disks. </t>
  </si>
  <si>
    <t>9014OS</t>
  </si>
  <si>
    <t>http://www.uirs.si/oprema</t>
  </si>
  <si>
    <t>10046 - Spletni portal mreže RANN</t>
  </si>
  <si>
    <t>RANN (Reseau Art Nouveau Network)</t>
  </si>
  <si>
    <t>9041 - Dostopnost</t>
  </si>
  <si>
    <t>ARRS in Min. za delo in druž.</t>
  </si>
  <si>
    <t>16066- projekt ASTUS</t>
  </si>
  <si>
    <t>EU INTERREG Alpine Space Programme</t>
  </si>
  <si>
    <t>18020- CRP Poslovne cone</t>
  </si>
  <si>
    <t>ARRS in Ministrstvo za gospodarski razvoj in tehnologijo ter Ministrstvo za okolje in prostor</t>
  </si>
  <si>
    <t>Spletne strani namenjene raziskovanju infrastrukturnega programa, spletne strani UIRS, razširjeno z projekti.uirs.si, kjer se dodajajo novi projekti ter participiraj.uirs.si, kjer je spletna platforma za napredne storitve spletne participacije</t>
  </si>
  <si>
    <t>UIRS</t>
  </si>
  <si>
    <t>01</t>
  </si>
  <si>
    <t>P4-0127</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</si>
  <si>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</si>
  <si>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</si>
  <si>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</si>
  <si>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</si>
  <si>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</si>
  <si>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</si>
  <si>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Aparat za analizo učinkovin in njihovih metabolitov  v kompleksnih bioloških vzorcih</t>
  </si>
  <si>
    <t>Analysis of drugs and their metabolites in complex samples.</t>
  </si>
  <si>
    <t>http://www.ffa.uni-lj.si/raziskave/raziskovalna-oprema/0/arrs</t>
  </si>
  <si>
    <t>P1-0189</t>
  </si>
  <si>
    <t>02</t>
  </si>
  <si>
    <t>Janja Marc</t>
  </si>
  <si>
    <t>12189</t>
  </si>
  <si>
    <t>PCR sistem za kvantifikacijo in analizo nukleinskih kislin v realnem času</t>
  </si>
  <si>
    <t>ABI PRISM Nucleic Acid PrepStation</t>
  </si>
  <si>
    <t>PCR system for analysis of nucleic acids in real time</t>
  </si>
  <si>
    <t>06822</t>
  </si>
  <si>
    <t>vaje za študente</t>
  </si>
  <si>
    <t>Nika Lovšin</t>
  </si>
  <si>
    <t>Janko Kos</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</si>
  <si>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</si>
  <si>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</si>
  <si>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</si>
  <si>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</si>
  <si>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</si>
  <si>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P1-0208</t>
  </si>
  <si>
    <t>P3-0298</t>
  </si>
  <si>
    <t>MR in diplomanti</t>
  </si>
  <si>
    <t>Denaturacijski HPLC</t>
  </si>
  <si>
    <t>Transgenomic WAVE MD dHPLC SISTEM Plus</t>
  </si>
  <si>
    <t>Aparat za separacijo in analizo fragmentov DNA</t>
  </si>
  <si>
    <t>For DNA fragment separation and analysis</t>
  </si>
  <si>
    <t>11411</t>
  </si>
  <si>
    <t>Raziskovalci programa</t>
  </si>
  <si>
    <t xml:space="preserve">Raziskovalci </t>
  </si>
  <si>
    <t>diplomanti</t>
  </si>
  <si>
    <t>Fluorescenčni pretočni citometer</t>
  </si>
  <si>
    <t>BD FACSCalibur  Flow Cytometer</t>
  </si>
  <si>
    <t>Aparat za imuno citokemične analize.</t>
  </si>
  <si>
    <t>For immuno cyto chemical analysis</t>
  </si>
  <si>
    <t>11408</t>
  </si>
  <si>
    <t>P1-208</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</si>
  <si>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</si>
  <si>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</si>
  <si>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</si>
  <si>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</si>
  <si>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</si>
  <si>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</si>
  <si>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Anamarija Zega</t>
  </si>
  <si>
    <t>21456</t>
  </si>
  <si>
    <t>400 MHz NMR spektrometervisoke ločljivosti</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</si>
  <si>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</si>
  <si>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</si>
  <si>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 Farmacevtska kemija: načrtovanje, sinteza in vrednotenje učinkovin; P1-0208 (B)</t>
  </si>
  <si>
    <t>Vodja: prof. dr. Danijel Kikelj, Uporabniki: vsi člani Katedre za farmacevtsko kemijo</t>
  </si>
  <si>
    <t>L1-8157</t>
  </si>
  <si>
    <t>Vodja: prof. dr. Gobec</t>
  </si>
  <si>
    <t>Z1-9195</t>
  </si>
  <si>
    <t> Vodja: asist. dr. Košak</t>
  </si>
  <si>
    <t>J3-9256</t>
  </si>
  <si>
    <t> Vodja: izr. prof. dr. Jakopin</t>
  </si>
  <si>
    <t>Vaje, diplomanti, magistranti, doktoranti</t>
  </si>
  <si>
    <t>Ahlin Grabnar Pegi</t>
  </si>
  <si>
    <t>Fotonska korelacijska spektroskopija in laserska Dopplerjeva elektroforeza (Zetasizer Nano ZS)</t>
  </si>
  <si>
    <t>Photon correlation spectroscopy and laser Doppler electrophoresis (Zetasizer Nano ZS)</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</si>
  <si>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</si>
  <si>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ZS (Malvern)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</si>
  <si>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 xml:space="preserve">P. Ahlin Grabnar, P. Kocbek, A. Zvonar Pobirk, Špela Zupančič, Janja Mirtič </t>
  </si>
  <si>
    <t>J1-7302</t>
  </si>
  <si>
    <t>Vodja: izr. prof. dr. Petra Kocbek</t>
  </si>
  <si>
    <t>J1-9194</t>
  </si>
  <si>
    <t>Vodja: prof. dr. Julijana Kristl</t>
  </si>
  <si>
    <t>Tomaž Bratkovič</t>
  </si>
  <si>
    <t>Kromatografski sistem AKTAexplorer 10 S</t>
  </si>
  <si>
    <t>Chromatographic system ÄKTAexplorer 10 S</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</si>
  <si>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</si>
  <si>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</si>
  <si>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Farmacevtska biotehnologija: Znanje za zdravje P4-0127</t>
  </si>
  <si>
    <t>Urša Pečar Fonovič, Tomaž Bratkovič</t>
  </si>
  <si>
    <t>Eksperimentalno delo v okviru diplomskih in magistrskih nalog</t>
  </si>
  <si>
    <t>Tomaž Bratkovič, Peter Molek, Urša Pečar Fonovič, Borut Štrukelj, Mojca Lunder</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</si>
  <si>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</si>
  <si>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</si>
  <si>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</si>
  <si>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</si>
  <si>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</si>
  <si>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doktorandi, raziskovalci, diplomanti</t>
  </si>
  <si>
    <t>Martina Hrast</t>
  </si>
  <si>
    <t>32036</t>
  </si>
  <si>
    <t xml:space="preserve">Optični čitalec - Biotek </t>
  </si>
  <si>
    <t xml:space="preserve">Čitalec mikrotitrskih plošč (Synergy H4) in robot za pipetiranje (Precision XS) Multi-Mode Microplate Reader (SINERGY H4) and robot for automatic pipetting (PRECISION XS) </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</si>
  <si>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</si>
  <si>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</si>
  <si>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L1-6743</t>
  </si>
  <si>
    <t>Vodja: prof. dr. Stanislav Gobec, Uporabniki: vsi sodelujoči na projektu</t>
  </si>
  <si>
    <t>J1-6743</t>
  </si>
  <si>
    <t>doktorandi, raziskovalci</t>
  </si>
  <si>
    <t>Alenka Šmid</t>
  </si>
  <si>
    <t>Genetski analizator GenomeLab™ GeXP</t>
  </si>
  <si>
    <t>GenomeLab™ GeXP Genetic Analysis System (Beckman Coulter)</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</si>
  <si>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</si>
  <si>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</si>
  <si>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 xml:space="preserve">P3 - 0298 </t>
  </si>
  <si>
    <t>raziskovalci</t>
  </si>
  <si>
    <t>študenti, specializanti</t>
  </si>
  <si>
    <t>Laboratorijska diagnostika</t>
  </si>
  <si>
    <t>Mirjam Gosenca</t>
  </si>
  <si>
    <t>Modularni reometer (Anton Paar, Physica MCR 301)</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</si>
  <si>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</si>
  <si>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</si>
  <si>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</si>
  <si>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29982</t>
  </si>
  <si>
    <t>Tekočinski kromatograf HPLC 1260 Infinity - Agilent Technologies</t>
  </si>
  <si>
    <t>Agilent 1260 Infinity Quaternary LC</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</si>
  <si>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</si>
  <si>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</si>
  <si>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J3-6792</t>
  </si>
  <si>
    <t>Asistenti, doktorand</t>
  </si>
  <si>
    <t>Rok Dreu</t>
  </si>
  <si>
    <t>Hitro vrteči granulator 4M8Trix</t>
  </si>
  <si>
    <t>High shear Granulator  4M8Trix</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</si>
  <si>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</si>
  <si>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</si>
  <si>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 xml:space="preserve">  </t>
  </si>
  <si>
    <t>Diplomska naloga - IND FAR</t>
  </si>
  <si>
    <t>Tilen Simšič</t>
  </si>
  <si>
    <t xml:space="preserve">   Industrijski projekti; Vaje pri predmetu industrijska faramcija; Vaje pri Farmacevstko procesni opremi</t>
  </si>
  <si>
    <t>Biljana Jankovič; Odon Planinšek; Blaž Grilc; Mitja Pohlen; Rok Dreu</t>
  </si>
  <si>
    <t>21455</t>
  </si>
  <si>
    <t>Pan Coatear GMPC I</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</si>
  <si>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</si>
  <si>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</si>
  <si>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Diplomska naloga - EMŠF</t>
  </si>
  <si>
    <t>Stefan Lukić</t>
  </si>
  <si>
    <t>Industrisjki projekt; Pedagoško delo - vaje Ind. farmacije (EMŠF); Farmacevstko procesna oprema</t>
  </si>
  <si>
    <t>Rok Dreu; Mitja Pohlen; Barbara Zorec</t>
  </si>
  <si>
    <t>Janez Ilaš</t>
  </si>
  <si>
    <t>24400</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</si>
  <si>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</si>
  <si>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</si>
  <si>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</si>
  <si>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</si>
  <si>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</si>
  <si>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Enable</t>
  </si>
  <si>
    <t>L1-6745</t>
  </si>
  <si>
    <t>Martina Gobec</t>
  </si>
  <si>
    <t>32034</t>
  </si>
  <si>
    <t>Namizni pretočni citometer</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</si>
  <si>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</si>
  <si>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</si>
  <si>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</si>
  <si>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Zoran Lavrič</t>
  </si>
  <si>
    <t>32037</t>
  </si>
  <si>
    <t>Sistem za elektrostatsko sukanje nanovlaken</t>
  </si>
  <si>
    <t xml:space="preserve">System for electrostatic spinning of nanofibers </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</si>
  <si>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</si>
  <si>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</si>
  <si>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</si>
  <si>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</si>
  <si>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Farmacevtska tehnologija: od dostavnih sistemov učinkovin do terapijskih izidov zdravil pri otrocih in starostnikih; P1-0189</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</si>
  <si>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</si>
  <si>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</si>
  <si>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 xml:space="preserve">Vodja: doc. dr. Petra Kocbek; Uporabniki: prof. dr. Julijana Kristl, prof. dr. Mirjana Gašprelin,  prof. dr. Odon Planinšek, doc. dr. Alenka Zvonar Pobirk, asist. dr. Mirjam Gosenca; Doktorandi: Tanja Potrč  </t>
  </si>
  <si>
    <t>Sistem za tekočinsko kromatografijo z masnim analizatorjem (LC-MS)</t>
  </si>
  <si>
    <t xml:space="preserve">System for liquid chromatography with mass spectrometer (LC-MS) </t>
  </si>
  <si>
    <t xml:space="preserve">Paket 16                                      </t>
  </si>
  <si>
    <t xml:space="preserve">Aparat za identifikacijo in kvantifikacijo učinkovin, sinteznih produktov, naravnih spojin, peptidov in metabolitov zdravilnih učinkovin v kompleksnih vzorcih
Specifikacije masnega spektrometra Thermo Orbitrap: 
1.  Model: Exactive™ Plus Orbitrap Mass Spectrometer  
vrsta masnega detektorja: Orbitrap
območje merjenja m/z: 50-6000 m/z
- masna ločljivost: 140 000 FWHM
- točnost mase: : &lt; 1 ppm z interno kalibracijo, &lt; 3 ppm z eksterno kalibracijo,
Ionski izvori:
- ESI (Electrospray Ionization) ionski izvor
- APCI (Atmospheric Pressure Chemical Ionization) ionski izvor
2. Specifikacije tekočinskega kromatografa UHPLC Thermo Scientific UltiMate™ 3000:
- binarna črpalka z možnostjo delovanja pri tlaku do 1034 bar pri pretokih do 8 mL/min
- hitrost vzorčenja UV-DAD: do 200Hz.
</t>
  </si>
  <si>
    <t xml:space="preserve">Apparatus for the identification and quantification of active substances, synthetic products, natural compounds, peptides and metabolites of active substances in complex samples
Thermo Orbitrap mass spectrometer specifications:
1. Model: Exactive ™ Plus Orbitrap Mass Spectrometer
type of mass detector: Orbitrap
measuring range m / z: 50-6000 m / z
- Mass resolution: 140 000 FWHM
- mass accuracy: &lt;1 ppm with internal calibration, &lt;3 ppm with external calibration,
Ion sources:
- ESI: Electrospray Ionization ion source
- APCI :Atmospheric Pressure Chemical Ionization ion source
2. UHPLC Thermo Scientific UltiMate ™ 3000 Liquid Chromatograph specifications:
- binary pump capable of operating at a pressure of up to 1034 bar at flow rates up to 8 mL / min
- sampling rate of UV-DAD: up to 200Hz.
</t>
  </si>
  <si>
    <t>Univerza v Ljubljani, Fakulteta za farmacijo</t>
  </si>
  <si>
    <t>Fakulteta za gradbeništvo in geodezijo</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</si>
  <si>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</si>
  <si>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</si>
  <si>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</si>
  <si>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</si>
  <si>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</si>
  <si>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</si>
  <si>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</si>
  <si>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</si>
  <si>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</si>
  <si>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http://www3.fgg.uni-lj.si/</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</si>
  <si>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</si>
  <si>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</si>
  <si>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</si>
  <si>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</si>
  <si>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</si>
  <si>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</si>
  <si>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</si>
  <si>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</si>
  <si>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</si>
  <si>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</si>
  <si>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</si>
  <si>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</si>
  <si>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</si>
  <si>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</si>
  <si>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 doc. dr. Primož Može</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</si>
  <si>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</si>
  <si>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</si>
  <si>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</si>
  <si>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</si>
  <si>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</si>
  <si>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</si>
  <si>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+- 200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</si>
  <si>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</si>
  <si>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Ištalacija z novim kontrolerjem, zagon, kalibriranje, preizkušanje delovanja.</t>
  </si>
  <si>
    <t>B. Jursinovič, F. čepon</t>
  </si>
  <si>
    <t>P2-0180</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</si>
  <si>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</si>
  <si>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</si>
  <si>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</si>
  <si>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</si>
  <si>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</si>
  <si>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</si>
  <si>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</si>
  <si>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</si>
  <si>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asis. dr. Sabina Kolbl</t>
  </si>
  <si>
    <t>LASERSKI GRANULOMETER ANALYETTE</t>
  </si>
  <si>
    <t>FRITSCH Laser Granulometer Analysette</t>
  </si>
  <si>
    <t>Laboratorijsko določanje zrnavostne sestave.</t>
  </si>
  <si>
    <t>Grain-size distribution determination in a lab.</t>
  </si>
  <si>
    <t>Sabina Kolbl</t>
  </si>
  <si>
    <t>MERILEC PROFILNI DOPPLER PRET,HITROSTI</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</si>
  <si>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</si>
  <si>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</si>
  <si>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</si>
  <si>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</si>
  <si>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</si>
  <si>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</si>
  <si>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</si>
  <si>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</si>
  <si>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</si>
  <si>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</si>
  <si>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</si>
  <si>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</si>
  <si>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</si>
  <si>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NAPRAVE MERILNE  - SATELITISKI SPREJEM.</t>
  </si>
  <si>
    <t>GNSS RECEIVER</t>
  </si>
  <si>
    <t>Določanje koordinat z opazovanji GNSS.</t>
  </si>
  <si>
    <t>Positioning with GNSS.</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</si>
  <si>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</si>
  <si>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</si>
  <si>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</si>
  <si>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</si>
  <si>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</si>
  <si>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</si>
  <si>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</si>
  <si>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</si>
  <si>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</si>
  <si>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</si>
  <si>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</si>
  <si>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</si>
  <si>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</si>
  <si>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</si>
  <si>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</si>
  <si>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</si>
  <si>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</si>
  <si>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izr. prof.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</si>
  <si>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</si>
  <si>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</si>
  <si>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</si>
  <si>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</si>
  <si>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H2020 Liquefact</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</si>
  <si>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</si>
  <si>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</si>
  <si>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</si>
  <si>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</si>
  <si>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</si>
  <si>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</si>
  <si>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</si>
  <si>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</si>
  <si>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</si>
  <si>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</si>
  <si>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</si>
  <si>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</si>
  <si>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</si>
  <si>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</si>
  <si>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</si>
  <si>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</si>
  <si>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</si>
  <si>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</si>
  <si>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</si>
  <si>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</si>
  <si>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</si>
  <si>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</si>
  <si>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</si>
  <si>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</si>
  <si>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</si>
  <si>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</si>
  <si>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</si>
  <si>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</si>
  <si>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</si>
  <si>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</si>
  <si>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</si>
  <si>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</si>
  <si>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</si>
  <si>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</si>
  <si>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Erasmus študentka</t>
  </si>
  <si>
    <t>Ezgi Piro</t>
  </si>
  <si>
    <t>P2-0260</t>
  </si>
  <si>
    <t>prof. dr. Dejan Zupan</t>
  </si>
  <si>
    <t>VIBROMETER PDV-100PLUS EDU-KIT PORTABLE</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</si>
  <si>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</si>
  <si>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</si>
  <si>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</si>
  <si>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</si>
  <si>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TIGR4smart (proračun EU - MIZŠ)</t>
  </si>
  <si>
    <t>Mitja Plos</t>
  </si>
  <si>
    <t>J2-8170</t>
  </si>
  <si>
    <t>Urban Rodman</t>
  </si>
  <si>
    <t>prof. dr. Tatjana Isaković</t>
  </si>
  <si>
    <t>SOFISTIK</t>
  </si>
  <si>
    <t>Oprema je dostopna za preiskave zunanjih naročnikov ob predhodnem dogovoru. Modeliranje in analize izvede strokovnjak z UL FGG. Oprema je na voljo v terminih, ko na njej ne poteka pedagoška in raziskovalna dejavnost UL FGG.</t>
  </si>
  <si>
    <t>Equipment is available for external clients by prior arrangement. Modeling and analysis are performed by expert from UL FGG. Equipment is available  when it is not needed in the teaching and research activities of UL FGG.</t>
  </si>
  <si>
    <t>Programska oprema za analizo in dimenzioniranje konstrukcij</t>
  </si>
  <si>
    <t>Software for the analysis and design of structures</t>
  </si>
  <si>
    <t>LASER DIGITAL VIBROMETER-SET PDV-100PLUS</t>
  </si>
  <si>
    <t>asist. dr. Matej Maček</t>
  </si>
  <si>
    <t>APARAT DIREKTNI STRIŽNI Z DODATKI</t>
  </si>
  <si>
    <t>2005, 2015</t>
  </si>
  <si>
    <t>Direct shear apparatus</t>
  </si>
  <si>
    <t>Direktni strižni aparat za preiskave strižnih lastnosti zemljin z Dmax do 2 mm</t>
  </si>
  <si>
    <t>Direct shear apparatus for the determination of shear strength of soil with Dmax up to 2 mm</t>
  </si>
  <si>
    <t>P2-180</t>
  </si>
  <si>
    <t>Rak Gašper</t>
  </si>
  <si>
    <t>PROG.OPREMA-DHI MIKE FLOOD</t>
  </si>
  <si>
    <t>2008-2018</t>
  </si>
  <si>
    <t>SOFTWARE DHI MIKE FLOOD</t>
  </si>
  <si>
    <t xml:space="preserve">Programska oprema za simuliranje in analizo vodnega toka v rečnih koritih, poplavnih površinah in delovanja hidrotehničnih objektov.  </t>
  </si>
  <si>
    <t>Software for the simulations and analysis of water flow in river systems, floodplains and hydroengineering structures.</t>
  </si>
  <si>
    <t>Gašper Rak</t>
  </si>
  <si>
    <t>Plos Mitja</t>
  </si>
  <si>
    <t>FOTOAPARAT NIKON DIGITALNI D850</t>
  </si>
  <si>
    <t>Nikon Cameras with high resolutions, Zeiss lenses - fixed, 1000 fps Sony camera, fish eye lens, Photoscan software</t>
  </si>
  <si>
    <t>Oprema omogoča 4 točkovne fotogrametrične meritve pomikov s pomočjo programske opreme Photoscan. Sony fotoaparat z možnostjo 1000 posnetkov na sekundo ter širokokotni objektiv.</t>
  </si>
  <si>
    <t>The equipment enables 4-point photogrametric measurements using Photoscan software. A Sony 1000 fps high speed camera and fish-eye lens.</t>
  </si>
  <si>
    <t>Jaka Potočnik</t>
  </si>
  <si>
    <t>Jursinovič Boštjan</t>
  </si>
  <si>
    <t>KRMILNIK</t>
  </si>
  <si>
    <t>MTS FlexTest 60 Controller - 4 stations - 3 channels</t>
  </si>
  <si>
    <t>Oprema omogoča simultano neodvisno krmiljenje servo-hidravličnih batov na večih preizkuševališčih hkrati ali pa simultano večosno krmiljenje servo-hidravličnih batov na enem preizkuševališču.</t>
  </si>
  <si>
    <t>The equipment enables simultaneous independent control of the servo-hydraulic actuators at several testing sites or simultaneous multiaxial control of the servo-hydraulic actuators on one test site.</t>
  </si>
  <si>
    <t>Inštalacija sistema, zagon, kalibiranje, preizkušanje delovanja</t>
  </si>
  <si>
    <t>B. Jursinovič, F. Čepon</t>
  </si>
  <si>
    <t>asist. Gašper Štebe, asist. dr. Klemen Kregar</t>
  </si>
  <si>
    <t>36874 33435</t>
  </si>
  <si>
    <t>TAHIMETER ELEKTRONSKI TS30 UNI SET V KOM</t>
  </si>
  <si>
    <t>2009, 2011</t>
  </si>
  <si>
    <t>TACHIMETER ELECTRONIC TS30 UNI SET</t>
  </si>
  <si>
    <t>Precizna izmera horizontalnih in 3D mikro geodetskih mrež za kontrolo stabilnosti in merjenje premikov naravnih in grajenih objektov, precizne zakoličbe v gradbeništvu in strojništvu.</t>
  </si>
  <si>
    <t>Measurenemt in precise terrestrial geodetic micro nets for the stability control and determination of displacements, preciste stake out in civil engineering and mechanical engineering.</t>
  </si>
  <si>
    <t>Tjaša Cesar</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</si>
  <si>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</si>
  <si>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</si>
  <si>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t>
  </si>
  <si>
    <t>Okvirna letna zasedenost opreme je 60%, uporaba možna po predhodnem dogovoru, najem opreme po predhodnem dogovoru.</t>
  </si>
  <si>
    <t xml:space="preserve">Yearly occupancy of equipment is approximately 60%, use and hire of equipment is possible based on the agreement of both parties. </t>
  </si>
  <si>
    <t>Izolektrično fokusiranje, 1D in 2D elektroforeze, zajem slike gelov, analiza slike gelov, zajem fluorescentnih Southern blotov.</t>
  </si>
  <si>
    <t>Isolectric focusing, 1D and 2D gel electrophoresis, image acquring, image analysis, fluorescent Southern blot acquring.</t>
  </si>
  <si>
    <t>Jarnej Jakše</t>
  </si>
  <si>
    <t>J4-8220</t>
  </si>
  <si>
    <t>Sabina Berne</t>
  </si>
  <si>
    <t>104</t>
  </si>
  <si>
    <t>P4-0085</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</si>
  <si>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</si>
  <si>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</si>
  <si>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</si>
  <si>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</si>
  <si>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</si>
  <si>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procesih v tleh, npr. transformacije dušika in razgradnje pesticidov.  </t>
  </si>
  <si>
    <t>Basic equipment for studying genes and microbial communities in microbial mediated processes in soils, like nitrogen transformations and pesticide degradation.</t>
  </si>
  <si>
    <t xml:space="preserve">3403666    3403664     3403663     3403662    3403661    3403658     3403657   </t>
  </si>
  <si>
    <t>http://www.bf.uni-lj.si/index.php?eID=dumpFile&amp;t=f&amp;f=22290&amp;token=f9942b1d48339a3682303bb31e5f0e5f89b7a499</t>
  </si>
  <si>
    <t>Suhadolc</t>
  </si>
  <si>
    <t>L4-9315</t>
  </si>
  <si>
    <t>113</t>
  </si>
  <si>
    <t>Helena Šircelj</t>
  </si>
  <si>
    <t>Sistem tekočinske kromatografije visoke ločljivosti (HPLC sistem)</t>
  </si>
  <si>
    <t>High Performance Liquid Chromatography</t>
  </si>
  <si>
    <t>Telefonsko ali po internetu preko skrbnika opreme</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</si>
  <si>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</si>
  <si>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</si>
  <si>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</si>
  <si>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http://www.bf.uni-lj.si/index.php?eID=dumpFile&amp;t=f&amp;f=22137&amp;token=6c434c261d13f0d94151db89e31b3445d6370faf</t>
  </si>
  <si>
    <t>102</t>
  </si>
  <si>
    <t>P4-0013</t>
  </si>
  <si>
    <t>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</si>
  <si>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</si>
  <si>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</si>
  <si>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</si>
  <si>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</si>
  <si>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</si>
  <si>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</si>
  <si>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</si>
  <si>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http://www.bf.uni-lj.si/index.php?eID=dumpFile&amp;t=f&amp;f=22286&amp;token=263e352d25e2b95cf6ed9fe25deff0807be89f62</t>
  </si>
  <si>
    <t>Robert Veberrič</t>
  </si>
  <si>
    <t>Rok Kostanjšek</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</si>
  <si>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</si>
  <si>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</si>
  <si>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</si>
  <si>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</si>
  <si>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</si>
  <si>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http://www.bf.uni-lj.si/index.php?eID=dumpFile&amp;t=f&amp;f=22146&amp;token=c98c58dc237983f6852441a1a94a676950df1a3a</t>
  </si>
  <si>
    <t>Kostanjšek Rok, Vittori Miloš</t>
  </si>
  <si>
    <t xml:space="preserve">FA9550-19-1-7005 </t>
  </si>
  <si>
    <t>Andrej Meglič, Gregor Belušič</t>
  </si>
  <si>
    <t>P3-0333</t>
  </si>
  <si>
    <t>Kazimir Drašlar</t>
  </si>
  <si>
    <t>P4-0116</t>
  </si>
  <si>
    <t>Stopar David</t>
  </si>
  <si>
    <t>Matej Butala              ( Gregor Bajc )</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</si>
  <si>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</si>
  <si>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</si>
  <si>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</si>
  <si>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</si>
  <si>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</si>
  <si>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</si>
  <si>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http://www.bf.uni-lj.si/index.php?eID=dumpFile&amp;t=f&amp;f=22149&amp;token=7caa9f383a2c161fe2cf7dc38dbce50fede59ef9</t>
  </si>
  <si>
    <t>Tomaž Švigelj</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</si>
  <si>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</si>
  <si>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</si>
  <si>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</si>
  <si>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</si>
  <si>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</si>
  <si>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</si>
  <si>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http://www.bf.uni-lj.si/index.php?eID=dumpFile&amp;t=f&amp;f=22150&amp;token=7782ee82b430435b08f10cdbb1cc0cc3e5a8d583</t>
  </si>
  <si>
    <t>Jure Borišek</t>
  </si>
  <si>
    <t>Omar Naneh</t>
  </si>
  <si>
    <t>Gregor Bajc</t>
  </si>
  <si>
    <t>Rok Kostanjšek (Aleš Kladnik, Nada Žnidaršič)</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</si>
  <si>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</si>
  <si>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</si>
  <si>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</si>
  <si>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</si>
  <si>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</si>
  <si>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</si>
  <si>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</si>
  <si>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http://www.bf.uni-lj.si/index.php?eID=dumpFile&amp;t=f&amp;f=22141&amp;token=ca33e05741401db250568dd69acf6b78e589d95a</t>
  </si>
  <si>
    <t>214, 209</t>
  </si>
  <si>
    <t>Vittori, Bogataj, Kostanjšek, Mrak</t>
  </si>
  <si>
    <t>P1-0212</t>
  </si>
  <si>
    <t>Aleš Kladnik</t>
  </si>
  <si>
    <t>Štrus, Kostanjšek, Žnidaršič</t>
  </si>
  <si>
    <t>Andrej Meglič</t>
  </si>
  <si>
    <t>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</si>
  <si>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</si>
  <si>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</si>
  <si>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</si>
  <si>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</si>
  <si>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</si>
  <si>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</si>
  <si>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http://www.bf.uni-lj.si/index.php?eID=dumpFile&amp;t=f&amp;f=22145&amp;token=cf0fe0aede6f11899d81fe7a10255d66e541aab3</t>
  </si>
  <si>
    <t>Žnidaršič</t>
  </si>
  <si>
    <t>Kostanjšek, Mrak</t>
  </si>
  <si>
    <t>301</t>
  </si>
  <si>
    <t>P4-0059</t>
  </si>
  <si>
    <t>Klemen Jerina</t>
  </si>
  <si>
    <t>22515</t>
  </si>
  <si>
    <t>Paket raziskovalne opreme za telemetrično spremljanje prostoživečih sesalcev (16 GPS ovratnic različnih velikosti, UHF terminal za snamanje podatkov, VHF postaja)</t>
  </si>
  <si>
    <t>2016</t>
  </si>
  <si>
    <t>Package of the equipment for the telemetry monitoring of the wildlife species (16 GPS collars of various size, UHF terminal for data download, VHF receiver)</t>
  </si>
  <si>
    <t>52.358,91 EUR</t>
  </si>
  <si>
    <t>paket 16, Life projekt LifeDInAlpBear, srestva PF Jerina</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</si>
  <si>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</si>
  <si>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</si>
  <si>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</si>
  <si>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</si>
  <si>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 xml:space="preserve">3603794
3603795
3603796
3603797
3603798
3603799
3603800
3603801
3603802
3603803
3603804
3603805
3603806
3603807
3603808
3603809
3603810
3603811
3603812
3603813
3603794
3603795
3603796
3603797
3603798
3603799
3603800
3603801
3603802
3603803
3603804
3603805
3603806
3603807
3603808
3603809
3603810
3603811
3603812
3603813
</t>
  </si>
  <si>
    <t>možno le za en obratovalni cikel (1, oz. dve leti): 3000 EUR/ovratnico</t>
  </si>
  <si>
    <t>http://www.bf.uni-lj.si/index.php?eID=dumpFile&amp;t=f&amp;f=22179&amp;token=0290b82507c15a259e3e2f487fb74313449d0fcb</t>
  </si>
  <si>
    <t>75</t>
  </si>
  <si>
    <t xml:space="preserve">P4-0059, J4-7362, EU Life DInAlpBear, </t>
  </si>
  <si>
    <t>100</t>
  </si>
  <si>
    <t>Avtomatske IR kamere za spremljanje prostoživečih živali (UV 565 -23 kos; UV 575 - 5 kos)</t>
  </si>
  <si>
    <t>Automatic IR camera for monitoring of wildlife (UV 565 -23 pcs; UV 575 - 5 pcs)</t>
  </si>
  <si>
    <t>6.333,23</t>
  </si>
  <si>
    <t>Life projekt LifeDInAlpBear, CRP V4-1432</t>
  </si>
  <si>
    <t>Spremljanje prostoživečih živali v njihovem naravnem okolju (za uporabo potrebno posebno dovoljenje)</t>
  </si>
  <si>
    <t>Monitoring of wildlife in their natiral environment (special permission needed for usage)</t>
  </si>
  <si>
    <t>5 EUR / dan</t>
  </si>
  <si>
    <t>http://www.bf.uni-lj.si/index.php?eID=dumpFile&amp;t=f&amp;f=22176&amp;token=744f92e22d604594d08d9fb3419ec4d6dbb47db6</t>
  </si>
  <si>
    <t>P4-0059, J4-7362, EU Life DInAlpBear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</si>
  <si>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</si>
  <si>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</si>
  <si>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</si>
  <si>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</si>
  <si>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</si>
  <si>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</si>
  <si>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</si>
  <si>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119.000</t>
  </si>
  <si>
    <t>paket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</si>
  <si>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</si>
  <si>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</si>
  <si>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</si>
  <si>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</si>
  <si>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3902642
3902641
3902640
3902688</t>
  </si>
  <si>
    <t>50</t>
  </si>
  <si>
    <t>60</t>
  </si>
  <si>
    <t>http://www.bf.uni-lj.si/index.php?eID=dumpFile&amp;t=f&amp;f=22193&amp;token=0683bf51a2e1956249985bc784390a3af9479e13</t>
  </si>
  <si>
    <t>3</t>
  </si>
  <si>
    <t>10</t>
  </si>
  <si>
    <t>4</t>
  </si>
  <si>
    <t>5</t>
  </si>
  <si>
    <t>60%</t>
  </si>
  <si>
    <t>P4- 0015</t>
  </si>
  <si>
    <t xml:space="preserve">Miha Humar, Boštjan Lesar, Nejc Thaler, Davor Kržišnik, </t>
  </si>
  <si>
    <t>Miha Humar, Marko Petrič, Jure Žigon, Sergej Medved, Nejc Thaler, Davor Kržišnik, Primož Oven, Ida Poljanšek</t>
  </si>
  <si>
    <t>Projekti SPSS Tigr4smart, IQ Doma in Cel Krog</t>
  </si>
  <si>
    <t xml:space="preserve">Primož Habjan, Vladka Petrovič, Vilijem Vek </t>
  </si>
  <si>
    <t>Pedagoško delo Diplome Dr</t>
  </si>
  <si>
    <t>10%</t>
  </si>
  <si>
    <t>Miha Humar</t>
  </si>
  <si>
    <t>FT-IR spektrometer</t>
  </si>
  <si>
    <t>2017</t>
  </si>
  <si>
    <t>FTIR spectrometer</t>
  </si>
  <si>
    <t>Snemanje FTIR spektov v presevni, HATR, KBr tehniki. Poleg FTIR sektrometra je mikrokop</t>
  </si>
  <si>
    <t>Measurements of the FTIR spectra in transmission, HATR, KBr techniques. There is microscope attached to the Spectrometer.</t>
  </si>
  <si>
    <t>20</t>
  </si>
  <si>
    <t>0</t>
  </si>
  <si>
    <t>http://www.bf.uni-lj.si/index.php?eID=dumpFile&amp;t=f&amp;f=22196&amp;token=678a572ca5edb0c2fdc692a2ece3fbb30bb7dbe6</t>
  </si>
  <si>
    <t>1</t>
  </si>
  <si>
    <t>2</t>
  </si>
  <si>
    <t>Rentgenski fluorescenčni spektrometer (XRF)</t>
  </si>
  <si>
    <t>2007</t>
  </si>
  <si>
    <t>X-ray fluorescence spectrometer</t>
  </si>
  <si>
    <t>75.000</t>
  </si>
  <si>
    <t>Kvantitativna in kvalitativna analiza elemntov v vrsti med S in U v tekočinah, bioloških vzorcih…</t>
  </si>
  <si>
    <t>Quantitative and qualitative analysis of the elements between S and U in water and biological samples</t>
  </si>
  <si>
    <t>3902526</t>
  </si>
  <si>
    <t>25</t>
  </si>
  <si>
    <t>80</t>
  </si>
  <si>
    <t>http://www.bf.uni-lj.si/index.php?eID=dumpFile&amp;t=f&amp;f=22199&amp;token=6747f5bbf98564566f3f789e0d4430f09afc43e4</t>
  </si>
  <si>
    <t>405</t>
  </si>
  <si>
    <t>Miha Humar (Nejc Thaler, Boštjan Lesar)</t>
  </si>
  <si>
    <t>Oprema za določanje kontaktnega kota tekočin (Goniometer)</t>
  </si>
  <si>
    <t>Equipement for contact angle measuremnt (Goniometer)</t>
  </si>
  <si>
    <t xml:space="preserve">35.107,93 </t>
  </si>
  <si>
    <t>Analiza površin, kontaktnih kotov</t>
  </si>
  <si>
    <t>Surface analysis, contact angles</t>
  </si>
  <si>
    <t>30</t>
  </si>
  <si>
    <t>http://www.bf.uni-lj.si/index.php?eID=dumpFile&amp;t=f&amp;f=22202&amp;token=8f69bdcf0bc715d3d71b43804f115a4c76754155</t>
  </si>
  <si>
    <t>7</t>
  </si>
  <si>
    <t>Oprema za kontinuirano spremljaje vlažnosti lesa</t>
  </si>
  <si>
    <t>2014</t>
  </si>
  <si>
    <t>Equipment for continous moisture monitoring</t>
  </si>
  <si>
    <t>Vlažnost lesa in drugih materialov</t>
  </si>
  <si>
    <t>Wood moisture contet</t>
  </si>
  <si>
    <t>3902946
3902951
3903013
3903015
3903020
3903112
3903114
3903115
3903116</t>
  </si>
  <si>
    <t>http://www.bf.uni-lj.si/index.php?eID=dumpFile&amp;t=f&amp;f=22203&amp;token=279087d539e062f94a90eb5363581ed61624f2ab</t>
  </si>
  <si>
    <t>100%</t>
  </si>
  <si>
    <t>Milan Šernek (Miro Kariž)</t>
  </si>
  <si>
    <t>Reometer ARES s sistemom za utrjevanje</t>
  </si>
  <si>
    <t>Rheometer ARES</t>
  </si>
  <si>
    <t>Analiza reoloških lastnosti polimerov (lepil, površinskih premazov…)</t>
  </si>
  <si>
    <t>Analysis of rheological properties of polymers (glue, surface coatings…)</t>
  </si>
  <si>
    <t>http://www.bf.uni-lj.si/index.php?eID=dumpFile&amp;t=f&amp;f=22208&amp;token=76c8251fb3281ae7317f5cf9d93508a69650c499</t>
  </si>
  <si>
    <t>L4-5517</t>
  </si>
  <si>
    <t>Miha Humar; Boštjan Lesar, Marko Željko, Nejc Thaler</t>
  </si>
  <si>
    <t>WWN ReWoBioRef</t>
  </si>
  <si>
    <t>V4-1419</t>
  </si>
  <si>
    <t>Miha Humar, Katarina Čufar</t>
  </si>
  <si>
    <t xml:space="preserve">Pedagoško in raziskovalno delo </t>
  </si>
  <si>
    <t>Miha Humar, Boštjan Lesar, Nejc Thaler, Milan Šernek, Marko Petrič, Mojca Žlahtič, Davor Kržišnik</t>
  </si>
  <si>
    <t>Bojan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</si>
  <si>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</si>
  <si>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</si>
  <si>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</si>
  <si>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</si>
  <si>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</si>
  <si>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http://www.bf.uni-lj.si/index.php?eID=dumpFile&amp;t=f&amp;f=22191&amp;token=fe209e0ae688144674418b8d58c3c31d378fa4df</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</si>
  <si>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</si>
  <si>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</si>
  <si>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</si>
  <si>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</si>
  <si>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</si>
  <si>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</si>
  <si>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</si>
  <si>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http://www.bf.uni-lj.si/index.php?eID=dumpFile&amp;t=f&amp;f=22190&amp;token=f7ed2d5fdbdba04abb7fd949316b92ef9e883f1a</t>
  </si>
  <si>
    <t>403</t>
  </si>
  <si>
    <t>Primož Oven, Ida Poljanšek</t>
  </si>
  <si>
    <t>11223</t>
  </si>
  <si>
    <t>HPLC spektrometer</t>
  </si>
  <si>
    <t>2010</t>
  </si>
  <si>
    <t xml:space="preserve">HPLC analiza </t>
  </si>
  <si>
    <t xml:space="preserve">HPLC analysis </t>
  </si>
  <si>
    <t>3902764</t>
  </si>
  <si>
    <t>http://www.bf.uni-lj.si/index.php?eID=dumpFile&amp;t=f&amp;f=22211&amp;token=e9f00be141f2bb2704295b75e586b4f93636f4f5</t>
  </si>
  <si>
    <t>Katarina Čufar</t>
  </si>
  <si>
    <t>02937</t>
  </si>
  <si>
    <t>Svetlobni mikroskop Nikon Eclypse E 800</t>
  </si>
  <si>
    <t>1998</t>
  </si>
  <si>
    <t>Light mycroscopy</t>
  </si>
  <si>
    <t xml:space="preserve">mikroskopija lesa </t>
  </si>
  <si>
    <t>Light microscopy of wood</t>
  </si>
  <si>
    <t>3901804</t>
  </si>
  <si>
    <t>http://www.bf.uni-lj.si/index.php?eID=dumpFile&amp;t=f&amp;f=22187&amp;token=838b26daad6e4e2e82ba60e8269079cdec9bfea8</t>
  </si>
  <si>
    <t>Milan Šernek (Bogdan Šega)</t>
  </si>
  <si>
    <t>LCR meter</t>
  </si>
  <si>
    <t>2004</t>
  </si>
  <si>
    <t>Oprema za merjenje električnih in dielektričnih lastnosti tekočih in trdnih snovi (75 kHz - 30 MHz) .</t>
  </si>
  <si>
    <t>Dielectric analysis (75 kHz - 30 MHz)</t>
  </si>
  <si>
    <t>3902256</t>
  </si>
  <si>
    <t>50%</t>
  </si>
  <si>
    <t>http://www.bf.uni-lj.si/index.php?eID=dumpFile&amp;t=f&amp;f=22209&amp;token=88d7aceb523bd56f6182f30360202583efa88294</t>
  </si>
  <si>
    <t>Milan Šernek, Mirko Kariž, Bogdan Šega, Jure Žigon</t>
  </si>
  <si>
    <t>Pedagoško delo, Diplome, Doktorati</t>
  </si>
  <si>
    <t>Sergej Medved (Milan Šernek,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</si>
  <si>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</si>
  <si>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</si>
  <si>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</si>
  <si>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</si>
  <si>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</si>
  <si>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3901802</t>
  </si>
  <si>
    <t>15</t>
  </si>
  <si>
    <t>http://www.bf.uni-lj.si/index.php?eID=dumpFile&amp;t=f&amp;f=22213&amp;token=c5587d3a01cfd79b5c0a77b4de9fb1162b0b437b</t>
  </si>
  <si>
    <t>Milan Šernek (Marko Petrič)</t>
  </si>
  <si>
    <t>Diferenčni dinamični kalorimeter DSC</t>
  </si>
  <si>
    <t>Differential scanning calorimetry DSC</t>
  </si>
  <si>
    <t>DSC analiza</t>
  </si>
  <si>
    <t xml:space="preserve">DSC analysis </t>
  </si>
  <si>
    <t>3902775</t>
  </si>
  <si>
    <t>40</t>
  </si>
  <si>
    <t>http://www.bf.uni-lj.si/index.php?eID=dumpFile&amp;t=f&amp;f=22205&amp;token=faa842a0a0309dca72578c9b4c2c184e1aa03f14</t>
  </si>
  <si>
    <t>Milan Šernek, Marko Petrič, Mirko Kariž, Bogdan Šega, Jure Žigon, Ida Poljanšek</t>
  </si>
  <si>
    <t>Marko Petrič (Matjaž Pavlič, Jure Žigon)</t>
  </si>
  <si>
    <t>Komora za simulacijo izpostavitve svetlobi in vremenskim vplivom, SUNTEST® XXL</t>
  </si>
  <si>
    <t>2011</t>
  </si>
  <si>
    <t>SUNTEST® XXL+ Light Exposure and Weathering Testing Instrument</t>
  </si>
  <si>
    <t>42.793,26</t>
  </si>
  <si>
    <t>Umetno pospešeno staranje lesa, lignoceluloznih kompozitov in katerihkoli drugih materialov</t>
  </si>
  <si>
    <t>Artificial accelerated weathering of wood, lignocellulosic composites and any other materials</t>
  </si>
  <si>
    <t>3902828</t>
  </si>
  <si>
    <t>6,10</t>
  </si>
  <si>
    <t>http://www.bf.uni-lj.si/index.php?eID=dumpFile&amp;t=f&amp;f=22192&amp;token=da8c4649189bf8bd5a51c285170f045e041d9ef7</t>
  </si>
  <si>
    <t>6</t>
  </si>
  <si>
    <t>44</t>
  </si>
  <si>
    <t>Marko Petrič
Jure Žigon
Matjaž Pavlič
Urban Šegedin</t>
  </si>
  <si>
    <t>Boštjan Lesar, Nejc Thaler, Davor Kržišnik, Matjaž Pavlič, Jure Žigon, Marko Petrič</t>
  </si>
  <si>
    <t>Matjaž pavlič, Marko Petrič, Urban Šegedin, Jure Žigon</t>
  </si>
  <si>
    <t>Testirna dejavnost</t>
  </si>
  <si>
    <t>SEM mikroskop Quanta 250</t>
  </si>
  <si>
    <t>SEM microscope Quanta 250</t>
  </si>
  <si>
    <t>Electron microscopy</t>
  </si>
  <si>
    <t>http://www.bf.uni-lj.si/index.php?eID=dumpFile&amp;t=f&amp;f=23533&amp;token=9dc645fb8beb1c14ca9b1bee21d772742d62f46b</t>
  </si>
  <si>
    <t>Nejc Thaler, Maks Merela, Luka Krže</t>
  </si>
  <si>
    <t>Oprema za določanje sorpcijskih lastnosti materialov DVS</t>
  </si>
  <si>
    <t>Dynamic Sorption Analyser</t>
  </si>
  <si>
    <t>Določanje sorpcijskih lastnosti materialov</t>
  </si>
  <si>
    <t>Sorption analysis of materials</t>
  </si>
  <si>
    <t>Ana?</t>
  </si>
  <si>
    <t>http://www.bf.uni-lj.si/index.php?eID=dumpFile&amp;t=f&amp;f=23532&amp;token=c785b209d1153f3996f72d6be84d59991b261957</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</si>
  <si>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</si>
  <si>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</si>
  <si>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</si>
  <si>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</si>
  <si>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</si>
  <si>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</si>
  <si>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</si>
  <si>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</si>
  <si>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http://www.bf.uni-lj.si/index.php?eID=dumpFile&amp;t=f&amp;f=22215&amp;token=c24cd9666864d8a26a449cc1a29f570a72a604c7</t>
  </si>
  <si>
    <t>V4-0115</t>
  </si>
  <si>
    <t>Janez Salobir</t>
  </si>
  <si>
    <t>P4-0220</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</si>
  <si>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</si>
  <si>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</si>
  <si>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</si>
  <si>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</si>
  <si>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</si>
  <si>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</si>
  <si>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</si>
  <si>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</si>
  <si>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http://www.bf.uni-lj.si/index.php?eID=dumpFile&amp;t=f&amp;f=22254&amp;token=1b7cc0a7d74608c80c7a1b86884ea8a32a3b9878</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</si>
  <si>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</si>
  <si>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</si>
  <si>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</si>
  <si>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</si>
  <si>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</si>
  <si>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</si>
  <si>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http://www.bf.uni-lj.si/index.php?eID=dumpFile&amp;t=f&amp;f=22257&amp;token=563983441e77a3091a92c2fd23ca13c650704a11</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</si>
  <si>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</si>
  <si>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</si>
  <si>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</si>
  <si>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</si>
  <si>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</si>
  <si>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</si>
  <si>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</si>
  <si>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http://www.bf.uni-lj.si/index.php?eID=dumpFile&amp;t=f&amp;f=22258&amp;token=84efcd8d63a646fb5e37770a3cd8931d890f6229</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</si>
  <si>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</si>
  <si>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</si>
  <si>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</si>
  <si>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</si>
  <si>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</si>
  <si>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</si>
  <si>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4007581 4007582 4007583 4007585 4007588 4007589 4007590 4007591</t>
  </si>
  <si>
    <t>http://www.bf.uni-lj.si/dekanat/raziskovalno-delo/razpolozljiva-raziskovalna-oprema/p4-0220-dovc/</t>
  </si>
  <si>
    <t>Sistem za in vivo slikanje fluorescence in bioluminiscence</t>
  </si>
  <si>
    <t xml:space="preserve">System for bioimaging by fluorescence and bioluminescence on live animals </t>
  </si>
  <si>
    <t xml:space="preserve">Sistem omogoča bioimaging s pomočjo fluorescence in bioluminiscence na živih živalih (miši, ribe, C. elegans…) z detekcijo emisij v širšem spektralnem območju od zelenega do bližjnjega IR področja. </t>
  </si>
  <si>
    <t>The system enables bioimaging by fluorescence and bioluminescence on live animals (mice, fish, C. elegans ...) with the detection of emissions in the wider spectral range from green to near IR.</t>
  </si>
  <si>
    <t>601</t>
  </si>
  <si>
    <t>P4-0234</t>
  </si>
  <si>
    <t xml:space="preserve">Mojca Korošec             (Tomaž Polak) </t>
  </si>
  <si>
    <t>23075</t>
  </si>
  <si>
    <t>Aparat za določanje vsebnosti dušika in beljakovin Bűchi; Texture Analyser TA-HD/100i</t>
  </si>
  <si>
    <t>2003, 2006, 2010</t>
  </si>
  <si>
    <t>Equipment for nitrogen determination, Büchi; Texture Analyser TA-HD/100i</t>
  </si>
  <si>
    <t>58265,06</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</si>
  <si>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</si>
  <si>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</si>
  <si>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</si>
  <si>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</si>
  <si>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3503176 3501506 3503675 3502307</t>
  </si>
  <si>
    <t>95</t>
  </si>
  <si>
    <t>http://www.bf.uni-lj.si/dekanat/raziskovalno-delo/razpolozljiva-raziskovalna-oprema/p4-0234-hribar/</t>
  </si>
  <si>
    <t>70</t>
  </si>
  <si>
    <t>Bertoncelj Jasna</t>
  </si>
  <si>
    <t>TRG Karakterizacija matičnega mlečka</t>
  </si>
  <si>
    <t>magistrske naloge in diplomska dela</t>
  </si>
  <si>
    <t>Bertoncelj, Korošec, Polak</t>
  </si>
  <si>
    <t>606</t>
  </si>
  <si>
    <t>Hrvoje Petković (Matej Šergan)</t>
  </si>
  <si>
    <t>13542</t>
  </si>
  <si>
    <t>Bioreaktorski sistem</t>
  </si>
  <si>
    <t>2008</t>
  </si>
  <si>
    <t>129515,64</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</si>
  <si>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</si>
  <si>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</si>
  <si>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</si>
  <si>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</si>
  <si>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</si>
  <si>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http://www.bf.uni-lj.si/index.php?eID=dumpFile&amp;t=f&amp;f=22312&amp;token=2134c22e2d4ea338950e1d9ec9ea241f18314694</t>
  </si>
  <si>
    <t>EU Topcapi</t>
  </si>
  <si>
    <t>Hrvoje Petković</t>
  </si>
  <si>
    <t>L7-8277</t>
  </si>
  <si>
    <t>Nataša Poklar</t>
  </si>
  <si>
    <t>Raziskovalci na začetku kariere 2.0</t>
  </si>
  <si>
    <t>Luka Kranjc</t>
  </si>
  <si>
    <t>Polona Jamnik</t>
  </si>
  <si>
    <t>18511</t>
  </si>
  <si>
    <t>Čitalec mikrotitrskih plošč</t>
  </si>
  <si>
    <t>Microplate reader Safire 2 (Tecan)</t>
  </si>
  <si>
    <t>15440,12</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</si>
  <si>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</si>
  <si>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</si>
  <si>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</si>
  <si>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</si>
  <si>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</si>
  <si>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http://www.bf.uni-lj.si/index.php?eID=dumpFile&amp;t=f&amp;f=22232&amp;token=86a45a9bd7a45426cd0a17e0c1f390dad247c5e4</t>
  </si>
  <si>
    <t>Ines Mandić-Mulec</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</si>
  <si>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</si>
  <si>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</si>
  <si>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</si>
  <si>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</si>
  <si>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</si>
  <si>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</si>
  <si>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</si>
  <si>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</si>
  <si>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http://www.bf.uni-lj.si/index.php?eID=dumpFile&amp;t=f&amp;f=22226&amp;token=af7337677f21ffddc46a5cecfd5852bf8ec73243</t>
  </si>
  <si>
    <t>Nataša Poklar Ulrih</t>
  </si>
  <si>
    <t>V4-1621</t>
  </si>
  <si>
    <t>Poklar/ Butinar</t>
  </si>
  <si>
    <t>V4-1611</t>
  </si>
  <si>
    <t>Poklar/ Čeh</t>
  </si>
  <si>
    <t>Poklar/ Šnajder</t>
  </si>
  <si>
    <t xml:space="preserve">Nataša Poklar Ulrih (Nataša Šegatin) </t>
  </si>
  <si>
    <t>Večfunkcionalni sistem za merjenje prevodnosti in dielektrične konstante Precision LCR Meter E4980A z enoto E5062A</t>
  </si>
  <si>
    <t xml:space="preserve">Multifunctional measuring system  for electrical conductivity
and dielectric  properties-Agilent E4980A
precision LCR meter  with E5062A Network Analyzer 
</t>
  </si>
  <si>
    <t>101153,26</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</si>
  <si>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</si>
  <si>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</si>
  <si>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</si>
  <si>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3503570   3503532</t>
  </si>
  <si>
    <t>http://www.bf.uni-lj.si/index.php?eID=dumpFile&amp;t=f&amp;f=22228&amp;token=d2417a3faf7764e983b74749ebd1f3957f8ad44d</t>
  </si>
  <si>
    <t>45</t>
  </si>
  <si>
    <t>J4-8225</t>
  </si>
  <si>
    <t>Poklar/ Anderluh</t>
  </si>
  <si>
    <t>Diferenčni dinamični kalorimeter: Nano DSC Series III</t>
  </si>
  <si>
    <t>2005</t>
  </si>
  <si>
    <t>Diferential dinamic Calorimetry: Nano DSC series III</t>
  </si>
  <si>
    <t>71636,84</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</si>
  <si>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</si>
  <si>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</si>
  <si>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</si>
  <si>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</si>
  <si>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3502689 3502688</t>
  </si>
  <si>
    <t>http://www.bf.uni-lj.si/index.php?eID=dumpFile&amp;t=f&amp;f=22229&amp;token=62896d4770cddee2e67c18361be384a79064e1fe</t>
  </si>
  <si>
    <t xml:space="preserve">Sonja Smole Možina  </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</si>
  <si>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</si>
  <si>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</si>
  <si>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</si>
  <si>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</si>
  <si>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</si>
  <si>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</si>
  <si>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</si>
  <si>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http://www.bf.uni-lj.si/index.php?eID=dumpFile&amp;t=f&amp;f=22313&amp;token=78a8fd7b2d84e1262d50e63da212fdbe92c7abab</t>
  </si>
  <si>
    <t>J4-7637</t>
  </si>
  <si>
    <t>J4-7608</t>
  </si>
  <si>
    <t>Matjaž Ocepek</t>
  </si>
  <si>
    <t>Emil Zlatić</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</si>
  <si>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</si>
  <si>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</si>
  <si>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</si>
  <si>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</si>
  <si>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The equipment is 10 % available for use to external users . Charges for equipment usage is formed in agreement with the trustee.</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</si>
  <si>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</si>
  <si>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</si>
  <si>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http://www.bf.uni-lj.si/index.php?eID=dumpFile&amp;t=f&amp;f=22225&amp;token=7d5812aab5cb0975998dd23c31b2d0b2d70010c4</t>
  </si>
  <si>
    <t>Rajko Vidrih</t>
  </si>
  <si>
    <t>V4-1412</t>
  </si>
  <si>
    <t>Stopar</t>
  </si>
  <si>
    <t>Trg</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</si>
  <si>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</si>
  <si>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</si>
  <si>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</si>
  <si>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</si>
  <si>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</si>
  <si>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</si>
  <si>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605</t>
  </si>
  <si>
    <t>Masni spektrometer z induktivno sklopljeno plazmo (Agilent 7900 ICP-MS)</t>
  </si>
  <si>
    <t>Inductively coupled plasma mass spectrometer (Agilent 7900 ICP-MS)</t>
  </si>
  <si>
    <t>183.228,56</t>
  </si>
  <si>
    <t>Inštrument trenutno ni na voljo zunanjim uporabnikom.</t>
  </si>
  <si>
    <t>Instrument is currently not available to external users.</t>
  </si>
  <si>
    <t>ICP-MS oprema omogoča določanje elementne sestave živil.</t>
  </si>
  <si>
    <t>ICP-MS equipment is used for elemental analysis in food.</t>
  </si>
  <si>
    <t>3504601</t>
  </si>
  <si>
    <t>17,55</t>
  </si>
  <si>
    <t>62,45</t>
  </si>
  <si>
    <t>Hrvoje Petković (Neža Čadež)</t>
  </si>
  <si>
    <t>Sistem za molekularno biološko identifikacijo mikroorganizmov in njihove aktivnosti: Elektroforetski sitem in programska oprema za obdelavo analitskih podatkov</t>
  </si>
  <si>
    <t>2006, 2014</t>
  </si>
  <si>
    <t xml:space="preserve">Molecular identification and typing of microorganisms with aditional electrophoretic gels processing </t>
  </si>
  <si>
    <t>5582,68</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</si>
  <si>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</si>
  <si>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</si>
  <si>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</si>
  <si>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</si>
  <si>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</si>
  <si>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18,64</t>
  </si>
  <si>
    <t>0,00</t>
  </si>
  <si>
    <t>6,39</t>
  </si>
  <si>
    <t>12,25</t>
  </si>
  <si>
    <t>58,31</t>
  </si>
  <si>
    <t>http://www.bf.uni-lj.si/index.php?eID=dumpFile&amp;t=f&amp;f=22308&amp;token=287fcb592a748ac3c844dbb2c73f4fdb5cb1f87d</t>
  </si>
  <si>
    <t xml:space="preserve">L7-8277  </t>
  </si>
  <si>
    <t xml:space="preserve">L4-8222  </t>
  </si>
  <si>
    <t>Neža Čadež</t>
  </si>
  <si>
    <t>IC-ZIM</t>
  </si>
  <si>
    <t>TOPCAPI</t>
  </si>
  <si>
    <t>602</t>
  </si>
  <si>
    <t>Ines Mandić-Mulec (Simona Leskovec)</t>
  </si>
  <si>
    <t>05993</t>
  </si>
  <si>
    <t>Mikropretočni analizator 8CFA Microflow Analyzer)</t>
  </si>
  <si>
    <t>Allaince Instruments Contimous Flow  Analyzer</t>
  </si>
  <si>
    <t>47502,96</t>
  </si>
  <si>
    <t>Oprema je na voljo zunanjim uporabnikom po predhodnem dogovoru. Dela lahko samo operater.</t>
  </si>
  <si>
    <t>The equipment is available to external users by prior arrangement. Operator can only work.</t>
  </si>
  <si>
    <t>Določanje vsebnosti ionskih oblik dušika (amonij, nitrat, nitrit) v okoljskih vzorcih</t>
  </si>
  <si>
    <t>Determination of ionic forms of nitrogen (ammonium, nitrate, nitrite) in environemntal samples</t>
  </si>
  <si>
    <t>3502685</t>
  </si>
  <si>
    <t>25,5</t>
  </si>
  <si>
    <t>25.5</t>
  </si>
  <si>
    <t>21</t>
  </si>
  <si>
    <t>46,5</t>
  </si>
  <si>
    <t>http://www.bf.uni-lj.si/index.php?eID=dumpFile&amp;t=f&amp;f=22218&amp;token=b201fb8157743a0ace41976142e5c72036f250df</t>
  </si>
  <si>
    <t>11</t>
  </si>
  <si>
    <t>P4-0116 Ines Mandić Mulec</t>
  </si>
  <si>
    <t>Pedagoška dejavnost</t>
  </si>
  <si>
    <t>Ines Mandić-Mulec (Tjaša Danevčič)</t>
  </si>
  <si>
    <t>Multifermentorski sistem MINIFORS, Infors</t>
  </si>
  <si>
    <t>2003</t>
  </si>
  <si>
    <t>Bioreactor system Minifors Infors</t>
  </si>
  <si>
    <t>70553,31</t>
  </si>
  <si>
    <t xml:space="preserve">Oprema je na voljo zunanjim uporabnikom po predhodnem dogovoru. </t>
  </si>
  <si>
    <t>The equipment is available to external users by prior arrangement.</t>
  </si>
  <si>
    <t>Rast mikroorganizmov pod kontroliranimi rastnimi pogoji (tok nutrientov, temperatura, pH, aeracija, mešanje)</t>
  </si>
  <si>
    <t>The microorganisms growth under controled conditions (nutrients flow, pH, aeration, mixing, temperature)</t>
  </si>
  <si>
    <t>3502305 3502306</t>
  </si>
  <si>
    <t>41</t>
  </si>
  <si>
    <t>http://www.bf.uni-lj.si/index.php?eID=dumpFile&amp;t=f&amp;f=22221&amp;token=ee943c9899107794df2cd1e96d897bf7943f12f4</t>
  </si>
  <si>
    <t>J4-7637 Ines Mandić Mulec</t>
  </si>
  <si>
    <t>Ines Mandić-Mulec (Iztok Dogša)</t>
  </si>
  <si>
    <t>Raziskovalni mikroskop za epifluorescenco in fazni kontrast</t>
  </si>
  <si>
    <t>2008 in 2016</t>
  </si>
  <si>
    <t>ZEISS Axio Observer Z1</t>
  </si>
  <si>
    <t>265711,77</t>
  </si>
  <si>
    <t>Paket 13 in Paket 16</t>
  </si>
  <si>
    <t>Oprema je na voljo zunanjim uporabnikom po predhodnem dogovoru. Delate lahko sami ali z operaterjem.</t>
  </si>
  <si>
    <t>The equipment is available to external users by prior arrangement. You can work alone or with an operator.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</si>
  <si>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</si>
  <si>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</si>
  <si>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</si>
  <si>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47,85</t>
  </si>
  <si>
    <t xml:space="preserve"> 2,85</t>
  </si>
  <si>
    <t>68,85</t>
  </si>
  <si>
    <t>31,1</t>
  </si>
  <si>
    <t>http://www.bf.uni-lj.si/index.php?eID=dumpFile&amp;t=f&amp;f=22233&amp;token=ca1e64444e8cefc90aed676a7bf26de63c8b5cc0</t>
  </si>
  <si>
    <t>Iztok Dogša, Ines Mandić Mulec, Polonca Štefanič, Tjaša Danevčič, Barbara Kraigher</t>
  </si>
  <si>
    <t>Polonca Štefanić, Ines Mandić Mulec, Iztok Dogša, Tjaša Danevčič, Barbara Kraigher</t>
  </si>
  <si>
    <t>J4-9302 Ines Mandić Mulec</t>
  </si>
  <si>
    <t>J4-8228 štefanič Polonca</t>
  </si>
  <si>
    <t>Štefanič Polonca</t>
  </si>
  <si>
    <t>Iztok Dogša, Polonca Štefanič</t>
  </si>
  <si>
    <t>Andreja Čanžek Majhenič</t>
  </si>
  <si>
    <t>Sistem za PCR v realnem času s 5-6 optičnimi filtri in možnostjo merjenja HRM - tališčne točke, z visoko rezolucijo</t>
  </si>
  <si>
    <t>CFX96 TOUCH SYSTEM Real-Time PCR Detection System, Modular Thermal Cycler Platform with Precision Melt Analysis Software</t>
  </si>
  <si>
    <t xml:space="preserve">Oprema je dostopna (v obsegu 40 % zmogljivosti)  tudi za zunanje uporabnike, na Oddelku za zootehniko, Groblje 3, Domžale. 
Termin in cena uporabe po dogovoru s skrbniki.  
</t>
  </si>
  <si>
    <t>The equipment is available (40% of capacity) also for external users, at the Department of Animal Science, Groblje 3, Domžale. The term and price of use by agreement with the administrators.</t>
  </si>
  <si>
    <t>Določevanje količine pomnoženih odsekov DNA v realnem času s pomočjo verižne reakcije s polimerazo (PCR) ter ločevanje PCR pomnožkov z različnim nukleotidnim zaporedjem na osnovi talilne krivulje.</t>
  </si>
  <si>
    <t>Real time quantification of PCR amplified target DNA segments and high resolution melt (HRM)  analysis of the PCR amplicons by melt curve based on their different composition, length, GC content.</t>
  </si>
  <si>
    <t>4010897    4010899    4010900</t>
  </si>
  <si>
    <t>http://www.bf.uni-lj.si/index.php?eID=tx_nawsecuredl&amp;u=0&amp;g=0&amp;t=1553188552&amp;hash=fbe44da1b1be42f3298c0d3c5b9ecc1ed8efc4d0&amp;file=fileadmin/datoteke/znanstveno_in_mednarodno/raziskovalno/Raziskovalna_oprema/Sistem_za_PCR_SLO.pdf</t>
  </si>
  <si>
    <t>P17-174</t>
  </si>
  <si>
    <t>L3-8213</t>
  </si>
  <si>
    <t>Z3-8198</t>
  </si>
  <si>
    <t>Primož Treven</t>
  </si>
  <si>
    <t>V4-1613</t>
  </si>
  <si>
    <t xml:space="preserve">Bojana Bogovič Matijašić </t>
  </si>
  <si>
    <t>MBSAn (Modularni paralelni bioreaktorski sistem za preučevanje (mikro)bioloških procesov in mikrobiomov iz anaerobnih okolij)</t>
  </si>
  <si>
    <t xml:space="preserve"> Modular parallel bioreactor system for the study of (micro) biological processes in anaerobic environments</t>
  </si>
  <si>
    <t xml:space="preserve">Oprema je dostopna (v obsegu 20 % zmogljivosti)  tudi za zunanje uporabnike, na Oddelku za zootehniko, Groblje 3, Domžale. 
Obvezen je predhoden dogovor s skrbnikom opreme. Cena uporabe po dogovoru (odvisno od trajanja in zahtevnosti poskusa, itd.). 
</t>
  </si>
  <si>
    <t xml:space="preserve">The equipment is  available (20% of capacity)  to external users at at the Department of Animal Science, Groblje 2, 1230 Domžale. Reservation in advance is mandatory. The price depends on the duration and nature of the experiment. </t>
  </si>
  <si>
    <t xml:space="preserve">Sistem, ki je sestavljen iz 4 bioreaktorskih posod  z delovnim volumnom 300 - 1000 ml, omogoča regulacijo temperature, pH, mešanja ter vzorčenje tekočih in plinastih vzorcev.  Bioreaktorji lahko delujejo paralelno na kontinuirni način, šaržni način ali na način z dohranjevanjem.  Sistem omogoča vodenje in proučevanje anaerobnih procesov in natančno merjenje količine in koncentracije proizvedenih plinov (CH4 in H2). 
</t>
  </si>
  <si>
    <t xml:space="preserve">The bioreactor system is fully equipped with 4 culture vessels  (300-100 mL working volume) with freely  configurable pumps, pH and pO2 sensors, two fully automatic gas lines with mass flow controllers. The system allows the study of anaerobic processes and precise measurement of the quantity and concentration of produced gases (CH4 and H2). </t>
  </si>
  <si>
    <t>http://www.bf.uni-lj.si/index.php?eID=tx_nawsecuredl&amp;u=0&amp;g=0&amp;t=1553188552&amp;hash=4166c8397529220929d35f9efcf216199e6a17b2&amp;file=fileadmin/datoteke/znanstveno_in_mednarodno/raziskovalno/Raziskovalna_oprema/MBSAn_SLO.pdf</t>
  </si>
  <si>
    <t>P17-073</t>
  </si>
  <si>
    <t>Beti Vidmar</t>
  </si>
  <si>
    <t xml:space="preserve">Hrvoje Petković </t>
  </si>
  <si>
    <t>Analitski aparat HPLC</t>
  </si>
  <si>
    <t>HPLC - High Performance Liquid Chromatography</t>
  </si>
  <si>
    <t>Oprema je lahko do 30 % na razpolago za zunanje uporabnike. Obvezna je predhodna rezervacija termina. Potrebno je podati informacijo o naravi materiala za analizo in št. vzorcev. Cena se oblikuje glede na vsebino del s skrbnikom opreme.</t>
  </si>
  <si>
    <t>The equipment is up to 30% available to external users.  Prior reservation or an appointment with trustee should be made. Information about namber and nature of samples is needed. Price is determined by the currently valid price list or BF or in agreement with the trustee.</t>
  </si>
  <si>
    <t>Analize različnih substratov, gojišč in aktivnih molekul, spremljanje sinteze bioaktivnih molekul in
farmacevtskih učinkovin tekom proizvodnega procesa</t>
  </si>
  <si>
    <t xml:space="preserve">Bioreactor system offers high quality process development support
 including batch and continuous bioprocess development of active substances  and antibiotics in general. </t>
  </si>
  <si>
    <t>15-35€, odvisno od priprave in št. Vzorcev, dela lahko samo operater</t>
  </si>
  <si>
    <t>http://www.bf.uni-lj.si/index.php?eID=tx_nawsecuredl&amp;u=0&amp;g=0&amp;t=1551861954&amp;hash=a45c6ea4a061792614b85adf588408080e91a467&amp;file=fileadmin/datoteke/znanstveno_in_mednarodno/raziskovalno/Raziskovalna_oprema/HPLC_Thermo_UltiMate__sistem_tekocinske_kromatografije_pri_visokih_tlakih.pdf</t>
  </si>
  <si>
    <t xml:space="preserve">J4-8226       </t>
  </si>
  <si>
    <t>Petković</t>
  </si>
  <si>
    <t>Topcapi</t>
  </si>
  <si>
    <t xml:space="preserve">MR Slemc  </t>
  </si>
  <si>
    <t xml:space="preserve">Era net </t>
  </si>
  <si>
    <t xml:space="preserve">Ines Mandić-Mulec </t>
  </si>
  <si>
    <t>Klimatska komora</t>
  </si>
  <si>
    <t>Chlimate chamber</t>
  </si>
  <si>
    <t xml:space="preserve">Oprema je na voljo zunanjim uporabnikom le v souporabi in po predhodnem dogovoru. </t>
  </si>
  <si>
    <t>Rast mikroorganizmov in rastlin z uravnavanjem temperature, vlage in svetlobe.</t>
  </si>
  <si>
    <t>Growth of the microorganisms and plants with controlled temperature, moisture and light</t>
  </si>
  <si>
    <t>5,2</t>
  </si>
  <si>
    <t>26,2</t>
  </si>
  <si>
    <t>Mandić Mulec Ines, Polonca Štefanič, Katarina Belcijan</t>
  </si>
  <si>
    <t xml:space="preserve">J4-8228 </t>
  </si>
  <si>
    <t>Polonca Štefanič, Katarina Belcijan</t>
  </si>
  <si>
    <t>J4-9302</t>
  </si>
  <si>
    <t>Mandić-Mulec Ines, Polonca Štefanič, Katarina Belcijan</t>
  </si>
  <si>
    <t xml:space="preserve">Pedagoško delo </t>
  </si>
  <si>
    <t>Polonca Štefanič, Mandić-Mulec Ines</t>
  </si>
  <si>
    <t>Maja Jurc</t>
  </si>
  <si>
    <t>02491</t>
  </si>
  <si>
    <t>Oprema za fitopatološki laboratorij (sestavni del Laboratorija za zdravje gozda BF-G)</t>
  </si>
  <si>
    <t>Equipment for phytopathological laboratory (an integral part of the Laboratory for Forest Health BF-G)</t>
  </si>
  <si>
    <t>Oprema je namenjena raziskovalnemu delu programske skupine P4-0059 in izobraževanju dodiplomskih in podiplomskih študentov.</t>
  </si>
  <si>
    <t>Equipment serves for basic research  of the program group P4-0059 and and for demonstrations for undergraduate and postgraduate students.</t>
  </si>
  <si>
    <t>Osnovna oprema za razvoj fitopatološkega laboratorija, ki bo omogočala izolacijo gliv in drugih patogenih organizmov v čiste kulture ter gojenje teh organizmov v kontroliranih pogojih.</t>
  </si>
  <si>
    <t>The basic equipment for the development of a phytopathological laboratory that will enable the isolation of fungi and other pathogenic organisms into pure cultures and the cultivation of these organisms in controlled conditions.</t>
  </si>
  <si>
    <t>Digitalni mikroskop za analizo površin lesa in lignoceluloznih kompozitov</t>
  </si>
  <si>
    <t>Digital microscope for surface analysis of wood and lignocelulosic materials</t>
  </si>
  <si>
    <t>Prostostoječi digitalni, laserski konfokalni
mikroskop za analizo površin
2. Povečave med 10 × in 5000 ×
3. Omogoča delo s suhimi ali mokrimi vzorci pri
okoljskih pogojih
4. Analiza površin
5. Zajem slike preko laserja in digitalno
6. Delovna mizica z možnostjo pomika v štirih oseh
(x, y, z, r)</t>
  </si>
  <si>
    <t>Stand alone digital, laser confocal microscope for
analysis of wood, wood based composites …
2. Due to the specification related to analysis of
wood, it enables analysis in wet and dry conditions,
observation of composites, nanoparticles in wood
3. Magnification range 10 × - 5000 ×
4. Surface analysis
5. Image acquisition with laser and digitally – true
colours
6. Combined imaging with various detectors
7. Working table with movement in four axes (x, y, z,
r), motorized movement in axes x, y, z.</t>
  </si>
  <si>
    <t>http://www.bf.uni-lj.si/index.php?eID=tx_nawsecuredl&amp;u=0&amp;g=0&amp;t=1551823187&amp;hash=c835926fa6bd157afc0f5db86a663f849d06d68e&amp;file=fileadmin/datoteke/znanstveno_in_mednarodno/raziskovalno/Raziskovalna_oprema/Digitalni_mikroskop_za_analizo_povrsin_lesa_in_lignoceluloznih_kompozitov_SLO.pdf</t>
  </si>
  <si>
    <t xml:space="preserve">Miha Humar, Davor Kržišnik, Boštjan Lesar, Sergej Medved, Milan Šernek, Andreja Žagar, </t>
  </si>
  <si>
    <t>Woolf / Projekt pametne specializacije</t>
  </si>
  <si>
    <t>Samo Grbec, Angela Balzano, Miha Humar, Davor Kržišnih, Boštjan Lesar</t>
  </si>
  <si>
    <t xml:space="preserve">Applause </t>
  </si>
  <si>
    <t>Miha Humar, Davor Kržišnik</t>
  </si>
  <si>
    <t>Plazma solution (MCA)</t>
  </si>
  <si>
    <t>Sebastian Dahle</t>
  </si>
  <si>
    <t xml:space="preserve">Individualno raziskovalno dleo </t>
  </si>
  <si>
    <t>Kromatografski sistem FPLC NGC Quest</t>
  </si>
  <si>
    <t>FPLC chromatography system NGC Quest</t>
  </si>
  <si>
    <t xml:space="preserve">Sistem FPLC omogoča avtomatizirano ločevanje proteinov glede na njihovo velikost, naboj, hidrofobnost ali afiniteto do nosilca, na principu različnih izvedb tekočinske kromatografije. Uporablja se za pripravo čistih proteinskih vzorcev ter analize velikosti in agregacije proteinov.  </t>
  </si>
  <si>
    <t>FPLC system enables various types of liquid chromatographic techniques for automated separation of proteins based on protein size, charge, hydrophobicity or matrix affinity. The system is used for preparation of pure protein samples and analysis of protein size and aggregation.</t>
  </si>
  <si>
    <t>http://www.bf.uni-lj.si/index.php?eID=tx_nawsecuredl&amp;u=0&amp;g=0&amp;t=1552040840&amp;hash=b29dca45b108dea47dfc049b74800ab462ccd739&amp;file=fileadmin/datoteke/znanstveno_in_mednarodno/raziskovalno/Raziskovalna_oprema/Kromatografski_sistem_FPLC_NGC_QuestTM_SLO.pdf</t>
  </si>
  <si>
    <t>Miha Bahun, Marko Šnajder</t>
  </si>
  <si>
    <t>J4-8226</t>
  </si>
  <si>
    <t>Marko Šnajder</t>
  </si>
  <si>
    <t>Masni spektrometer z ionsko pastjo in HPLC sistemom</t>
  </si>
  <si>
    <t>oprema je prvenstveno namenjena  raziskavam v programski skupini Hortikultura P4-0013</t>
  </si>
  <si>
    <t>the equpment is mainly for research purpose of program group Horticulture P4-0013</t>
  </si>
  <si>
    <t>kvalitativna analiza nizkomolekularnih organski snovi rastlinskega izvora</t>
  </si>
  <si>
    <t>qualitative identification of low-molecular organic compounds in plant materials</t>
  </si>
  <si>
    <t>P4-0014</t>
  </si>
  <si>
    <t>Paket 14 (2009), paket 17 (nadgradnja v letu 2018)</t>
  </si>
  <si>
    <t>Center odličnosti CIPKeBiP</t>
  </si>
  <si>
    <t>2990-001</t>
  </si>
  <si>
    <t>OI-0048</t>
  </si>
  <si>
    <t>Dušan Turk</t>
  </si>
  <si>
    <t>US for heart ALOKA ProSound ALPHA 7 Premier</t>
  </si>
  <si>
    <t>Prof.Dr. Dušan Turk, Institut Jožef Stefan, Jamova cesta 39, 1000 Ljubljana.</t>
  </si>
  <si>
    <t>Prof.Dr. Dušan Turk,  Jožef Stefan Institute, Jamova cesta 39, 1000 LJubljana</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</si>
  <si>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</si>
  <si>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</si>
  <si>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www.cipkebip.org</t>
  </si>
  <si>
    <t>Iščemo novega uporabnika tako, da bo oprema dosegla vsaj 50% letno izkoriščenost</t>
  </si>
  <si>
    <t>Marjan Slak Rupnik</t>
  </si>
  <si>
    <t>Leica sistem za nelinearno nanoskopijo v tandemski izvedbi</t>
  </si>
  <si>
    <t xml:space="preserve">Leica System for non-linear nanoscopy in tandem configuration </t>
  </si>
  <si>
    <t>Prof.Dr. Marjan Slak Rupnik, Univerza v Mariboru, Medicinska fakulteta, Ljubljanska 5, 2000 Maribor</t>
  </si>
  <si>
    <t>Prof.Dr. Marjan Slak Rupnik,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</si>
  <si>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</si>
  <si>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</si>
  <si>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</si>
  <si>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P3-0396</t>
  </si>
  <si>
    <t>UMb-Medicinska fakulteta; Marjan Slak Rupnik</t>
  </si>
  <si>
    <t>IO-0048</t>
  </si>
  <si>
    <t>CIPKeBiP</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</si>
  <si>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</si>
  <si>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</si>
  <si>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</si>
  <si>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</si>
  <si>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</si>
  <si>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</si>
  <si>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</si>
  <si>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</si>
  <si>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</si>
  <si>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</si>
  <si>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</si>
  <si>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UL-Medicinska fakulteta; Robert Zorec</t>
  </si>
  <si>
    <t>J3-7605</t>
  </si>
  <si>
    <t>Mikroskop z lasersko diodo 405 nm CW</t>
  </si>
  <si>
    <t>Microscope with laser diode 405 nm CW</t>
  </si>
  <si>
    <t>Slikanje živih in fiksiranih celic</t>
  </si>
  <si>
    <t>Imaging live and fixed cells</t>
  </si>
  <si>
    <t>CO-RO 46/2011 (Skupaj z CO-RO 23/2010, CO-RO 39/2011, CO-RO 40/2011, CO-RO 54/2011)</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</si>
  <si>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</si>
  <si>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</si>
  <si>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</si>
  <si>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</si>
  <si>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</si>
  <si>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</si>
  <si>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</si>
  <si>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</si>
  <si>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</si>
  <si>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</si>
  <si>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</si>
  <si>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</si>
  <si>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</si>
  <si>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Maja Rupnik</t>
  </si>
  <si>
    <t>Pretočni citometer-analizator FACSCanto II 2LSR 5/3 COMPLETE</t>
  </si>
  <si>
    <t>BD  FACSCanto II 2LSR 5/3 COMPLETE Flow Cytometry</t>
  </si>
  <si>
    <t>Prof.Dr. Maja Rupnik,Nacionalni laboratorij za zdravje, okolje in hrano, Prvomajska ulica 1, 2000 Maribor</t>
  </si>
  <si>
    <t>Prof.Dr. Maja Rupnik,National laboratory for health, environment and food, Prvomajska ulica 1, 2000 Maribor</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</si>
  <si>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</si>
  <si>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</si>
  <si>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P3-0387</t>
  </si>
  <si>
    <t>NLZOH; Maja Rupnik</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</si>
  <si>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</si>
  <si>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</si>
  <si>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</si>
  <si>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</si>
  <si>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</si>
  <si>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</si>
  <si>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Hlajena centrifuga za volumne do 500 ml</t>
  </si>
  <si>
    <t>Cooling centrifuge for volumes to 500 ml</t>
  </si>
  <si>
    <t>Manjša laboratorijska oprema-hladilna centrifuga za volumne do 500 ml</t>
  </si>
  <si>
    <t>Small laboratory equipment-Cooling centrifuge for volumes to 500 ml</t>
  </si>
  <si>
    <t>CO-RO 15/2011</t>
  </si>
  <si>
    <t>Enej Kuščer</t>
  </si>
  <si>
    <t>Laboratorijski bioreaktor</t>
  </si>
  <si>
    <t>Sartorius Stedim Systems GmbH Fermenter BIOSTAT Cplus 20L</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</si>
  <si>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</si>
  <si>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</si>
  <si>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</si>
  <si>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Acies Bio d.o.o.; Ines Mandić Mulec</t>
  </si>
  <si>
    <t>interni projekti</t>
  </si>
  <si>
    <t>Acies Bio d.o.o.</t>
  </si>
  <si>
    <t>Pilotski biorektor I</t>
  </si>
  <si>
    <t>Sartorius Stedim Systems GmbH Fermenter BIOSTAT D-DCU II 100L</t>
  </si>
  <si>
    <t>Pilotski bioreaktor II</t>
  </si>
  <si>
    <t>Sartorius Stedim Systems GmbH Fermenter BIOSTAT Dplus 150L for microbial fermentation and cell culture</t>
  </si>
  <si>
    <t>Stresalni inkubator (multitron)</t>
  </si>
  <si>
    <t>INFORS Multitron II (two-deck)</t>
  </si>
  <si>
    <t>Centrifugalni evaporator</t>
  </si>
  <si>
    <t>Centrifugal evaporator</t>
  </si>
  <si>
    <t>Preparativni HPLC sistem</t>
  </si>
  <si>
    <t>Preparative HPLC system</t>
  </si>
  <si>
    <t>Branko Jenko</t>
  </si>
  <si>
    <t>Analitski HPLC</t>
  </si>
  <si>
    <t>Analytical HPLC</t>
  </si>
  <si>
    <t>Branko Jenko, Jenko d.o.o., Vrbljene 58, 1298 Ig</t>
  </si>
  <si>
    <t>interni projekti Jenko d.o.o.</t>
  </si>
  <si>
    <t>Jenko d.o.o.</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</si>
  <si>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</si>
  <si>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</si>
  <si>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</si>
  <si>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</si>
  <si>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</si>
  <si>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</si>
  <si>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</si>
  <si>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</si>
  <si>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</si>
  <si>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</si>
  <si>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interni projekti  Acies Bio d.o.o.</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</si>
  <si>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</si>
  <si>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</si>
  <si>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</si>
  <si>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</si>
  <si>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</si>
  <si>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</si>
  <si>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</si>
  <si>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 Nataša Poklar Ulrih</t>
  </si>
  <si>
    <t>CIPKEBIP</t>
  </si>
  <si>
    <t>Stojan Stavber</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</si>
  <si>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</si>
  <si>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</si>
  <si>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</si>
  <si>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</si>
  <si>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</si>
  <si>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</si>
  <si>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IJS; Urška Lavrenčič Štangar; Stojan Stavber</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</si>
  <si>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</si>
  <si>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</si>
  <si>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</si>
  <si>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</si>
  <si>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</si>
  <si>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Boris Turk</t>
  </si>
  <si>
    <t>Dvokanalni spektrometer Dvokanalni flurimeter Quanta Master 40</t>
  </si>
  <si>
    <t>Modular double channel fluorimeter with Xe light source and detection range up to 900 nm</t>
  </si>
  <si>
    <t>Prof.Dr.Boris Turk, Institut Jožef Stefan, Odsek za biokemijo, molekularno in strukturno biologijo, Jamova cesta 39, Ljubljana</t>
  </si>
  <si>
    <t>Prof.Dr. Boris Turk, Jožef Stefan Institute, Jamova cesta 39, 1000 LJubljana</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</si>
  <si>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</si>
  <si>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</si>
  <si>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</si>
  <si>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IJS; Boris Turk</t>
  </si>
  <si>
    <t>Čitalec mikrotiterskih plošč Tecan</t>
  </si>
  <si>
    <t xml:space="preserve">Tecan Multi-functional spectrophotometer for microtiter plates </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</si>
  <si>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</si>
  <si>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</si>
  <si>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</si>
  <si>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Nadgradnja mikroskopa Olympus</t>
  </si>
  <si>
    <t xml:space="preserve">Inverted fluorescence microscope Olympus IX81 with the incubation chamber (from Solent Scientific) attached to the platform of the Olympus microscope </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</si>
  <si>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</si>
  <si>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</si>
  <si>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</si>
  <si>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</si>
  <si>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</si>
  <si>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</si>
  <si>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</si>
  <si>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</si>
  <si>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</si>
  <si>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</si>
  <si>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</si>
  <si>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</si>
  <si>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</si>
  <si>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Spektrometer za cirkularni dihroizem (CD) in hitro mešanje »stopped-flow</t>
  </si>
  <si>
    <t xml:space="preserve">Circular Dichroism (CD) Spectropolarimeter with stopped-flow attachments </t>
  </si>
  <si>
    <t xml:space="preserve">Circular Dichroism Spectropolarimeter with fluorescence, absorbance detectors and the attachments for double mixing stopped flow kinetics. Bonus: linear dichroism, anisotropy, IR measurements. </t>
  </si>
  <si>
    <t>CO-RO 83/2013</t>
  </si>
  <si>
    <t>Igor Križaj</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</si>
  <si>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</si>
  <si>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</si>
  <si>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</si>
  <si>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</si>
  <si>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</si>
  <si>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</si>
  <si>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</si>
  <si>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IJS; Igor Križaj</t>
  </si>
  <si>
    <t>Pretočni citometer</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</si>
  <si>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</si>
  <si>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</si>
  <si>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</si>
  <si>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</si>
  <si>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</si>
  <si>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Ana Plemenitaš</t>
  </si>
  <si>
    <t>Motoriziran pokončni raziskovalni mikroskop Axio Imager M2</t>
  </si>
  <si>
    <t>Motorized upright research microscope Axio Imager M2</t>
  </si>
  <si>
    <t>Prof.dr. Ana Plemenitaš, Univerza v Ljubljani, Medicinska fakulteta, Institut za biokemijo, Vrazov trg 2, 1000 Ljubljana.</t>
  </si>
  <si>
    <t>Prof.Dr.Ana Plemenitaš, University of Ljubljana, Medical Faculty, Institute of Biochemistry, Vrazov trg 2, 1000 Ljubljana</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</si>
  <si>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</si>
  <si>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</si>
  <si>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</si>
  <si>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P1-170</t>
  </si>
  <si>
    <t>UL-MF;Vita Dolžan;  Metka Lenassi</t>
  </si>
  <si>
    <t>Čitalec mikrotiterskih ploščic</t>
  </si>
  <si>
    <t>Multi-functional spectrophotometer for microtiter plates</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</si>
  <si>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</si>
  <si>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</si>
  <si>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</si>
  <si>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Nina Gunde-Cimerman</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</si>
  <si>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</si>
  <si>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</si>
  <si>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</si>
  <si>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</si>
  <si>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</si>
  <si>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</si>
  <si>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</si>
  <si>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UL-BF; Vita Dolžan;  Nina Gunde-Cimerman</t>
  </si>
  <si>
    <t>Komplet rotacijskih stresalnikov</t>
  </si>
  <si>
    <t>Set rotary shakers</t>
  </si>
  <si>
    <t>Komplet treh rotacijskih stresalnikov</t>
  </si>
  <si>
    <t xml:space="preserve">Set of three rotary shakers </t>
  </si>
  <si>
    <t>CO-RO 61/2012</t>
  </si>
  <si>
    <t>Sašo Džeroski</t>
  </si>
  <si>
    <t>Računalniška gruča</t>
  </si>
  <si>
    <t>High performance cluster computer</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</si>
  <si>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</si>
  <si>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</si>
  <si>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</si>
  <si>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</si>
  <si>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29/2011 (skupaj z CO-RO 60/2012 in CO-RO 77/2013)</t>
  </si>
  <si>
    <t>P2-0103</t>
  </si>
  <si>
    <t>IJS; Nada Lavrač; Sašo Džeroski</t>
  </si>
  <si>
    <t>Nadgradnja računalniške gruče II</t>
  </si>
  <si>
    <t>High performance cluster computer II</t>
  </si>
  <si>
    <t>CO-RO 60/2012 (skupaj z  CO-RO 29/2011 in CO-RO 77/2013)</t>
  </si>
  <si>
    <t>Nadgradnja računalniške gruče III</t>
  </si>
  <si>
    <t>High performance cluster computer III</t>
  </si>
  <si>
    <t>CO-RO 77/2013 (skupaj z  CO-RO 29/2011 in  CO-RO 60/2012)</t>
  </si>
  <si>
    <t>ITC (Isothermal titration calorimetry)</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</si>
  <si>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</si>
  <si>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</si>
  <si>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</si>
  <si>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P1-0048</t>
  </si>
  <si>
    <t>IJS; Dušan Turk</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</si>
  <si>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</si>
  <si>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</si>
  <si>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</si>
  <si>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</si>
  <si>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</si>
  <si>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</si>
  <si>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</si>
  <si>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</si>
  <si>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</si>
  <si>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</si>
  <si>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</si>
  <si>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</si>
  <si>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</si>
  <si>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</si>
  <si>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</si>
  <si>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Detektor za določevanje mas na osnovi statičnega sipanja svetlobe z detektorjem za določevanje refraktivnega indeksa</t>
  </si>
  <si>
    <t>Static Light Scattering detector with Refractive Index Detector (RI)</t>
  </si>
  <si>
    <t>System is capable of determining the molecular weight of proteins and nanoparticles in solution in the range of 10000 Da – 1 Mda.</t>
  </si>
  <si>
    <t>CO-RO 82/2013</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</si>
  <si>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</si>
  <si>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</si>
  <si>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</si>
  <si>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</si>
  <si>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</si>
  <si>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</si>
  <si>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</si>
  <si>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</si>
  <si>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</si>
  <si>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</si>
  <si>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</si>
  <si>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12266</t>
  </si>
  <si>
    <t>3702</t>
  </si>
  <si>
    <t>12278</t>
  </si>
  <si>
    <t>23483</t>
  </si>
  <si>
    <t>9901</t>
  </si>
  <si>
    <t>10873</t>
  </si>
  <si>
    <t>6058</t>
  </si>
  <si>
    <t>7561</t>
  </si>
  <si>
    <t>412</t>
  </si>
  <si>
    <t>6777</t>
  </si>
  <si>
    <t>5935</t>
  </si>
  <si>
    <t>4988</t>
  </si>
  <si>
    <t>Univerza v Mariboru, Fakulteta za kemijo in kemijsko tehnologijo</t>
  </si>
  <si>
    <t>Zdravko Kravanja</t>
  </si>
  <si>
    <t>Kaskadna regulacija nivoja in pretoka, Regulacija pH</t>
  </si>
  <si>
    <t>Cascade Level Regulation, pH Regulation</t>
  </si>
  <si>
    <t xml:space="preserve">Kaskadna regulacija nivoja in pretoka, Regulacija pH se nahaja na Smetanovi 17 v Mariboru, v Laboratoriju za procesno sistemsko tehniko in trajnostni razvoj. Kontaktna oseba je dr. Zdravko Kravanja. </t>
  </si>
  <si>
    <t>Cascade Level Regulation and pH Regulation is on location on Smetanova 17 in Maribor, in Laboratory for process system engineering and susatinable development. Contact person is dr. Zdravko Kravanja.</t>
  </si>
  <si>
    <t>Lab. oprema je namenjena študijam regulacije temeljnih paramterov v kemijski in procesnih industrijah, kot so temparatura, tlak, pretok, nivo in pH. Oprema zavzema tudi programeske pakete, kar omogoča povezljivost z računalnikom.</t>
  </si>
  <si>
    <t>This laboratory equipment is meant for studies of regulation of basic parametersin chemical and process industires. The parameters are temparature, pressure, flow, level and pH. The equipment includes also software, which allows us the connection with computer.</t>
  </si>
  <si>
    <t>42495, 42496</t>
  </si>
  <si>
    <t>http://www.fkkt.um.
si/raziskovalna-oprema</t>
  </si>
  <si>
    <t>Matjaž Finšgar</t>
  </si>
  <si>
    <t>potenciostat PalmSens</t>
  </si>
  <si>
    <t>Potentiostat</t>
  </si>
  <si>
    <t xml:space="preserve">Potenciostat se nahaja na Smetanovi 17 v Mariboru, v Laboratoriju za analizno kemijo. Kontaktna oseba je dr. Matjaž Finšgar. </t>
  </si>
  <si>
    <t xml:space="preserve">Potentiostat is on location on Smetanova 17 in Maribor, in Laboratory for analytical chemistry. Contact person is dr. Matjaž Finšgar. </t>
  </si>
  <si>
    <t>S potenciostatom merimo težke kovine v sledovih v različnih matricah, npr. v pitni vodi.</t>
  </si>
  <si>
    <t>With potentiostat we can measure traces of metals in different matrices, e.g. In drinking water.</t>
  </si>
  <si>
    <t>Fluid Cromatograph HPLC</t>
  </si>
  <si>
    <t xml:space="preserve">Dostop do raziskovalne 
opreme je možen na matični
 fakulteti vsem laboratorijem 
po terminskem planu. 
Raziskovalna oprema se 
lahko uporablja tudi za 
raziskovalne potrebe 
zunanjih raz. organizacij. </t>
  </si>
  <si>
    <t>The access of the equipment is possible on the Faculty  to every Laboratory upon a time scedual. The equipment is also available for other users/organizations (outside the Faculty).</t>
  </si>
  <si>
    <t>Podporna analitska oprema bo orodje za razvoj novih produktov z
visoko dodano vrednostjo, katerih ni možno pridobiti s klasičnimi postopki. Produkti, katerih
uporaba je mogoča v farmacevtski in kozmetični industriji, morajo biti strogo definirani in
proizvedeni po načelih dobre proizvodne prakse (GMP).</t>
  </si>
  <si>
    <t>Supportive  analytical equipment is a tool for development of new products with high added value. The usage of products  in pharmaceutical and cosmetic industry. The products is strictly defined and produced in  the principle of good practice.</t>
  </si>
  <si>
    <t>http://www.fkkt.um.si/raziskovalna-oprema</t>
  </si>
  <si>
    <t>P16-190</t>
  </si>
  <si>
    <t>Elementni analizator Perkin Elmer 2400</t>
  </si>
  <si>
    <t>Elemental Analyzer Perkin Elmer 2400</t>
  </si>
  <si>
    <t>Elementni analizator omogoča natančno elementno mikro analizo spojin in zmesi, kar je
nujno za potrditev strukture in/ali za kvantitativno določitev razmerij v zmesi. Takšna
karakterizacija je nujno potrebna za spremljanje kemijskih sintez in snovnih sprememb v
zmeseh. Oprema bo
omogočala natančno določitev elementov CHN/S/O v različnih vzorcih, npr. bioloških vzorcih,
organskih spojinah, polimerih, polimernih materialih, kompozitih, ipd.</t>
  </si>
  <si>
    <t>Elemental  Analyzer enables exact elemental micro analysis of compounds and mixtures, which is crutial for texture confirmation  and/or quantitative determination of the ratios in the mixture. The equipment also enables exact determination of elements CHNS/O in different patterns, eg. biological patterns, organic compounds, polymers, polymer materials, composits, etc.</t>
  </si>
  <si>
    <t>Irena Petrinič</t>
  </si>
  <si>
    <t>Naprava za osmozne procese FO</t>
  </si>
  <si>
    <t>Laboratorijska naprava za osmozne procese v Sloveniji še ni postavljena. Postavitev te opreme v Laboratorij za vodno biofiziko in membranske procese, bo doprinesel velik delež k razvoju membranskih procesov na osnovi osmoze. Laboratorijska naprava FO omogoča popolnoma avtomatiziran in voden proces membranske filtracije na osnovi osmoze. S programom SCADA beleži meritve prevodnosti, temperature, pretoka in tlaka. V opremo je zajet tudi računalniški program, s katerim se vodijo operacije.</t>
  </si>
  <si>
    <t>Darja Pečar</t>
  </si>
  <si>
    <t>Reaktorski sistem EasyMax</t>
  </si>
  <si>
    <t>Paket 15 - ARRS</t>
  </si>
  <si>
    <t xml:space="preserve">Dostop do raziskovalne 
opreme je možen na matični
 fakulteti vsem laboratorijem. Raziskovalna oprema se 
lahko uporablja tudi za 
raziskovalne potrebe 
zunanjih raz. organizacij. </t>
  </si>
  <si>
    <t>EasyMax je reakcijski sistem primeren za laboratorije.Omogoča razvoj robustnih procesov na laboratorisjkem nivoju in določanje pomembnih parametrov za scale-up (temperature, doziranja, dovajanja toplote, varnosti)</t>
  </si>
  <si>
    <t>EasyMax™ is a reactor system for the labs.  It allows the development of robust processes at lab scale together with excellent knowledge about scalable parameters  (temperature, dosing, heat output, safety)</t>
  </si>
  <si>
    <t>KT 41943</t>
  </si>
  <si>
    <t>Reakcijski kalorimeter RC1 - Mettler Toledo</t>
  </si>
  <si>
    <t>Reaction calorimeter - Mettler Toledo</t>
  </si>
  <si>
    <t xml:space="preserve">Dostop do raziskovalne 
opreme je možen na matični
 fakulteti vsem laboratorijem 
.Raziskovalna oprema se 
lahko uporablja tudi za 
raziskovalne potrebe 
zunanjih raz. organizacij. </t>
  </si>
  <si>
    <t xml:space="preserve">RC1e je laboratorijska šaržna delovna postaja za razvoj procesov , ki omogoča natančno vodenje temperature tudi v močno eksotermnih pogojih, natančno vodenje vseh reakcijskih parametrov, beleženje toplotnih učinkov, hitro in natančno optimiranje procesnih parametrov, izvajanje varnostnih študij. </t>
  </si>
  <si>
    <t>RC1e is a batch process development workstation designed for accurate temperature control along with strong exotherms, precise control of all reaction parameters, heat flow trending in real-time. Process parameters are optimized quickly and accurately. Safety studies can be performed.</t>
  </si>
  <si>
    <t>KT 41673</t>
  </si>
  <si>
    <t>IC10 ReactIR Infrardeči spektrometer - Mettler Toledo</t>
  </si>
  <si>
    <t>IC10 ReactIR - Infrared spectrometer - Mettler Toledo</t>
  </si>
  <si>
    <t>Paket 13 - ARRS</t>
  </si>
  <si>
    <t xml:space="preserve">Dostop do raziskovalne 
opreme je možen na matični
 fakulteti vsem laboratorijem. Raziskovalna oprema se 
lahko uporablja tudi za 
raziskovalne potrebe 
zunanjih raziskovalnih organizacij. </t>
  </si>
  <si>
    <t>ReactIR daje specifične informacije o pričetku/koncu reakcij, presnovi, kinetiki, mehanizmih, poteh in na ta način  omogoča razumevanje poteka reakcij. S tem se lahko izboljšajo razvoj in raziskave kemijskih produktov, sinteznih poti in kemijskih procesov.</t>
  </si>
  <si>
    <t>ReactIR enables scientists to study reaction progression over time, providing highly specific information about initiation, endpoint, conversion, kinetics, mechanism, and pathway. This provides in-depth understanding for scientists as they improve the research and development of chemical compounds, synthetic routes, and chemical processes</t>
  </si>
  <si>
    <t>KT 41171</t>
  </si>
  <si>
    <t>Univerza v Mariboru, Fakulteta za strojništvo</t>
  </si>
  <si>
    <t>P2-0118</t>
  </si>
  <si>
    <t>dr. Karin Stana Kleinschek</t>
  </si>
  <si>
    <t>QCM - Kvarčna mikrotehtnica (Quartz Crystal Microbalance)</t>
  </si>
  <si>
    <t>Quartz Crystal microbala.</t>
  </si>
  <si>
    <t>Uporaba raz. opreme je možna po predhodnem dogovoru. V ceni ni materialnih stroškov.</t>
  </si>
  <si>
    <t>Use is possible on the basis of prior agreement</t>
  </si>
  <si>
    <t>Določanje adsorpcije na mejni fazi trdno/tekoče.</t>
  </si>
  <si>
    <t>The equipment is intendent for research.</t>
  </si>
  <si>
    <t>http://www.fs.um.si/raziskovanje/raziskovalna-oprema/</t>
  </si>
  <si>
    <t>Karin Stana Kleinschek</t>
  </si>
  <si>
    <t>J4-7640</t>
  </si>
  <si>
    <t xml:space="preserve">Karin Stana Kleinschek </t>
  </si>
  <si>
    <t>L7-7566</t>
  </si>
  <si>
    <t>ARRS - mladi raziskovalci</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</si>
  <si>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</si>
  <si>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</si>
  <si>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</si>
  <si>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</si>
  <si>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</si>
  <si>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</si>
  <si>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GONIOMETER OCA 35 - naprava za avt.spremljanje meritev stičnih kotov</t>
  </si>
  <si>
    <t>Goniometer OCA 35</t>
  </si>
  <si>
    <t>Drugi javni viri in tržni viri</t>
  </si>
  <si>
    <t>Uporaba opreme je možna po predhodnem dogovoru in ne vključuje stroškov materiala.</t>
  </si>
  <si>
    <t>46109</t>
  </si>
  <si>
    <t>TISKALNIK INKJET DIMATIX MATERIALS</t>
  </si>
  <si>
    <t>Printer Dimatix Materials</t>
  </si>
  <si>
    <t>46946</t>
  </si>
  <si>
    <t>Z2-8168</t>
  </si>
  <si>
    <t>Tina Maver</t>
  </si>
  <si>
    <t>dr.Lidija Fras Zemljič</t>
  </si>
  <si>
    <t>3D - tiskalnik za biomedicinske aplikacije</t>
  </si>
  <si>
    <t>Bioscaffolder</t>
  </si>
  <si>
    <t>Oprema je namenjena raz.dejavnosti v okviru nacionalnih in mednarodnih projektov ter za delo MR in ostale raziskovalce ter za sodelovanje  s gospodarstvom.</t>
  </si>
  <si>
    <t xml:space="preserve">The equipment is intended for research activities within the national and international projects and the work of young researchers, researches and for collaboration with industry.
</t>
  </si>
  <si>
    <t>J1-9169</t>
  </si>
  <si>
    <t>Lidija Fras Zemljič</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</si>
  <si>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</si>
  <si>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</si>
  <si>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</si>
  <si>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</si>
  <si>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</si>
  <si>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</si>
  <si>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</si>
  <si>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P2-0137-0795</t>
  </si>
  <si>
    <t>Nenad Gubeljak</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</si>
  <si>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</si>
  <si>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</si>
  <si>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</si>
  <si>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</si>
  <si>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</si>
  <si>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</si>
  <si>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</si>
  <si>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</si>
  <si>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</si>
  <si>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</si>
  <si>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</si>
  <si>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</si>
  <si>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30.90</t>
  </si>
  <si>
    <t xml:space="preserve">P2-0137-0795 </t>
  </si>
  <si>
    <t>Naprava za meritev zaostalih napetosti Pulstec u-x360</t>
  </si>
  <si>
    <t>Device for measument residual stresses by x-ray</t>
  </si>
  <si>
    <t>Neporušna meritev zaostlalih napetosti z x-žarki</t>
  </si>
  <si>
    <t>Non-destructive measurement by x-ray deffraction</t>
  </si>
  <si>
    <t xml:space="preserve">P2-0120 </t>
  </si>
  <si>
    <t>dr.Tomaž Vuherer</t>
  </si>
  <si>
    <t>Rotacijski upogibni stroj UBM 200</t>
  </si>
  <si>
    <t>Rotary bending machine UBM 200</t>
  </si>
  <si>
    <t>Predhodna najava pri vodju laboratorija +386 2 220 7677</t>
  </si>
  <si>
    <t>Previous anouncenent at head of welding laboratory  +386 2 220 7677</t>
  </si>
  <si>
    <t>Rotacijski upogibni preizkus do 160 Nm in premera18 mm</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</si>
  <si>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</si>
  <si>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</si>
  <si>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</si>
  <si>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</si>
  <si>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</si>
  <si>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</si>
  <si>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</si>
  <si>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</si>
  <si>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</si>
  <si>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</si>
  <si>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</si>
  <si>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</si>
  <si>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P2-0190</t>
  </si>
  <si>
    <t>dr. Bojan Ačko</t>
  </si>
  <si>
    <t>Trikoordinatna merilna naprava</t>
  </si>
  <si>
    <t>Co-ordinate measuring machine</t>
  </si>
  <si>
    <t>Primarno je oprema namenjena raziskavam, lahko pa jo v obsegu 80 ur/mesec uporabljamo tudi za storitve industriji in za pedagoški proces. Cena ure je 63 EUR</t>
  </si>
  <si>
    <t>Primani namen uporabe  je raziskovalna dejavnost (nacionalni raziskovalni programi, evropski projekti, doktorati, magisteriji, razvoj nacionalnega etalona), uporabna pa je tudi v pedagoškem procesu ter za meritve in kalibracije</t>
  </si>
  <si>
    <t>The equipment is primarily used for research(national research programme, european projects, development of national standard for length) but it is also used in the education process as well as in calibration and measurement services</t>
  </si>
  <si>
    <t>45174,45175, 45176</t>
  </si>
  <si>
    <t>P2-0190-0795</t>
  </si>
  <si>
    <t>Bojan Ačko</t>
  </si>
  <si>
    <t>Nacionalni etalon</t>
  </si>
  <si>
    <t>Frekvenčno stabiliziran laser-Lasertex Allanov sistem</t>
  </si>
  <si>
    <t>Laser frequency standard; primary standard for length</t>
  </si>
  <si>
    <t>Oprema je namenjena za raziskave in umerjanje industrijskih laserjev. Okvirna cena storitve: 80 EUR/uro</t>
  </si>
  <si>
    <t xml:space="preserve"> B. Ačko</t>
  </si>
  <si>
    <t>Laserski interferometer Lasertex s progr.opremo</t>
  </si>
  <si>
    <t>Laser interferometer - Lasertex</t>
  </si>
  <si>
    <t>P2-0063</t>
  </si>
  <si>
    <t>dr. Polona Dobnik Dubrovski</t>
  </si>
  <si>
    <t>Porozimeter</t>
  </si>
  <si>
    <t>Uporaba je možna po predhodnem dogovoru.</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</si>
  <si>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</si>
  <si>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P2-0063-0795</t>
  </si>
  <si>
    <t xml:space="preserve">Polona Dobnik Dubrovski, </t>
  </si>
  <si>
    <t>dr. Zoran Ren</t>
  </si>
  <si>
    <t>HPC strežnik + QNAP DISK.POLJE</t>
  </si>
  <si>
    <t>HPC server + QNAP data field</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</si>
  <si>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</si>
  <si>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</si>
  <si>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</si>
  <si>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</si>
  <si>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46764</t>
  </si>
  <si>
    <t>CORE@UM</t>
  </si>
  <si>
    <t>Zoran Ren</t>
  </si>
  <si>
    <t>P2-0196</t>
  </si>
  <si>
    <t>Matjaž Hriberšek</t>
  </si>
  <si>
    <t>Z2-8185</t>
  </si>
  <si>
    <t>Gregor Harih</t>
  </si>
  <si>
    <t>dr. Vanja Kokol</t>
  </si>
  <si>
    <t>Uv-Vis spektrofotometer Tecan Infinite M200</t>
  </si>
  <si>
    <t>Uv-Vis spectrophotometer Tecan Infinite M200</t>
  </si>
  <si>
    <t>Use is possible on the basis of prior agreement.</t>
  </si>
  <si>
    <t>Oprema je namenjena raz.dejavnosti.</t>
  </si>
  <si>
    <t>The equipment is intended for research activities.</t>
  </si>
  <si>
    <t>44690</t>
  </si>
  <si>
    <t>Vanja Kokol</t>
  </si>
  <si>
    <t>L2-9249</t>
  </si>
  <si>
    <t>L2-7576</t>
  </si>
  <si>
    <t>J3-9262</t>
  </si>
  <si>
    <t>3D kapilarna elektroforeza G1600 z Uv-Vis detekcijo</t>
  </si>
  <si>
    <t>3D Capilary electrophoresis Agilent G1600 with Uv-Vis detection</t>
  </si>
  <si>
    <t>44770</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</si>
  <si>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</si>
  <si>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</si>
  <si>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</si>
  <si>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</si>
  <si>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</si>
  <si>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</si>
  <si>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</si>
  <si>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</si>
  <si>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</si>
  <si>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</si>
  <si>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SPS-Food4Future
 Zunanji</t>
  </si>
  <si>
    <t>Lidija Fras
Vanja Kokol</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</si>
  <si>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</si>
  <si>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</si>
  <si>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</si>
  <si>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</si>
  <si>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Aleksandra Lobnik</t>
  </si>
  <si>
    <t>TOC analizator z avtosanplerjem in rač.kontrolo</t>
  </si>
  <si>
    <t>TOC determination apparatus, Multi N/C</t>
  </si>
  <si>
    <t>Simona Vajnhandl</t>
  </si>
  <si>
    <t>Resyntex -H2020 (pričetek projekta 01.06.2015)</t>
  </si>
  <si>
    <t>P2-0157</t>
  </si>
  <si>
    <t>dr. Igor Drstvenšek</t>
  </si>
  <si>
    <t xml:space="preserve">Sistem za geometrijsko verifikacijo in podporo inženirskemu oblikovanju </t>
  </si>
  <si>
    <t>A system for verification of geometric and engineering design support - ATOS II.</t>
  </si>
  <si>
    <t>Uporaba je možna po predhodnem dogovoru in ne vključuje stroškov materiala.</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</si>
  <si>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</si>
  <si>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</si>
  <si>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Igor Drstvenšek</t>
  </si>
  <si>
    <t>RAČUNALNIŠKI SISTEM ATOS OPTERON OSA 250+monitor TFT 19"</t>
  </si>
  <si>
    <t>A part of the system for 3D scanning</t>
  </si>
  <si>
    <t>Projekti pogrami ARRS in lastna sredstva</t>
  </si>
  <si>
    <t>Use is possible by prior arrangement and does not include the cost of materials.</t>
  </si>
  <si>
    <t xml:space="preserve">Oprema je namenjena vsem vrstam raz. dejavnosti </t>
  </si>
  <si>
    <t xml:space="preserve">The equipment is designed for all types of research activities </t>
  </si>
  <si>
    <t>44875</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</si>
  <si>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</si>
  <si>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</si>
  <si>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</si>
  <si>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</si>
  <si>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</si>
  <si>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</si>
  <si>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</si>
  <si>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</si>
  <si>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</si>
  <si>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</si>
  <si>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</si>
  <si>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</si>
  <si>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</si>
  <si>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</si>
  <si>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</si>
  <si>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Naprava za litje MPA 300</t>
  </si>
  <si>
    <t>Investment Casting Equipment MPA 300</t>
  </si>
  <si>
    <t xml:space="preserve">Litje izdelkov iz barvnih kovin, na podlagi pramodela, ki se ga iztali/izžge iz kalupa. </t>
  </si>
  <si>
    <t>Investment Casting of non-ferrous materials</t>
  </si>
  <si>
    <t>44512</t>
  </si>
  <si>
    <t>Sistem za hitro serijsko izdelavo medicinskih vsadkov (Naprava za lasersko sintranje)</t>
  </si>
  <si>
    <t>Fast serial medical implant production system</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</si>
  <si>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</si>
  <si>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</si>
  <si>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P2-0123</t>
  </si>
  <si>
    <t>dr.Jelka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</si>
  <si>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</si>
  <si>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</si>
  <si>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</si>
  <si>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</si>
  <si>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</si>
  <si>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 xml:space="preserve"> P2-0123-0795</t>
  </si>
  <si>
    <t>Jelka Geršak</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</si>
  <si>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</si>
  <si>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</si>
  <si>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</si>
  <si>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</si>
  <si>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</si>
  <si>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</si>
  <si>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P2-0196-0795</t>
  </si>
  <si>
    <t>KEPOI</t>
  </si>
  <si>
    <t>J2-8186</t>
  </si>
  <si>
    <t>Matej Vesenjak</t>
  </si>
  <si>
    <t>Dodatna oprema za laserski merilnik pretoka vode</t>
  </si>
  <si>
    <t>Additional equipment for laser anemometer</t>
  </si>
  <si>
    <t>43112</t>
  </si>
  <si>
    <t>dr. Matej Zadravec</t>
  </si>
  <si>
    <t>Liofilizator</t>
  </si>
  <si>
    <t>Laboratory Freeze Drier</t>
  </si>
  <si>
    <t>Namen opreme so meritve in sušenje izdelkov.</t>
  </si>
  <si>
    <t xml:space="preserve">Purpose of this equipment are measurement and material drying. </t>
  </si>
  <si>
    <t>dr. Jurij Iljaž</t>
  </si>
  <si>
    <t>Termokamera</t>
  </si>
  <si>
    <t>Flir termografska kamera</t>
  </si>
  <si>
    <t>Namen opreme je meritev površinske temperature s pomočjo IR spektra</t>
  </si>
  <si>
    <t>Purpose of this equipment is to measure surface temperature using IR spectrum.</t>
  </si>
  <si>
    <t>47325, 47326</t>
  </si>
  <si>
    <t>P2-0120</t>
  </si>
  <si>
    <t>dr. Ivan Anžel</t>
  </si>
  <si>
    <t>Sistem za kvantitativno analizo mikroskopske slike z opremo</t>
  </si>
  <si>
    <t>System for quantitative analysis of microscopic figures with equipment</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</si>
  <si>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</si>
  <si>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</si>
  <si>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</si>
  <si>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Ivan Anžel</t>
  </si>
  <si>
    <t>IO-0029-0795</t>
  </si>
  <si>
    <t>Rebka Rudolf</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</si>
  <si>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</si>
  <si>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</si>
  <si>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</si>
  <si>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</si>
  <si>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</si>
  <si>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</si>
  <si>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</si>
  <si>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Visokoločljivi vrstični elektronski mikroskop FE SEM SIRION 400 NC z EDX mikroanalizatorjem</t>
  </si>
  <si>
    <t xml:space="preserve">High resolution field emission scanning electron microscope with EDX microanalyser </t>
  </si>
  <si>
    <t>44602</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</si>
  <si>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</si>
  <si>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</si>
  <si>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</si>
  <si>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</si>
  <si>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</si>
  <si>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</si>
  <si>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</si>
  <si>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</si>
  <si>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Ivo Pahole</t>
  </si>
  <si>
    <t>Univerza v Ljubljani, Fakulteta za matematiko in fiziko</t>
  </si>
  <si>
    <t>P1-0099</t>
  </si>
  <si>
    <t>Slobodan Žumer</t>
  </si>
  <si>
    <t>Računalniška gruča Asgard (Paket 13)</t>
  </si>
  <si>
    <t>Asgard Computing cluster</t>
  </si>
  <si>
    <t xml:space="preserve">Paket 13, programi, projekti </t>
  </si>
  <si>
    <t>Oddaljeni dostop v skladu z razpoložljivostjo opreme in v dogovoru s kontaktno osebo</t>
  </si>
  <si>
    <t>Remote access upon request - check the availability with the contact person.</t>
  </si>
  <si>
    <t>Gruča računalnikov z okoli 170 procesorskimi jedri, namenjena intenzivnemu numeričnemu računstvu.</t>
  </si>
  <si>
    <t>Computer cluster (170 processor cores approx.) for numerically intensive computation.</t>
  </si>
  <si>
    <t>http://www.fmf.uni-lj.si/si/</t>
  </si>
  <si>
    <t>Rudolf Podgornik</t>
  </si>
  <si>
    <t>P1-0188</t>
  </si>
  <si>
    <t>Nedjeljka Žagar</t>
  </si>
  <si>
    <t>MRIC</t>
  </si>
  <si>
    <t>Anton ramšak</t>
  </si>
  <si>
    <t>Hibridna računalniška gruča za intenzivno vzporedno računanje in multidisciplinarno rabo - gruča Olimp (Paket 16)</t>
  </si>
  <si>
    <t>Hybrid computer cluster for intensive parallel computation and multidisciplinary applications - Olimp</t>
  </si>
  <si>
    <t xml:space="preserve">Paket 16, programi, projekti </t>
  </si>
  <si>
    <t>Gruča računalnikov z okoli 240 procesorskimi jedri, namenjena intenzivnemu (tudi visoko paralelnemu) numeričnemu računstvu. Vsebuje tudi grafične procesne enote.</t>
  </si>
  <si>
    <t>Computer cluster (240 processor cores approx.) for numerically intensive (also highly parallel) computation. Contains also graphucal processing units.</t>
  </si>
  <si>
    <t>N1-0055</t>
  </si>
  <si>
    <t>Tomaž Prosen</t>
  </si>
  <si>
    <t>J1-7435</t>
  </si>
  <si>
    <t>N1-0040</t>
  </si>
  <si>
    <t>Tomaž Zwitter</t>
  </si>
  <si>
    <t>P1-0389</t>
  </si>
  <si>
    <t>Matija Milanič</t>
  </si>
  <si>
    <t>P1-0044</t>
  </si>
  <si>
    <t>Računalniška gruča Grom</t>
  </si>
  <si>
    <t>Storm Computing cluster</t>
  </si>
  <si>
    <t>Gruča računalnikov z okoli 100 procesorskimi jedri, namenjena intenzivnemu numeričnemu računstvu.</t>
  </si>
  <si>
    <t>Computer cluster (100 processor cores approx.) for numerically intensive computation.</t>
  </si>
  <si>
    <t>Janez Bonča</t>
  </si>
  <si>
    <t>N1-0025</t>
  </si>
  <si>
    <t>Računalniška gruča Avalon</t>
  </si>
  <si>
    <t>Avalon Computing cluster</t>
  </si>
  <si>
    <t>Gruča računalnikov z okoli 360 procesorskimi jedri, namenjena intenzivnemu (tudi zmerno paralelnemu) numeričnemu računstvu.</t>
  </si>
  <si>
    <t>Computer cluster (360 processor cores approx.) for numerically intensive (also moderately parallel) computation.</t>
  </si>
  <si>
    <t>Miha Ravnik</t>
  </si>
  <si>
    <t>Računalniška gruča za intenzivno multidisciplinarno računanje – gruča Paket 17 v sklopu sistema računskih strežnikov Olimp</t>
  </si>
  <si>
    <t>Paket 17, programi, projekti</t>
  </si>
  <si>
    <t>Gruča v sklopu sistema računskih strežnikov Olimp s 432 procesorskimi nitmi za intenzivno (tudi visoko paralelno) numeričnemo računstvo.</t>
  </si>
  <si>
    <t>Computer cluster in a system of computer clusters Olimp with 432 processor cores approx. for numerically intensive (also highly parallel) computation.</t>
  </si>
  <si>
    <t>prof. dr. Tomaž Zwitter</t>
  </si>
  <si>
    <t>prof. dr. Robert Jeraj</t>
  </si>
  <si>
    <t>prof. dr. Rudolf Podgornik</t>
  </si>
  <si>
    <t>ZVKDS</t>
  </si>
  <si>
    <t>L1-5453</t>
  </si>
  <si>
    <t>Polonca Ropret</t>
  </si>
  <si>
    <t>Raman komponenta</t>
  </si>
  <si>
    <t>Combined Raman - FTIR spectrometer coupled to a microscope</t>
  </si>
  <si>
    <t>Oprema je dostopna po predhodnem dogovoru s skrbnikom opreme. Kontakt po elektronski pošti: polona.ropret@zvkds.si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</si>
  <si>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</si>
  <si>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</si>
  <si>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100 €+20% DDV</t>
  </si>
  <si>
    <t>www.zvkds.si</t>
  </si>
  <si>
    <t>ZVKDS, Raziskovalni inštitut</t>
  </si>
  <si>
    <t>ZVKDS, Naravoslovni oddelek</t>
  </si>
  <si>
    <t>ZAG</t>
  </si>
  <si>
    <t>FTIR komponeta</t>
  </si>
  <si>
    <t>70 € +20% DDV</t>
  </si>
  <si>
    <t>Univerza v Mariboru, Medicinska fakulteta</t>
  </si>
  <si>
    <t>Dvofotonski laser Coherent Chameleon Ultra II</t>
  </si>
  <si>
    <t>Two-photon laser Chameleon Ultra II</t>
  </si>
  <si>
    <t>Oprema je nameščena kot del centra za nelinerano mikroskopijo - predhodni telefonski dogovor s predstojnikom Inštituta za fiziologijo, doc. dr. Andražem Stožerjem</t>
  </si>
  <si>
    <t>Access to equiptment that is part of the center for nonlinear mikroscopy may be granted by a preceding telephone call with Head of Institute of Physiology, Assist. Prof. Andraž Stožer, MD, PhD</t>
  </si>
  <si>
    <t xml:space="preserve">Nelinearna mikroskopija. Mirkoskopija z dvo- in multifotonsko ekscitacijo. </t>
  </si>
  <si>
    <t>Non-linear microscopy. Two- and multiphoton excitation microscopy.</t>
  </si>
  <si>
    <t>1936, 2170</t>
  </si>
  <si>
    <t>http://www.mf.um.si/attachments/article/3449/PREDSTAVITEV%20LABORATORIJEV%20MEDICINSKE%20FAKULTETE%20UNIVERZE%20V%20MARIBORU.pdf</t>
  </si>
  <si>
    <t>N3-0048</t>
  </si>
  <si>
    <t>Člani projektne skupine</t>
  </si>
  <si>
    <t xml:space="preserve">Člani programske skupine. </t>
  </si>
  <si>
    <t>J3-9289</t>
  </si>
  <si>
    <t>Sodelovanje s Kanando (Univerza v Alberi, prof. P. MacDonald), raziskave človeških Langerhansovih  otočkov</t>
  </si>
  <si>
    <t>Člani programske skupine P3-0396)</t>
  </si>
  <si>
    <t>Sodelovanje z Madžarsko (prof. V. Venglovetz), raziskave duktalnih celic trebušne slinavke)</t>
  </si>
  <si>
    <t>Pokončni konfokalni mikroskopski sistem LEICA SP5</t>
  </si>
  <si>
    <t>Upright confocal microscope system LEICA SP5</t>
  </si>
  <si>
    <t>Paket 13, drugi javni viri</t>
  </si>
  <si>
    <t xml:space="preserve">Nelinearna mikroskopija. Mikroskopija živih celic. Mikroskopija časovnih vrst. Razlikovanje več barvil.   </t>
  </si>
  <si>
    <t>Non-linear microscopy.  Live cell imaging. Time lapse imaging. Multicolor dye discrimination.</t>
  </si>
  <si>
    <t>2861, 2862</t>
  </si>
  <si>
    <t>Univerzitetna klinika za pljučne bolezni in alergijo Golnik</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</si>
  <si>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</si>
  <si>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</si>
  <si>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</si>
  <si>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</si>
  <si>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</si>
  <si>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</si>
  <si>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</si>
  <si>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www.klinika-golnik.si</t>
  </si>
  <si>
    <t>P3-0360: Celostna obravnava alergijskih bolezni in astme v Sloveniji od epidemiologije do genetike</t>
  </si>
  <si>
    <t>Mitja Košnik</t>
  </si>
  <si>
    <t>Aleš Rozman</t>
  </si>
  <si>
    <t>25177</t>
  </si>
  <si>
    <t>Raziskovalna oprema molekularne in funkcijske genomike za področje pulmologije in alergologije</t>
  </si>
  <si>
    <t>digitalni mikroskop Nikon Coolscop tip II</t>
  </si>
  <si>
    <t>Paket št.13</t>
  </si>
  <si>
    <t>J3-7372</t>
  </si>
  <si>
    <t>Tanja Čufer</t>
  </si>
  <si>
    <t>Diagnostika pljučnega raka</t>
  </si>
  <si>
    <t>Osebje Lab. za citologijo in patologijo
 Osebje oddelka za bronhoskopijo</t>
  </si>
  <si>
    <t>Raziskovalna oprema molekularne in funkcijske genomike za področje pulmologije in alergologije – 1. sklop</t>
  </si>
  <si>
    <t>centrifuga 5810 R</t>
  </si>
  <si>
    <t xml:space="preserve">ABI PRISM 7500 (real time PCR - kvantitativni PCR) </t>
  </si>
  <si>
    <t>Diagnostika filiginskih mutacij in HAE ter cistične fibroze</t>
  </si>
  <si>
    <t>Osebje Lab. za imunologijo in molekularno biologijo</t>
  </si>
  <si>
    <t>NRI narrow band imaging CV-180 video procesor</t>
  </si>
  <si>
    <t>Osebje oddelka za bronhoskopijo</t>
  </si>
  <si>
    <t>NRI narrow band imaging CLV-180 izvor svetlobe</t>
  </si>
  <si>
    <t>raziskovalna oprema molekularne in funkcijske genomike za področje pulmologije in alergologije – 2. sklop</t>
  </si>
  <si>
    <t>invertni mikroskop IX51</t>
  </si>
  <si>
    <t>Celična kultivacija</t>
  </si>
  <si>
    <t>Osebje Lab. za imunologijo in molekularno biologiojo
Osebje Lab. za citologijo in patologijo</t>
  </si>
  <si>
    <t>Matjaž Fležar</t>
  </si>
  <si>
    <t>15710</t>
  </si>
  <si>
    <t>VMAX Encore 22D</t>
  </si>
  <si>
    <t>Funkcionalne meritve na področju pulmologije</t>
  </si>
  <si>
    <t>Osebje oddelka za respiratorno funkcijsko diagnostiko</t>
  </si>
  <si>
    <t>Aparat Miseg sistem C093 Sekvenator</t>
  </si>
  <si>
    <t>NGS - Next Generation Sequencing</t>
  </si>
  <si>
    <t>Paket.št.16</t>
  </si>
  <si>
    <t>Genomska analiza kompleksnih vzorcev</t>
  </si>
  <si>
    <t>Osebje Lab. za imunologijo in molekularno biologijo
Osebje Lab. za citologijo in patologijo</t>
  </si>
  <si>
    <t>\</t>
  </si>
  <si>
    <t>Žiga Kokalj</t>
  </si>
  <si>
    <t>25640</t>
  </si>
  <si>
    <t>STK professional Edition</t>
  </si>
  <si>
    <t>Rezultati testov in analiz dostopni preko spletnih storitev. Pisno naročilo se opravi po elektronski pošti na info@space.si.</t>
  </si>
  <si>
    <t>Tests and analysis results available through web services. Order shall be made by e-mail to info@space.si.</t>
  </si>
  <si>
    <t>Programsko okolje za načrtovanje and analizo satelitskih misij</t>
  </si>
  <si>
    <t>Programming environment for design and analyses of satellite missions</t>
  </si>
  <si>
    <t>0003</t>
  </si>
  <si>
    <t>www.space.si</t>
  </si>
  <si>
    <t>Martin Lamut</t>
  </si>
  <si>
    <t>25497</t>
  </si>
  <si>
    <t>Nanoindenter</t>
  </si>
  <si>
    <t>Direkten dostop izkušenemu operaterju. Pisna rezervacija se opravi po elektronski pošti na info@space.si.</t>
  </si>
  <si>
    <t>Direct access by trained operator. Written reservation shall be made by e-mail to info@space.si.</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</si>
  <si>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</si>
  <si>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</si>
  <si>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</si>
  <si>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28468</t>
  </si>
  <si>
    <t>Telemetrijski ENCODER</t>
  </si>
  <si>
    <t>Telemetry ENCODER</t>
  </si>
  <si>
    <t>Dostopno samo preko VESOLJE-SI operaterja. Pisna rezervacija se opravi po elektronski pošti na info@space.si.</t>
  </si>
  <si>
    <t>Acces only through SPACE-SI operator. Written reservation shall be made by e-mail to info@space.si.</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</si>
  <si>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</si>
  <si>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</si>
  <si>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</si>
  <si>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Barbara Malič</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</si>
  <si>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</si>
  <si>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</si>
  <si>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</si>
  <si>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</si>
  <si>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</si>
  <si>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Peter Cvahte</t>
  </si>
  <si>
    <t>20140</t>
  </si>
  <si>
    <t>Pilotna naprava za vertikalno litje specialnih zlitin</t>
  </si>
  <si>
    <t>A pilot device for the vertical casting of special alloys</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</si>
  <si>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</si>
  <si>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</si>
  <si>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</si>
  <si>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</si>
  <si>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</si>
  <si>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</si>
  <si>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</si>
  <si>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</si>
  <si>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</si>
  <si>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Goran Kugler</t>
  </si>
  <si>
    <t>19623</t>
  </si>
  <si>
    <t>A system for virtual modeling and optimi</t>
  </si>
  <si>
    <t>A system for virtual modeling and optimisation of micro/nano satellite technologies</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</si>
  <si>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</si>
  <si>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</si>
  <si>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</si>
  <si>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</si>
  <si>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</si>
  <si>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</si>
  <si>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</si>
  <si>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</si>
  <si>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Matevž Bošnak</t>
  </si>
  <si>
    <t>31982</t>
  </si>
  <si>
    <t>Air bearings</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</si>
  <si>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</si>
  <si>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</si>
  <si>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</si>
  <si>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</si>
  <si>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</si>
  <si>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</si>
  <si>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</si>
  <si>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</si>
  <si>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</si>
  <si>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</si>
  <si>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</si>
  <si>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</si>
  <si>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</si>
  <si>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</si>
  <si>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</si>
  <si>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</si>
  <si>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</si>
  <si>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</si>
  <si>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</si>
  <si>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</si>
  <si>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</si>
  <si>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</si>
  <si>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</si>
  <si>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Nacionalni inštitut za javno zdravje</t>
  </si>
  <si>
    <t>Brane Leskošek/Jožica Maučec Zakotnik</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</si>
  <si>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</si>
  <si>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</si>
  <si>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</si>
  <si>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</si>
  <si>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</si>
  <si>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</si>
  <si>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</si>
  <si>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http://www.nijz.si/</t>
  </si>
  <si>
    <t>Andrea Backović-Juričan, Tjaša Knific, Brane Leskošek</t>
  </si>
  <si>
    <t>CINDI WHO projekt</t>
  </si>
  <si>
    <t>Health Promotion Wales, Anglija.</t>
  </si>
  <si>
    <t>UP Fakulteta za management</t>
  </si>
  <si>
    <t>7097-001</t>
  </si>
  <si>
    <t>P5-0049</t>
  </si>
  <si>
    <t>Maja Meško</t>
  </si>
  <si>
    <t>Posodobitev računalniškega centra za management</t>
  </si>
  <si>
    <t>2010-2012</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</si>
  <si>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</si>
  <si>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</si>
  <si>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</si>
  <si>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</si>
  <si>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</si>
  <si>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http://www.fm-kp.si/si/raziskovanje.html</t>
  </si>
  <si>
    <t>4, 14, 19, 23, 24</t>
  </si>
  <si>
    <t>Dušan Lesjak, Mitja Ruzzier, Nada Trunk Širca, Mirko Markič, Viktorija Florjančič, Zvone Vodovnik, Milan Vodopivec, Tina Bratkovič Kregar, Jasna Auer Antončič, Mihaela Kosančič</t>
  </si>
  <si>
    <t>Borut Likar</t>
  </si>
  <si>
    <t>J5-7588</t>
  </si>
  <si>
    <t>Mitja Ruzzier, Jasna Auer Antončič, Tina Bratkovič Kregar, Doris Gomezelj Omerzel</t>
  </si>
  <si>
    <t>J5-8232</t>
  </si>
  <si>
    <t>Milan Vodopivec, Suzana Laporšek, Matija Vodopivec, Mihaela Kosančič</t>
  </si>
  <si>
    <t>V5-1646</t>
  </si>
  <si>
    <t>Borut Likar, Peter Štrukelj</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</si>
  <si>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</si>
  <si>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</si>
  <si>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</si>
  <si>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</si>
  <si>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</si>
  <si>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</si>
  <si>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1203933, 1203934, 1203935, 1203936, 1203937, 1203938, 1203939, 1203940, 1203941, 1203942</t>
  </si>
  <si>
    <t>Dušan Lesjak, Mitja Ruzzier, Nada Trunk Širca, Mirko Markič, Viktorija Florjančič, Milan Vodopivec, Tina Bratkovič Kregar, Jasna Auer Antončič, Armand Faganel, Roberto Biloslavo, Doris Gomezelj Omerzel, Mateja Jerman, Suzana Laporšek, Maja Meško, Igor  Rižnar, Klemen Širok, Mihaela Kosančič</t>
  </si>
  <si>
    <t xml:space="preserve"> /</t>
  </si>
  <si>
    <t>V5-1425</t>
  </si>
  <si>
    <t>Računalnik uporabljajo raziskovalci UP FM.</t>
  </si>
  <si>
    <t>Computer is used by researchers UP FM.</t>
  </si>
  <si>
    <t>Oprema je namenjena zbiranju in obdelavi podatkov v raziskovanju v managementu (večinoma 5.04)</t>
  </si>
  <si>
    <t xml:space="preserve">The equipment is intended for the collection and processing od datas in the area of management (mostly 5.04). </t>
  </si>
  <si>
    <t>1203945</t>
  </si>
  <si>
    <t>Peter Štrukelj, Borut Likar</t>
  </si>
  <si>
    <t>Dušan Lesjak</t>
  </si>
  <si>
    <t>06165</t>
  </si>
  <si>
    <t>1217595</t>
  </si>
  <si>
    <t>1217576, 1217577, 1217578, 1217579, 1217580</t>
  </si>
  <si>
    <t>Milan Vodopivec</t>
  </si>
  <si>
    <t>09745</t>
  </si>
  <si>
    <t>1217602</t>
  </si>
  <si>
    <t>Univerzitetni klinični center Maribor</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</si>
  <si>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</si>
  <si>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</si>
  <si>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</si>
  <si>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</si>
  <si>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</si>
  <si>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</si>
  <si>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</si>
  <si>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</si>
  <si>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http://www.ukc-mb.si</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</si>
  <si>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</si>
  <si>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</si>
  <si>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</si>
  <si>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</si>
  <si>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</si>
  <si>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</si>
  <si>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</si>
  <si>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</si>
  <si>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</si>
  <si>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</si>
  <si>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</si>
  <si>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</si>
  <si>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</si>
  <si>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</si>
  <si>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</si>
  <si>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</si>
  <si>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</si>
  <si>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</si>
  <si>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</si>
  <si>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</si>
  <si>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</si>
  <si>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</si>
  <si>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</si>
  <si>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</si>
  <si>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</si>
  <si>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</si>
  <si>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</si>
  <si>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</si>
  <si>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</si>
  <si>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</si>
  <si>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</si>
  <si>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</si>
  <si>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</si>
  <si>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</si>
  <si>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</si>
  <si>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</si>
  <si>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</si>
  <si>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</si>
  <si>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</si>
  <si>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</si>
  <si>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</si>
  <si>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</si>
  <si>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</si>
  <si>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</si>
  <si>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</si>
  <si>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</si>
  <si>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</si>
  <si>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</si>
  <si>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</si>
  <si>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</si>
  <si>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</si>
  <si>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</si>
  <si>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</si>
  <si>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</si>
  <si>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</si>
  <si>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</si>
  <si>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</si>
  <si>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https://www.ukc-mb.si/obvestila/oglasi/</t>
  </si>
  <si>
    <t>Laboratorij za OBMP</t>
  </si>
  <si>
    <t xml:space="preserve">Optična oprema za mikrokirurške operacije na modih in mikrofertilizacijo s semenčicami iz tkiva mod pri moških s težko obliko azoospermije </t>
  </si>
  <si>
    <t>Optical equipment for microsurgical testicular biopsy and intracytoplasmic sperm injection with testicular spermatozoa in men with a severe azospermia</t>
  </si>
  <si>
    <t>En del optične opreme se uporablja za identifikacijo semenskih kanalčkov z ohranjeno spermatogenezo med mikrokirurško biopsijo testisa. Drugi del optične opreme se uporablja za identifikacijo in izolacijo sperme iz bioptičnega tkiva, ki se nato uporablja v postopku intracitoplazmatske injekcije semenčic v procesu oploditve in vitro.</t>
  </si>
  <si>
    <t>One part of the optical equipment is used to identify tubuli seminiferi with preserved spermatogenesis during microsurgical testicular biopsy. The second part of optical equipment is used to identify and isolate sperm from bioptic tissue , which is then used in the intracytoplasmic sperm injection in the in vitro fertilization process.</t>
  </si>
  <si>
    <t>132892; 133312</t>
  </si>
  <si>
    <t>Institut "Jožef Stefan"</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</si>
  <si>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</si>
  <si>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</si>
  <si>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</si>
  <si>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</si>
  <si>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</si>
  <si>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</si>
  <si>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</si>
  <si>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</si>
  <si>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11/265</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</si>
  <si>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</si>
  <si>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</si>
  <si>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</si>
  <si>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</si>
  <si>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</si>
  <si>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</si>
  <si>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</si>
  <si>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</si>
  <si>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14/191</t>
  </si>
  <si>
    <t>IJS</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</si>
  <si>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</si>
  <si>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</si>
  <si>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</si>
  <si>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</si>
  <si>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</si>
  <si>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</si>
  <si>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</si>
  <si>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</si>
  <si>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</si>
  <si>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</si>
  <si>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</si>
  <si>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</si>
  <si>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</si>
  <si>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</si>
  <si>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</si>
  <si>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</si>
  <si>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</si>
  <si>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</si>
  <si>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</si>
  <si>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</si>
  <si>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</si>
  <si>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</si>
  <si>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</si>
  <si>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</si>
  <si>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</si>
  <si>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</si>
  <si>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</si>
  <si>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</si>
  <si>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</si>
  <si>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</si>
  <si>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</si>
  <si>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</si>
  <si>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</si>
  <si>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</si>
  <si>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</si>
  <si>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P2-0105</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</si>
  <si>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</si>
  <si>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</si>
  <si>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</si>
  <si>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</si>
  <si>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</si>
  <si>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</si>
  <si>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13/229</t>
  </si>
  <si>
    <t>Marija Kosec</t>
  </si>
  <si>
    <t>J2-1227</t>
  </si>
  <si>
    <t>L2-2343</t>
  </si>
  <si>
    <t>Janez Holc</t>
  </si>
  <si>
    <t>Denis Arčon</t>
  </si>
  <si>
    <t>14080</t>
  </si>
  <si>
    <t>Določitev fizikalno-kemijskih lastnosti trdnih in tekočih snovi</t>
  </si>
  <si>
    <t xml:space="preserve">Determination of physical-chemical properties of solids and liquids </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</si>
  <si>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</si>
  <si>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</si>
  <si>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</si>
  <si>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</si>
  <si>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</si>
  <si>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</si>
  <si>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</si>
  <si>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</si>
  <si>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</si>
  <si>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</si>
  <si>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</si>
  <si>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</si>
  <si>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</si>
  <si>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</si>
  <si>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</si>
  <si>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</si>
  <si>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</si>
  <si>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</si>
  <si>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</si>
  <si>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</si>
  <si>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</si>
  <si>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</si>
  <si>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</si>
  <si>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</si>
  <si>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</si>
  <si>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</si>
  <si>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</si>
  <si>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</si>
  <si>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</si>
  <si>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Tomaž Skapin</t>
  </si>
  <si>
    <t>FTIR spektrometer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</si>
  <si>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</si>
  <si>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</si>
  <si>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</si>
  <si>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</si>
  <si>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</si>
  <si>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</si>
  <si>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</si>
  <si>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</si>
  <si>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</si>
  <si>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</si>
  <si>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</si>
  <si>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</si>
  <si>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</si>
  <si>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</si>
  <si>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</si>
  <si>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</si>
  <si>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</si>
  <si>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</si>
  <si>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</si>
  <si>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</si>
  <si>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</si>
  <si>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</si>
  <si>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</si>
  <si>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</si>
  <si>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</si>
  <si>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</si>
  <si>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</si>
  <si>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</si>
  <si>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</si>
  <si>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</si>
  <si>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</si>
  <si>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</si>
  <si>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</si>
  <si>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</si>
  <si>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</si>
  <si>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</si>
  <si>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</si>
  <si>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</si>
  <si>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</si>
  <si>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</si>
  <si>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By arrangement</t>
  </si>
  <si>
    <t>Numerično modeliranje kompleksnih sistemov</t>
  </si>
  <si>
    <t>Numerical modelling of complex systems</t>
  </si>
  <si>
    <t>46613 01,46613 02,47447 XIV 207</t>
  </si>
  <si>
    <t xml:space="preserve">13/207 </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</si>
  <si>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</si>
  <si>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</si>
  <si>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</si>
  <si>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</si>
  <si>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</si>
  <si>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</si>
  <si>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</si>
  <si>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</si>
  <si>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</si>
  <si>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</si>
  <si>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</si>
  <si>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</si>
  <si>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</si>
  <si>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</si>
  <si>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</si>
  <si>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</si>
  <si>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</si>
  <si>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</si>
  <si>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</si>
  <si>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</si>
  <si>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</si>
  <si>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</si>
  <si>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</si>
  <si>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</si>
  <si>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</si>
  <si>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</si>
  <si>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</si>
  <si>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</si>
  <si>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</si>
  <si>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</si>
  <si>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</si>
  <si>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J2-1433</t>
  </si>
  <si>
    <t>Jožef Pezdič</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</si>
  <si>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</si>
  <si>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</si>
  <si>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</si>
  <si>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</si>
  <si>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</si>
  <si>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</si>
  <si>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</si>
  <si>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</si>
  <si>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</si>
  <si>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</si>
  <si>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</si>
  <si>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</si>
  <si>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</si>
  <si>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</si>
  <si>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</si>
  <si>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</si>
  <si>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</si>
  <si>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</si>
  <si>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</si>
  <si>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</si>
  <si>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</si>
  <si>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</si>
  <si>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</si>
  <si>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</si>
  <si>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</si>
  <si>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</si>
  <si>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</si>
  <si>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</si>
  <si>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</si>
  <si>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</si>
  <si>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</si>
  <si>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</si>
  <si>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</si>
  <si>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</si>
  <si>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</si>
  <si>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</si>
  <si>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</si>
  <si>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</si>
  <si>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</si>
  <si>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</si>
  <si>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</si>
  <si>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</si>
  <si>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</si>
  <si>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</si>
  <si>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</si>
  <si>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</si>
  <si>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</si>
  <si>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</si>
  <si>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</si>
  <si>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</si>
  <si>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</si>
  <si>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</si>
  <si>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</si>
  <si>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</si>
  <si>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</si>
  <si>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</si>
  <si>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</si>
  <si>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</si>
  <si>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</si>
  <si>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</si>
  <si>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</si>
  <si>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</si>
  <si>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</si>
  <si>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</si>
  <si>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</si>
  <si>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</si>
  <si>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</si>
  <si>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</si>
  <si>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</si>
  <si>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</si>
  <si>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</si>
  <si>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</si>
  <si>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</si>
  <si>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</si>
  <si>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</si>
  <si>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</si>
  <si>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</si>
  <si>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</si>
  <si>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</si>
  <si>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</si>
  <si>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</si>
  <si>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</si>
  <si>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</si>
  <si>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</si>
  <si>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</si>
  <si>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</si>
  <si>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</si>
  <si>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</si>
  <si>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</si>
  <si>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</si>
  <si>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</si>
  <si>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</si>
  <si>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</si>
  <si>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</si>
  <si>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</si>
  <si>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</si>
  <si>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</si>
  <si>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</si>
  <si>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</si>
  <si>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</si>
  <si>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</si>
  <si>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</si>
  <si>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</si>
  <si>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</si>
  <si>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</si>
  <si>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</si>
  <si>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</si>
  <si>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</si>
  <si>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</si>
  <si>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</si>
  <si>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</si>
  <si>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</si>
  <si>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</si>
  <si>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</si>
  <si>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</si>
  <si>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</si>
  <si>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</si>
  <si>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</si>
  <si>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</si>
  <si>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</si>
  <si>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</si>
  <si>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</si>
  <si>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</si>
  <si>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</si>
  <si>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</si>
  <si>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</si>
  <si>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</si>
  <si>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</si>
  <si>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</si>
  <si>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</si>
  <si>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</si>
  <si>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</si>
  <si>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</si>
  <si>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</si>
  <si>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</si>
  <si>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</si>
  <si>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</si>
  <si>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</si>
  <si>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</si>
  <si>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</si>
  <si>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</si>
  <si>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</si>
  <si>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</si>
  <si>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</si>
  <si>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</si>
  <si>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</si>
  <si>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</si>
  <si>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</si>
  <si>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</si>
  <si>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</si>
  <si>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</si>
  <si>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</si>
  <si>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</si>
  <si>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</si>
  <si>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</si>
  <si>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</si>
  <si>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</si>
  <si>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</si>
  <si>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</si>
  <si>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</si>
  <si>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</si>
  <si>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</si>
  <si>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</si>
  <si>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</si>
  <si>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</si>
  <si>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</si>
  <si>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</si>
  <si>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</si>
  <si>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</si>
  <si>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</si>
  <si>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</si>
  <si>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</si>
  <si>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</si>
  <si>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</si>
  <si>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P2-0084</t>
  </si>
  <si>
    <t>Spomenka Kobe</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</si>
  <si>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</si>
  <si>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</si>
  <si>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</si>
  <si>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</si>
  <si>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</si>
  <si>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</si>
  <si>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</si>
  <si>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</si>
  <si>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</si>
  <si>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</si>
  <si>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</si>
  <si>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</si>
  <si>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</si>
  <si>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</si>
  <si>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</si>
  <si>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</si>
  <si>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</si>
  <si>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</si>
  <si>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</si>
  <si>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</si>
  <si>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</si>
  <si>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</si>
  <si>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</si>
  <si>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</si>
  <si>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</si>
  <si>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</si>
  <si>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</si>
  <si>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</si>
  <si>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</si>
  <si>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</si>
  <si>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</si>
  <si>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</si>
  <si>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</si>
  <si>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</si>
  <si>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</si>
  <si>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</si>
  <si>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</si>
  <si>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</si>
  <si>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</si>
  <si>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</si>
  <si>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</si>
  <si>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</si>
  <si>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</si>
  <si>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</si>
  <si>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</si>
  <si>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</si>
  <si>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</si>
  <si>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</si>
  <si>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</si>
  <si>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</si>
  <si>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</si>
  <si>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</si>
  <si>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</si>
  <si>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</si>
  <si>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</si>
  <si>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</si>
  <si>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</si>
  <si>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</si>
  <si>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</si>
  <si>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</si>
  <si>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</si>
  <si>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</si>
  <si>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</si>
  <si>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</si>
  <si>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</si>
  <si>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</si>
  <si>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</si>
  <si>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</si>
  <si>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</si>
  <si>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</si>
  <si>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</si>
  <si>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</si>
  <si>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</si>
  <si>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</si>
  <si>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</si>
  <si>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</si>
  <si>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</si>
  <si>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</si>
  <si>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</si>
  <si>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</si>
  <si>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</si>
  <si>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</si>
  <si>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</si>
  <si>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</si>
  <si>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</si>
  <si>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</si>
  <si>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</si>
  <si>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</si>
  <si>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</si>
  <si>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</si>
  <si>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</si>
  <si>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</si>
  <si>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</si>
  <si>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</si>
  <si>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</si>
  <si>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</si>
  <si>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</si>
  <si>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</si>
  <si>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</si>
  <si>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</si>
  <si>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</si>
  <si>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</si>
  <si>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</si>
  <si>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</si>
  <si>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</si>
  <si>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</si>
  <si>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</si>
  <si>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</si>
  <si>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</si>
  <si>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</si>
  <si>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</si>
  <si>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</si>
  <si>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</si>
  <si>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</si>
  <si>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</si>
  <si>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</si>
  <si>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</si>
  <si>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</si>
  <si>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</si>
  <si>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</si>
  <si>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</si>
  <si>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</si>
  <si>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</si>
  <si>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</si>
  <si>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</si>
  <si>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</si>
  <si>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</si>
  <si>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</si>
  <si>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</si>
  <si>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</si>
  <si>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</si>
  <si>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</si>
  <si>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</si>
  <si>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</si>
  <si>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</si>
  <si>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</si>
  <si>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</si>
  <si>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</si>
  <si>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</si>
  <si>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</si>
  <si>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</si>
  <si>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</si>
  <si>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</si>
  <si>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</si>
  <si>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</si>
  <si>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</si>
  <si>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</si>
  <si>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</si>
  <si>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</si>
  <si>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</si>
  <si>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</si>
  <si>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</si>
  <si>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</si>
  <si>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</si>
  <si>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</si>
  <si>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</si>
  <si>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</si>
  <si>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</si>
  <si>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</si>
  <si>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</si>
  <si>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</si>
  <si>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</si>
  <si>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</si>
  <si>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</si>
  <si>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</si>
  <si>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P2-0091</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</si>
  <si>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</si>
  <si>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</si>
  <si>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</si>
  <si>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</si>
  <si>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</si>
  <si>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</si>
  <si>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</si>
  <si>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</si>
  <si>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</si>
  <si>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</si>
  <si>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</si>
  <si>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</si>
  <si>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</si>
  <si>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</si>
  <si>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</si>
  <si>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</si>
  <si>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</si>
  <si>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</si>
  <si>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</si>
  <si>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</si>
  <si>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</si>
  <si>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</si>
  <si>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</si>
  <si>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</si>
  <si>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</si>
  <si>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</si>
  <si>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</si>
  <si>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</si>
  <si>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</si>
  <si>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</si>
  <si>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</si>
  <si>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</si>
  <si>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</si>
  <si>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</si>
  <si>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</si>
  <si>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</si>
  <si>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</si>
  <si>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</si>
  <si>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</si>
  <si>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</si>
  <si>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</si>
  <si>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</si>
  <si>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</si>
  <si>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</si>
  <si>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</si>
  <si>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</si>
  <si>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</si>
  <si>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</si>
  <si>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</si>
  <si>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</si>
  <si>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</si>
  <si>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</si>
  <si>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</si>
  <si>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</si>
  <si>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</si>
  <si>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</si>
  <si>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</si>
  <si>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</si>
  <si>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</si>
  <si>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</si>
  <si>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</si>
  <si>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</si>
  <si>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</si>
  <si>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</si>
  <si>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</si>
  <si>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</si>
  <si>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</si>
  <si>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</si>
  <si>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</si>
  <si>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</si>
  <si>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</si>
  <si>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</si>
  <si>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</si>
  <si>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</si>
  <si>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</si>
  <si>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</si>
  <si>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</si>
  <si>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</si>
  <si>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</si>
  <si>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</si>
  <si>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</si>
  <si>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</si>
  <si>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</si>
  <si>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</si>
  <si>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</si>
  <si>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</si>
  <si>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</si>
  <si>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</si>
  <si>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</si>
  <si>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</si>
  <si>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</si>
  <si>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</si>
  <si>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</si>
  <si>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</si>
  <si>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</si>
  <si>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</si>
  <si>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</si>
  <si>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</si>
  <si>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</si>
  <si>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</si>
  <si>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</si>
  <si>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</si>
  <si>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</si>
  <si>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</si>
  <si>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</si>
  <si>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</si>
  <si>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</si>
  <si>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</si>
  <si>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</si>
  <si>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</si>
  <si>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</si>
  <si>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</si>
  <si>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</si>
  <si>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</si>
  <si>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</si>
  <si>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</si>
  <si>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</si>
  <si>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</si>
  <si>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</si>
  <si>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</si>
  <si>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</si>
  <si>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</si>
  <si>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</si>
  <si>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</si>
  <si>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</si>
  <si>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</si>
  <si>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</si>
  <si>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</si>
  <si>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</si>
  <si>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</si>
  <si>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</si>
  <si>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</si>
  <si>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</si>
  <si>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</si>
  <si>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</si>
  <si>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</si>
  <si>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</si>
  <si>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</si>
  <si>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</si>
  <si>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</si>
  <si>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</si>
  <si>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</si>
  <si>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</si>
  <si>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</si>
  <si>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</si>
  <si>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</si>
  <si>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</si>
  <si>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</si>
  <si>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</si>
  <si>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</si>
  <si>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</si>
  <si>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</si>
  <si>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</si>
  <si>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</si>
  <si>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</si>
  <si>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</si>
  <si>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</si>
  <si>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</si>
  <si>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</si>
  <si>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</si>
  <si>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</si>
  <si>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</si>
  <si>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</si>
  <si>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</si>
  <si>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</si>
  <si>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</si>
  <si>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</si>
  <si>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</si>
  <si>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</si>
  <si>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</si>
  <si>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</si>
  <si>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</si>
  <si>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</si>
  <si>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</si>
  <si>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</si>
  <si>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</si>
  <si>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</si>
  <si>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</si>
  <si>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</si>
  <si>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</si>
  <si>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</si>
  <si>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</si>
  <si>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</si>
  <si>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</si>
  <si>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</si>
  <si>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</si>
  <si>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</si>
  <si>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</si>
  <si>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</si>
  <si>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</si>
  <si>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</si>
  <si>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</si>
  <si>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</si>
  <si>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</si>
  <si>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</si>
  <si>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</si>
  <si>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</si>
  <si>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</si>
  <si>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</si>
  <si>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</si>
  <si>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</si>
  <si>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</si>
  <si>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</si>
  <si>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</si>
  <si>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</si>
  <si>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</si>
  <si>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</si>
  <si>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</si>
  <si>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</si>
  <si>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</si>
  <si>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</si>
  <si>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</si>
  <si>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</si>
  <si>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</si>
  <si>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</si>
  <si>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</si>
  <si>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</si>
  <si>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</si>
  <si>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</si>
  <si>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</si>
  <si>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</si>
  <si>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</si>
  <si>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</si>
  <si>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</si>
  <si>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</si>
  <si>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</si>
  <si>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</si>
  <si>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</si>
  <si>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</si>
  <si>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</si>
  <si>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</si>
  <si>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</si>
  <si>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</si>
  <si>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</si>
  <si>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</si>
  <si>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</si>
  <si>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</si>
  <si>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</si>
  <si>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</si>
  <si>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</si>
  <si>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</si>
  <si>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</si>
  <si>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</si>
  <si>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</si>
  <si>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</si>
  <si>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</si>
  <si>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</si>
  <si>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</si>
  <si>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</si>
  <si>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</si>
  <si>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</si>
  <si>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</si>
  <si>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</si>
  <si>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</si>
  <si>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</si>
  <si>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</si>
  <si>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</si>
  <si>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</si>
  <si>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</si>
  <si>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</si>
  <si>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</si>
  <si>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</si>
  <si>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</si>
  <si>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</si>
  <si>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</si>
  <si>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</si>
  <si>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</si>
  <si>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</si>
  <si>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</si>
  <si>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</si>
  <si>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</si>
  <si>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</si>
  <si>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</si>
  <si>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</si>
  <si>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</si>
  <si>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</si>
  <si>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</si>
  <si>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</si>
  <si>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</si>
  <si>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</si>
  <si>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</si>
  <si>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</si>
  <si>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</si>
  <si>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</si>
  <si>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</si>
  <si>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</si>
  <si>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</si>
  <si>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</si>
  <si>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</si>
  <si>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</si>
  <si>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</si>
  <si>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</si>
  <si>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Goran Dražić</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</si>
  <si>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</si>
  <si>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</si>
  <si>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</si>
  <si>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</si>
  <si>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</si>
  <si>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</si>
  <si>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</si>
  <si>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</si>
  <si>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</si>
  <si>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</si>
  <si>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</si>
  <si>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</si>
  <si>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</si>
  <si>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Maja Remškar</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</si>
  <si>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</si>
  <si>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</si>
  <si>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</si>
  <si>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</si>
  <si>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</si>
  <si>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</si>
  <si>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</si>
  <si>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</si>
  <si>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</si>
  <si>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</si>
  <si>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</si>
  <si>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</si>
  <si>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</si>
  <si>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</si>
  <si>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</si>
  <si>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</si>
  <si>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</si>
  <si>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</si>
  <si>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</si>
  <si>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</si>
  <si>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</si>
  <si>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</si>
  <si>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Upgrade of the HPC computer cluster</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</si>
  <si>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</si>
  <si>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</si>
  <si>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</si>
  <si>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</si>
  <si>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0.05 Eur/cpu hour</t>
  </si>
  <si>
    <t>0.03 Eur/cpu hour</t>
  </si>
  <si>
    <t>0.01 Eur/cpu hour</t>
  </si>
  <si>
    <t>P2-0073</t>
  </si>
  <si>
    <t>Luka Snoj, raziskovalci odseka F-8</t>
  </si>
  <si>
    <t>PR-05877 (JET3)</t>
  </si>
  <si>
    <t>Luka Snoj</t>
  </si>
  <si>
    <t>J2-6752</t>
  </si>
  <si>
    <t>J2-6756</t>
  </si>
  <si>
    <t>Igor Lengar</t>
  </si>
  <si>
    <t>PR-06286 (CEA)</t>
  </si>
  <si>
    <t>Gašper Žerovnik</t>
  </si>
  <si>
    <t>UPGRADE OF HIGH PERFORMANCE COMPUTE CLUSTER</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</si>
  <si>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</si>
  <si>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</si>
  <si>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</si>
  <si>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</si>
  <si>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0.05/jedro</t>
  </si>
  <si>
    <t>0.03 EUR/jedro/ura</t>
  </si>
  <si>
    <t>0.01 EUR/jedro/ura</t>
  </si>
  <si>
    <t>0.05 EUR/jedro/ura</t>
  </si>
  <si>
    <t>Leon Cizelj</t>
  </si>
  <si>
    <t>PR-06291</t>
  </si>
  <si>
    <t>Matjaž Leskovar</t>
  </si>
  <si>
    <t>PR-06292</t>
  </si>
  <si>
    <t>Samir El Shawish</t>
  </si>
  <si>
    <t>high-temperature tribometer</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</si>
  <si>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</si>
  <si>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</si>
  <si>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</si>
  <si>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</si>
  <si>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P2-0082-1</t>
  </si>
  <si>
    <t>Miha Čekada</t>
  </si>
  <si>
    <t>PR-05012</t>
  </si>
  <si>
    <t>Aljaž Drnovšek</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</si>
  <si>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</si>
  <si>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</si>
  <si>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</si>
  <si>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</si>
  <si>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</si>
  <si>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L2-5470</t>
  </si>
  <si>
    <t>L2-6770</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</si>
  <si>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</si>
  <si>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</si>
  <si>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</si>
  <si>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</si>
  <si>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</si>
  <si>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Miha Butinar</t>
  </si>
  <si>
    <t>J1-6739</t>
  </si>
  <si>
    <t>Text analytics servers</t>
  </si>
  <si>
    <t>Čas dostopa do opreme vsak delovni dan od 8:00 do 16:00 po predhodnem dogovoru s skrbnikom. Glede pogojev dostopa in razpoložljivosti kontaktirati skrbnika igor.mozetic@ijs.si</t>
  </si>
  <si>
    <t>The equipment is avaliable upon request every day from 8 am to 4 pm. For access conditions and availabilty contact igor.mozetic@ijs.si</t>
  </si>
  <si>
    <t>Supermicro strežnik</t>
  </si>
  <si>
    <t>Supermicro server</t>
  </si>
  <si>
    <t>6.01</t>
  </si>
  <si>
    <t>6.01.05</t>
  </si>
  <si>
    <t>Odsek za tehnologije znanja</t>
  </si>
  <si>
    <t>NADGRADNJA MBE SISTEMA</t>
  </si>
  <si>
    <t>UPGRADE MBE SISTEM</t>
  </si>
  <si>
    <t>Po predhodnem dogovoru na naslov jure.strle@ijs.si. Zaradi daljših časov priprave sistema na rasti drugih kristalov je potrebno računati na večtedenske zamike.</t>
  </si>
  <si>
    <t xml:space="preserve">Advance contact to the address jure.strle@ijs.si. Due to long times of preparing the growth of different crystals waiting time of several weeks is expected.  </t>
  </si>
  <si>
    <t>Namenjen je sintezi kristalnih tankih plasti dihalkogenidov prehodnih kovin. Velikost substratov je omejena na 9 mm x 9 mm, temperatura rasti doseže 800 °C. Na voljo so rasti s halkogenima elementoma S in Se ter prehodnimi kovinami Ta, Mo, Nb, W.</t>
  </si>
  <si>
    <t>The instrument is dedicated to the synthesis of transition metal dichalcogenides. Substrate size is limited to 9 mm x 9 mm, growth temperature reaches 800 °C. Available chalcogens are S and Se, available transition metals are Ta, Mo, Nb, W.</t>
  </si>
  <si>
    <t>J1-7201</t>
  </si>
  <si>
    <t>Jure Strle</t>
  </si>
  <si>
    <t>MAGNETOMETER SQUID</t>
  </si>
  <si>
    <t>SQUID magnetometer</t>
  </si>
  <si>
    <t>Kontaktna oseba je prof. dr. Janez Dolinšek (jani.dolinsek@ijs.si) na IJS. Meritve izvajajo raziskovalci, usposobljeni za rokovanje z MPMS3 magnetometrom (člani raziskovalne skupine prof. Dolinška). Zunanji uporabniki prinesejo vzorce materiala in lahko sodelujejo pri meritvah.</t>
  </si>
  <si>
    <t xml:space="preserve">Contact person is prof. dr. Janez Dolinšek (jani.dolinsek@ijs.si) at JSI. Measurements are preformed by members of the research group of prof. dr. Janez Dolinšek. External users need to bring samples of materials and can participate in the measerements.   </t>
  </si>
  <si>
    <t xml:space="preserve"> Osnova magnetometra je SQUID detektor, ki omogoča delovanje magnetometra v klasičnem načinu in kot VSM (»vibrating sample magnetometer«). Možno je meriti istosmerno (dc) magnetizacijo, izmenično (ac) magnetizacijo, magnetizacijske M(H) krivulje ter časovni razpad termoremanentne magnetizacije na dolgih časovnih skalah. </t>
  </si>
  <si>
    <t xml:space="preserve">The magnetometer is based on a SQUID detector, which enables operation of the device in a classical dc mode and as a VSM (vibrating sample magnetometer). The measurements include determination of the dc and ac magnetizations, the magnetization vs. the magnetic field M(H) curves and the time-decay of the remanent magnetization on long time scales. </t>
  </si>
  <si>
    <t xml:space="preserve">Janez Dolinšek, </t>
  </si>
  <si>
    <t>J1-7032</t>
  </si>
  <si>
    <t>Andreja Jelen</t>
  </si>
  <si>
    <t>NADRGRADNJA DISTRIBUIRANEGA RAČUNSKEGA VOZLIŠČA SIGNET ZA HTC</t>
  </si>
  <si>
    <t>0215-003</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</si>
  <si>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</si>
  <si>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</si>
  <si>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</si>
  <si>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</si>
  <si>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</si>
  <si>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</si>
  <si>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</si>
  <si>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</si>
  <si>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</si>
  <si>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http://www.geo-zs.si/index.php/geozs-si/oprema/11-oprema-za-izvajanje-visokoresolucijskih-refleksijskih-seizmicnih-raziskav</t>
  </si>
  <si>
    <t>GeoZS</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</si>
  <si>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</si>
  <si>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</si>
  <si>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</si>
  <si>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</si>
  <si>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</si>
  <si>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</si>
  <si>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</si>
  <si>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</si>
  <si>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</si>
  <si>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</si>
  <si>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</si>
  <si>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http://www.geo-zs.si/index.php/geozs-si/oprema/10-oprema-za-geofizikalne-meritve-v-vrtinah</t>
  </si>
  <si>
    <t>1, 3, 4, 5</t>
  </si>
  <si>
    <t>0215-001</t>
  </si>
  <si>
    <t>P1-0025</t>
  </si>
  <si>
    <t>Mirka Trajanova</t>
  </si>
  <si>
    <t>Sistem za izdelavo geoloških zbruskov in poliranih preparatov (Logitech)</t>
  </si>
  <si>
    <t>Trimming, lapping and polishing system, Logitech</t>
  </si>
  <si>
    <t>Dostop do opreme po dogovoru s skrbnikom. Priprava preparatov traja več ur.</t>
  </si>
  <si>
    <t>Access to equipment via contact person. Preparation of specimens lasts several hours.</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</si>
  <si>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</si>
  <si>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</si>
  <si>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http://www.geo-zs.si/index.php/geozs-si/oprema/9-sistem-za-izdelavo-geoloskih-zbruskov-in-poliranih-preparatov-logitech</t>
  </si>
  <si>
    <t>5, 7</t>
  </si>
  <si>
    <t>Janko Urbanc</t>
  </si>
  <si>
    <t>Picarro laserski analizator izotopske sestave vode</t>
  </si>
  <si>
    <t>Picarro isotope water laser analyzer</t>
  </si>
  <si>
    <t>Dostop do opreme po dogovoru s skrbnikom.</t>
  </si>
  <si>
    <t>Access to equipment via contact person.</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</si>
  <si>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</si>
  <si>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</si>
  <si>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www.geo-zs.si</t>
  </si>
  <si>
    <t>P16-166</t>
  </si>
  <si>
    <t>NUV</t>
  </si>
  <si>
    <t>Načrt upravljanja z vodami NUV</t>
  </si>
  <si>
    <t>Zavod Republike Slovenije za transfuzijsko medicino</t>
  </si>
  <si>
    <t>P3-0371</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</si>
  <si>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</si>
  <si>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</si>
  <si>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</si>
  <si>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</si>
  <si>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</si>
  <si>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</si>
  <si>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</si>
  <si>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http://www.ztm.si/sl/</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</si>
  <si>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</si>
  <si>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</si>
  <si>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</si>
  <si>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</si>
  <si>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</si>
  <si>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</si>
  <si>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</si>
  <si>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</si>
  <si>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 xml:space="preserve">Klinični center Ljubljana </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</si>
  <si>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</si>
  <si>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</si>
  <si>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</si>
  <si>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</si>
  <si>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</si>
  <si>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</si>
  <si>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</si>
  <si>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</si>
  <si>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</si>
  <si>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</si>
  <si>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</si>
  <si>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</si>
  <si>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</si>
  <si>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</si>
  <si>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</si>
  <si>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</si>
  <si>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</si>
  <si>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</si>
  <si>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</si>
  <si>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</si>
  <si>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</si>
  <si>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</si>
  <si>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</si>
  <si>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</si>
  <si>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</si>
  <si>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</si>
  <si>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</si>
  <si>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</si>
  <si>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</si>
  <si>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</si>
  <si>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</si>
  <si>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</si>
  <si>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J3-3516</t>
  </si>
  <si>
    <t>Uroš Skalerič</t>
  </si>
  <si>
    <t>P3-0293</t>
  </si>
  <si>
    <t>P3-0338</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</si>
  <si>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</si>
  <si>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</si>
  <si>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</si>
  <si>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</si>
  <si>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</si>
  <si>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</si>
  <si>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</si>
  <si>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</si>
  <si>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Roman Bošnjak</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</si>
  <si>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</si>
  <si>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</si>
  <si>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</si>
  <si>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</si>
  <si>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</si>
  <si>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</si>
  <si>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L3-0309</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</si>
  <si>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</si>
  <si>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</si>
  <si>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</si>
  <si>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</si>
  <si>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</si>
  <si>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</si>
  <si>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</si>
  <si>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</si>
  <si>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</si>
  <si>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</si>
  <si>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J3-4242</t>
  </si>
  <si>
    <t>J3-9574</t>
  </si>
  <si>
    <t>Matjaž Bunc</t>
  </si>
  <si>
    <t>P3-0314</t>
  </si>
  <si>
    <t>Polona Žigon</t>
  </si>
  <si>
    <t>Pretocni citometer</t>
  </si>
  <si>
    <t>Flow Cytometer</t>
  </si>
  <si>
    <t>Dostop do opreme je omogocen po casu uporabe s strani KOR UKCLJ</t>
  </si>
  <si>
    <t>Access to the apparatus is provided following its utility by KOR UKCLJ staff</t>
  </si>
  <si>
    <t>Namen opreme je merjenje celicnih markerjev pri sistemskih avtoimunskih bolezni, za dolocitev patogenosti, progresa bolezni in/ali komplikacij</t>
  </si>
  <si>
    <t xml:space="preserve">The intent is to measure cellular markers in sistemic autoimmune diseases and determine pathogenicity, disease progression and/or complications </t>
  </si>
  <si>
    <t>www.miltenyibiotec.com</t>
  </si>
  <si>
    <t>P16-198</t>
  </si>
  <si>
    <t>UKC-LJ KOR</t>
  </si>
  <si>
    <t xml:space="preserve">Kmetijski inštitut Slovenije  </t>
  </si>
  <si>
    <t>P4-0072, P4-0133</t>
  </si>
  <si>
    <t>Irena Mavrič Pleško</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</si>
  <si>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</si>
  <si>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</si>
  <si>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</si>
  <si>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</si>
  <si>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</si>
  <si>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</si>
  <si>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</si>
  <si>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http://www.kis.si/f/docs/Oprema/Raziskovalna_oprema_za_www_2017.pdf</t>
  </si>
  <si>
    <t>Sedlar</t>
  </si>
  <si>
    <t>Gerič Stare</t>
  </si>
  <si>
    <t>Tanja Kokalj</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</si>
  <si>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</si>
  <si>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</si>
  <si>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</si>
  <si>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Sinkovič</t>
  </si>
  <si>
    <t>P4-0133</t>
  </si>
  <si>
    <t>Vanzo Andreja</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</si>
  <si>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</si>
  <si>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</si>
  <si>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</si>
  <si>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</si>
  <si>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</si>
  <si>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</si>
  <si>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Lisjak</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</si>
  <si>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</si>
  <si>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</si>
  <si>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</si>
  <si>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</si>
  <si>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</si>
  <si>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</si>
  <si>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</si>
  <si>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</si>
  <si>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</si>
  <si>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</si>
  <si>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</si>
  <si>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</si>
  <si>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 xml:space="preserve">P4-0072 </t>
  </si>
  <si>
    <t>Hans-Josef Schroers</t>
  </si>
  <si>
    <t>Raziskovalni svetlobni mikroskop z opremo</t>
  </si>
  <si>
    <t>Motorized light microscope Axio imager Z1, digital camera AxioCam MRc5,  image analyzing software AxioVs40 V4.8.2.0</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</si>
  <si>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</si>
  <si>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</si>
  <si>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</si>
  <si>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</si>
  <si>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Schroers</t>
  </si>
  <si>
    <t>Urek</t>
  </si>
  <si>
    <t>Špela Velikonja Bolta</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</si>
  <si>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</si>
  <si>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</si>
  <si>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</si>
  <si>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</si>
  <si>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</si>
  <si>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Velikonja Bolta</t>
  </si>
  <si>
    <t>Univerza v Ljubljani, Fakulteta za šport</t>
  </si>
  <si>
    <t xml:space="preserve">
prof.dr. Anton Ušaj</t>
  </si>
  <si>
    <t>Bližnje infrardeči spektroskop - NIRO 200</t>
  </si>
  <si>
    <t>Near-infrared spectroscop - NIRO 200</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</si>
  <si>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</si>
  <si>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</si>
  <si>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</si>
  <si>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</si>
  <si>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</si>
  <si>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0/h</t>
  </si>
  <si>
    <t>20€/h</t>
  </si>
  <si>
    <t>http://www.fsp.uni-lj.si/</t>
  </si>
  <si>
    <t xml:space="preserve"> P5-0142
</t>
  </si>
  <si>
    <t>Radoje Milič, Ušaj</t>
  </si>
  <si>
    <t xml:space="preserve">"MERITVE, ANALIZE IN SVETOVANJA" Inštituta za šport </t>
  </si>
  <si>
    <t>Samo Rauter</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</si>
  <si>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</si>
  <si>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</si>
  <si>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</si>
  <si>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</si>
  <si>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</si>
  <si>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</si>
  <si>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</si>
  <si>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</si>
  <si>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</si>
  <si>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</si>
  <si>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https://www.fsp.uni-lj.si/raziskovanje/raziskovalna-oprema/</t>
  </si>
  <si>
    <t xml:space="preserve"> P5-0147
</t>
  </si>
  <si>
    <t>Milan Čoh
Matej Supej,
Stanko Štuhec,
Frane Erčulj</t>
  </si>
  <si>
    <t>P5-0142</t>
  </si>
  <si>
    <t>Vojko Strojnik,
Matej Tušak,
Gregor Jurak</t>
  </si>
  <si>
    <t>Stanko Štuhec</t>
  </si>
  <si>
    <t>RR16611</t>
  </si>
  <si>
    <t>Bojan Jošt</t>
  </si>
  <si>
    <t>RR-16-612</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</si>
  <si>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</si>
  <si>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</si>
  <si>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</si>
  <si>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</si>
  <si>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</si>
  <si>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</si>
  <si>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Milan Čoh</t>
  </si>
  <si>
    <t>Anton Ušaj, Nejc Kapus</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</si>
  <si>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</si>
  <si>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</si>
  <si>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</si>
  <si>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</si>
  <si>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</si>
  <si>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</si>
  <si>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</si>
  <si>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</si>
  <si>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</si>
  <si>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</si>
  <si>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</si>
  <si>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</si>
  <si>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</si>
  <si>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</si>
  <si>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</si>
  <si>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</si>
  <si>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</si>
  <si>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</si>
  <si>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</si>
  <si>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</si>
  <si>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</si>
  <si>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</si>
  <si>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</si>
  <si>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</si>
  <si>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</si>
  <si>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</si>
  <si>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 xml:space="preserve">Univerza v Ljubljani, Fakulteta za pomorstvo in promet </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</si>
  <si>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</si>
  <si>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</si>
  <si>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</si>
  <si>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</si>
  <si>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</si>
  <si>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</si>
  <si>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</si>
  <si>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</si>
  <si>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</si>
  <si>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</si>
  <si>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 xml:space="preserve">Narodna in univerzitetna knjižnica v Ljubljani    </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</si>
  <si>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</si>
  <si>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</si>
  <si>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</si>
  <si>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</si>
  <si>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</si>
  <si>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</si>
  <si>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</si>
  <si>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Zaradi preprečevanja okvar opremo uporabljajo specializirani kadri NUK. Cenik digitalizacije dosegljiv na URL: 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</si>
  <si>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</si>
  <si>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</si>
  <si>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</si>
  <si>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</si>
  <si>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</si>
  <si>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</si>
  <si>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Nadaljevanje gradnje Digitalne knjižnice Slovenije in Europeane</t>
  </si>
  <si>
    <t xml:space="preserve">Inštitut za hidravlične raziskave, Ljubljana </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</si>
  <si>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</si>
  <si>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</si>
  <si>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</si>
  <si>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</si>
  <si>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</si>
  <si>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</si>
  <si>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</si>
  <si>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</si>
  <si>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http://www.hidroinstitut.si/?cat=20</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</si>
  <si>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</si>
  <si>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</si>
  <si>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</si>
  <si>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</si>
  <si>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</si>
  <si>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</si>
  <si>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</si>
  <si>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</si>
  <si>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</si>
  <si>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</si>
  <si>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</si>
  <si>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</si>
  <si>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 xml:space="preserve">Univerza v Ljubljani, Fakulteta za elektrotehniko       </t>
  </si>
  <si>
    <t xml:space="preserve">P2-0249 / I0-0022 </t>
  </si>
  <si>
    <t>Damijan Miklavčič</t>
  </si>
  <si>
    <t>Sistem za merjenje in analizo sprememb pasivnih električnih lastnosti bioloških tkiv in celic v suspenziji v časovnem in frekvenčnem prostoru vsled elektroporacije celične membrane</t>
  </si>
  <si>
    <t>System for measurement and analysis of passive electric properties of biological tissues in time and frequency domains after cell membrane electroporation</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</si>
  <si>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</si>
  <si>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</si>
  <si>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Sistem tvorijo trije sklopi: impedančni analizator visoke ločljivosti, štirikanalni digitalni osciloskop in paket za numerično modeliranje. Omogoča spremljanje električnih lastnosti bioloških celic v suspenziji in njihovih sprememb, do katerih pride ob izpostavitvi električnim pulzom, v realnem času.</t>
  </si>
  <si>
    <t>The system comprises three components: a high-resolution impedance analyzer, a four-channel digital oscilloscope and a software package for numerical modeling based on the finite-elements method. It allows for real-time monotoring of electric properties of biological cells in suspension and the changes of these properties caused by an exposure to electric pulses.</t>
  </si>
  <si>
    <t>20045, 20041, 15756, 20037, 20036, 20034, 20046, 16344</t>
  </si>
  <si>
    <t>http://lbk.fe.uni-lj.si/oprema/</t>
  </si>
  <si>
    <t>Z2-6503</t>
  </si>
  <si>
    <t>Z2-9661</t>
  </si>
  <si>
    <t>Nataša Pavšelj</t>
  </si>
  <si>
    <t>P2-0249</t>
  </si>
  <si>
    <t>–</t>
  </si>
  <si>
    <t>Marko Munih</t>
  </si>
  <si>
    <t>Robot s senzorskim sistemom in krmilnikom z odprto arhitekturo</t>
  </si>
  <si>
    <t>Robot with sensory system and open control arhitecture</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</si>
  <si>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</si>
  <si>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</si>
  <si>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industrijski robot nadgrajen z novim krmilnim sistemom, ki omogoča frekvence zanke do več kHz. To je potrebno za stabilen kontakt robota z okolico, tudi pri kontaktu s človekom.</t>
  </si>
  <si>
    <t>This is industrial robot, enhanced with new control system allowing loop frequencies of several kHz. This is required for stable of robot with environment, also in contact with human.</t>
  </si>
  <si>
    <t>http://www.robolab.si/research/infrastructure/industrial-robotics/robot-staeubli/</t>
  </si>
  <si>
    <t>Več dr., mag. In dipl. nalog.</t>
  </si>
  <si>
    <t>Mihelj Matjaž</t>
  </si>
  <si>
    <t>FP7-MIMICS</t>
  </si>
  <si>
    <t>P2-0225</t>
  </si>
  <si>
    <t>Janko Drnovšek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</si>
  <si>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</si>
  <si>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</si>
  <si>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</si>
  <si>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</si>
  <si>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</si>
  <si>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</si>
  <si>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http://www.lmk.si/wp-content/uploads/2016/05/ARRS-oprema-web-baker.pdf</t>
  </si>
  <si>
    <t>P2-0246</t>
  </si>
  <si>
    <t>Boštjan Batagelj</t>
  </si>
  <si>
    <t>Optični spektralni analizator</t>
  </si>
  <si>
    <t>Ando AQ 6317B</t>
  </si>
  <si>
    <t>spectrum measurement in the wavelength range 600 nm - 1750 nm</t>
  </si>
  <si>
    <t>High-accuracy and high-resolution optical spectrum analyzer
for evaluating D-WDM systems and components.</t>
  </si>
  <si>
    <t>19660, 19661, 19662</t>
  </si>
  <si>
    <t>http://antena.fe.uni-lj.si/oprema.php</t>
  </si>
  <si>
    <t>Sašo Tomažič</t>
  </si>
  <si>
    <t>Naprava za realizacijo temperaturne fiksne točke bakra</t>
  </si>
  <si>
    <t>17578, 17579, 17713, 17926</t>
  </si>
  <si>
    <t>P2-0225/ I0-0022</t>
  </si>
  <si>
    <t>Rosiščni senzor</t>
  </si>
  <si>
    <t>Precision dew-point sensor, MBW 373H</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</si>
  <si>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</si>
  <si>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</si>
  <si>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http://www.lmk.si/wp-content/uploads/2016/05/ARRS-oprema-web-rosice.pdf</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</si>
  <si>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</si>
  <si>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</si>
  <si>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</si>
  <si>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</si>
  <si>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</si>
  <si>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</si>
  <si>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</si>
  <si>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</si>
  <si>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</si>
  <si>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</si>
  <si>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</si>
  <si>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</si>
  <si>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</si>
  <si>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</si>
  <si>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</si>
  <si>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</si>
  <si>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</si>
  <si>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</si>
  <si>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</si>
  <si>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</si>
  <si>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http://lpvo.fe.uni-lj.si/raziskave/oprema/#c1200</t>
  </si>
  <si>
    <t>J2-0851</t>
  </si>
  <si>
    <t>Janez Krč</t>
  </si>
  <si>
    <t>FP7 SILICON_Light</t>
  </si>
  <si>
    <t>Jurij Kurnik</t>
  </si>
  <si>
    <t>FP7 SOLAMON</t>
  </si>
  <si>
    <t>Marko Berginc</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</si>
  <si>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</si>
  <si>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</si>
  <si>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</si>
  <si>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</si>
  <si>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</si>
  <si>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http://www.lmk.si/wp-content/uploads/2016/05/ARRS-oprema-web-most.pdf</t>
  </si>
  <si>
    <t>P2-0219</t>
  </si>
  <si>
    <t>Gorazd Karer</t>
  </si>
  <si>
    <t>Eksperimentalno okolje za študij naprednih metod vodenja</t>
  </si>
  <si>
    <t>2004-2005</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</si>
  <si>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</si>
  <si>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</si>
  <si>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</si>
  <si>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</si>
  <si>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</si>
  <si>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</si>
  <si>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</si>
  <si>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</si>
  <si>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</si>
  <si>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</si>
  <si>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</si>
  <si>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</si>
  <si>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</si>
  <si>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</si>
  <si>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</si>
  <si>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</si>
  <si>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</si>
  <si>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</si>
  <si>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</si>
  <si>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http://www.robolab.si/research/infrastructure/haptic-robotics/hapticmaster/</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</si>
  <si>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</si>
  <si>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</si>
  <si>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</si>
  <si>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</si>
  <si>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</si>
  <si>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</si>
  <si>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</si>
  <si>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</si>
  <si>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</si>
  <si>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</si>
  <si>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http://lmse.fe.uni-lj.si/activities/arrs.shtml</t>
  </si>
  <si>
    <t>Slavko Amon</t>
  </si>
  <si>
    <t>30683 Pečar Borut MR</t>
  </si>
  <si>
    <t>L2-0186</t>
  </si>
  <si>
    <t>Marina Santo Zarnik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</si>
  <si>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</si>
  <si>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</si>
  <si>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</si>
  <si>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</si>
  <si>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</si>
  <si>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http://www.robolab.si/research/infrastructure/industrial-robotics/abb-irb-1600/</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</si>
  <si>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</si>
  <si>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</si>
  <si>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</si>
  <si>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</si>
  <si>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</si>
  <si>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http://www.robolab.si/research/infrastructure/other-equipment/optotrak-certus/</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</si>
  <si>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</si>
  <si>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</si>
  <si>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</si>
  <si>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</si>
  <si>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</si>
  <si>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</si>
  <si>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</si>
  <si>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</si>
  <si>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</si>
  <si>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</si>
  <si>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http://lit.fe.uni-lj.si/equipment.php?lang=slo</t>
  </si>
  <si>
    <t>L2-7381</t>
  </si>
  <si>
    <t>Boštjan Likar</t>
  </si>
  <si>
    <t>L2-9758</t>
  </si>
  <si>
    <t>L2-2023</t>
  </si>
  <si>
    <t>P2-0232</t>
  </si>
  <si>
    <t>Sistem za realizacijo nove mednarodne temperaturne lestvice</t>
  </si>
  <si>
    <t>2007-2008</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</si>
  <si>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</si>
  <si>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</si>
  <si>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</si>
  <si>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</si>
  <si>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http://www.lmk.si/wp-content/uploads/2016/05/ARRS-oprema-web-fix.pdf</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</si>
  <si>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</si>
  <si>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</si>
  <si>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</si>
  <si>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</si>
  <si>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</si>
  <si>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</si>
  <si>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</si>
  <si>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</si>
  <si>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</si>
  <si>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</si>
  <si>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</si>
  <si>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</si>
  <si>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</si>
  <si>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</si>
  <si>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Z2-7046</t>
  </si>
  <si>
    <t>Z2-2025</t>
  </si>
  <si>
    <t>Matej Reberšek</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</si>
  <si>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</si>
  <si>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</si>
  <si>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</si>
  <si>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</si>
  <si>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</si>
  <si>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</si>
  <si>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</si>
  <si>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</si>
  <si>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http://msc.fe.uni-lj.si/Hardware.asp</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</si>
  <si>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</si>
  <si>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</si>
  <si>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</si>
  <si>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</si>
  <si>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</si>
  <si>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</si>
  <si>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</si>
  <si>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</si>
  <si>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</si>
  <si>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</si>
  <si>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</si>
  <si>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</si>
  <si>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</si>
  <si>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</si>
  <si>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</si>
  <si>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</si>
  <si>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</si>
  <si>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</si>
  <si>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</si>
  <si>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</si>
  <si>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</si>
  <si>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</si>
  <si>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</si>
  <si>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</si>
  <si>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</si>
  <si>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</si>
  <si>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</si>
  <si>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</si>
  <si>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</si>
  <si>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</si>
  <si>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</si>
  <si>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</si>
  <si>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</si>
  <si>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</si>
  <si>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</si>
  <si>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</si>
  <si>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</si>
  <si>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</si>
  <si>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</si>
  <si>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</si>
  <si>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</si>
  <si>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</si>
  <si>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</si>
  <si>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</si>
  <si>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</si>
  <si>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</si>
  <si>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</si>
  <si>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</si>
  <si>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</si>
  <si>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</si>
  <si>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</si>
  <si>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</si>
  <si>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</si>
  <si>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</si>
  <si>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</si>
  <si>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</si>
  <si>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</si>
  <si>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</si>
  <si>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</si>
  <si>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</si>
  <si>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</si>
  <si>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</si>
  <si>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http://www.robolab.si/research/infrastructure/other-equipment/bimanual-teleoperation-system/</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</si>
  <si>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</si>
  <si>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</si>
  <si>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</si>
  <si>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</si>
  <si>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</si>
  <si>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</si>
  <si>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</si>
  <si>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</si>
  <si>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</si>
  <si>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</si>
  <si>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</si>
  <si>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</si>
  <si>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</si>
  <si>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</si>
  <si>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</si>
  <si>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</si>
  <si>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</si>
  <si>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</si>
  <si>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</si>
  <si>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</si>
  <si>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</si>
  <si>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</si>
  <si>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</si>
  <si>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S-1259</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</si>
  <si>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</si>
  <si>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</si>
  <si>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</si>
  <si>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</si>
  <si>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</si>
  <si>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</si>
  <si>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</si>
  <si>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</si>
  <si>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</si>
  <si>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 xml:space="preserve">Benchtop flow cytometer </t>
  </si>
  <si>
    <t xml:space="preserve">Meritve in analiza morfološko različnih subpopulacij v heterogeni suspenziji celic.  </t>
  </si>
  <si>
    <t>Measurements and analysis of morphologically different subpopulations within a heterogeneous cell suspension.</t>
  </si>
  <si>
    <t>P16-004</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</si>
  <si>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</si>
  <si>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</si>
  <si>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</si>
  <si>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</si>
  <si>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</si>
  <si>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</si>
  <si>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http://www.robolab.si/research/infrastructure/industrial-robotics/abb-irb-14000-yumi/</t>
  </si>
  <si>
    <t>P16-031</t>
  </si>
  <si>
    <t xml:space="preserve">Univerza v Novi Gorici </t>
  </si>
  <si>
    <t>Egon Pavlica</t>
  </si>
  <si>
    <t>del eksperimenta časovni-prelet fotovzbujenih nosilcev naboja</t>
  </si>
  <si>
    <t>part of time-of-flight photoconductivity measurement</t>
  </si>
  <si>
    <t>N1-0024</t>
  </si>
  <si>
    <t>P6-0382</t>
  </si>
  <si>
    <t>Franc Marušič</t>
  </si>
  <si>
    <t>Sledilec očesnih premikov</t>
  </si>
  <si>
    <t>Eye-tracker</t>
  </si>
  <si>
    <t xml:space="preserve"> Paket 16</t>
  </si>
  <si>
    <t>Po začetnem poizvedovanju, v katerem mora potencialni uporabnik napisati tako svoje osnovne podatke kot namen uporabe opreme, kratek opis raziskovalnega problema in čas potreben za opravo raziskav, se v roku enega tedna s potencialnim uporabnikom dogovorimo o vseh podrobnostih izposoje opreme, vključno z možnostjo tehnične in ali strokovne pomoči.</t>
  </si>
  <si>
    <t xml:space="preserve">Following the initial email in which the potential user of this research equipment gives his basic information as weel as a brief explanation of what he wants to do with this equipment and what the main scientific questions behind this is. Within one week we will negotiate with the potential user all the relevant details concerning the equipment rental including optional technical or professional assistence. </t>
  </si>
  <si>
    <t>Sledilec očesnih premikov zaznava in shranjuje poglede oči glede na različne dražljaje na zaslonu. Uporablja se za študije branja, jezikoslovne študije, študije pozornosti itd.</t>
  </si>
  <si>
    <t>Eye-tracker tracks eye movement on various types of screens/objects presented to the subject. It is primarily used in Psycholinguistic research or reading, attention etc.</t>
  </si>
  <si>
    <t>http://www.ung.si/sl/raziskave/center-za-kognitivne-znanosti-jezika/o-centru/raziskovalna-oprema/</t>
  </si>
  <si>
    <t>P16-084</t>
  </si>
  <si>
    <t>P1-0385</t>
  </si>
  <si>
    <t>Samo Stanič</t>
  </si>
  <si>
    <t>Oprema za meritve višine oblakov in planetarne mejne plasti</t>
  </si>
  <si>
    <t>Equipment for the measurement of the height of the clouds and the planetary boundary layer</t>
  </si>
  <si>
    <t>http://www.ung.si/sl/raziskave/center-za-raziskave-atmosfere/projekti/16_paket/</t>
  </si>
  <si>
    <t>P16-037</t>
  </si>
  <si>
    <t>Sensum, sistemi z računalniškim vidom d.o.o.</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</si>
  <si>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</si>
  <si>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</si>
  <si>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</si>
  <si>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</si>
  <si>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</si>
  <si>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</si>
  <si>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</si>
  <si>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</si>
  <si>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</si>
  <si>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</si>
  <si>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 xml:space="preserve">Univerza na Primorskem Fakulteta za vede o zdravju     
</t>
  </si>
  <si>
    <t>2413-001</t>
  </si>
  <si>
    <t>I0-0035</t>
  </si>
  <si>
    <t>Katja Bezek</t>
  </si>
  <si>
    <t>Mikropretočni sistem/inkubator za gojenje celičnih kultur, bakterij, kvasovk ter sferoidov z možnostjo kontrole temperature, pretoka medija in z možnostjo avtomatizirane fluorescentne mikroskopije</t>
  </si>
  <si>
    <t>Microfluidic system</t>
  </si>
  <si>
    <t>Mikropretočni sistem CellASIC ONIX2 se nahaja v celičnem laboratoriju UP, FVZ na pultu in je povezan z računalnikom. Poskus poteka v komercialno dostopnih ploščicah, primernih za napravo in se priklopijo na nastavek naprave in vakumsko zaprejo. Nadzor sistema je mogoč preko programske opreme na računalniku.</t>
  </si>
  <si>
    <t>The CellASIC ONIX2 microfluidic system is located in the cell laboratory of UP, FVZ on the counter, connected to the computer. The experiment takes place in commercially available plates suitable for the device. The plates are connected to the device and vacuum sealed prior to experiment. System monitoring is possible through the computer software.</t>
  </si>
  <si>
    <t>Mikropretočni sistem CellASIC ONIX2 omogoča nadzor pretoka raztopin, temperature in atmosfere neposredno spremljanje dogajanja preko mikroskopa. Omogoča delo s celicami v suspenziji in s pritrjenimi celicami; spremljanje diferenciacije in odziva različnih celičnih linij v času, določanje delovanja protimikrobnih sredstev, spremljanje in preprečevanje tvorbe biofilma, določanje interakcij patogenih mikroorganizmov na modelu celičnih linij.</t>
  </si>
  <si>
    <t>The CellASIC ONIX2 microfluidic system enables monitoring of the flow, temperature and atmosphere and the direct monitoring of the experiment through the microscope. It allows working with cells in suspension and with attached cells; monitoring the differentiation and response of cell lines in time, determining the action of antimicrobial agents, monitoring and preventing the formation of biofilm, determining the interactions of pathogenic microorganisms on the cell line model.</t>
  </si>
  <si>
    <t>http://www.fvz.upr.si/sl/node/356</t>
  </si>
  <si>
    <t>P16-183</t>
  </si>
  <si>
    <t xml:space="preserve">Univerza v Mariboru Filozofska fakulteta </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</si>
  <si>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</si>
  <si>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</si>
  <si>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</si>
  <si>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</si>
  <si>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</si>
  <si>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</si>
  <si>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</si>
  <si>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</si>
  <si>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</si>
  <si>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</si>
  <si>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 xml:space="preserve">Center odličnosti polimerni materiali in tehnologije </t>
  </si>
  <si>
    <t>Peter Krajnc</t>
  </si>
  <si>
    <t>15501</t>
  </si>
  <si>
    <t>Adsorpcijski porozimeter</t>
  </si>
  <si>
    <t>Adsorption porosimeter</t>
  </si>
  <si>
    <t>Evropska sredstva (ESSR) ter sredstva MIZŠ</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</si>
  <si>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</si>
  <si>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</si>
  <si>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</si>
  <si>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</si>
  <si>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http://www.polimat.si/1/raziskovalno-razvojna-oprema/adsorpcijski-porozimeter.aspx</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</si>
  <si>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</si>
  <si>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</si>
  <si>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</si>
  <si>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</si>
  <si>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</si>
  <si>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</si>
  <si>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</si>
  <si>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</si>
  <si>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www.polimat.si</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</si>
  <si>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</si>
  <si>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</si>
  <si>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</si>
  <si>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</si>
  <si>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</si>
  <si>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</si>
  <si>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</si>
  <si>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http://www.polimat.si/1/raziskovalno-razvojna-oprema/diferencni-dinamicni-kalorimeter.aspx</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</si>
  <si>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</si>
  <si>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</si>
  <si>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</si>
  <si>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</si>
  <si>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</si>
  <si>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</si>
  <si>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http://www.polimat.si/1/raziskovalno-razvojna-oprema/dopolnilni-elementi-za-razsiritev-titan-safirnega-.aspx</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</si>
  <si>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</si>
  <si>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</si>
  <si>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</si>
  <si>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</si>
  <si>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</si>
  <si>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</si>
  <si>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določanje termičnih lastnosti materialov</t>
  </si>
  <si>
    <t>http://www.polimat.si/1/raziskovalno-razvojna-oprema/dsc-merilna-celica.aspx</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</si>
  <si>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</si>
  <si>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</si>
  <si>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</si>
  <si>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</si>
  <si>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</si>
  <si>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</si>
  <si>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</si>
  <si>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</si>
  <si>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http://www.polimat.si/1/raziskovalno-razvojna-oprema/elementni-analizator.aspx</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</si>
  <si>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</si>
  <si>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</si>
  <si>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</si>
  <si>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</si>
  <si>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</si>
  <si>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</si>
  <si>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</si>
  <si>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http://www.polimat.si/1/raziskovalno-razvojna-oprema/gpc-sec-instrument.aspx</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</si>
  <si>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</si>
  <si>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</si>
  <si>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</si>
  <si>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</si>
  <si>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</si>
  <si>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</si>
  <si>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</si>
  <si>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</si>
  <si>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http://www.polimat.si/1/raziskovalno-razvojna-oprema/laboratorijski-mesalni-reaktor.aspx</t>
  </si>
  <si>
    <t>Miroslav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</si>
  <si>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</si>
  <si>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</si>
  <si>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</si>
  <si>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</si>
  <si>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</si>
  <si>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</si>
  <si>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http://www.polimat.si/1/raziskovalno-razvojna-oprema/laboratorijski-mini-ekstruder.aspx</t>
  </si>
  <si>
    <t>Laboratorijski razpršilni sušilnik</t>
  </si>
  <si>
    <t>Laboratory spray-dryer</t>
  </si>
  <si>
    <t>pridobivanje trdnih delcev iz raztopin ali suspenzij z razpršilnim sušenjem</t>
  </si>
  <si>
    <t>extraction of solid particles from solutions or suspentions by spray-drying</t>
  </si>
  <si>
    <t>http://www.polimat.si/1/raziskovalno-razvojna-oprema/laboratorijski-razprsilni-susilnik.aspx</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</si>
  <si>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</si>
  <si>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</si>
  <si>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</si>
  <si>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</si>
  <si>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</si>
  <si>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</si>
  <si>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</si>
  <si>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http://www.polimat.si/1/raziskovalno-razvojna-oprema/laboratorijski-strizni-mesalnik-za-prahove.aspx</t>
  </si>
  <si>
    <t>liofilizator</t>
  </si>
  <si>
    <t>Freeze-dryer</t>
  </si>
  <si>
    <t>sušenje temperaturno občutljivih vzorcev od težko-hlapnih topil</t>
  </si>
  <si>
    <t>drying of temperature-sensitive samples of low-volatile solvents</t>
  </si>
  <si>
    <t>http://www.polimat.si/1/raziskovalno-razvojna-oprema/liofilizator.aspx</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</si>
  <si>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</si>
  <si>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</si>
  <si>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</si>
  <si>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</si>
  <si>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</si>
  <si>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</si>
  <si>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</si>
  <si>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http://www.polimat.si/1/raziskovalno-razvojna-oprema/maldi-tof-tof.aspx</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</si>
  <si>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</si>
  <si>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</si>
  <si>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</si>
  <si>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</si>
  <si>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</si>
  <si>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</si>
  <si>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</si>
  <si>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</si>
  <si>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http://www.polimat.si/1/raziskovalno-razvojna-oprema/nadgradnja-brizgalnega-stroja-za-brizganje-termo.aspx</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</si>
  <si>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</si>
  <si>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</si>
  <si>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</si>
  <si>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</si>
  <si>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</si>
  <si>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http://www.polimat.si/1/raziskovalno-razvojna-oprema/nadgradnja-mikroskopa-afm-xe-100.aspx</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</si>
  <si>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</si>
  <si>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</si>
  <si>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</si>
  <si>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</si>
  <si>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</si>
  <si>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</si>
  <si>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</si>
  <si>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</si>
  <si>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http://www.polimat.si/1/raziskovalno-razvojna-oprema/nadgradnja-swax-3-sistema-v-s3-micropix-sistem.aspx</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</si>
  <si>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</si>
  <si>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</si>
  <si>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</si>
  <si>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</si>
  <si>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</si>
  <si>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</si>
  <si>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</si>
  <si>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</si>
  <si>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</si>
  <si>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</si>
  <si>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</si>
  <si>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</si>
  <si>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</si>
  <si>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</si>
  <si>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</si>
  <si>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</si>
  <si>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http://www.polimat.si/1/raziskovalno-razvojna-oprema/naprava-za-naprasevanje-z-zlatom-in-ogljikom.aspx</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</si>
  <si>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</si>
  <si>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</si>
  <si>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</si>
  <si>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</si>
  <si>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</si>
  <si>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</si>
  <si>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</si>
  <si>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</si>
  <si>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http://www.polimat.si/1/raziskovalno-razvojna-oprema/pilotna-elektro-predilnica.aspx</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</si>
  <si>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</si>
  <si>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</si>
  <si>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</si>
  <si>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</si>
  <si>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</si>
  <si>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</si>
  <si>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</si>
  <si>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http://www.polimat.si/1/raziskovalno-razvojna-oprema/pilotni-ultrazvocni-sonifikator.aspx</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</si>
  <si>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</si>
  <si>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</si>
  <si>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</si>
  <si>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</si>
  <si>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</si>
  <si>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</si>
  <si>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</si>
  <si>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</si>
  <si>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</si>
  <si>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</si>
  <si>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</si>
  <si>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</si>
  <si>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</si>
  <si>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</si>
  <si>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</si>
  <si>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http://www.polimat.si/1/raziskovalno-razvojna-oprema/reakcijski-kalorimeter-s-ftir-instrumentom-s-potop.aspx</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</si>
  <si>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</si>
  <si>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</si>
  <si>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</si>
  <si>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</si>
  <si>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</si>
  <si>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</si>
  <si>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http://www.polimat.si/1/raziskovalno-razvojna-oprema/respirometer-za-analizo-biorazgradljivosti.aspx</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</si>
  <si>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</si>
  <si>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</si>
  <si>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</si>
  <si>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</si>
  <si>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</si>
  <si>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</si>
  <si>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</si>
  <si>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</si>
  <si>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http://www.polimat.si/1/raziskovalno-razvojna-oprema/aparat-za-merjenje-velikosti-delcev-v-vodni-raztop.aspx</t>
  </si>
  <si>
    <t>Termogravimetrični analizator (TGA)</t>
  </si>
  <si>
    <t>Thermogravimetric analyzer</t>
  </si>
  <si>
    <t>http://www.polimat.si/1/raziskovalno-razvojna-oprema/termogravimetricni-analizator.aspx</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</si>
  <si>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</si>
  <si>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</si>
  <si>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</si>
  <si>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</si>
  <si>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</si>
  <si>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</si>
  <si>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</si>
  <si>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</si>
  <si>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http://www.polimat.si/1/raziskovalno-razvojna-oprema/laboratorijski-visokotlacni-reaktor.aspx</t>
  </si>
  <si>
    <t xml:space="preserve">EN-FIST CENTER ODLIČNOSTI </t>
  </si>
  <si>
    <t>2992-001</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</si>
  <si>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</si>
  <si>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</si>
  <si>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</si>
  <si>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</si>
  <si>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</si>
  <si>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</si>
  <si>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</si>
  <si>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</si>
  <si>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</si>
  <si>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www.enfist.si</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</si>
  <si>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</si>
  <si>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</si>
  <si>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</si>
  <si>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</si>
  <si>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</si>
  <si>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</si>
  <si>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</si>
  <si>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</si>
  <si>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</si>
  <si>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</si>
  <si>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</si>
  <si>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</si>
  <si>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</si>
  <si>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</si>
  <si>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</si>
  <si>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</si>
  <si>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</si>
  <si>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dr. Anton Meden</t>
  </si>
  <si>
    <t>08790</t>
  </si>
  <si>
    <t>Štirikrožni difraktometer z dvema valovnima dolžinama</t>
  </si>
  <si>
    <t>4-circular diffractometer with two wavelengths</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</si>
  <si>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</si>
  <si>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</si>
  <si>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</si>
  <si>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</si>
  <si>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</si>
  <si>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Diferenčni dinamični mikrokalorimeter (DSC)</t>
  </si>
  <si>
    <t>Differential scanning microcalorimeter (DSC)</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</si>
  <si>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</si>
  <si>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</si>
  <si>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</si>
  <si>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dr. Martin Klanjšek</t>
  </si>
  <si>
    <t>20209</t>
  </si>
  <si>
    <t>NMR spektrometer</t>
  </si>
  <si>
    <t>NMR spectrometer</t>
  </si>
  <si>
    <t>Režim uporabe: 24/7</t>
  </si>
  <si>
    <t>Accessibility: 24/7</t>
  </si>
  <si>
    <t>NMR in NQR spektrometer za frekvenčno območje 0.5-600 MHz.</t>
  </si>
  <si>
    <t>NMR and NQR spectrometer for the frequency range 0.5-600 MHz.</t>
  </si>
  <si>
    <t>OS-00157</t>
  </si>
  <si>
    <t>dr. Janez Dolinšek</t>
  </si>
  <si>
    <t>03939</t>
  </si>
  <si>
    <t>He utekočinjevalnik</t>
  </si>
  <si>
    <t>2011-2013</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</si>
  <si>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</si>
  <si>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</si>
  <si>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</si>
  <si>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</si>
  <si>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</si>
  <si>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Magnet 16 T</t>
  </si>
  <si>
    <t>2012-2013</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</si>
  <si>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</si>
  <si>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</si>
  <si>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</si>
  <si>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</si>
  <si>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</si>
  <si>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</si>
  <si>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</si>
  <si>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</si>
  <si>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</si>
  <si>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</si>
  <si>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</si>
  <si>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</si>
  <si>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</si>
  <si>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</si>
  <si>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</si>
  <si>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</si>
  <si>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</si>
  <si>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</si>
  <si>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</si>
  <si>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</si>
  <si>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Center odličnosti NAMASTE, zavod za raziskave in razvoj naprednih nekovinskih materialov s tehnologijami prihodnosti</t>
  </si>
  <si>
    <t>2997-001</t>
  </si>
  <si>
    <t>Boris Jordan</t>
  </si>
  <si>
    <t>22296</t>
  </si>
  <si>
    <t>Laboratorijski mlin</t>
  </si>
  <si>
    <t>Laboratory mill</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</si>
  <si>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</si>
  <si>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</si>
  <si>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Laboratorijska naprava za kontinuirano mešanje, disperzijo in mletje.</t>
  </si>
  <si>
    <t>Laboratory agitated media mill for the dispersion, wetting and grinding.</t>
  </si>
  <si>
    <t>RRP1-O1/4</t>
  </si>
  <si>
    <t>Cena za uporabo raziskovalne opreme je skladna s priporočilom o zaračunavanju opreme.</t>
  </si>
  <si>
    <t>RRP1</t>
  </si>
  <si>
    <t>4587</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</si>
  <si>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</si>
  <si>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</si>
  <si>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</si>
  <si>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</si>
  <si>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</si>
  <si>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</si>
  <si>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</si>
  <si>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</si>
  <si>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</si>
  <si>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</si>
  <si>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</si>
  <si>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</si>
  <si>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</si>
  <si>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</si>
  <si>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</si>
  <si>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Aparatura za termično analizo</t>
  </si>
  <si>
    <t>Differential Thermal Analyzer</t>
  </si>
  <si>
    <t>Oprema za karakterizacijo keramičnih suspenzij s termično analizo.</t>
  </si>
  <si>
    <t>Equipment for characterization of ceramic suspensions with thermal analysis.</t>
  </si>
  <si>
    <t>RRP1-O3/3</t>
  </si>
  <si>
    <t>6627</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</si>
  <si>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</si>
  <si>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</si>
  <si>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</si>
  <si>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</si>
  <si>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</si>
  <si>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RRP2</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</si>
  <si>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</si>
  <si>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</si>
  <si>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</si>
  <si>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</si>
  <si>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</si>
  <si>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Irena Ban</t>
  </si>
  <si>
    <t>08761</t>
  </si>
  <si>
    <t xml:space="preserve">Zetameter </t>
  </si>
  <si>
    <t>Zetasizer</t>
  </si>
  <si>
    <t>Instrument za merjenje Zeta potenciala (in velikosti koloidnih delcev.</t>
  </si>
  <si>
    <t>Instrument for Zeta potential measurements (and coloidal particles size).</t>
  </si>
  <si>
    <t>RRP2-O4-O6</t>
  </si>
  <si>
    <t>Branka Mušič</t>
  </si>
  <si>
    <t>24724</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</si>
  <si>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</si>
  <si>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</si>
  <si>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</si>
  <si>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</si>
  <si>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</si>
  <si>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Andrej Pirih</t>
  </si>
  <si>
    <t>6963</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</si>
  <si>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</si>
  <si>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</si>
  <si>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</si>
  <si>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</si>
  <si>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</si>
  <si>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Janez Trontelj</t>
  </si>
  <si>
    <t>1927</t>
  </si>
  <si>
    <t xml:space="preserve">Konfokalni  mikroskop z antivibracijsko mizo, visoko zmogljivi računalnik </t>
  </si>
  <si>
    <t>2011, 2012</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</si>
  <si>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</si>
  <si>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</si>
  <si>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</si>
  <si>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</si>
  <si>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</si>
  <si>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</si>
  <si>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</si>
  <si>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</si>
  <si>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</si>
  <si>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</si>
  <si>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Optična pinceta</t>
  </si>
  <si>
    <t>Optical tweezers</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</si>
  <si>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</si>
  <si>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</si>
  <si>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</si>
  <si>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RRP4</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</si>
  <si>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</si>
  <si>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</si>
  <si>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</si>
  <si>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</si>
  <si>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</si>
  <si>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7110</t>
  </si>
  <si>
    <t>2010, 2012</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</si>
  <si>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</si>
  <si>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</si>
  <si>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</si>
  <si>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</si>
  <si>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</si>
  <si>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</si>
  <si>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</si>
  <si>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</si>
  <si>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</si>
  <si>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</si>
  <si>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</si>
  <si>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</si>
  <si>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</si>
  <si>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</si>
  <si>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</si>
  <si>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3477</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</si>
  <si>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</si>
  <si>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</si>
  <si>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</si>
  <si>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</si>
  <si>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</si>
  <si>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RRP5</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</si>
  <si>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</si>
  <si>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</si>
  <si>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</si>
  <si>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</si>
  <si>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</si>
  <si>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</si>
  <si>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</si>
  <si>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</si>
  <si>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</si>
  <si>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</si>
  <si>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</si>
  <si>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</si>
  <si>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</si>
  <si>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</si>
  <si>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</si>
  <si>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</si>
  <si>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RRP4-RRP5</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</si>
  <si>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</si>
  <si>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</si>
  <si>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</si>
  <si>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</si>
  <si>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</si>
  <si>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</si>
  <si>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Optična pinceta z dodatki (nadgradnja obstoječega sistema na IJS-F5)</t>
  </si>
  <si>
    <t>2010, 2011</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</si>
  <si>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</si>
  <si>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</si>
  <si>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</si>
  <si>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</si>
  <si>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Dilatometer</t>
  </si>
  <si>
    <t xml:space="preserve">Oprema za karakterizacijo skrčka/raztezka materialov. </t>
  </si>
  <si>
    <t>Equipment for characterization of shrinkage/elongation of materials.</t>
  </si>
  <si>
    <t>RRSK-O7/1</t>
  </si>
  <si>
    <t>Brezkontaktni dilatometer</t>
  </si>
  <si>
    <t>Contactless dilatometer</t>
  </si>
  <si>
    <t>RRSK-O7/2</t>
  </si>
  <si>
    <t xml:space="preserve">Mikroskop na atomsko silo z grelcem za celico in Ojačevalnik "lock-in" </t>
  </si>
  <si>
    <t>2010, 2011, 2012</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</si>
  <si>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</si>
  <si>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</si>
  <si>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</si>
  <si>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</si>
  <si>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</si>
  <si>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</si>
  <si>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</si>
  <si>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</si>
  <si>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</si>
  <si>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</si>
  <si>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</si>
  <si>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RRP6</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</si>
  <si>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</si>
  <si>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</si>
  <si>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</si>
  <si>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</si>
  <si>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</si>
  <si>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</si>
  <si>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</si>
  <si>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</si>
  <si>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</si>
  <si>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</si>
  <si>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</si>
  <si>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</si>
  <si>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</si>
  <si>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</si>
  <si>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</si>
  <si>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</si>
  <si>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</si>
  <si>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</si>
  <si>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</si>
  <si>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</si>
  <si>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</si>
  <si>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</si>
  <si>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</si>
  <si>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2997-025</t>
  </si>
  <si>
    <t>Anton Konda</t>
  </si>
  <si>
    <t>24081</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</si>
  <si>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</si>
  <si>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</si>
  <si>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</si>
  <si>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</si>
  <si>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</si>
  <si>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</si>
  <si>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</si>
  <si>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</si>
  <si>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</si>
  <si>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</si>
  <si>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</si>
  <si>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Žaga za razrez keramike</t>
  </si>
  <si>
    <t>Cutting saw for ceramics</t>
  </si>
  <si>
    <t>Oprema za procesiranje LTCC keramike.</t>
  </si>
  <si>
    <t>Equipment for processing Low-Temperature Cofired Ceramics.</t>
  </si>
  <si>
    <t>RRP1-O1/1</t>
  </si>
  <si>
    <t>Kalibrator tlaka</t>
  </si>
  <si>
    <t>Pressure calibrator</t>
  </si>
  <si>
    <t>Equipment for processing Low-temperature Cofired ceramics.</t>
  </si>
  <si>
    <t>RRP1-O1/3</t>
  </si>
  <si>
    <t xml:space="preserve">Ročna stiskalnica </t>
  </si>
  <si>
    <t xml:space="preserve">Manual press </t>
  </si>
  <si>
    <t>RRP1-O1/2</t>
  </si>
  <si>
    <t xml:space="preserve">Klimatska komora </t>
  </si>
  <si>
    <t>Controlled atmosphere hood</t>
  </si>
  <si>
    <t>Oprema za analizo materialov in keramičnih struktur.</t>
  </si>
  <si>
    <t>Equipment for characterization of materials and ceramic structures.</t>
  </si>
  <si>
    <t>RRP1-O1/6</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</si>
  <si>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</si>
  <si>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</si>
  <si>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</si>
  <si>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</si>
  <si>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</si>
  <si>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 xml:space="preserve">Ultrazvočni čistilnik </t>
  </si>
  <si>
    <t>Ultrasonic cleaner</t>
  </si>
  <si>
    <t>Ultrazvočni čistilnik za učinkovito in temeljito čiščenje kompozitov v različnih fazah znotraj procesa izdelave ali raziskave.</t>
  </si>
  <si>
    <t>Ultrasonic cleaner for efficient and effective cleaning of composites at various stages in manufacturing process or research.</t>
  </si>
  <si>
    <t>RRP2-O4-O6/3</t>
  </si>
  <si>
    <t>Ultrazvočni procesor</t>
  </si>
  <si>
    <t>Ultrasonic processor</t>
  </si>
  <si>
    <t xml:space="preserve">Za homogenizacijo raztopin in suspenzij.  </t>
  </si>
  <si>
    <t>Used for homogenization of suspensions and solutions.</t>
  </si>
  <si>
    <t>RRP2-O4O6/2</t>
  </si>
  <si>
    <t>Namizna centrifuga s hlajenjem</t>
  </si>
  <si>
    <t>Benchtop Centrifuge</t>
  </si>
  <si>
    <t xml:space="preserve">Namizna centrifuga omogoča centrifugiranje vzorcev in je primerna za uporabo v medicinskih, industrijskih in znanstvenih laboratorijih. </t>
  </si>
  <si>
    <t>Benchtop centrifuge allows centrifuging samples and is suitable for medical, industrial and scientific use.</t>
  </si>
  <si>
    <t>RRP2-O5</t>
  </si>
  <si>
    <t>Visokonapetostni AC/DC izvor</t>
  </si>
  <si>
    <t>Hi voltage AC/DC source</t>
  </si>
  <si>
    <t>Napajalnik za izmenično in enosmerno napetost za generator udarnega toka s sinhronizacijo udarov ter z zaščitnim filtrom pred povratnimi udari.</t>
  </si>
  <si>
    <t xml:space="preserve">AC and DC power source for surge current generator with current shock synchronization and filter for protection against current backfiring. </t>
  </si>
  <si>
    <t>RRP2-O8/1</t>
  </si>
  <si>
    <t>Temperature chamber</t>
  </si>
  <si>
    <t xml:space="preserve">Klimatska komora za testiranje vlage, temperature in toplotnih udarov. </t>
  </si>
  <si>
    <t>Temparature chamber for testing of humidity, temperature, thermal shock.</t>
  </si>
  <si>
    <t>RRP2-O8/2</t>
  </si>
  <si>
    <t>Osciloskop</t>
  </si>
  <si>
    <t>Elektronska merilna naprava, ki omogoča opazovanje in analiziranje signala napetosti.</t>
  </si>
  <si>
    <t>An electronic laboratory instrument commonly used to display and analyze the waveform of electronic signals.</t>
  </si>
  <si>
    <t>RRP2-O8/3</t>
  </si>
  <si>
    <t>Termovizijska kamera</t>
  </si>
  <si>
    <t>Thermal Imaging Camera</t>
  </si>
  <si>
    <t>Infrardeča kamera za termografske rezultate meritev se uporablja za vizualizacijo toplote dejavnosti na področju elektronike in mikroelektronike.</t>
  </si>
  <si>
    <t>Infrared camera for thermographic measurement results, used for visualising heat activity in electronics and microelectronics.</t>
  </si>
  <si>
    <t>RRP2-O8/4</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</si>
  <si>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</si>
  <si>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</si>
  <si>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</si>
  <si>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</si>
  <si>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</si>
  <si>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Merilnik vlage</t>
  </si>
  <si>
    <t>Moisture meter</t>
  </si>
  <si>
    <t>Halogenski instrument za določanje vlage.</t>
  </si>
  <si>
    <t>Halogenic instrument for moisture determination.</t>
  </si>
  <si>
    <t>RRP2-O8/6</t>
  </si>
  <si>
    <t>Piersonova merilna tuljava</t>
  </si>
  <si>
    <t>Pearson Current monitor</t>
  </si>
  <si>
    <t>Piersonova merilna tuljava za merjenje tokov.</t>
  </si>
  <si>
    <t>Pearson Current monitor for current measurements.</t>
  </si>
  <si>
    <t>RRP2-O8/8</t>
  </si>
  <si>
    <t>Mojca Balon</t>
  </si>
  <si>
    <t>13483</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</si>
  <si>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</si>
  <si>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</si>
  <si>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</si>
  <si>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</si>
  <si>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</si>
  <si>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</si>
  <si>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</si>
  <si>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</si>
  <si>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</si>
  <si>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</si>
  <si>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Damjana Drobne</t>
  </si>
  <si>
    <t>11155</t>
  </si>
  <si>
    <t>Invertni mikroskop z nadgradnjo za flourescenco mikroskopa</t>
  </si>
  <si>
    <t>The inverted microscope with equipment for Fluorescence microscope</t>
  </si>
  <si>
    <t>Oprema za študij celičnih kultur.</t>
  </si>
  <si>
    <t>Cell culture equipment.</t>
  </si>
  <si>
    <t>RRP5-O2/3, RRP5-O2/4</t>
  </si>
  <si>
    <t>CO2 inkubator</t>
  </si>
  <si>
    <t>CO2 incubator</t>
  </si>
  <si>
    <t>RRP5-O2/5</t>
  </si>
  <si>
    <t>Brezprašna komora</t>
  </si>
  <si>
    <t>Laminar flow chamber</t>
  </si>
  <si>
    <t>RRP5-O2/6</t>
  </si>
  <si>
    <t>Štefan Pintarič</t>
  </si>
  <si>
    <t>16213</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</si>
  <si>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</si>
  <si>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</si>
  <si>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</si>
  <si>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</si>
  <si>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</si>
  <si>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Porosimeter</t>
  </si>
  <si>
    <t>Porozimeter za karakterizacijo nano in mikro prahov ter sintranih keramičnih materialov.</t>
  </si>
  <si>
    <t>Porosimeter for the characterization of nano and micro powders and sintered ceramic materials.</t>
  </si>
  <si>
    <t>RRP5-O5/1</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</si>
  <si>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</si>
  <si>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</si>
  <si>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</si>
  <si>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</si>
  <si>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</si>
  <si>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</si>
  <si>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</si>
  <si>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</si>
  <si>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</si>
  <si>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</si>
  <si>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</si>
  <si>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</si>
  <si>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 xml:space="preserve">Laboratorijska stiskalnica </t>
  </si>
  <si>
    <t>Laboratory manual press</t>
  </si>
  <si>
    <t>Laboratorijska stiskalnica omogoče izdelavo ustreznih oblik toroidalnih in valjčnih jeder ter s tem karakterizacijo magnetnih in električnih parametrov za razvoj keramičnih magnetnih kompozitnih materialov.</t>
  </si>
  <si>
    <t>Laboratory manual press for production of appropriate toroidal and roller cores and thus characterization of magnetic and electrical parameters for the development of ceramic magnetic composites.</t>
  </si>
  <si>
    <t>RRP2-O10</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</si>
  <si>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</si>
  <si>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</si>
  <si>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</si>
  <si>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</si>
  <si>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</si>
  <si>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Plinski piknometer z nadgradnjo</t>
  </si>
  <si>
    <t>Automatic Gas Pycnometer</t>
  </si>
  <si>
    <t>Piknometer se uporablja za določitev obsega in gostote delcev in prahu.  </t>
  </si>
  <si>
    <t>Used for determination of true volume and
density of solids and powders.</t>
  </si>
  <si>
    <t>RRP1-O4/3, RRP1-O4/4</t>
  </si>
  <si>
    <t>Impulzni magnetizer</t>
  </si>
  <si>
    <t>Impulse Magnetizer</t>
  </si>
  <si>
    <t xml:space="preserve">Naprava za impulzno magnetenje vzorcev materialov iz redkih zemelj. </t>
  </si>
  <si>
    <t>Impulse Magnetizer for material testing of magnetic characteristics (composite materials).</t>
  </si>
  <si>
    <t>RRP2-O11</t>
  </si>
  <si>
    <t>2997-006</t>
  </si>
  <si>
    <t>Irena Zdovc</t>
  </si>
  <si>
    <t>Avtomatiziran inokulator</t>
  </si>
  <si>
    <t>Automated Inoculation System</t>
  </si>
  <si>
    <t>Raziskovalna oprema za preučevanje celičnih kultur</t>
  </si>
  <si>
    <t>Equipment for cell-culture studies.</t>
  </si>
  <si>
    <t>RRP5-O11</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</si>
  <si>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</si>
  <si>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</si>
  <si>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</si>
  <si>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</si>
  <si>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</si>
  <si>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</si>
  <si>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</si>
  <si>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2997-012</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</si>
  <si>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</si>
  <si>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</si>
  <si>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</si>
  <si>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</si>
  <si>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</si>
  <si>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2997-014</t>
  </si>
  <si>
    <t xml:space="preserve">Atritorski mlin </t>
  </si>
  <si>
    <t>Laboratory Agitator Mill</t>
  </si>
  <si>
    <t>Mlin za mletje oksidnih keramičnih prahov.</t>
  </si>
  <si>
    <t>Laboratory Agitator Mill for grinding oxide ceramic powders.</t>
  </si>
  <si>
    <t>RRP1-O5</t>
  </si>
  <si>
    <t>2997-018</t>
  </si>
  <si>
    <t>Residual gas analyzer</t>
  </si>
  <si>
    <t>Za analizo polnilnih plinov in izdelavo plinskih odvodnikov.</t>
  </si>
  <si>
    <t>For the production of gas discharge tubes and for the filling gase analysis.</t>
  </si>
  <si>
    <t>RRP2-O13</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</si>
  <si>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</si>
  <si>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</si>
  <si>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</si>
  <si>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</si>
  <si>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</si>
  <si>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</si>
  <si>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2997-022</t>
  </si>
  <si>
    <t>Tehtnica precizna</t>
  </si>
  <si>
    <t>Precision Balance</t>
  </si>
  <si>
    <t>Tehtnica je nameščena v  komori z inertno atmosfero za delo z občutljivimi kemikalijami.</t>
  </si>
  <si>
    <t>Precision Balance is placed in the chamber with an inert atmosphere to work with sensitive chemicals.</t>
  </si>
  <si>
    <t>RRP2-O16</t>
  </si>
  <si>
    <t>2997-028</t>
  </si>
  <si>
    <t>Laboratorijski trovaljčni mlin</t>
  </si>
  <si>
    <t>Triple Roller Mill</t>
  </si>
  <si>
    <t>Mlin uporablja strižne sile s tremi vodoravno položenimi valjčki, ki se v nasprotni smeri vrtijo z različnimi hitrostmi, in mešajo, razbijejo ali homogenizirajo viskozne materiale, ki se lahko nahajajo v mlinu.</t>
  </si>
  <si>
    <t>Machine that uses shear force created by three horizontally positioned rolls rotating in opposite directions and different speeds, in order to mix, refine, disperse, or homogenize viscous materials fed into it.</t>
  </si>
  <si>
    <t>RRP1-O6</t>
  </si>
  <si>
    <t xml:space="preserve">CENTER ODLIČNOSTI NIZKOOGLJIČNE TEHNOLOGIJE  </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</si>
  <si>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</si>
  <si>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</si>
  <si>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</si>
  <si>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</si>
  <si>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</si>
  <si>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</si>
  <si>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</si>
  <si>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</si>
  <si>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http://www.conot.si/index.php/o-centru/nova-oprema.html</t>
  </si>
  <si>
    <t>P2-001</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</si>
  <si>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</si>
  <si>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</si>
  <si>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</si>
  <si>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</si>
  <si>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</si>
  <si>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</si>
  <si>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</si>
  <si>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</si>
  <si>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</si>
  <si>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</si>
  <si>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</si>
  <si>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</si>
  <si>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</si>
  <si>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</si>
  <si>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</si>
  <si>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</si>
  <si>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</si>
  <si>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</si>
  <si>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</si>
  <si>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</si>
  <si>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</si>
  <si>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</si>
  <si>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</si>
  <si>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</si>
  <si>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</si>
  <si>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</si>
  <si>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</si>
  <si>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</si>
  <si>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</si>
  <si>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</si>
  <si>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</si>
  <si>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</si>
  <si>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EV-210, HC-2592</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</si>
  <si>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</si>
  <si>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</si>
  <si>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</si>
  <si>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</si>
  <si>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</si>
  <si>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</si>
  <si>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</si>
  <si>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</si>
  <si>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</si>
  <si>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</si>
  <si>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</si>
  <si>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</si>
  <si>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</si>
  <si>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</si>
  <si>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</si>
  <si>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</si>
  <si>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</si>
  <si>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</si>
  <si>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</si>
  <si>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EGA aparatura z mer. moduli</t>
  </si>
  <si>
    <t>Določevanje termičnih lastnosti materialov, masni, toplotni effekti in analiza plinov.</t>
  </si>
  <si>
    <t>Determination of   thermal properties of materials as well as analysis of mass and heat changes. Gas analysis is possible in parallel measurement.</t>
  </si>
  <si>
    <t>M. Marinšek, K. Zupan</t>
  </si>
  <si>
    <t>Barabara Novosel</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</si>
  <si>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</si>
  <si>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</si>
  <si>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</si>
  <si>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</si>
  <si>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</si>
  <si>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</si>
  <si>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</si>
  <si>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</si>
  <si>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</si>
  <si>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</si>
  <si>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</si>
  <si>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</si>
  <si>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</si>
  <si>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</si>
  <si>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</si>
  <si>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</si>
  <si>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Dejan Verhovšek, Domen Lapornik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</si>
  <si>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</si>
  <si>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</si>
  <si>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</si>
  <si>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</si>
  <si>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</si>
  <si>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</si>
  <si>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</si>
  <si>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</si>
  <si>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Petar Djinovič</t>
  </si>
  <si>
    <t>HR TEM mikroskop</t>
  </si>
  <si>
    <t>www.conot.si; www.ki.si; microsopy.ki.si</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</si>
  <si>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</si>
  <si>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</si>
  <si>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</si>
  <si>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</si>
  <si>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</si>
  <si>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</si>
  <si>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</si>
  <si>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</si>
  <si>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</si>
  <si>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</si>
  <si>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</si>
  <si>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</si>
  <si>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</si>
  <si>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 - del testnega okolja in ni ločeno dosegljiva</t>
  </si>
  <si>
    <t>Hardare for testing advanced control loops</t>
  </si>
  <si>
    <t>Robert Dominko</t>
  </si>
  <si>
    <t>19277</t>
  </si>
  <si>
    <t>Laboratorijski 16 kanalni merilec elektrokemijskih lastnosti akumulatorjev, solarnih panelov in super kondenzatorjev</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</si>
  <si>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</si>
  <si>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</si>
  <si>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</si>
  <si>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</si>
  <si>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</si>
  <si>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</si>
  <si>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</si>
  <si>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</si>
  <si>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</si>
  <si>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</si>
  <si>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</si>
  <si>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</si>
  <si>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</si>
  <si>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</si>
  <si>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</si>
  <si>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</si>
  <si>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</si>
  <si>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</si>
  <si>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</si>
  <si>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</si>
  <si>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</si>
  <si>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</si>
  <si>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Romana Cerc Korošek, Boštjan Žener</t>
  </si>
  <si>
    <t>Multikanalni avtomatizirani sistem za testiranje primarnih, sekundarnih in hibridnih baterijskih sistemov</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</si>
  <si>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</si>
  <si>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</si>
  <si>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</si>
  <si>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</si>
  <si>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</si>
  <si>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</si>
  <si>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</si>
  <si>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</si>
  <si>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</si>
  <si>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</si>
  <si>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</si>
  <si>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</si>
  <si>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</si>
  <si>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</si>
  <si>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</si>
  <si>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</si>
  <si>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</si>
  <si>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</si>
  <si>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Ivan Jerman</t>
  </si>
  <si>
    <t>27945</t>
  </si>
  <si>
    <t>Ramanski/AFM/SNOM spektrometer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</si>
  <si>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</si>
  <si>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</si>
  <si>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</si>
  <si>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</si>
  <si>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</si>
  <si>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108008, P2-0393</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</si>
  <si>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</si>
  <si>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</si>
  <si>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</si>
  <si>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</si>
  <si>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</si>
  <si>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</si>
  <si>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</si>
  <si>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</si>
  <si>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</si>
  <si>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</si>
  <si>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</si>
  <si>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</si>
  <si>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</si>
  <si>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</si>
  <si>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Mihael Sekavnčik, Mitja Mori (Fakulteta za strojništvo)</t>
  </si>
  <si>
    <t>Mihael sekavčnik</t>
  </si>
  <si>
    <t>Sistem brezprekinitvenega napajanja s tehnologijo gorivnih celic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</si>
  <si>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</si>
  <si>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</si>
  <si>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</si>
  <si>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</si>
  <si>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</si>
  <si>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</si>
  <si>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</si>
  <si>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</si>
  <si>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</si>
  <si>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</si>
  <si>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</si>
  <si>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</si>
  <si>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</si>
  <si>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</si>
  <si>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</si>
  <si>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</si>
  <si>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</si>
  <si>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</si>
  <si>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</si>
  <si>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Vindišar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</si>
  <si>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</si>
  <si>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</si>
  <si>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</si>
  <si>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</si>
  <si>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</si>
  <si>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</si>
  <si>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</si>
  <si>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</si>
  <si>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</si>
  <si>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</si>
  <si>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</si>
  <si>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</si>
  <si>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</si>
  <si>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</si>
  <si>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</si>
  <si>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Jure Vidnišar</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</si>
  <si>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</si>
  <si>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</si>
  <si>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</si>
  <si>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</si>
  <si>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</si>
  <si>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</si>
  <si>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</si>
  <si>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</si>
  <si>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</si>
  <si>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t>
  </si>
  <si>
    <t xml:space="preserve">Center odličnosti za biosenzoriko, instrumentacijo in procesno kontrolo (CO BIK) </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</si>
  <si>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</si>
  <si>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</si>
  <si>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</si>
  <si>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</si>
  <si>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</si>
  <si>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</si>
  <si>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</si>
  <si>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</si>
  <si>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http://www.cobik.si/cobik/najem-opreme</t>
  </si>
  <si>
    <t>CO BIK</t>
  </si>
  <si>
    <t>Rok Košir</t>
  </si>
  <si>
    <t>SISTEM ZA INDUSTRIJSKO KONTROLO</t>
  </si>
  <si>
    <t>PLC system for industrial automatization</t>
  </si>
  <si>
    <t>PLC sistem za industrijsko kontrolo</t>
  </si>
  <si>
    <t>OS0052</t>
  </si>
  <si>
    <t>Cosylab d.d.</t>
  </si>
  <si>
    <t>Jasmina Tušar</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</si>
  <si>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</si>
  <si>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</si>
  <si>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</si>
  <si>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</si>
  <si>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</si>
  <si>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</si>
  <si>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18174</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</si>
  <si>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</si>
  <si>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</si>
  <si>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</si>
  <si>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</si>
  <si>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</si>
  <si>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Fakulteta za elektrotehniko</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</si>
  <si>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</si>
  <si>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</si>
  <si>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</si>
  <si>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</si>
  <si>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</si>
  <si>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Razvoj platforme za karakterizacijo bakteriofagov kot protimikrobnih učinkovin</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</si>
  <si>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</si>
  <si>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</si>
  <si>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</si>
  <si>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</si>
  <si>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</si>
  <si>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</si>
  <si>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OPTIČNI REFLEKTOMETERSKI MERILNIK</t>
  </si>
  <si>
    <t>optical reflectometer measurement equipment</t>
  </si>
  <si>
    <t>OS0076</t>
  </si>
  <si>
    <t>RAČUNALNIŠKA KONTROLNA OPREMA</t>
  </si>
  <si>
    <t>PXI control equipment with FlexRIO FPGA processor</t>
  </si>
  <si>
    <t>PXI kontrolna oprema z FlexRIO FPGA procesorjem</t>
  </si>
  <si>
    <t>OS0077</t>
  </si>
  <si>
    <t>OSCILOSKOP</t>
  </si>
  <si>
    <t>osciloscope</t>
  </si>
  <si>
    <t>Realnočasovni visokofrekvenčni osciloskop s pasovno širino do 13 GHz, štirje kanali, vzorčenje 40 GS/s.</t>
  </si>
  <si>
    <t>OS0078</t>
  </si>
  <si>
    <t>SIMENS PROCESNA OPREMA</t>
  </si>
  <si>
    <t>Siemens or equivalent control for motors</t>
  </si>
  <si>
    <t>Siemens ali ekvivalentno krmiljenje za motorje</t>
  </si>
  <si>
    <t>OS0083</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</si>
  <si>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</si>
  <si>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</si>
  <si>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</si>
  <si>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</si>
  <si>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</si>
  <si>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</si>
  <si>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</si>
  <si>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FLS920 FLUORESCENCE SPECTROMETER</t>
  </si>
  <si>
    <t xml:space="preserve">FLS920 fluorescence spectrometer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</si>
  <si>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</si>
  <si>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</si>
  <si>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</si>
  <si>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</si>
  <si>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</si>
  <si>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</si>
  <si>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</si>
  <si>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</si>
  <si>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http://www.conamaste.si/slo/Oprema.php</t>
  </si>
  <si>
    <t>Center odličnosti nanoznanosti in nanotehnologije (CO NIN)</t>
  </si>
  <si>
    <t>Matjaž Spreitzer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</si>
  <si>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</si>
  <si>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</si>
  <si>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</si>
  <si>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</si>
  <si>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</si>
  <si>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</si>
  <si>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</si>
  <si>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http://www.nanocenter.si/index.php?page=alias</t>
  </si>
  <si>
    <t>RRP14 izobraževanje, usposabljanje, razširjanje znanja in upravljanja z opremo</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</si>
  <si>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</si>
  <si>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</si>
  <si>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</si>
  <si>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</si>
  <si>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</si>
  <si>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</si>
  <si>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</si>
  <si>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</si>
  <si>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</si>
  <si>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</si>
  <si>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</si>
  <si>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</si>
  <si>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</si>
  <si>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</si>
  <si>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</si>
  <si>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</si>
  <si>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</si>
  <si>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</si>
  <si>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</si>
  <si>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</si>
  <si>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</si>
  <si>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</si>
  <si>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</si>
  <si>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</si>
  <si>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</si>
  <si>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</si>
  <si>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</si>
  <si>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</si>
  <si>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</si>
  <si>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</si>
  <si>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</si>
  <si>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</si>
  <si>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</si>
  <si>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</si>
  <si>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</si>
  <si>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</si>
  <si>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</si>
  <si>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</si>
  <si>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</si>
  <si>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</si>
  <si>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</si>
  <si>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</si>
  <si>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</si>
  <si>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</si>
  <si>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</si>
  <si>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</si>
  <si>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</si>
  <si>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</si>
  <si>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</si>
  <si>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</si>
  <si>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</si>
  <si>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</si>
  <si>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</si>
  <si>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</si>
  <si>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</si>
  <si>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</si>
  <si>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</si>
  <si>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Tadej Rojac</t>
  </si>
  <si>
    <t>24272</t>
  </si>
  <si>
    <t>19</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</si>
  <si>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</si>
  <si>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</si>
  <si>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</si>
  <si>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</si>
  <si>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</si>
  <si>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</si>
  <si>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</si>
  <si>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</si>
  <si>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</si>
  <si>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</si>
  <si>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</si>
  <si>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</si>
  <si>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</si>
  <si>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</si>
  <si>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</si>
  <si>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</si>
  <si>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</si>
  <si>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</si>
  <si>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</si>
  <si>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</si>
  <si>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</si>
  <si>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</si>
  <si>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</si>
  <si>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</si>
  <si>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</si>
  <si>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</si>
  <si>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</si>
  <si>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</si>
  <si>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</si>
  <si>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</si>
  <si>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</si>
  <si>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</si>
  <si>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</si>
  <si>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</si>
  <si>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</si>
  <si>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</si>
  <si>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</si>
  <si>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</si>
  <si>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</si>
  <si>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</si>
  <si>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</si>
  <si>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</si>
  <si>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</si>
  <si>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</si>
  <si>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</si>
  <si>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</si>
  <si>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</si>
  <si>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Sondažna postaja z možnostjo meritev v viskem megnetnem polju in pri nizki temperaturi</t>
  </si>
  <si>
    <t>LT probe station with vertical magnetic field</t>
  </si>
  <si>
    <t xml:space="preserve">4-sondna merilna postaja za meritve električnih lastnosti v temperaturnem razponu 4K - 400K in ob prisotnosti vertikalnega magnetnega polja velikosti 0T - 2,6T.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</si>
  <si>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4-probe probestation for measurements of electrical properties in temperature range 4K-400K and in a vertical magnetic field 0T - 2.6T.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t>
  </si>
  <si>
    <t>11241</t>
  </si>
  <si>
    <t>Supervodni magnet z optičnim kriostatom</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</si>
  <si>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</si>
  <si>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</si>
  <si>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</si>
  <si>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</si>
  <si>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</si>
  <si>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</si>
  <si>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</si>
  <si>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</si>
  <si>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</si>
  <si>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</si>
  <si>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</si>
  <si>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</si>
  <si>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</si>
  <si>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Peter Venturini</t>
  </si>
  <si>
    <t>12363</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</si>
  <si>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</si>
  <si>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</si>
  <si>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</si>
  <si>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</si>
  <si>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</si>
  <si>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</si>
  <si>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</si>
  <si>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</si>
  <si>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</si>
  <si>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</si>
  <si>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</si>
  <si>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</si>
  <si>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</si>
  <si>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Rok Žitko</t>
  </si>
  <si>
    <t>23567</t>
  </si>
  <si>
    <t>oprema za intenzivno računanje</t>
  </si>
  <si>
    <t>HPC Cluster with Associated Cooling System</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</si>
  <si>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</si>
  <si>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</si>
  <si>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 xml:space="preserve">Center odličnosti Vesolje, znanost in tehnologije </t>
  </si>
  <si>
    <t>WP4/6</t>
  </si>
  <si>
    <t>VESOLJE-SI</t>
  </si>
  <si>
    <t>WP4</t>
  </si>
  <si>
    <t xml:space="preserve">WP6 </t>
  </si>
  <si>
    <t>VESOLJE_SI</t>
  </si>
  <si>
    <t>Testiranje materialov v farmaciji</t>
  </si>
  <si>
    <t>Fakulteta za farmacijo, UL</t>
  </si>
  <si>
    <t>WP4/8</t>
  </si>
  <si>
    <t>VESOLJE-SI (Naprava je trenutno na rednem vzdrževalnem servisu)</t>
  </si>
  <si>
    <t xml:space="preserve">WP7 </t>
  </si>
  <si>
    <t>(Satelit je v fazi priprave na izstrelitev)</t>
  </si>
  <si>
    <t>VESOLJE-SI (Odstotek izkoriščenosti je vezan na testiranje same komore, saj je le-ta še v zagonski fazi.)</t>
  </si>
  <si>
    <t>WP5</t>
  </si>
  <si>
    <t xml:space="preserve">Univerza v Ljubljani, Medicinska fakulteta </t>
  </si>
  <si>
    <t>Radovan Komel, Damjana Rozman</t>
  </si>
  <si>
    <t>6135,       6013</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</si>
  <si>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</si>
  <si>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</si>
  <si>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</si>
  <si>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</si>
  <si>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</si>
  <si>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</si>
  <si>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</si>
  <si>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</si>
  <si>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</si>
  <si>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</si>
  <si>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</si>
  <si>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5 let</t>
  </si>
  <si>
    <t>projekti in program v okviru prog.skupine         P1-0104;                             partnerske inštitucije Konzorcija za bio-čipe ( http://cfgbc.mf.uni-lj.si/)</t>
  </si>
  <si>
    <t>člani konzorcija in člani programske skupine</t>
  </si>
  <si>
    <t>1902- UV pečica za mreženje DNA (977,32)</t>
  </si>
  <si>
    <t>a) 3,00 € ( brez DDV)  / uro                     ( partnerji Konzorcija za bio-čipe);                      b) 8,00 € ( brez DDV) / uro ; akademski ne-člani  Konzorcija za bio-čipe;                      c) 11,00 € ( brez DDV)  / uro                     ( ne- akademski ne-člani Konzorcija za bio-čipe)</t>
  </si>
  <si>
    <t>1869-centrifuga vakuumska (11.287,06)</t>
  </si>
  <si>
    <t>a) 10 € ( brez DDV)  / uro                     ( partnerji Konzorcija za bio-čipe);                      b) 14,00 € ( brez DDV) / uro ; akademski ne-člani  Konzorcija za bio-čipe;                      c) 18,00 € ( brez DDV)  / uro                     ( ne- akademski ne-člani Konzorcija za bio-čipe)</t>
  </si>
  <si>
    <t>glede na izvajalca; različni profili opreaterjev?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</si>
  <si>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</si>
  <si>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</si>
  <si>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</si>
  <si>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</si>
  <si>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</si>
  <si>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</si>
  <si>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</si>
  <si>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</si>
  <si>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</si>
  <si>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</si>
  <si>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</si>
  <si>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2 - Procesna Oprema – Biološka</t>
  </si>
  <si>
    <t>1 - Rast in manipulacija</t>
  </si>
  <si>
    <t>3 -Celične kulture</t>
  </si>
  <si>
    <t>11 Raziskovalna oprema za celične kulture</t>
  </si>
  <si>
    <t>25,00 €/uro</t>
  </si>
  <si>
    <t>P3 310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</si>
  <si>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</si>
  <si>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</si>
  <si>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</si>
  <si>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</si>
  <si>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</si>
  <si>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</si>
  <si>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</si>
  <si>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</si>
  <si>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</si>
  <si>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</si>
  <si>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4 Oprema za analizo / Analitical facilites</t>
  </si>
  <si>
    <t>glede na izvajalca; različni profili operaterjev</t>
  </si>
  <si>
    <t>5let</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</si>
  <si>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</si>
  <si>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</si>
  <si>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</si>
  <si>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</si>
  <si>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</si>
  <si>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</si>
  <si>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</si>
  <si>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</si>
  <si>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</si>
  <si>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</si>
  <si>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</si>
  <si>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</si>
  <si>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</si>
  <si>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</si>
  <si>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</si>
  <si>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</si>
  <si>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</si>
  <si>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</si>
  <si>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</si>
  <si>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</si>
  <si>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</si>
  <si>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</si>
  <si>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</si>
  <si>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</si>
  <si>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</si>
  <si>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</si>
  <si>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</si>
  <si>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</si>
  <si>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</si>
  <si>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</si>
  <si>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</si>
  <si>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</si>
  <si>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</si>
  <si>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</si>
  <si>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</si>
  <si>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</si>
  <si>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</si>
  <si>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</si>
  <si>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</si>
  <si>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</si>
  <si>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</si>
  <si>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</si>
  <si>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</si>
  <si>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</si>
  <si>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</si>
  <si>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</si>
  <si>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</si>
  <si>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</si>
  <si>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</si>
  <si>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</si>
  <si>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</si>
  <si>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</si>
  <si>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</si>
  <si>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</si>
  <si>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</si>
  <si>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</si>
  <si>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</si>
  <si>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</si>
  <si>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</si>
  <si>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</si>
  <si>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</si>
  <si>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</si>
  <si>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</si>
  <si>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</si>
  <si>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</si>
  <si>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</si>
  <si>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</si>
  <si>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</si>
  <si>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</si>
  <si>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</si>
  <si>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</si>
  <si>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</si>
  <si>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</si>
  <si>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</si>
  <si>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</si>
  <si>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</si>
  <si>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</si>
  <si>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</si>
  <si>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</si>
  <si>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</si>
  <si>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</si>
  <si>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</si>
  <si>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</si>
  <si>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</si>
  <si>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</si>
  <si>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</si>
  <si>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</si>
  <si>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</si>
  <si>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</si>
  <si>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https://www.mf.uni-lj.si/ibf/raziskovanje</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</si>
  <si>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</si>
  <si>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</si>
  <si>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</si>
  <si>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</si>
  <si>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</si>
  <si>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</si>
  <si>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</si>
  <si>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</si>
  <si>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</si>
  <si>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</si>
  <si>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</si>
  <si>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</si>
  <si>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</si>
  <si>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</si>
  <si>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</si>
  <si>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</si>
  <si>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</si>
  <si>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</si>
  <si>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Marko Kreft</t>
  </si>
  <si>
    <t>Oprema za večkanalno mikroskopsko dinamično slikanje</t>
  </si>
  <si>
    <t>Equipment for multichannel dynamic microscopy imaging</t>
  </si>
  <si>
    <t>Slikanje živih in fiksiranih celic v 5D, shranjevanje in analiza slik</t>
  </si>
  <si>
    <t>Imaging live and fixed cell in 5D, storage and analysis of images</t>
  </si>
  <si>
    <t>3082 - mikroskop konfokalni (110.544)</t>
  </si>
  <si>
    <t>15,25 €/uro</t>
  </si>
  <si>
    <t>4 - Meritve in analiza vzorcev</t>
  </si>
  <si>
    <t>5 - Optična</t>
  </si>
  <si>
    <t>5 -Slikanje-Imaging visoke ločljivosti</t>
  </si>
  <si>
    <t>10-Sistemi za biomedicinsko slikanje</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</si>
  <si>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</si>
  <si>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</si>
  <si>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</si>
  <si>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</si>
  <si>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</si>
  <si>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</si>
  <si>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</si>
  <si>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</si>
  <si>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</si>
  <si>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</si>
  <si>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</si>
  <si>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</si>
  <si>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</si>
  <si>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</si>
  <si>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</si>
  <si>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</si>
  <si>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</si>
  <si>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</si>
  <si>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</si>
  <si>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</si>
  <si>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</si>
  <si>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</si>
  <si>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P3-108</t>
  </si>
  <si>
    <t>Sklop raziskovalne opreme za detekcijo, analizo in uničevanje visoko nevarnih patogenov</t>
  </si>
  <si>
    <t>2004, 2005</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</si>
  <si>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</si>
  <si>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</si>
  <si>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</si>
  <si>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</si>
  <si>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</si>
  <si>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</si>
  <si>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</si>
  <si>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</si>
  <si>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</si>
  <si>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</si>
  <si>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</si>
  <si>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</si>
  <si>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</si>
  <si>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</si>
  <si>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</si>
  <si>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</si>
  <si>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</si>
  <si>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</si>
  <si>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</si>
  <si>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</si>
  <si>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</si>
  <si>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</si>
  <si>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</si>
  <si>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</si>
  <si>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</si>
  <si>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</si>
  <si>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</si>
  <si>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</si>
  <si>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</si>
  <si>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</si>
  <si>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</si>
  <si>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</si>
  <si>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</si>
  <si>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</si>
  <si>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</si>
  <si>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</si>
  <si>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</si>
  <si>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</si>
  <si>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</si>
  <si>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2-5let</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</si>
  <si>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</si>
  <si>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</si>
  <si>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</si>
  <si>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</si>
  <si>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</si>
  <si>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</si>
  <si>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</si>
  <si>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</si>
  <si>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</si>
  <si>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</si>
  <si>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</si>
  <si>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</si>
  <si>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</si>
  <si>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</si>
  <si>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</si>
  <si>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4leta</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</si>
  <si>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</si>
  <si>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</si>
  <si>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</si>
  <si>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</si>
  <si>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</si>
  <si>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</si>
  <si>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</si>
  <si>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</si>
  <si>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</si>
  <si>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</si>
  <si>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</si>
  <si>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</si>
  <si>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</si>
  <si>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</si>
  <si>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</si>
  <si>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</si>
  <si>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</si>
  <si>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</si>
  <si>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</si>
  <si>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</si>
  <si>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</si>
  <si>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</si>
  <si>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</si>
  <si>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</si>
  <si>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</si>
  <si>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</si>
  <si>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</si>
  <si>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</si>
  <si>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</si>
  <si>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</si>
  <si>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</si>
  <si>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</si>
  <si>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</si>
  <si>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</si>
  <si>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</si>
  <si>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</si>
  <si>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</si>
  <si>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</si>
  <si>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</si>
  <si>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</si>
  <si>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</si>
  <si>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</si>
  <si>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</si>
  <si>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</si>
  <si>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</si>
  <si>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</si>
  <si>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</si>
  <si>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P1-170-35</t>
  </si>
  <si>
    <t>Bojan Božič,            Jure Derganc</t>
  </si>
  <si>
    <t>Sistem za biofizikalno karakterizacijo na podlago pritrjenih celic                                      Nadgradnja sistema za biofizikalno karakterizacijo na podlago pritrjenih celic</t>
  </si>
  <si>
    <t>2008, 2015</t>
  </si>
  <si>
    <t>132,114,14     +30.903,94</t>
  </si>
  <si>
    <t>Paket 13                          Paket 16</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</si>
  <si>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</si>
  <si>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</si>
  <si>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</si>
  <si>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</si>
  <si>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</si>
  <si>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Jure Derganc</t>
  </si>
  <si>
    <t>Srečko Koren</t>
  </si>
  <si>
    <t>Detekcijski in dokumentacijski mini center za raziskovanje značilnosti manj pogostih patogenih mikrobov</t>
  </si>
  <si>
    <t>2007, 2008</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</si>
  <si>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</si>
  <si>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</si>
  <si>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</si>
  <si>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</si>
  <si>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</si>
  <si>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</si>
  <si>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</si>
  <si>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</si>
  <si>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22,00 €/uro</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</si>
  <si>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</si>
  <si>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</si>
  <si>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</si>
  <si>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</si>
  <si>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</si>
  <si>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</si>
  <si>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</si>
  <si>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</si>
  <si>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</si>
  <si>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</si>
  <si>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</si>
  <si>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</si>
  <si>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</si>
  <si>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</si>
  <si>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</si>
  <si>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</si>
  <si>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</si>
  <si>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</si>
  <si>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</si>
  <si>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Sistem za visokotlačno tekočinsko kromatografijo</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</si>
  <si>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</si>
  <si>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</si>
  <si>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</si>
  <si>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</si>
  <si>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1676 - spektrofotometer (23.095,30)</t>
  </si>
  <si>
    <t>1675 - detektor radioaktivnosti (14.960,69)</t>
  </si>
  <si>
    <t>Alojz Ihan</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</si>
  <si>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</si>
  <si>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</si>
  <si>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</si>
  <si>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</si>
  <si>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</si>
  <si>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</si>
  <si>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</si>
  <si>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</si>
  <si>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</si>
  <si>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</si>
  <si>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</si>
  <si>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</si>
  <si>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</si>
  <si>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</si>
  <si>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</si>
  <si>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</si>
  <si>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</si>
  <si>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</si>
  <si>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</si>
  <si>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</si>
  <si>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</si>
  <si>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</si>
  <si>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</si>
  <si>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Oprema za pripravo in analizo bio-čipov nizke gostote (nadgradnja Centra za funkcijsko genomiko in bio-čipe; sklop 2)</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</si>
  <si>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</si>
  <si>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</si>
  <si>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</si>
  <si>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</si>
  <si>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</si>
  <si>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</si>
  <si>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</si>
  <si>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</si>
  <si>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2382 - aparat za vizualizacijo biočipov (36.108)</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</si>
  <si>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</si>
  <si>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</si>
  <si>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</si>
  <si>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</si>
  <si>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</si>
  <si>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</si>
  <si>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</si>
  <si>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</si>
  <si>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</si>
  <si>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t>
  </si>
  <si>
    <t>4,11,17</t>
  </si>
  <si>
    <t xml:space="preserve">glede na izvajalca; različni profili opreaterjev; </t>
  </si>
  <si>
    <t>P3-0067</t>
  </si>
  <si>
    <t>Radovan Komel</t>
  </si>
  <si>
    <t>Sklop za visokozmogljivostno 
določanje nukleotidnih 
zaporedij, Genome Sequencer 
FLX (Roche) – 1. sklop</t>
  </si>
  <si>
    <t>High-throughput sequencing platform equipment, for Genome Sequencer FLX (Roche) -1st Assembly</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</si>
  <si>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</si>
  <si>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</si>
  <si>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</si>
  <si>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</si>
  <si>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</si>
  <si>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</si>
  <si>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4-sistemi za analize</t>
  </si>
  <si>
    <t>projekti in program v okviru prog.skupine         P1-0104</t>
  </si>
  <si>
    <t>člani programske skupine, člani Inštituta za biokemijo, Onkološki inštitut</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</si>
  <si>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</si>
  <si>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</si>
  <si>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</si>
  <si>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</si>
  <si>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</si>
  <si>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</si>
  <si>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</si>
  <si>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</si>
  <si>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</si>
  <si>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</si>
  <si>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</si>
  <si>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</si>
  <si>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2 do 5 let</t>
  </si>
  <si>
    <t xml:space="preserve">Nanomehano-optična mikroskopija za biomedicino                            Nadgradnja konfokalnega mikroskopa </t>
  </si>
  <si>
    <t>2011,      2015</t>
  </si>
  <si>
    <t>949.995,00                                  +20.788,80</t>
  </si>
  <si>
    <t>Paket 14              Paket 16</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</si>
  <si>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</si>
  <si>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</si>
  <si>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</si>
  <si>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</si>
  <si>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</si>
  <si>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</si>
  <si>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</si>
  <si>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</si>
  <si>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projekti in program v okviru prog.skupine         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</si>
  <si>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</si>
  <si>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</si>
  <si>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</si>
  <si>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</si>
  <si>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</si>
  <si>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</si>
  <si>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</si>
  <si>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</si>
  <si>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J5―4230, L3―4255</t>
  </si>
  <si>
    <t>J3―4076</t>
  </si>
  <si>
    <t>P3―0338</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</si>
  <si>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</si>
  <si>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</si>
  <si>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</si>
  <si>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</si>
  <si>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</si>
  <si>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</si>
  <si>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</si>
  <si>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Nadgradnja sistema za bifizikalno karakterizacijo na podlagi pritrjenih celic</t>
  </si>
  <si>
    <t>Glej vrstico 36 povečanje vrednosti sistema za biofizikalno karakterizacijo</t>
  </si>
  <si>
    <t>Nadgradnja konfokalnega mikroskopa</t>
  </si>
  <si>
    <t>Glej vrstico 55 povečanje vrednosti konfokalnega mikroskopa</t>
  </si>
  <si>
    <t>Sistem za vnos DNK v celice</t>
  </si>
  <si>
    <t>System for DNA delivery in cells</t>
  </si>
  <si>
    <t>Motoriziran invertni mikroskop Axio Observer Z1</t>
  </si>
  <si>
    <t>Motorised inverted microscope Axko Observer Z1</t>
  </si>
  <si>
    <t>Imaging live and fixed cell</t>
  </si>
  <si>
    <t>P3 311</t>
  </si>
  <si>
    <t>ION S5 SYSTEM               Sistem pirosekveniciranja</t>
  </si>
  <si>
    <t xml:space="preserve">ION S5 SYSTEM         </t>
  </si>
  <si>
    <t>Sistem pirosekvenciranja s katerim določamo nukleotidno zaporedje in število kopij posameznih odsekov na nivoju genoma, transkriptoma in epigenoma.</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</si>
  <si>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</si>
  <si>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</si>
  <si>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</si>
  <si>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</si>
  <si>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</si>
  <si>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</si>
  <si>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http://www.mf.uni-lj.si/vsebina/menu1/259</t>
  </si>
  <si>
    <t>P30043</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</si>
  <si>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</si>
  <si>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</si>
  <si>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</si>
  <si>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</si>
  <si>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http://www.ibk.mf.uni-lj.si/equipment</t>
  </si>
  <si>
    <t>P1-0390</t>
  </si>
  <si>
    <t>člani programske skupine, člani IBK, za pedagoško delo na MF, občasno tudi zunanji (raziskovalci iz drugih fakultet UL, podjetja Roche itd.).</t>
  </si>
  <si>
    <t>Sklop za funkcijsko analizo - funkcijska genomika: Sklop 2</t>
  </si>
  <si>
    <t>Platform for functional analysis - Functional Genomics : 2st Assembly</t>
  </si>
  <si>
    <t>Mikroskopska kamera</t>
  </si>
  <si>
    <t>Dostop do opreme možen po dogovoru z Infrastrukturnim centrom BMCB, Inštitut za biologijo celice.</t>
  </si>
  <si>
    <t>Access to the equipment is possible by arrangement with theInfrastructural centre BMCM, Institute of Cell Biology</t>
  </si>
  <si>
    <t>Nadgradnja obstoječega sistema presevne elektronske mikroskopije</t>
  </si>
  <si>
    <t xml:space="preserve">Upgrade of the existing  system of transmission electron microscopy. </t>
  </si>
  <si>
    <t>`0201822</t>
  </si>
  <si>
    <t>a) 100€ ( z DDV)  / uro mikroskopije z operaterjem  ( zunanji uporabniki);                      b) 30€ ( z DDV) / uro mikroskopije samostojno (interni uporabniki )                     c) 70,00 € ( z DDV)  / uro mikroskopiranje z operaterjem (zunanji uporabniki)                    d) 20,00€ (zDDV) / uro mikroskopiranje samostojno (interni uporabniki)</t>
  </si>
  <si>
    <t>10 let</t>
  </si>
  <si>
    <t>P3-0108</t>
  </si>
  <si>
    <t>člani programske skupine in zunanji uporabniki</t>
  </si>
  <si>
    <t>Bojan Božič,      Uroš Tkalec</t>
  </si>
  <si>
    <t>11088, 26467</t>
  </si>
  <si>
    <t>Sistem za pripravo in vizualizacijo kapljične mikrofluidike</t>
  </si>
  <si>
    <t>System for preparation and visualization of droplet microfluidics</t>
  </si>
  <si>
    <t>Po individualnem dogovoru. Za dostop do opreme prosim pošljite elektronsko pošto na bojan.bozic@mf.uni-lj.si s kratkim opisom predvidenega dela in okvirnim časovnim planom.</t>
  </si>
  <si>
    <t>Use of equipment upon individual agreement. In order to access the equipment please write an email to bojan.bozic@mf.uni-lj.si with a brief description of the work planned and the approximate time needed to complete it.</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</si>
  <si>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</si>
  <si>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</si>
  <si>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0501736, 0501737</t>
  </si>
  <si>
    <t>70 € /uro</t>
  </si>
  <si>
    <t>700,00 € letno</t>
  </si>
  <si>
    <t>45 € / uro</t>
  </si>
  <si>
    <t xml:space="preserve">Sistem za spremljanje energijskega metabolizma živih celic  </t>
  </si>
  <si>
    <t>System for analysis of energy metabolisms of  cells</t>
  </si>
  <si>
    <t>Dostop do opreme možen na Inštitutu za farmakologijo in ekseprimentalno toksikologijo po dogovoru s skrbnikom opreme (bojan.bozic@mf.uni-lj.si; mojca.pavlin@mf.uni-lj.si)</t>
  </si>
  <si>
    <t>After prior agreement with the curator of eqiupment (bojan.bozic@mf.uni-lj.si; mojca.pavlin@mf.uni-lj.si) at the Institute of Pharmacology and Experimental Toxicology</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</si>
  <si>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</si>
  <si>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</si>
  <si>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 100€ ( z DDV)  / uro uporabe naprave Seahorse analyser z operaterjem  ( zunanji uporabniki);                      b) 50€ ( z DDV) / uro uporabe z operaterjem    člani UL ) , c) člani konzorcija-interni uporabniki 0 EUR                    </t>
  </si>
  <si>
    <t>Material po porabi</t>
  </si>
  <si>
    <t>člani konzorcija za nakup opreme:  program-P1-0055 Inštitut za biofiziko, P3-0067 Inštitut za farmakologijo in eksperimentalno toksikologija  člani programa P3-0043 -  (Laboratorij za molekularno nevrobiologij o in Inšititut za anatomijo), IJS-  P1-0207</t>
  </si>
  <si>
    <t>Aljoša Bavec</t>
  </si>
  <si>
    <t>Sklop opreme za analizo biomarkerjev in molekularnih interakcij: 1. del. Inštrument Monolith NT115 za detekcijo molekulskih interakcij</t>
  </si>
  <si>
    <t xml:space="preserve">138.043,00 </t>
  </si>
  <si>
    <t>Možnost dostopa do opreme na Inštitutu za biokemijo glede na 
dogovor s skrbnikom opreme (aljosa.bavec@mf.uni-lj.si).</t>
  </si>
  <si>
    <t>Access to the equipment is possible by arrangement with the custodian at the Institute of Biochemistry UL MF   (aljosa.bavec@mf.uni-lj.si).</t>
  </si>
  <si>
    <t>Inštrument za detekcijo molekulskih interakcij na principu termofereze</t>
  </si>
  <si>
    <t>Metka Lenassi</t>
  </si>
  <si>
    <t>Sklop opreme za analizo biomarkerjev in molekularnih interakcij, 2. del: Inštrument  NanoSight NS300 z enoto za avtomatizirano merjenje nanodelcev</t>
  </si>
  <si>
    <t xml:space="preserve">Instrument NanoSight NS300 connected to the autosampler </t>
  </si>
  <si>
    <t xml:space="preserve">83.498,00 </t>
  </si>
  <si>
    <t>Možnost dostopa do opreme na Inštitutu za biokemijo glede na 
dogovor s skrbnikom opreme (metka.lenassi@mf.uni-lj.si).</t>
  </si>
  <si>
    <t>Access to the equipment is possible by arrangement with the custodian at the Institute of Biochemistry UL MF  (metka.lenassi@mf.uni-lj.si).</t>
  </si>
  <si>
    <t>Inštrument za merjenje velikosti in koncentracije nanodelcev</t>
  </si>
  <si>
    <t>To determine the size and concentration of nanoparticles</t>
  </si>
  <si>
    <t>https://www.mf.uni-lj.si/ibk/predstavitev</t>
  </si>
  <si>
    <t>Oprema je izrabljena v okviru programa P1-0170, projektov J3-9255, L3-8203 in projektov s kliničnimi sodelavci</t>
  </si>
  <si>
    <t>Transkranialna magnetna stimulacija za neinvazivno stimulacijo možganeske skorje poskusnih živali</t>
  </si>
  <si>
    <t>System for transcranial magnetic stimulation of cerebral cortex in rats</t>
  </si>
  <si>
    <t>Po dogovoru s skrbnikom in vodjo programa P3-0171. Za dostop do naprave je pogoj opravljen tečaj za delo z laboratorijskimi živalmi.</t>
  </si>
  <si>
    <t>Prior agreement with the curator and principal investigator of the program. Potential users should have completed the Course for work with laboratory animals.</t>
  </si>
  <si>
    <t>Sistem MagVenture za transkranialno magnetno stimulacijo in sondo za stimulacijo možganske skorje pri podganah</t>
  </si>
  <si>
    <t>MagVenture system for transcranial magnetic stimulation and a cooled rat coil</t>
  </si>
  <si>
    <t>5, 60</t>
  </si>
  <si>
    <t>6 let</t>
  </si>
  <si>
    <t>Nadgradnja konfokalnega mikroskopa na Zeiss LSM 800 KMAT</t>
  </si>
  <si>
    <t>Upgrade of confocal microscope to Zeiss LSM 800 KMAT</t>
  </si>
  <si>
    <t>199.500,00</t>
  </si>
  <si>
    <t>Univerza v Mariboru, Fakulteta za elektrotehniko, računalništvo in informatiko</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</si>
  <si>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</si>
  <si>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</si>
  <si>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</si>
  <si>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</si>
  <si>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</si>
  <si>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</si>
  <si>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</si>
  <si>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</si>
  <si>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</si>
  <si>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</si>
  <si>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</si>
  <si>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</si>
  <si>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</si>
  <si>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</si>
  <si>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</si>
  <si>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</si>
  <si>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</si>
  <si>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</si>
  <si>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</si>
  <si>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</si>
  <si>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</si>
  <si>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</si>
  <si>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</si>
  <si>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</si>
  <si>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</si>
  <si>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</si>
  <si>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</si>
  <si>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</si>
  <si>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P2-0015</t>
  </si>
  <si>
    <t>Drago Dolinar</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</si>
  <si>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</si>
  <si>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</si>
  <si>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</si>
  <si>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</si>
  <si>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</si>
  <si>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</si>
  <si>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</si>
  <si>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P2-0115</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</si>
  <si>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</si>
  <si>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</si>
  <si>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</si>
  <si>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</si>
  <si>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</si>
  <si>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</si>
  <si>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P16-051</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</si>
  <si>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</si>
  <si>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</si>
  <si>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</si>
  <si>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</si>
  <si>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</si>
  <si>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</si>
  <si>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</si>
  <si>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P16-036</t>
  </si>
  <si>
    <t>P2-0065</t>
  </si>
  <si>
    <t>Dušan Gleich</t>
  </si>
  <si>
    <t>L2-5494</t>
  </si>
  <si>
    <t>Sistem za procesiranje optičnih vlaken iz kremenčevega stekla z grafitnim grelnikom</t>
  </si>
  <si>
    <t>System for the processing of SiO2 optical fiber with a graphite heater</t>
  </si>
  <si>
    <t>Oprema je primerna za varjenje/preoblikovanje standardnih kot tudi nestandardnih posebnih optičnih vlaken kot so vlakna z večjimi premeri, PCF vlakna ali za vlakna, ki imajo različno sestavo in/ali nekrožno zunanjo obliko. Oprema omogoča visoko stopnjo kontrole uporabnika in enostavno delovanje, da je primerna za proizvodna okolja, ki zahtevajo natančno in dosledno delovanje.</t>
  </si>
  <si>
    <t>The equipment is for splicing all standard and all non-standard special optical fibers including fibers with large diameters, PCF fibers, PM fibers, capillaries and other specialty fibers of various compositions and shapes. The equipment allow a high degree of user control and easy operation, suitable for production environments that require precise and consistent operation.</t>
  </si>
  <si>
    <t>P2-0057</t>
  </si>
  <si>
    <t>Marjan Heričko</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</si>
  <si>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</si>
  <si>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</si>
  <si>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</si>
  <si>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</si>
  <si>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</si>
  <si>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</si>
  <si>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</si>
  <si>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99-100</t>
  </si>
  <si>
    <t>Follow-up fast and extremely fast phenomena in laboratory, industrial and natural environment when you recorded with tens of thousands of frames per second. Allows you to record even through a microscope up to 1500 times zoom.</t>
  </si>
  <si>
    <t>Access to equipment is in the domain head of the Laboratory. Contact: rok.petkovsek@fs.uni-lj.si</t>
  </si>
  <si>
    <t>Laser sources with equipment designed for research of laser machining processes and laser measurement methods.</t>
  </si>
  <si>
    <t>Access to equipment is in the domain head of the laboratory. Contact: cem@fs.uni-lj.si</t>
  </si>
  <si>
    <t>SEM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</si>
  <si>
    <t>Possible in accordance with the agreement, contact: cem@fs.uni-lj.si</t>
  </si>
  <si>
    <t>Access to the equipment have industry development center CRV and other partners in the laboratory LAVEK UL-FS, with which we cooperate on joint development and research projects. Contact: marko.nagode@fs.uni-lj.si</t>
  </si>
  <si>
    <t>Measurement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</si>
  <si>
    <t>Access to equipment is in the domain head of the laboratory. Contact miha.brojan@fs.uni-lj.si</t>
  </si>
  <si>
    <t>It is used to analyze the mechanical properties of materials.</t>
  </si>
  <si>
    <t>Direct contact with the administrator for each case. Contact: edvard.govekar@fs.uni-lj.si</t>
  </si>
  <si>
    <t>The equipment used in capturing and analyzing data.</t>
  </si>
  <si>
    <t>Purchased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</si>
  <si>
    <t>Ultrazvočni aparat za pregled srca ALOKA ProSound ALPHA 7 Premier</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</si>
  <si>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</si>
  <si>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</si>
  <si>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</si>
  <si>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 xml:space="preserve">Spektrometer za cirkularni dihroizem (CD) z dodatki za hitro kinetiko: fluorescenca, absorbance in dodatkom za dvono mešanje “stopped-flow” kinetiko. Bonus: linearni dihroizem, anizotropija, IR meritve. </t>
  </si>
  <si>
    <t>Sistem omogoča določevanje molske mase proteinov in nanodelcev in raztopini v območju 10000 Da – 1MDa.</t>
  </si>
  <si>
    <t>VSA NAŠTETA OSNOVNA SREDSTVA SO BILA AMORTIZIRANA. Sedaj so primerna le še za rabo zaposlenih in niso primerna za zunanje uporabnike.  1203749, 1203750, 1203751, 1203752, 1203753, 1203754, 1203755, 1203756, 1203757, 1203758, 1203759, 1203760, 1203777, 1203778, 1203779, 1203780, 1203781, 1203782, 1203783, 1203784, 1203785, 1203786, 1203787, 1203888, 1203889, 1203890, 1203891, 1203892, 1203893,  1203894, 1203895, 1203896, 1203897, 1203898, 1203899, 1203900, 1203901, 1203902, 1203903, 1203904, 1203905, 1203906, 1203907</t>
  </si>
  <si>
    <t>STROJ TRGALNI ZWICK Z100-SN S PRIBOROM-NADGRADNJA</t>
  </si>
  <si>
    <t xml:space="preserve">Večina projektov CINDI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</si>
  <si>
    <t>,</t>
  </si>
  <si>
    <r>
      <t>Laserski sistem za karakterizacijo nanodelcev v raztopinah in suspenzijah Litesizer</t>
    </r>
    <r>
      <rPr>
        <vertAlign val="superscript"/>
        <sz val="10"/>
        <rFont val="Calibri"/>
        <family val="2"/>
        <charset val="238"/>
        <scheme val="minor"/>
      </rPr>
      <t>TM</t>
    </r>
    <r>
      <rPr>
        <sz val="10"/>
        <rFont val="Calibri"/>
        <family val="2"/>
        <charset val="238"/>
        <scheme val="minor"/>
      </rPr>
      <t xml:space="preserve"> 500
</t>
    </r>
  </si>
  <si>
    <r>
      <t>Laser system for characterisation of  nanoparticles in solutions and suspensions Litesizer</t>
    </r>
    <r>
      <rPr>
        <vertAlign val="superscript"/>
        <sz val="10"/>
        <rFont val="Calibri"/>
        <family val="2"/>
        <charset val="238"/>
        <scheme val="minor"/>
      </rPr>
      <t>TM</t>
    </r>
    <r>
      <rPr>
        <sz val="10"/>
        <rFont val="Calibri"/>
        <family val="2"/>
        <charset val="238"/>
        <scheme val="minor"/>
      </rPr>
      <t xml:space="preserve"> 500</t>
    </r>
  </si>
  <si>
    <t>Programi, projekti ARRS in/ali  tržni presežek</t>
  </si>
  <si>
    <r>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t>
    </r>
    <r>
      <rPr>
        <i/>
        <sz val="10"/>
        <rFont val="Calibri"/>
        <family val="2"/>
        <charset val="238"/>
        <scheme val="minor"/>
      </rPr>
      <t xml:space="preserve"> mikroskop za pregledovanje preparatov.</t>
    </r>
  </si>
  <si>
    <t xml:space="preserve">Univerza v Ljubljani, Biotehniška fakulteta     </t>
  </si>
  <si>
    <t xml:space="preserve">
http://www.bf.uni-lj.si/index.php?eID=dumpFile&amp;t=f&amp;f=22132&amp;token=41bb9230cd7a705774b6efbb5c9a33786e76d269</t>
  </si>
  <si>
    <t>Programi, projekti ARRS</t>
  </si>
  <si>
    <t>Programi projekti ARRS in drugi javni viri</t>
  </si>
  <si>
    <t>Programi, projekti ARRS (P5-0049)</t>
  </si>
  <si>
    <t>Programi, projekti ARRS (P2-0266)</t>
  </si>
  <si>
    <t>Programi, projekti ARRS (J5-8232)</t>
  </si>
  <si>
    <t>Programi projekti ARRS in lastna sredstva</t>
  </si>
  <si>
    <t>Drugi javni in zasebni viri</t>
  </si>
  <si>
    <t>Lastni viri (pridobljena na trgu -testirna dejavnost)</t>
  </si>
  <si>
    <t>Inštiut za kovinske materiale in tehnologije</t>
  </si>
  <si>
    <t>Projekti programi ARRS in /ali tržni presežek</t>
  </si>
  <si>
    <t>Programi, projekti ARRS, drugi javni viri in tržni viri</t>
  </si>
  <si>
    <r>
      <t xml:space="preserve">Mini oblagalnik za tablete GMPC </t>
    </r>
    <r>
      <rPr>
        <i/>
        <sz val="10"/>
        <rFont val="Calibri"/>
        <family val="2"/>
        <charset val="238"/>
        <scheme val="minor"/>
      </rPr>
      <t>I</t>
    </r>
  </si>
  <si>
    <t>CO-RO 31/2011 (skupaj z CO-RO 43/2011, CO-RO 51/2011, CO-RO 22/2010, CO-RO 26/2010, CO-RO 27/2010, CO-RO 30/2011)</t>
  </si>
  <si>
    <t>CO-RO 43/2011 (skupaj z CO-RO 31/2011 , CO-RO 51/2011, CO-RO 22/2010, CO-RO 26/2010, CO-RO 27/2010, CO-RO 30/2011)</t>
  </si>
  <si>
    <t>CO-RO 51/2011 (skupaj z CO-RO 31/2011, CO-RO 43/2011, CO-RO 22/2010, CO-RO 26/2010, CO-RO 27/2010, CO-RO 30/2011)</t>
  </si>
  <si>
    <t>CO-RO 22/2010 (skupaj z CO-RO 31/2011, CO-RO 43/2011, CO-RO 51/2011, CO-RO 26/2010, CO-RO 27/2010, CO-RO 30/2011)</t>
  </si>
  <si>
    <t>CO-RO 26/2010 (skupaj z CO-RO 31/2011, CO-RO 43/2011, CO-RO 51/2011, CO-RO 22/2010, CO-RO 27/2010, CO-RO 30/2011)</t>
  </si>
  <si>
    <t>CO-RO 27/2010 (skupaj z  CO-RO 31/2011, CO-RO 43/2011, CO-RO 51/2011, CO-RO 22/2010, CO-RO 26/2010, CO-RO 30/2011)</t>
  </si>
  <si>
    <t>CO-RO 30/2011 (skupaj z CO-RO 31/2011, CO-RO 43/2011, CO-RO 51/2011, CO-RO 22/2010, CO-RO 26/2010, CO-RO 27/2010)</t>
  </si>
  <si>
    <t xml:space="preserve">Številka
PS / IS
(za P-14 in 
P-16) </t>
  </si>
  <si>
    <t>I0-0016</t>
  </si>
  <si>
    <t>Univerza v Ljubljani, Fakuleteta za kemijo in kemijsko tehnologijo</t>
  </si>
  <si>
    <t>ostalo</t>
  </si>
  <si>
    <t>Elementni analizator CHNS/O Analyser 2400 Series II.</t>
  </si>
  <si>
    <t>2400 Series II CHNS/O Elemental Analyzer</t>
  </si>
  <si>
    <t>Po dogovoru s prof.dr. Jurijem Svetetom. Aparatura za mikroanalizo C, H, N, S v organskih spojinah je dostopna vsem potencialnim uporabnikom, glede na njihovo povpraševanje.</t>
  </si>
  <si>
    <t>Mikroanalize CHNS</t>
  </si>
  <si>
    <t>015278</t>
  </si>
  <si>
    <t>http://www.fkkt.uni-lj.si/sl/raziskovalna-infrastruktura/enota-za-analizo-organskih-molekul/chnso/</t>
  </si>
  <si>
    <t>https://www.ijs.si/ijsw/Znotraj%20hi%C5%A1e</t>
  </si>
  <si>
    <t>49240 50421</t>
  </si>
  <si>
    <t>50155 50165</t>
  </si>
  <si>
    <t>45812, 46080, 46025, 46023,46022,45438, 45939,46780</t>
  </si>
  <si>
    <t>P0-0536</t>
  </si>
  <si>
    <t>14/211 ALI 13 preveri</t>
  </si>
  <si>
    <t>Nadgradnja računalniške gruče po sistemu &gt;&gt;na ključ &lt;&lt;</t>
  </si>
  <si>
    <t>56866 02
56866 03
56866 04
56866 05</t>
  </si>
  <si>
    <t>P_XVI_160</t>
  </si>
  <si>
    <t>Sandi Cimerman</t>
  </si>
  <si>
    <t>Nadgradnja računalniške gruče</t>
  </si>
  <si>
    <t>56866 06
56866 07</t>
  </si>
  <si>
    <t>P_XVI_005</t>
  </si>
  <si>
    <t>Visokotemperaturni tribometer</t>
  </si>
  <si>
    <t>P_XVI_193</t>
  </si>
  <si>
    <t>Digitalni mikroskop</t>
  </si>
  <si>
    <t>P_XVI_106</t>
  </si>
  <si>
    <t>Mikro CT sistem za in vivo pred-kemično slikanje laboratorijskih živali</t>
  </si>
  <si>
    <t>P_XVI_096</t>
  </si>
  <si>
    <t>Oprema za analitiko tokov tekstov in podatkov za KT računalniški oblak</t>
  </si>
  <si>
    <t>60632
60638
60616
60809
60443
60442
61553
60240
60239
60433
61843
61794
61915
62024
62072
62118
62161
62375
62374
62373</t>
  </si>
  <si>
    <t>P_XVI_26</t>
  </si>
  <si>
    <t>60865
62494
60235
60149
60480</t>
  </si>
  <si>
    <t xml:space="preserve">P_XVI_158 </t>
  </si>
  <si>
    <t>P_XVI_008</t>
  </si>
  <si>
    <t xml:space="preserve">v aprilu oprema še ni bila dobavljena, v maju in juniju so jo člani raziskovalne skupine nameščali in testirali, meritve so pričeli izvajati v juliju, stopnja izkoriščenosti je nato 100 %   </t>
  </si>
  <si>
    <t>Dejan Lesjak</t>
  </si>
  <si>
    <t>61648 - 61627, 61692 - 61686</t>
  </si>
  <si>
    <t>P_XVI_169</t>
  </si>
  <si>
    <t>Dvofotonski 3D STED superločljivi mikroskop</t>
  </si>
  <si>
    <t>Two-photon STED microscope</t>
  </si>
  <si>
    <t>Kontaktirati prof. J.Štrancarja, janez.strancar@ijs.si, predlagati kratek opis problema z utemeljitvijo, zakaj se potrebuje ločljivost med 30 in 200 nm pri fizioloških pogojih</t>
  </si>
  <si>
    <t>to contact prof. J.Štrancar, janez.strancar@ijs.si, propose short desription of planned work with argumentation why resolution is needed in 30 to 200 nm range under physiological conditions</t>
  </si>
  <si>
    <t>Superločljivo fluorescenčno slikanje pri fizioloških pogojih , 2-kanalno slikanje v x/y/z/t ter slikanje s spektralno ločljivostjo in ločljivostjo po življenjskem času fluorescence, eno ali dvofotonska ekscitacija</t>
  </si>
  <si>
    <t>Superresolution fluorescent imaging under physiological conditions, 2-channel imaging x/y/z/t as well as spectral-lifetime imaging, one or two-photon excitation</t>
  </si>
  <si>
    <t>78 EUR/h</t>
  </si>
  <si>
    <t>28 EUR/h</t>
  </si>
  <si>
    <t>36 EUR/h</t>
  </si>
  <si>
    <t>P_XVI_170</t>
  </si>
  <si>
    <t>Tilen Koklič,
Rok Podlipec,
Boštjan Kokot,
Hana Majaron,
Aleksandar Sebastijanović,
Patrycja Zawilska,
Aleksandar Savić</t>
  </si>
  <si>
    <t>5,
15,
15,
15,
15,
15,
15,
5</t>
  </si>
  <si>
    <t>Andrej Sušnik</t>
  </si>
  <si>
    <t>Eksperimentalna oprema za merilno tehniko PIV (Particle Image Velocimetry, v nadaljevanju: PIV tehnika, sistem PIV)</t>
  </si>
  <si>
    <t>Experimental device for PIV tehnique</t>
  </si>
  <si>
    <t>Raziskovalna oprema je instalirana na namensko eksperimentalno napravo v laboratoriju odseka R4, kjer je tudi predvidena njena uporaba. Prošnja za celodnevni dostop in uporabo raziskovalne opreme, se pošlje na naslov blaz.mikuz@ijs.si.</t>
  </si>
  <si>
    <t>The equipment is installed in special test facility within the laboratory r4, where its use is foreseen. Request for all-day access to the said equipment shall be sent to blaz.mikuz@ijs.si.</t>
  </si>
  <si>
    <t xml:space="preserve">Raziskovalna oprema je namenjena predvsem meritvam v termohidravliki; torej merjenju  hitrostnega polja na različnih skalah in v različnih sistemih ter spremljanju medfazne površine dvo-faznega toka. </t>
  </si>
  <si>
    <t xml:space="preserve">The main purpose of the equipment is focused on thermohydroulic and fluid flow measurements, i.e., on measurements of velocity field on different scales and in different systems and tracking of liquid-vapor interface.   </t>
  </si>
  <si>
    <t>P_XVI_187</t>
  </si>
  <si>
    <t>IJS (R4)</t>
  </si>
  <si>
    <t>Boris Majaron</t>
  </si>
  <si>
    <t>Modularni spektrofluorometer s priborom</t>
  </si>
  <si>
    <t>Modular spectrofluorometer</t>
  </si>
  <si>
    <t>Po dogovoru z odgovorno osebo (boris.majaron@ijs.si)</t>
  </si>
  <si>
    <t>Please contact responsible person (boris.majaron@ijs.si)</t>
  </si>
  <si>
    <t xml:space="preserve">Samostojni instrument modularne sestave, ki omogoča polarizacijsko razločene meritve transmisije in emisijskih spektrov v UV, vidnem in bližnjem IR spektralnem območju, fluorescenčnih časov (od nekaj mikrosekund navzgor) ter kvantnega izkoristka fluorescence. Primeren je za meritve na tekočih vzorcih (z možnostjo termostatiranja), filmih in praških.  </t>
  </si>
  <si>
    <t xml:space="preserve">A stand-alone modular instrument, which allows polarization-resolved measurements of transmission and emission spectra in UV, visible, and near-IR spectral range, fluorescent times (longer than a few microseconds) and fluorescence quantum yields. Measurements can be performed in liquid samples (with a programmable thermostat), films, and powders.  </t>
  </si>
  <si>
    <t>62960
62575
62392
61954
62400</t>
  </si>
  <si>
    <t>P_XVI_23</t>
  </si>
  <si>
    <t xml:space="preserve">Dvožarkovni laserski interferometer </t>
  </si>
  <si>
    <t>Double beam laser interferometer</t>
  </si>
  <si>
    <t>Dostop dovoljen po dogovoru, ni posebnih omejitev. Kontakt: dr. Vid Bobnar, (01) 477-3172, vid.bobnar@ijs.si.</t>
  </si>
  <si>
    <t>Service available upon request, no special limitation. Contact: dr. Vid Bobnar, (01) 477-3172, vid.bobnar@ijs.si.</t>
  </si>
  <si>
    <t xml:space="preserve">Hkratne meritve elektromehanskih in električnih lastnosti tankih dielektričnih plasti in nanostrukturiranih materialov. Laserski žarek, ki zadane vzorec z zgornje in spodnje strani izloči vpliv upogibanja podlage. Sistem omogoča (i) hkratne meritve elektromehanskega raztezka in električne polarizacije pri velikem vzbujevalnem signalu, (ii) meritve piezoelektričnega koeficienta in dielektrične konstante pri majhnem vzbujevalnem signalu, tudi ob pritisnjeni dc napetosti in (iii) meritve utrujanja električnih in elektromehanskih lastnosti. </t>
  </si>
  <si>
    <t>Parallel measurements of electromechanical and electrical properties of thin dielectric films and nanostructured materials. The beam that hits the sample from the top and bottom side eliminates the influence of sample bending. The system enables (i) simultaneous electromechanical large signal strain and electrical polarization measurements, (ii) piezoelectric small signal coefficient and dielectric constant vs. bias voltage measurements, and (iii) measurements of the fatigue of electrical and electromechanical properties.</t>
  </si>
  <si>
    <t>P_XVI_61</t>
  </si>
  <si>
    <t>Matjaž Panjan</t>
  </si>
  <si>
    <t>Visokohitrostna kamera za opazovanje pojavov na mikrosekundnem nivoju</t>
  </si>
  <si>
    <t>High-speed camera for observing processes at the microsecond level</t>
  </si>
  <si>
    <t>Po predhodnem dogovoru na naslov matjaz.panjan@ijs.si.</t>
  </si>
  <si>
    <t>Advance contact to the address matjaz.panjan@ijs.si.</t>
  </si>
  <si>
    <t xml:space="preserve">Visokohitrostna kamera je v splošnem namenjena opazovanju hitrih pojavov v različnih fizikalnih, kemijskih in bioloških procesih. </t>
  </si>
  <si>
    <t>High-speed camera can be used for observing fast changes in physical, chemical and biological processes.</t>
  </si>
  <si>
    <t>P_XVII_022</t>
  </si>
  <si>
    <t>dr. Matjaž Panjan</t>
  </si>
  <si>
    <t>PR-08349</t>
  </si>
  <si>
    <t>Nastja Mahne</t>
  </si>
  <si>
    <t>Oprema za globoko učenje in aplikacije strojnega učenja za raziskovanje vesolja, analizo tekstovnih podatkov in semantičnih grafov</t>
  </si>
  <si>
    <t>Facilities for deep learning and applications of machine learning to space explorations, text mining and semantic graphs</t>
  </si>
  <si>
    <t>P_XVII_071</t>
  </si>
  <si>
    <t>Irena Drevenšek Olenik</t>
  </si>
  <si>
    <t>Dopolnilni elementi za nadgradnjo sistema za pripravo in nanašanje Langmuir-Blodgett filmov</t>
  </si>
  <si>
    <t>Components for the upgrade of the system for preparing and applying Lanmuir-Blodgett films</t>
  </si>
  <si>
    <t>Po dogovoru z odgovorno osebo (irena.drevensek@ijs.si)</t>
  </si>
  <si>
    <t>Please contact responsible person (irena.drevensek@ijs.si)</t>
  </si>
  <si>
    <t>Sistem za pripravo in nanašanje Langmuir-Blodgett filmov je modularna naprava namenjena pripravi in proučevanju zelo tankih plasti različnih amfifilnih molekul na površini vode in drugih tekočih podfaz ter prenosu teh plasti iz površine tekočine na trdne substrate, kot so steklo, sljuda, silicij...Dopolnilni elementi obstoječemu sistemu omogočajo večjo variabilnost pri pripravi Langmuirjevih slojev in boljšo karakterizacijo.</t>
  </si>
  <si>
    <t xml:space="preserve"> The Langmuir-Blodgett film preparation and application system is a modular device designed for the preparation and study of very thin layers of various amphiphilic molecules on the surface of water and other liquid sub-phases, and transferring these layers from the surface of the liquid onto solid substrates such as glass, mica, silicon ... Supplementary elements to the existing system allow for greater variability in the preparation of Langmuir layers and better characterization.</t>
  </si>
  <si>
    <t>51536
64175
64340
64414
64413
64412
64411
64416
64415
64527
64526
64758
65029
64898
65027</t>
  </si>
  <si>
    <t>P_XVII_079</t>
  </si>
  <si>
    <t>AI ASIC sistem za raziskave v umetni inteligenci</t>
  </si>
  <si>
    <t>AI ASIC - artificial intelligence research system- Artificial Intelligence Application-
Specific Integrated Circuit)</t>
  </si>
  <si>
    <t>Sistem z namenskim pospeševalnikom za signifikantno pohitritev izvajanja računskih operacij.</t>
  </si>
  <si>
    <t>A system with a dedicated accelerator to significantly speed up the execution of computational operations.</t>
  </si>
  <si>
    <t>65004 01
65008 01
65009 01
65010 01
65011 01
65007 01
65006 01
65005 01
65013 01
65014 01
65015 01
65077 02 01
65012 01</t>
  </si>
  <si>
    <t>P_XVII_115</t>
  </si>
  <si>
    <t>P-0209</t>
  </si>
  <si>
    <t>Masni spektrometer z možnostjo merjenja energijske porazdelitve ionov</t>
  </si>
  <si>
    <t>Mass spectrometer with the ability to measure the energy distribution of the ions</t>
  </si>
  <si>
    <t>Masni spektrometer je namenjen študiju masne in energijske porazdelitve ionov v nizkotlačnih plazmah (do tlaka 10 Pa).</t>
  </si>
  <si>
    <t>Mass spectrometer is used for measurements of mass and energy distribution of ions in low-pressure plasmas (up to 10 Pa).</t>
  </si>
  <si>
    <t>P_XVII_151</t>
  </si>
  <si>
    <t xml:space="preserve">Simona Kranjc, Urška Kamešek,  Maša Bošnjak, Katja Uršič </t>
  </si>
  <si>
    <t>Simona Kranjc, Urška Kamešek,  Maša Bošnjak, Katja Uršič, Barbara Starešinič</t>
  </si>
  <si>
    <t>Prenosni ultrazvok Mindary M9GI</t>
  </si>
  <si>
    <t>Portable ultrasound system Mindraz M9GI</t>
  </si>
  <si>
    <t>Za potrebe sledenja učinkov elektroterapije in elektrokemoterapije, specifično za spremlanje strukturnih sprememb tkiva ter pretoka krvi.</t>
  </si>
  <si>
    <t>For observation of the effects of electroporation and electrochemotherapy on the level of tissue structure and blood flow.</t>
  </si>
  <si>
    <t>42221-ULTRAZVOK MINDRAY M9                                    42222-VOZIČEK UMT-500 Z PEM-51</t>
  </si>
  <si>
    <t>P17</t>
  </si>
  <si>
    <t xml:space="preserve">Simona Kranjc Brezar, Urška Kamenšek,  Maša Bošnjak, Katja Uršič, Barbara Starešinič, Urša Lampreht Tratar </t>
  </si>
  <si>
    <t>Boštjan Markelc, Urška Kamenšek, Urša Lampreht Tratar, Katja Uršič, Barbara Starešinič, Maja Čemažar</t>
  </si>
  <si>
    <t xml:space="preserve">Programi, projekti ARRS </t>
  </si>
  <si>
    <t>Univerza v Ljubljani, Medicinska fakulteta</t>
  </si>
  <si>
    <t>3. karakterizacija materialov</t>
  </si>
  <si>
    <t>4. optična mikroskopija</t>
  </si>
  <si>
    <t>7. fluorescenčna</t>
  </si>
  <si>
    <t>50,00 €/uro</t>
  </si>
  <si>
    <t>Elektroforeza</t>
  </si>
  <si>
    <t>4-Sistem za analizo</t>
  </si>
  <si>
    <t xml:space="preserve">Univerza v Ljubljani, Medicinska 
fakulteta </t>
  </si>
  <si>
    <t xml:space="preserve">Univerza v Ljubljani, Medicinska
 fakulteta </t>
  </si>
  <si>
    <t>3 - Karakterizacija materialov</t>
  </si>
  <si>
    <t>2 - Spektrometrija</t>
  </si>
  <si>
    <t>1- Spektrofotometrija</t>
  </si>
  <si>
    <t>4 - Sistemi za analize</t>
  </si>
  <si>
    <t>4.03 Gibanje</t>
  </si>
  <si>
    <t>4.03.01 Visokohitrostni video</t>
  </si>
  <si>
    <t>0501741</t>
  </si>
  <si>
    <t>4 Sistemi za analize</t>
  </si>
  <si>
    <t>Vita Dolžan</t>
  </si>
  <si>
    <t>Sklop opreme za analizo biomarkerjev in molekularnih interakci, 3. del: Inštrument  Quantstudio 7 za kvantitativno analizo nukleinskih kislin v realnem času</t>
  </si>
  <si>
    <t>Instrument Quantstudio7 for the quantitative analysis of nucleic acids</t>
  </si>
  <si>
    <t xml:space="preserve">79.300,00 </t>
  </si>
  <si>
    <t>Možnost dostopa do opreme na Inštitutu za biokemijo glede na 
dogovor s skrbnikom opreme (vita.dolzan@mf.uni-lj.si).</t>
  </si>
  <si>
    <t>Access to the equipment is possible by arrangement with the custodian at the Institute of Biochemistry UL MF  (vita.dolzan@mf.uni-lj.si).</t>
  </si>
  <si>
    <t xml:space="preserve"> Inštrument za kvantitativno analizo nukleinskih kislin v realnem času</t>
  </si>
  <si>
    <t>Univerza v Ljubljani, Veterinarska fakulteta</t>
  </si>
  <si>
    <t>P4-0092</t>
  </si>
  <si>
    <t>Ivan Toplak</t>
  </si>
  <si>
    <t>20040</t>
  </si>
  <si>
    <t>Oprema za molekularno biologijo: ABI PRISM 7000SDS, Applied Biosystems za pomnoževanje in kvantitativno detekcijo nukleinskih kislin.</t>
  </si>
  <si>
    <t>ABI PRISM 7000 SDS</t>
  </si>
  <si>
    <t>Po predhodnem dogovoru je oprema dostopna raziskovalcem VF. Do sedaj ni bilo povpraševanja zunanjih uporabnikov.</t>
  </si>
  <si>
    <t>The equipment is aviable to all researchers at Veterinary Faculty after previous agreement with the guardian of the equipment (skrbnik opreme).</t>
  </si>
  <si>
    <t xml:space="preserve">Sistem za kvantitativno detekcijo nukleinskih kislin uporabljamo za razvoj in optimizacijo detekcijskih metod za določanje patogenov živali v najrazličnejših bioloških vzorcih. </t>
  </si>
  <si>
    <t>System for quantitative detection of NA</t>
  </si>
  <si>
    <t>individualni dogovor z zunanjim naročnikom glede cene/uro uporabe opreme</t>
  </si>
  <si>
    <t>https://www.vf.uni-lj.si/podrocje/raziskovalna-oprema</t>
  </si>
  <si>
    <t>Urška Kuhar, Urška Jamnikar Ciglenečki</t>
  </si>
  <si>
    <t>J4-8224</t>
  </si>
  <si>
    <t>Urška Kuhar, Urška Jamnikar Ciglenečki, Ivan Toplak</t>
  </si>
  <si>
    <t>Uroš Krapež</t>
  </si>
  <si>
    <t>23320</t>
  </si>
  <si>
    <t>Gel Doc 2000 System BioRad Laboratories: sistem za detekcijo nukleinskih kislin.</t>
  </si>
  <si>
    <t>Gel Doc 2000 System</t>
  </si>
  <si>
    <t>Sistem za dokazovanje velikosti produktov PCR</t>
  </si>
  <si>
    <t>The Gel Doc system enables quick and easy visualization, documentation, and analysis of nucleic acids</t>
  </si>
  <si>
    <t>Aparatura je amortizirana.  Izučeni uporabniki jo lahko uporabljajo brezplačno</t>
  </si>
  <si>
    <t xml:space="preserve">opis opreme bo na spletni strani izveden naknadno: https://www.vf.uni-lj.si/podrocje/raziskovalna-oprema </t>
  </si>
  <si>
    <t>Brigita Slavec, Tajša Sernel</t>
  </si>
  <si>
    <t>tržna dejavmost</t>
  </si>
  <si>
    <t>Vesna Cerkvenik Flajs</t>
  </si>
  <si>
    <t>24938</t>
  </si>
  <si>
    <t>Sistem za tekočinsko kormatografijo z Dioda Arry (DA) in Fluorescenčnim (FL) detektorjem ter ustrezno prgramsko opremo (ChromQuest V-4.0)</t>
  </si>
  <si>
    <t>High performance liquid chromatograph Varian Prostar with Dioda Array and Fluorescence detector and programm Galaxie</t>
  </si>
  <si>
    <t>Oprema je namenjena v raziskovalne namene s predhodnim dogovorom s skrbnikom opreme in po veljavnem ceniku UL VF.</t>
  </si>
  <si>
    <t xml:space="preserve">The equipment is aviable for resarch use after prior agreement with the guardian of the equipment (skrbnik opreme) and according to the current price list of UL VF. </t>
  </si>
  <si>
    <t>S tekočinsko kromatografijo visoke ločljivosti sklopljeno z DAD ali fluorescenčnim detektorjem je omogočena uporaba pri določanju ostankov zdravil v okolju, pesticidov, antioksidantov in drugih organskih spojin.</t>
  </si>
  <si>
    <t>Liquid chromatography of high resolution coupled with DAD or fluorescent detector enables detection of drug resuidues in the environment, pesticides, antioxidants and other organic compounds.</t>
  </si>
  <si>
    <t>5,00 eur (cena zajema le vzdrževanje aparature, ki pa zaradi starosti ni na voljo zunanjim uporabnikom)</t>
  </si>
  <si>
    <t>Janko Mrkun</t>
  </si>
  <si>
    <t>10253</t>
  </si>
  <si>
    <t>Invertni mikroskop Nikon Eclipse TE-2000-U s hidravličnim mikromanipulatorjem Narishige</t>
  </si>
  <si>
    <t>Fluorescent inverted microscope, Nikon Eclipse TE 2000-U with hydraulic micromanipulator (Narishige)</t>
  </si>
  <si>
    <t>Po dogovoru.</t>
  </si>
  <si>
    <t xml:space="preserve">After previous agreement </t>
  </si>
  <si>
    <t>Mikroskop se med drugim lahko uporablja za pregled in oceno spolnih celic,  zarodkov, celičnih kultur, histoloških preparatov itd.S pomočjo hidravličnega mikromanipulatorja pa je mogoča mikromanipulacija spolnih celic in zarodkov (aplikacija semenčic v citoplazmo jajčne celice, asistirani "hatching", IVF, biopsija zarodkov-blastomer, mikrokirurško deljenje zarodkov "embryo spliting" in podobno).</t>
  </si>
  <si>
    <t xml:space="preserve">The microscope can be used for the inspection and evaluation of gametes, embryos, cell cultures, histological specimens etc. With the hydraulic micromanipulator, micromanipulation of gametes and embryos is possible (application of sperm into the egg cell cytoplasm, assisted hatching, IVF, biopsy of embryos-blastomeresm microsurgical embryo spliting etc.).   </t>
  </si>
  <si>
    <t>24,00 eur (ob prevzemu opreme…ostalo po dogovoru)</t>
  </si>
  <si>
    <t>24,00</t>
  </si>
  <si>
    <t>P4-0053</t>
  </si>
  <si>
    <t>Mrkun in Majdič</t>
  </si>
  <si>
    <t>Olfaktomat-n2</t>
  </si>
  <si>
    <t>Odormat - aromatrix PTE LTD</t>
  </si>
  <si>
    <t>Oprema je vedno dosegljiva po dogovoru v času, ko ni v uporabi. Dostopna je v laboratoriju za olfaktometrijo na VF. Cena za inštitucije, ki opremo uporabljajo je sestavljena iz stroška amortizacije in materialnih stroškov, ki zajemajo testni plin, material za vzorčenje in cene ure testirancev.</t>
  </si>
  <si>
    <t xml:space="preserve">The equipment is always available after prior agreement and when not in use. It is available in the laboratory for olfactometry, VF. The price for institutions using the eqipment is composed of amortization and material costs that include the test gas, materials for sampling and hourly cost of testees.    </t>
  </si>
  <si>
    <t>Oprema je namnejena ekološkim raziskavam zraka. Z Odormatom se izvajajo meritve emisij smradu iz različnih virov. Z meritvami so določene koncentracije smradu, ki ga z izračunom definiramo kot emisije in s tem obremenjevanje zraka.</t>
  </si>
  <si>
    <t xml:space="preserve">The equipment is purposed for the ecological research of air. With Odormat, emissions of offensive odours from different sources are measured to obtain their concentrations and air loads. </t>
  </si>
  <si>
    <t>24,00 eur (v ceno ni vključen zagon aparature s kalibracijo, referenčnim plinom, servisom in zagonom kompresorja in sodelujočimi panelisti)</t>
  </si>
  <si>
    <t>P4-0092 in Ministrstvo za okolje in prostor RS - Strokovne podlage za vzpostavitev sistema za obvladovanje obremenjenosti zunanjega zraka z neprijetnim vonjem«</t>
  </si>
  <si>
    <t>Martin Dobeic</t>
  </si>
  <si>
    <t>Marija Nemec</t>
  </si>
  <si>
    <t>8544</t>
  </si>
  <si>
    <t>Avtomatski biokemijski analizator</t>
  </si>
  <si>
    <t>Automatic biochemical analyser RX Daytona</t>
  </si>
  <si>
    <t>Analize na omenjeni opremi lahko izvaja samo za to pooblaščene osebe. Cene so določene v ceniku UL VF.</t>
  </si>
  <si>
    <t>Only for authorized presons. Prices are defined in the price list of UL VF.</t>
  </si>
  <si>
    <t>Za biokemične analize biološkega materiala.</t>
  </si>
  <si>
    <t>For biochemical analyses of biological materials.</t>
  </si>
  <si>
    <t>109937, 109938, 109940</t>
  </si>
  <si>
    <t>Oprema je stara  14 let: delujoča in v uporabi. Za vse teste (30) je cena za izučenega uporabnika 66,00 eur.</t>
  </si>
  <si>
    <t>povpr.66,00 /uro/30 testov</t>
  </si>
  <si>
    <t>povpr.57,00 /uro/30 testov</t>
  </si>
  <si>
    <t xml:space="preserve">povpr. 132,00/uro/30 testov </t>
  </si>
  <si>
    <t xml:space="preserve">ni možna uporaba za neizučene uporabnike </t>
  </si>
  <si>
    <t>Martina Krofič Žel</t>
  </si>
  <si>
    <t xml:space="preserve">36681 </t>
  </si>
  <si>
    <t xml:space="preserve">Endoskop Gastropack (Karl Storz) </t>
  </si>
  <si>
    <t xml:space="preserve">Endoscope Gastropack </t>
  </si>
  <si>
    <t xml:space="preserve">Opremo lahko uporabljajo le za to usposobljene osebe zaposlene na VF. Cene so določene v ceniku UL VF. </t>
  </si>
  <si>
    <t>Endoskopske preiskave prebavil in dihal pri psih in mačkah.</t>
  </si>
  <si>
    <t>Endoscopic examinations of gastrointestinal and respiratory tract in dogs and cats.</t>
  </si>
  <si>
    <t>114379, 114135</t>
  </si>
  <si>
    <t xml:space="preserve">75 € na poseg, cena vključuje delo strokovnjaka in uporabo opreme. V ceno ni vključena anestezija, laboratorijske preiskave </t>
  </si>
  <si>
    <t>doc. dr. Vladimira Erjavec</t>
  </si>
  <si>
    <t>Milka Vrecl Fazarinc</t>
  </si>
  <si>
    <t>Multidetekcijski čitalec plošč  Tristar LB 942 (Berthold)</t>
  </si>
  <si>
    <t xml:space="preserve">TriStar² LB 942 </t>
  </si>
  <si>
    <t xml:space="preserve">Opremo lahko brezplačno uporabljajo za to usposobljene osebe na VF in zunanji uporabniki (kontakt: milka.vrecl@vf.uni-lj.si). </t>
  </si>
  <si>
    <t xml:space="preserve">After previous agreement the equipment is available free of charge for trained researchers at VF and external users (contact: milka.vrecl@vf.uni-lj.si).  </t>
  </si>
  <si>
    <t>Merjenje luminescence, BRET², fluorescence in  absorbance.</t>
  </si>
  <si>
    <t>Luminescence, BRET², fluorescence and  absorbance measurements.</t>
  </si>
  <si>
    <t>Oprema dostopna tudi zunanjim uporabnikom (brezplačno)</t>
  </si>
  <si>
    <t>Barbara Starešinič</t>
  </si>
  <si>
    <t>Darja Kušar</t>
  </si>
  <si>
    <t>24296</t>
  </si>
  <si>
    <t>Pomnoževalnik DNK v realnem času</t>
  </si>
  <si>
    <t>ABI 7500 Fast Real-Time PCR System</t>
  </si>
  <si>
    <t>P4-0092 60%, P4-0053 30%, J4-2236 10%</t>
  </si>
  <si>
    <t>Opremo lahko brezplačno uporabljajo za to usposobljene osebe zaposlene na VF.</t>
  </si>
  <si>
    <t xml:space="preserve">Only for authorized presons with no reimbursement. </t>
  </si>
  <si>
    <t>Pomnoževanje DNK v realnem času</t>
  </si>
  <si>
    <t>Real-time PCR</t>
  </si>
  <si>
    <t>Brezplačna uporaba</t>
  </si>
  <si>
    <t>Urška Zajc, Jana Avberšek, Maja Kavalič, Bojan Papić, Darja Kušar</t>
  </si>
  <si>
    <t>Urška Zajc, Maja Kavalič</t>
  </si>
  <si>
    <t>Aleksandra Domanjko Petrič</t>
  </si>
  <si>
    <t xml:space="preserve">18593 </t>
  </si>
  <si>
    <t>Ultrazvok-osnovna enota VIVID E9 PRO2D, osnovna enota LOGIQ S7 PRO, delovna postaja</t>
  </si>
  <si>
    <t xml:space="preserve">Ultrasound-basic unit VIVID E9 PRO2D, basic unit LOGIQ S7 PRO, working station </t>
  </si>
  <si>
    <t>P4-0053 37%, SM1084 9%,SM 1154 54%</t>
  </si>
  <si>
    <t>Ultrazvočne preiskave  srca, trebušnih organov, oči in drugih periferno ležečih tkiv.</t>
  </si>
  <si>
    <t>Ultrasound examination of heart, abdomen, eyes and other peripheral tissues.</t>
  </si>
  <si>
    <t>48,00 eur/uro  (cena vključuje uporabo opreme in delo strokovnjaka)</t>
  </si>
  <si>
    <t>od 400 -3000E /leto, odvisno od leta</t>
  </si>
  <si>
    <t>67 E/uro/aparat</t>
  </si>
  <si>
    <t>97E /uro /aparat</t>
  </si>
  <si>
    <t>P40053</t>
  </si>
  <si>
    <t>Domanjko Petrič</t>
  </si>
  <si>
    <t>11133</t>
  </si>
  <si>
    <t xml:space="preserve">Aparatura za izvajanje sekvenciranja naslednje generacije </t>
  </si>
  <si>
    <t>Ion PGM System for the next-generation sequencing</t>
  </si>
  <si>
    <t>P4-0092 69%, P4-0053 10%, J4-6810 4%,V4-1401 4%,SM 201403 5%, SM 201404  5%, MORS 3%</t>
  </si>
  <si>
    <t xml:space="preserve">Po predhodnem dogovoru je oprema dostopna raziskovalcem, ki so usposobljeni za delo z njo. </t>
  </si>
  <si>
    <t>The equipment is aviable to treined researchers after previous agreement with guardian of the equipment (skrbnik opreme).</t>
  </si>
  <si>
    <t xml:space="preserve">Sistem sestavlja Ion Torrent PGM sekvenator, Ion OneTouch sistem in PGM Torrent strežnik (potrebna pa je tudi dodatna laboratorijska oprema in zunanji strežnik). Oprema omogoča sekvenciranje naslednje generacije (NGS). Pridobimo lahko zaporedja genomov, metagenomska ali druga zaporedja visoke kvalitete za različne tipe vzorcev. Bioinformatsko analizo podatkov izvaja usposobljeno osebje.  </t>
  </si>
  <si>
    <t xml:space="preserve">System, composed of Ion Torrent PGM sequencer, Ion OneTouch System and  PGM Torrent server (plus additional laboratory equipment and external server needed), enables high-throughput massive parallel sequencing (next- generation sequencing, NGS). High quality genome, metagenomic or other data can be obtained for various types of samples. Bioinformatic data analyses can be performed by the trained personnel.   </t>
  </si>
  <si>
    <t>115144  115145  115146  115147</t>
  </si>
  <si>
    <t>Urška Jamnikar Ciglenečki, Darja Kušar, Bojan Papič</t>
  </si>
  <si>
    <t>P4-0092,      P-16</t>
  </si>
  <si>
    <t>Igor Gruntar</t>
  </si>
  <si>
    <t>14880</t>
  </si>
  <si>
    <t>MALDI-TOF</t>
  </si>
  <si>
    <t xml:space="preserve"> Matrix-assisted laser desorption/ ionization (MALDI) - Time of Flight (TOF) Mass Spectrometry </t>
  </si>
  <si>
    <t>paket 16-20%, P4-0092 20%,246 MKO 23%,146 18%,J4-6810 1%,246 19%</t>
  </si>
  <si>
    <t>Opremo lahko  uporabljajo za to usposobljene osebe, zaposlene na VF. Za stranke je cena opredeljena v ceniku VF - pri uporabi za raziskovalno delo se zaračunajo stroški dela in porabljenega materiala.</t>
  </si>
  <si>
    <t>The equipment can only be used by trained personnel employed at VF. For customers, the price is defined in the VF pricelist; when used for research work, labor costs and material costs are charged.</t>
  </si>
  <si>
    <t xml:space="preserve">Sistem MALDI-TOF se uporablja za analizo celičnih proteinov na principu masne spektrometrije z namenom identifikacije mikrobov v diagnostičnem laboratoriju. </t>
  </si>
  <si>
    <t xml:space="preserve">MALDI-TOF system is employed for the analysis of cell proteins according to the principles of mass spectrometry aiming for the identification of microbes in a diagnostic laboratory. </t>
  </si>
  <si>
    <t>5,66 eur / vzorec (všteto delo in material…brez DDV)</t>
  </si>
  <si>
    <t>2,56 eur na vzorec</t>
  </si>
  <si>
    <t>3,10 eur na vzorec</t>
  </si>
  <si>
    <t>5,66 eur  na vzorec</t>
  </si>
  <si>
    <t>4, 17, 25, 35</t>
  </si>
  <si>
    <t>Urška Zajc/Matjaž Ocepek</t>
  </si>
  <si>
    <t>Covaris M220 Focused ultrasonikator</t>
  </si>
  <si>
    <t>Covaris M220 Focused-ultrasonicator</t>
  </si>
  <si>
    <t>The equipment is aviable to treined researchers after previous agreement with the guardian of the equipment (skrbnik opreme)</t>
  </si>
  <si>
    <t xml:space="preserve">Ultrasonikator Covaris se uporablja pri pripravi knjižnic za NGS analize (mehanska fragmentacija DNA) ter pri pripravi vzorcev mikobakterij za MALDI-TOF identifikacijo. </t>
  </si>
  <si>
    <t>Covaris ultrasonicator is employed for NGS library preparation (mechanical fragmentation of DNA) and for sample preparation prior to MALDI-TOF identification of mycobacteria.</t>
  </si>
  <si>
    <t>opis opreme bo na spletni strani izveden naknadno: https://www.vf.uni-lj.si/podrocje/raziskovalna-oprema</t>
  </si>
  <si>
    <t>Bojan Zorko</t>
  </si>
  <si>
    <t xml:space="preserve"> 05091</t>
  </si>
  <si>
    <t>Računalniški tomograf SOMATOM Scope</t>
  </si>
  <si>
    <t>Computed tomography</t>
  </si>
  <si>
    <t>CT slikanja opravljamo tudi za zunanje uporabnike. Naročila sprejemamo na telefon 01 4779 277, ali preko e-pošte: rentgen@vf.uni-lj.si</t>
  </si>
  <si>
    <t>Email: rentgen@vf.uni-lj.si</t>
  </si>
  <si>
    <t>CT aparat naredi slike preseka nekega področja telesa in s tem omogoča vpogled v notranjost  telesa brez kirurškega rezanja.</t>
  </si>
  <si>
    <t>A CT scan produce cross sectional (tomographic) images of specific areas of a scaned object, allowing the user to see inside the body without cutting.</t>
  </si>
  <si>
    <t>Okvirna cena CT slikanja z narkozo in interpretacijo je 350 do 420 eur (v ceno je vključen DDV), odvisno od števila preiskovanih področij in uporabe kontrastnega sredstva</t>
  </si>
  <si>
    <t>UL Veterinarska fakulteta</t>
  </si>
  <si>
    <t>Onkološki inštitut</t>
  </si>
  <si>
    <t>UL Fakulteta za elektrotehniko</t>
  </si>
  <si>
    <t>Klinična diagnostika pacientov</t>
  </si>
  <si>
    <t>Veterinarska fakulteta</t>
  </si>
  <si>
    <t>Tomaž Pezdir</t>
  </si>
  <si>
    <t>Masni detektor Agilent 7010B TQ MS s plinskim kromatografom</t>
  </si>
  <si>
    <t xml:space="preserve">Mass spectrometric detector with gas chromatograph </t>
  </si>
  <si>
    <t>Dogovor o uporabi je možen kadarkoli na e-naslov tomaz.pezdir@vf.uni-lj.si ali telefonsko od 7.00 do 15.00 ure med ponedeljkom in petkom.</t>
  </si>
  <si>
    <t>email:                 tomaz.pezdir@vf.uni-lj.si</t>
  </si>
  <si>
    <t xml:space="preserve">Masni spektrometer je univerzalni detektor, uporaben v kombinaciji s plinsko kromatografijo. Naše aplikacije so povezane z iskanjem in določanjem ostankov veterinarskih zdravil in prepovedanih snovi v živilih živalskega izvora. </t>
  </si>
  <si>
    <t xml:space="preserve">Mass spectrometer is an univerzal detector which can be used in combination with gas chromatography. In our applications we identify and determine drug residues and banned substances in food of animal origin. </t>
  </si>
  <si>
    <t>115816      115817     115818</t>
  </si>
  <si>
    <t>Cena ure na napravi znaša 74,49 EUR, pri čemer je všteta uporaba opreme in delo strokovnjaka.</t>
  </si>
  <si>
    <t>Tanja Švara</t>
  </si>
  <si>
    <t>CLEARVUE 100-240V APARAT ZA POKRIVANJE OBARV. TKIVNIH REZIN</t>
  </si>
  <si>
    <t>CLEARVUE 100-240V</t>
  </si>
  <si>
    <t>Po predhodnem dogovoru je oprema dostopna vsem raziskovalcem VF. Dogovor o uporabi je možen na e-naslov tanja.svara@vf.uni-lj.si ali telefonsko od 7.00 do 15.00 ure med ponedeljkom in petkom.</t>
  </si>
  <si>
    <t>The equipment is accessible to all VF researchers after prior agreement . The agreement is possible via e-mail tanja.svara@vf.uni-lj.si or telephone from 7.00 to 15.00 between Monday and Friday.</t>
  </si>
  <si>
    <t>Aparatura se uporablja za pokrivanje obarvanih histoloških rezin in citoloških razmazov.</t>
  </si>
  <si>
    <t>The equipment is used for covering stained histological tissue sections and cytological smears.</t>
  </si>
  <si>
    <t>Oprema je po predhodnem dogovoru na voljo vsem raziskovalcem na VF; v primeru večjega števila vzorcev pa mora uporabnik pokriti materialne stroške</t>
  </si>
  <si>
    <t>Ne moremo oceniti. Aparaturo smo dobili konec leta 2018</t>
  </si>
  <si>
    <t>Ne moremo uvrstiti v nobeno od kategorij</t>
  </si>
  <si>
    <t>Neizučeni uporabniki ne bodo uporabljali aparature.</t>
  </si>
  <si>
    <t>Urška Jamnikar Ciglenečki</t>
  </si>
  <si>
    <t>REAL TIME QUANT STUDIO</t>
  </si>
  <si>
    <t>Oprema je dostopna raziskovalcem, ki so usposobljeni za delo z njo po predhodnem dogovoru.</t>
  </si>
  <si>
    <t xml:space="preserve">The equipment is aviable to trained research personnel after previous agreement with the guardian of the equipment </t>
  </si>
  <si>
    <t>Aparatura se uporablja za genotipizacijo, analizo ekspresije miRNA in genov, zaznavanje prisotnosti ali odsotnosti nukleinskih kislin, identifikacijo in analizo krivulje taljenja DNA.</t>
  </si>
  <si>
    <t xml:space="preserve">The QuantStudio 3 system is used for genotyping, miRNA and gene expression analysis, presence/absence detection, strain identification, and melt curve analysis. </t>
  </si>
  <si>
    <t>Urška Jamnikar Ciglenečki, Urška Henigman, Manja Križman, Jan Plut, Petra Raspor Lainšček</t>
  </si>
  <si>
    <t>monitoring zoonoz</t>
  </si>
  <si>
    <t>Urška Jamnikar Ciglenečki, Urška Henigman, Manja Križman, Petra Raspor Lainšček</t>
  </si>
  <si>
    <t>Urška Kuhar, Darja Kušar, Tina Pirš</t>
  </si>
  <si>
    <t>SISTEM ZA MIKROFLUIDNE ANALIZE LABCHIP GX TOUCH, 24</t>
  </si>
  <si>
    <t xml:space="preserve"> LABCHIP GX TOUCH 24</t>
  </si>
  <si>
    <t>Po predhodnem dogovoru je oprema dostopna raziskovalcem, ki so usposobljeni za delo z njo.</t>
  </si>
  <si>
    <t xml:space="preserve">Instrument PerkinElmer LabChip GX Touch 24 omogoča avtomatizirano, hitro in občutljivo kvantitativno analizo nukleinskih kislin. Analiza je zelo hitra: vzorčevanje poteka neposredno iz mikrotitrske plošče, brez uporabe gelov, analiza posameznega vzorčka traja od 30 do 150 sekund, odvisno od aplikacije. Sistem z uporabo ustreznih reagentov in čipov podpira širok nabor različnih analiz, ki vključujejo analize DNA (celotna genomska DNA ali fragmenti različnih dolžin) in RNA, pri čemer ponuja tako kvantitativne rezultate (koncentracija in velikost fragmentov) kot tudi numerično oceno integritete RNA ali genomske DNA. Idealen je tudi za analizo knjižnic za sekveniranje naslednje generacije.
</t>
  </si>
  <si>
    <t xml:space="preserve">PerkinElmer LabChip GX Touch 24 instrument enables automated, fast and sensitive quantitative analysis. </t>
  </si>
  <si>
    <t>Jelka Zabavnik Piano</t>
  </si>
  <si>
    <t>08506</t>
  </si>
  <si>
    <t>APARAT ZA VERIŽNO REAKCIJO S POLIMERAZO - QUANT STUDIO</t>
  </si>
  <si>
    <t>Real-time PCR instrument</t>
  </si>
  <si>
    <t>The equipment is aviable to trained researchers after previous agreement.</t>
  </si>
  <si>
    <t>Real-time DNA amplification.</t>
  </si>
  <si>
    <t xml:space="preserve">Cena ure na napravi znaša toliko, kot je vredna režijska ura tehničnega sodelavca ali strokovnjaka, ki sodeluje pri izvajanju preiskav. Vrednoti se porabljeni čas za izvedbo. </t>
  </si>
  <si>
    <t>PS-0053</t>
  </si>
  <si>
    <t>Vrecl Fazarinc, Dobravec</t>
  </si>
  <si>
    <t>strokovno operativno delo - 90</t>
  </si>
  <si>
    <t xml:space="preserve">Cotman, Dobravec, </t>
  </si>
  <si>
    <t xml:space="preserve">Univerza v Ljubljani, Fakulteta za strojništvo </t>
  </si>
  <si>
    <t>prof. dr. E.Govekar</t>
  </si>
  <si>
    <t>prof. dr. I.Golobič</t>
  </si>
  <si>
    <t>Uvajanje novih operaterjev</t>
  </si>
  <si>
    <t>doc. dr. M. Brojan</t>
  </si>
  <si>
    <t>drugi javni viri       Paket 16 (nadgradnja)</t>
  </si>
  <si>
    <t xml:space="preserve">drugi javni viri       </t>
  </si>
  <si>
    <t>drugi javni viri, tržni viri</t>
  </si>
  <si>
    <t>dr. A.Jeromen</t>
  </si>
  <si>
    <t>prof. dr. M. Nagode</t>
  </si>
  <si>
    <t>prof. dr. A. Kitanovski</t>
  </si>
  <si>
    <t>Plinski kromatograf 7890B GERSTEL</t>
  </si>
  <si>
    <t>Gas Chromatograph 7890B GERSTEL</t>
  </si>
  <si>
    <t>projekt REALMED</t>
  </si>
  <si>
    <t>Maja Podgornik</t>
  </si>
  <si>
    <t>SPS projekt</t>
  </si>
  <si>
    <t>SPS projekt MARTINA</t>
  </si>
  <si>
    <t>doktorat Tekavčič  pedag.delo</t>
  </si>
  <si>
    <t>zunanji uporabnik</t>
  </si>
  <si>
    <t>Projekt SPS "Martin"</t>
  </si>
  <si>
    <t>študenti    Erasmus študenti</t>
  </si>
  <si>
    <t>Magneti</t>
  </si>
  <si>
    <t>MIZŠ 82 %, ARRS 18 %</t>
  </si>
  <si>
    <t>Lastni viri 95 %, ARRS 5 %</t>
  </si>
  <si>
    <t>Lastni viri 73 %, ARRS 27 %</t>
  </si>
  <si>
    <t xml:space="preserve">vaje </t>
  </si>
  <si>
    <t>Lastni viri 67 %, ARRS 33 %</t>
  </si>
  <si>
    <t>MIZŠ</t>
  </si>
  <si>
    <t>vaje      diploma Npetic  diploma Mimsirovic</t>
  </si>
  <si>
    <t>0,4</t>
  </si>
  <si>
    <t>2.st</t>
  </si>
  <si>
    <t>1.st            2.st          3.st.</t>
  </si>
  <si>
    <t>diplome</t>
  </si>
  <si>
    <t xml:space="preserve">1.st            2.st </t>
  </si>
  <si>
    <t xml:space="preserve">P2-0205 </t>
  </si>
  <si>
    <t>Vrstični elektronski mikroskop na poljsko emisijo Thermo Scientific ESEM  FEG Quattro S</t>
  </si>
  <si>
    <t>FEG Scanning electron microscope ThermoScientific ESEM FEG Quattro S</t>
  </si>
  <si>
    <t>354.738,85 EUR</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</si>
  <si>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</si>
  <si>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</si>
  <si>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</si>
  <si>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140 € (HV), 170 € (LV), 200 € (ESEM), 180 € (STEM), 250 € (ohlajanje), 400 € (segrevanje)</t>
  </si>
  <si>
    <t>v pripravi</t>
  </si>
  <si>
    <t>MR Zorc</t>
  </si>
  <si>
    <t>preizkušanje in usposabljane na novi opremi   servis</t>
  </si>
  <si>
    <t>1.st.           2.st.          3.st.      Erasmus štud.</t>
  </si>
  <si>
    <t>Magneti   Mahle    Lotrič   Hidria   Gorenje        NTFOTGO    TPV</t>
  </si>
  <si>
    <r>
      <t xml:space="preserve">Nadgradnja MTS 100 kN sistema z enoosnim 25 kN servo-pulzirnim preskuševališčem
</t>
    </r>
    <r>
      <rPr>
        <sz val="10"/>
        <color theme="3" tint="0.39997558519241921"/>
        <rFont val="Calibri"/>
        <family val="2"/>
        <charset val="238"/>
        <scheme val="minor"/>
      </rPr>
      <t xml:space="preserve">
</t>
    </r>
  </si>
  <si>
    <r>
      <t xml:space="preserve">2010, </t>
    </r>
    <r>
      <rPr>
        <sz val="10"/>
        <color indexed="10"/>
        <rFont val="Calibri"/>
        <family val="2"/>
        <charset val="238"/>
        <scheme val="minor"/>
      </rPr>
      <t>2016</t>
    </r>
  </si>
  <si>
    <t>MESEČNO POROČILO - ZA MESEC: MAJ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</si>
</sst>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00000"/>
    <numFmt numFmtId="165" formatCode="#,##0.00\ _€"/>
    <numFmt numFmtId="166" formatCode="#,##0.00\ &quot;€&quot;"/>
    <numFmt numFmtId="167" formatCode="#,##0.0"/>
    <numFmt numFmtId="168" formatCode="00000"/>
    <numFmt numFmtId="169" formatCode="000"/>
    <numFmt numFmtId="170" formatCode="000000"/>
    <numFmt numFmtId="171" formatCode="#,##0.00\ [$€-1]"/>
    <numFmt numFmtId="172" formatCode="0.0"/>
    <numFmt numFmtId="173" formatCode="0000"/>
  </numFmts>
  <fonts count="37"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b/>
      <sz val="10"/>
      <name val="Arial"/>
      <family val="2"/>
      <charset val="238"/>
    </font>
    <font>
      <sz val="10"/>
      <color indexed="8"/>
      <name val="Arial"/>
      <family val="2"/>
      <charset val="238"/>
    </font>
    <font>
      <sz val="11"/>
      <color indexed="8"/>
      <name val="Calibri"/>
      <family val="2"/>
      <charset val="238"/>
    </font>
    <font>
      <sz val="10"/>
      <name val="Calibri"/>
      <family val="2"/>
      <charset val="238"/>
    </font>
    <font>
      <sz val="11"/>
      <name val="Calibri"/>
      <family val="2"/>
      <charset val="238"/>
    </font>
    <font>
      <sz val="11"/>
      <color theme="1"/>
      <name val="Calibri"/>
      <family val="2"/>
      <charset val="238"/>
      <scheme val="minor"/>
    </font>
    <font>
      <b/>
      <sz val="9"/>
      <color indexed="81"/>
      <name val="Tahoma"/>
      <family val="2"/>
      <charset val="238"/>
    </font>
    <font>
      <sz val="9"/>
      <color indexed="81"/>
      <name val="Tahoma"/>
      <family val="2"/>
      <charset val="238"/>
    </font>
    <font>
      <sz val="10"/>
      <color rgb="FFCC0000"/>
      <name val="Calibri"/>
      <family val="2"/>
      <charset val="238"/>
    </font>
    <font>
      <sz val="10"/>
      <name val="Arial"/>
      <family val="2"/>
    </font>
    <font>
      <sz val="10"/>
      <name val="Arial CE"/>
      <charset val="238"/>
    </font>
    <font>
      <sz val="10"/>
      <name val="Arial"/>
      <family val="2"/>
      <charset val="238"/>
    </font>
    <font>
      <sz val="11"/>
      <color rgb="FF006100"/>
      <name val="Calibri"/>
      <family val="2"/>
      <charset val="238"/>
    </font>
    <font>
      <b/>
      <sz val="11"/>
      <name val="Calibri"/>
      <family val="2"/>
      <charset val="238"/>
      <scheme val="minor"/>
    </font>
    <font>
      <b/>
      <sz val="16"/>
      <name val="Calibri"/>
      <family val="2"/>
      <charset val="238"/>
      <scheme val="minor"/>
    </font>
    <font>
      <sz val="10"/>
      <name val="Calibri"/>
      <family val="2"/>
      <charset val="238"/>
      <scheme val="minor"/>
    </font>
    <font>
      <b/>
      <sz val="14"/>
      <name val="Calibri"/>
      <family val="2"/>
      <charset val="238"/>
      <scheme val="minor"/>
    </font>
    <font>
      <sz val="9"/>
      <name val="Calibri"/>
      <family val="2"/>
      <charset val="238"/>
      <scheme val="minor"/>
    </font>
    <font>
      <b/>
      <sz val="10"/>
      <name val="Calibri"/>
      <family val="2"/>
      <charset val="238"/>
      <scheme val="minor"/>
    </font>
    <font>
      <b/>
      <sz val="9"/>
      <name val="Calibri"/>
      <family val="2"/>
      <charset val="238"/>
      <scheme val="minor"/>
    </font>
    <font>
      <u/>
      <sz val="10"/>
      <name val="Calibri"/>
      <family val="2"/>
      <charset val="238"/>
      <scheme val="minor"/>
    </font>
    <font>
      <vertAlign val="superscript"/>
      <sz val="10"/>
      <name val="Calibri"/>
      <family val="2"/>
      <charset val="238"/>
      <scheme val="minor"/>
    </font>
    <font>
      <i/>
      <sz val="10"/>
      <name val="Calibri"/>
      <family val="2"/>
      <charset val="238"/>
      <scheme val="minor"/>
    </font>
    <font>
      <sz val="10"/>
      <name val="Arial"/>
      <charset val="238"/>
    </font>
    <font>
      <sz val="10"/>
      <color rgb="FFFF0000"/>
      <name val="Calibri"/>
      <family val="2"/>
      <charset val="238"/>
      <scheme val="minor"/>
    </font>
    <font>
      <u/>
      <sz val="10"/>
      <color indexed="12"/>
      <name val="Calibri"/>
      <family val="2"/>
      <charset val="238"/>
      <scheme val="minor"/>
    </font>
    <font>
      <sz val="10"/>
      <color indexed="8"/>
      <name val="Calibri"/>
      <family val="2"/>
      <charset val="238"/>
      <scheme val="minor"/>
    </font>
    <font>
      <sz val="10"/>
      <color theme="1"/>
      <name val="Calibri"/>
      <family val="2"/>
      <charset val="238"/>
      <scheme val="minor"/>
    </font>
    <font>
      <sz val="10"/>
      <color theme="3" tint="0.39997558519241921"/>
      <name val="Calibri"/>
      <family val="2"/>
      <charset val="238"/>
      <scheme val="minor"/>
    </font>
    <font>
      <sz val="10"/>
      <color indexed="10"/>
      <name val="Calibri"/>
      <family val="2"/>
      <charset val="238"/>
      <scheme val="minor"/>
    </font>
    <font>
      <sz val="10"/>
      <color rgb="FF000000"/>
      <name val="Calibri"/>
      <family val="2"/>
      <charset val="238"/>
      <scheme val="minor"/>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theme="0"/>
        <bgColor rgb="FFFFFF00"/>
      </patternFill>
    </fill>
    <fill>
      <patternFill patternType="solid">
        <fgColor theme="0"/>
        <bgColor rgb="FFDBE5F1"/>
      </patternFill>
    </fill>
    <fill>
      <patternFill patternType="solid">
        <fgColor theme="0"/>
        <bgColor indexed="31"/>
      </patternFill>
    </fill>
    <fill>
      <patternFill patternType="solid">
        <fgColor theme="0"/>
        <bgColor indexed="26"/>
      </patternFill>
    </fill>
    <fill>
      <patternFill patternType="solid">
        <fgColor theme="0"/>
        <bgColor indexed="22"/>
      </patternFill>
    </fill>
    <fill>
      <patternFill patternType="solid">
        <fgColor theme="0"/>
        <bgColor rgb="FFFFFFFF"/>
      </patternFill>
    </fill>
  </fills>
  <borders count="116">
    <border>
      <left/>
      <right/>
      <top/>
      <bottom/>
      <diagonal/>
    </border>
    <border>
      <left/>
      <right/>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thin">
        <color auto="1"/>
      </left>
      <right/>
      <top style="thin">
        <color auto="1"/>
      </top>
      <bottom/>
      <diagonal/>
    </border>
    <border>
      <left/>
      <right/>
      <top style="thin">
        <color auto="1"/>
      </top>
      <bottom/>
      <diagonal/>
    </border>
    <border>
      <left style="thin">
        <color indexed="62"/>
      </left>
      <right style="thin">
        <color indexed="62"/>
      </right>
      <top/>
      <bottom style="thin">
        <color indexed="62"/>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style="thin">
        <color indexed="59"/>
      </left>
      <right style="thin">
        <color indexed="59"/>
      </right>
      <top/>
      <bottom style="thin">
        <color indexed="59"/>
      </bottom>
      <diagonal/>
    </border>
    <border>
      <left/>
      <right style="thin">
        <color rgb="FF333300"/>
      </right>
      <top/>
      <bottom style="thin">
        <color rgb="FF333300"/>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indexed="59"/>
      </right>
      <top/>
      <bottom style="thin">
        <color indexed="59"/>
      </bottom>
      <diagonal/>
    </border>
    <border>
      <left style="thin">
        <color indexed="59"/>
      </left>
      <right style="medium">
        <color auto="1"/>
      </right>
      <top/>
      <bottom style="thin">
        <color indexed="59"/>
      </bottom>
      <diagonal/>
    </border>
    <border>
      <left style="medium">
        <color auto="1"/>
      </left>
      <right/>
      <top/>
      <bottom/>
      <diagonal/>
    </border>
    <border>
      <left style="medium">
        <color auto="1"/>
      </left>
      <right style="thin">
        <color rgb="FF333300"/>
      </right>
      <top/>
      <bottom style="thin">
        <color rgb="FF333300"/>
      </bottom>
      <diagonal/>
    </border>
    <border>
      <left style="thin">
        <color rgb="FF333300"/>
      </left>
      <right style="medium">
        <color auto="1"/>
      </right>
      <top/>
      <bottom style="thin">
        <color rgb="FF333300"/>
      </bottom>
      <diagonal/>
    </border>
    <border>
      <left style="medium">
        <color auto="1"/>
      </left>
      <right style="thin">
        <color indexed="62"/>
      </right>
      <top/>
      <bottom style="thin">
        <color indexed="62"/>
      </bottom>
      <diagonal/>
    </border>
    <border>
      <left style="thin">
        <color indexed="62"/>
      </left>
      <right style="medium">
        <color auto="1"/>
      </right>
      <top/>
      <bottom style="thin">
        <color indexed="62"/>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58"/>
      </left>
      <right style="thin">
        <color indexed="58"/>
      </right>
      <top style="thin">
        <color indexed="58"/>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bottom style="thin">
        <color indexed="63"/>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3"/>
      </right>
      <top/>
      <bottom style="thin">
        <color indexed="63"/>
      </bottom>
      <diagonal/>
    </border>
    <border>
      <left/>
      <right style="thin">
        <color indexed="59"/>
      </right>
      <top/>
      <bottom style="thin">
        <color indexed="59"/>
      </bottom>
      <diagonal/>
    </border>
    <border>
      <left/>
      <right style="medium">
        <color indexed="64"/>
      </right>
      <top/>
      <bottom style="thin">
        <color indexed="64"/>
      </bottom>
      <diagonal/>
    </border>
    <border>
      <left style="medium">
        <color indexed="64"/>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medium">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indexed="63"/>
      </right>
      <top style="thin">
        <color indexed="63"/>
      </top>
      <bottom style="thin">
        <color indexed="63"/>
      </bottom>
      <diagonal/>
    </border>
    <border>
      <left/>
      <right style="medium">
        <color indexed="64"/>
      </right>
      <top style="thin">
        <color auto="1"/>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58"/>
      </right>
      <top style="thin">
        <color indexed="5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thin">
        <color indexed="63"/>
      </left>
      <right/>
      <top style="thin">
        <color indexed="63"/>
      </top>
      <bottom style="thin">
        <color indexed="63"/>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auto="1"/>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1">
    <xf numFmtId="0" fontId="0" fillId="0" borderId="0"/>
    <xf numFmtId="0" fontId="3" fillId="0" borderId="0" applyNumberFormat="0" applyFill="0" applyBorder="0" applyAlignment="0" applyProtection="0">
      <alignment vertical="top"/>
      <protection locked="0"/>
    </xf>
    <xf numFmtId="0" fontId="1" fillId="0" borderId="0"/>
    <xf numFmtId="0" fontId="11" fillId="0" borderId="0"/>
    <xf numFmtId="0" fontId="1" fillId="0" borderId="0"/>
    <xf numFmtId="0" fontId="1" fillId="0" borderId="0"/>
    <xf numFmtId="0" fontId="14" fillId="0" borderId="0" applyBorder="0" applyProtection="0"/>
    <xf numFmtId="9" fontId="17" fillId="0" borderId="0" applyFont="0" applyFill="0" applyBorder="0" applyAlignment="0" applyProtection="0"/>
    <xf numFmtId="0" fontId="11" fillId="0" borderId="0"/>
    <xf numFmtId="0" fontId="18" fillId="9" borderId="0" applyNumberFormat="0" applyBorder="0" applyAlignment="0" applyProtection="0"/>
    <xf numFmtId="0" fontId="16" fillId="0" borderId="0"/>
    <xf numFmtId="0" fontId="15" fillId="0" borderId="0"/>
    <xf numFmtId="0" fontId="15" fillId="0" borderId="0"/>
    <xf numFmtId="0" fontId="11" fillId="0" borderId="0"/>
    <xf numFmtId="0" fontId="15" fillId="0" borderId="0"/>
    <xf numFmtId="0" fontId="7" fillId="0" borderId="0"/>
    <xf numFmtId="0" fontId="1" fillId="0" borderId="0"/>
    <xf numFmtId="0" fontId="4" fillId="0" borderId="0"/>
    <xf numFmtId="0" fontId="3" fillId="0" borderId="0" applyNumberFormat="0" applyFill="0" applyBorder="0" applyAlignment="0" applyProtection="0">
      <alignment vertical="top"/>
      <protection locked="0"/>
    </xf>
    <xf numFmtId="43" fontId="29" fillId="0" borderId="0" applyFont="0" applyFill="0" applyBorder="0" applyAlignment="0" applyProtection="0"/>
    <xf numFmtId="43" fontId="1" fillId="0" borderId="0" applyFont="0" applyFill="0" applyBorder="0" applyAlignment="0" applyProtection="0"/>
  </cellStyleXfs>
  <cellXfs count="803">
    <xf numFmtId="0" fontId="0" fillId="0" borderId="0" xfId="0"/>
    <xf numFmtId="0" fontId="11" fillId="0" borderId="0" xfId="3"/>
    <xf numFmtId="0" fontId="11" fillId="0" borderId="1" xfId="3" applyBorder="1"/>
    <xf numFmtId="0" fontId="11" fillId="2" borderId="1" xfId="3" applyFill="1" applyBorder="1"/>
    <xf numFmtId="0" fontId="11" fillId="2" borderId="0" xfId="3" applyFill="1"/>
    <xf numFmtId="0" fontId="11" fillId="3" borderId="0" xfId="3" applyFill="1"/>
    <xf numFmtId="0" fontId="5" fillId="0" borderId="0" xfId="3" applyFont="1"/>
    <xf numFmtId="0" fontId="4" fillId="0" borderId="0" xfId="3" applyFont="1"/>
    <xf numFmtId="0" fontId="1" fillId="0" borderId="0" xfId="2"/>
    <xf numFmtId="0" fontId="1" fillId="0" borderId="0" xfId="2" applyAlignment="1">
      <alignment horizontal="center" wrapText="1"/>
    </xf>
    <xf numFmtId="0" fontId="1" fillId="0" borderId="0" xfId="2" applyAlignment="1">
      <alignment horizontal="right" vertical="center"/>
    </xf>
    <xf numFmtId="0" fontId="6" fillId="0" borderId="0" xfId="2" applyFont="1" applyAlignment="1">
      <alignment horizontal="right" vertical="center"/>
    </xf>
    <xf numFmtId="0" fontId="1" fillId="0" borderId="0" xfId="2" applyFont="1"/>
    <xf numFmtId="0" fontId="1" fillId="0" borderId="0" xfId="2" applyFont="1" applyFill="1"/>
    <xf numFmtId="0" fontId="1" fillId="0" borderId="0" xfId="2" applyFill="1" applyAlignment="1">
      <alignment horizontal="left" vertical="top" wrapText="1"/>
    </xf>
    <xf numFmtId="0" fontId="1" fillId="0" borderId="0" xfId="2" applyAlignment="1">
      <alignment horizontal="left" vertical="top" wrapText="1"/>
    </xf>
    <xf numFmtId="0" fontId="6" fillId="0" borderId="0" xfId="2" applyFont="1" applyAlignment="1">
      <alignment horizontal="left" vertical="top" wrapText="1"/>
    </xf>
    <xf numFmtId="0" fontId="1" fillId="0" borderId="0" xfId="2" applyFont="1" applyFill="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7" fillId="0" borderId="0" xfId="2" applyFont="1" applyBorder="1" applyAlignment="1">
      <alignment horizontal="left" vertical="top" wrapText="1"/>
    </xf>
    <xf numFmtId="0" fontId="6" fillId="0" borderId="0" xfId="2" applyFont="1" applyAlignment="1">
      <alignment horizontal="right" vertical="top" wrapText="1"/>
    </xf>
    <xf numFmtId="0" fontId="6" fillId="0" borderId="0" xfId="2" applyFont="1" applyAlignment="1">
      <alignment horizontal="right" vertical="top" wrapText="1" indent="1"/>
    </xf>
    <xf numFmtId="0" fontId="8" fillId="3" borderId="0" xfId="3" applyFont="1" applyFill="1"/>
    <xf numFmtId="0" fontId="8" fillId="2" borderId="0" xfId="3" applyFont="1" applyFill="1"/>
    <xf numFmtId="0" fontId="9" fillId="0" borderId="0" xfId="2" applyFont="1"/>
    <xf numFmtId="0" fontId="10" fillId="0" borderId="0" xfId="2" applyFont="1"/>
    <xf numFmtId="0" fontId="10" fillId="0" borderId="0" xfId="2" applyFont="1" applyFill="1"/>
    <xf numFmtId="2" fontId="23" fillId="0" borderId="0" xfId="0" applyNumberFormat="1" applyFont="1" applyAlignment="1">
      <alignment horizontal="center" vertical="center" wrapText="1"/>
    </xf>
    <xf numFmtId="0" fontId="23" fillId="0" borderId="0" xfId="0" applyFont="1" applyAlignment="1">
      <alignment horizontal="center" vertical="center" wrapText="1"/>
    </xf>
    <xf numFmtId="0" fontId="23" fillId="4" borderId="0" xfId="0" applyFont="1" applyFill="1" applyAlignment="1">
      <alignment horizontal="center" vertical="center" wrapText="1"/>
    </xf>
    <xf numFmtId="0" fontId="24" fillId="3" borderId="6" xfId="0" applyNumberFormat="1" applyFont="1" applyFill="1" applyBorder="1" applyAlignment="1" applyProtection="1">
      <alignment horizontal="center" vertical="center" wrapText="1"/>
      <protection locked="0"/>
    </xf>
    <xf numFmtId="0" fontId="21" fillId="7" borderId="0" xfId="0" applyFont="1" applyFill="1" applyAlignment="1" applyProtection="1">
      <alignment horizontal="center" vertical="center" wrapText="1"/>
      <protection locked="0"/>
    </xf>
    <xf numFmtId="0" fontId="21" fillId="7" borderId="0" xfId="0" applyNumberFormat="1" applyFont="1" applyFill="1" applyAlignment="1" applyProtection="1">
      <alignment horizontal="left" vertical="center" wrapText="1"/>
      <protection locked="0"/>
    </xf>
    <xf numFmtId="0" fontId="21" fillId="7" borderId="0" xfId="0" applyNumberFormat="1" applyFont="1" applyFill="1" applyAlignment="1" applyProtection="1">
      <alignment horizontal="center" vertical="center" wrapText="1"/>
      <protection locked="0"/>
    </xf>
    <xf numFmtId="0" fontId="21" fillId="7" borderId="0" xfId="0" applyNumberFormat="1" applyFont="1" applyFill="1" applyAlignment="1">
      <alignment horizontal="center" vertical="center" wrapText="1"/>
    </xf>
    <xf numFmtId="0" fontId="21" fillId="0" borderId="0" xfId="0" applyNumberFormat="1" applyFont="1" applyAlignment="1">
      <alignment horizontal="center" vertical="center" wrapText="1"/>
    </xf>
    <xf numFmtId="0" fontId="23" fillId="0" borderId="0" xfId="0" applyFont="1" applyFill="1" applyAlignment="1">
      <alignment vertical="center" wrapText="1"/>
    </xf>
    <xf numFmtId="0" fontId="21" fillId="0" borderId="0" xfId="0" applyFont="1" applyFill="1" applyAlignment="1" applyProtection="1">
      <alignment horizontal="center" vertical="center"/>
      <protection locked="0"/>
    </xf>
    <xf numFmtId="0" fontId="25" fillId="5" borderId="5" xfId="0" applyNumberFormat="1" applyFont="1" applyFill="1" applyBorder="1" applyAlignment="1">
      <alignment horizontal="center" vertical="center" wrapText="1"/>
    </xf>
    <xf numFmtId="0" fontId="25" fillId="5" borderId="6" xfId="0" applyNumberFormat="1" applyFont="1" applyFill="1" applyBorder="1" applyAlignment="1">
      <alignment horizontal="center" vertical="center" wrapText="1"/>
    </xf>
    <xf numFmtId="0" fontId="21" fillId="0" borderId="0" xfId="0" applyNumberFormat="1" applyFont="1" applyFill="1" applyAlignment="1" applyProtection="1">
      <alignment horizontal="center" vertical="center" wrapText="1"/>
      <protection locked="0"/>
    </xf>
    <xf numFmtId="0" fontId="21" fillId="0" borderId="0" xfId="0" applyNumberFormat="1" applyFont="1" applyAlignment="1" applyProtection="1">
      <alignment horizontal="center" vertical="center" wrapText="1"/>
      <protection locked="0"/>
    </xf>
    <xf numFmtId="0" fontId="24" fillId="8" borderId="38" xfId="0" applyNumberFormat="1" applyFont="1" applyFill="1" applyBorder="1" applyAlignment="1" applyProtection="1">
      <alignment horizontal="center" vertical="center" wrapText="1"/>
      <protection locked="0"/>
    </xf>
    <xf numFmtId="0" fontId="24" fillId="8" borderId="39" xfId="0" applyNumberFormat="1" applyFont="1" applyFill="1" applyBorder="1" applyAlignment="1" applyProtection="1">
      <alignment horizontal="center" vertical="center" wrapText="1"/>
      <protection locked="0"/>
    </xf>
    <xf numFmtId="0" fontId="19" fillId="0" borderId="0" xfId="0" applyNumberFormat="1" applyFont="1" applyFill="1" applyBorder="1" applyAlignment="1">
      <alignment horizontal="center" vertical="center" wrapText="1"/>
    </xf>
    <xf numFmtId="1" fontId="20" fillId="0" borderId="0" xfId="0" applyNumberFormat="1" applyFont="1" applyFill="1" applyAlignment="1">
      <alignment horizontal="left" vertical="center"/>
    </xf>
    <xf numFmtId="0" fontId="21" fillId="7" borderId="0" xfId="0" applyNumberFormat="1" applyFont="1" applyFill="1" applyAlignment="1" applyProtection="1">
      <alignment vertical="center" wrapText="1"/>
      <protection locked="0"/>
    </xf>
    <xf numFmtId="0" fontId="21" fillId="0" borderId="0" xfId="0" applyNumberFormat="1" applyFont="1" applyAlignment="1" applyProtection="1">
      <alignment vertical="center" wrapText="1"/>
      <protection locked="0"/>
    </xf>
    <xf numFmtId="0" fontId="21" fillId="0" borderId="0" xfId="0" applyFont="1" applyAlignment="1" applyProtection="1">
      <alignment horizontal="center" vertical="center"/>
      <protection locked="0"/>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1" fontId="21" fillId="0" borderId="0" xfId="0" applyNumberFormat="1" applyFont="1" applyAlignment="1" applyProtection="1">
      <alignment horizontal="center" vertical="center"/>
      <protection locked="0"/>
    </xf>
    <xf numFmtId="49" fontId="23" fillId="0" borderId="0" xfId="0" applyNumberFormat="1" applyFont="1" applyFill="1" applyAlignment="1">
      <alignment horizontal="center" vertical="center" wrapText="1"/>
    </xf>
    <xf numFmtId="49" fontId="24" fillId="0" borderId="0" xfId="0" applyNumberFormat="1" applyFont="1" applyFill="1" applyAlignment="1">
      <alignment horizontal="center" vertical="center"/>
    </xf>
    <xf numFmtId="1" fontId="21" fillId="0" borderId="0" xfId="0" applyNumberFormat="1" applyFont="1" applyAlignment="1" applyProtection="1">
      <alignment horizontal="center" vertical="center" wrapText="1"/>
      <protection locked="0"/>
    </xf>
    <xf numFmtId="0" fontId="25" fillId="0" borderId="0" xfId="0" applyNumberFormat="1" applyFont="1" applyFill="1" applyBorder="1" applyAlignment="1">
      <alignment horizontal="center" vertical="center" wrapText="1"/>
    </xf>
    <xf numFmtId="1" fontId="21" fillId="7" borderId="0" xfId="0" applyNumberFormat="1" applyFont="1" applyFill="1" applyAlignment="1" applyProtection="1">
      <alignment horizontal="center" vertical="center" wrapText="1"/>
      <protection locked="0"/>
    </xf>
    <xf numFmtId="49" fontId="23" fillId="0" borderId="0" xfId="0" applyNumberFormat="1" applyFont="1" applyAlignment="1">
      <alignment horizontal="center" vertical="center" wrapText="1"/>
    </xf>
    <xf numFmtId="0" fontId="24" fillId="8" borderId="6" xfId="0" applyNumberFormat="1" applyFont="1" applyFill="1" applyBorder="1" applyAlignment="1" applyProtection="1">
      <alignment horizontal="center" vertical="center" wrapText="1"/>
      <protection locked="0"/>
    </xf>
    <xf numFmtId="0" fontId="26" fillId="7" borderId="0" xfId="1" applyNumberFormat="1" applyFont="1" applyFill="1" applyAlignment="1" applyProtection="1">
      <alignment horizontal="center" vertical="center" wrapText="1"/>
      <protection locked="0"/>
    </xf>
    <xf numFmtId="1" fontId="23" fillId="0" borderId="0" xfId="0" applyNumberFormat="1" applyFont="1" applyAlignment="1">
      <alignment horizontal="center" vertical="center" wrapText="1"/>
    </xf>
    <xf numFmtId="1" fontId="25" fillId="5" borderId="7" xfId="0" applyNumberFormat="1" applyFont="1" applyFill="1" applyBorder="1" applyAlignment="1">
      <alignment horizontal="center" vertical="center" wrapText="1"/>
    </xf>
    <xf numFmtId="1" fontId="24" fillId="8" borderId="40" xfId="0" applyNumberFormat="1" applyFont="1" applyFill="1" applyBorder="1" applyAlignment="1" applyProtection="1">
      <alignment horizontal="center" vertical="center" wrapText="1"/>
      <protection locked="0"/>
    </xf>
    <xf numFmtId="1" fontId="23" fillId="4" borderId="0" xfId="0" applyNumberFormat="1" applyFont="1" applyFill="1" applyAlignment="1">
      <alignment horizontal="center" vertical="center" wrapText="1"/>
    </xf>
    <xf numFmtId="1" fontId="25" fillId="8" borderId="102" xfId="0" applyNumberFormat="1" applyFont="1" applyFill="1" applyBorder="1" applyAlignment="1">
      <alignment horizontal="center" vertical="center" wrapText="1"/>
    </xf>
    <xf numFmtId="1" fontId="24" fillId="8" borderId="5" xfId="0" applyNumberFormat="1" applyFont="1" applyFill="1" applyBorder="1" applyAlignment="1" applyProtection="1">
      <alignment horizontal="center" vertical="center" wrapText="1"/>
      <protection locked="0"/>
    </xf>
    <xf numFmtId="0" fontId="24" fillId="8" borderId="6" xfId="0" applyNumberFormat="1" applyFont="1" applyFill="1" applyBorder="1" applyAlignment="1" applyProtection="1">
      <alignment vertical="center" wrapText="1"/>
      <protection locked="0"/>
    </xf>
    <xf numFmtId="1" fontId="24" fillId="8" borderId="108" xfId="0" applyNumberFormat="1" applyFont="1" applyFill="1" applyBorder="1" applyAlignment="1" applyProtection="1">
      <alignment horizontal="center" vertical="center" wrapText="1"/>
      <protection locked="0"/>
    </xf>
    <xf numFmtId="0" fontId="24" fillId="8" borderId="14"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locked="0"/>
    </xf>
    <xf numFmtId="0" fontId="21" fillId="0" borderId="0" xfId="0" applyNumberFormat="1" applyFont="1" applyAlignment="1" applyProtection="1">
      <alignment horizontal="left" vertical="center" wrapText="1"/>
      <protection locked="0"/>
    </xf>
    <xf numFmtId="0" fontId="24" fillId="8" borderId="6" xfId="0" applyNumberFormat="1" applyFont="1" applyFill="1" applyBorder="1" applyAlignment="1" applyProtection="1">
      <alignment horizontal="left" vertical="center" wrapText="1"/>
      <protection locked="0"/>
    </xf>
    <xf numFmtId="0" fontId="23" fillId="0" borderId="0" xfId="0" applyFont="1" applyFill="1" applyAlignment="1">
      <alignment horizontal="left" vertical="center" wrapText="1"/>
    </xf>
    <xf numFmtId="0" fontId="23" fillId="0" borderId="0" xfId="0" applyFont="1" applyAlignment="1">
      <alignment horizontal="left" vertical="center" wrapText="1"/>
    </xf>
    <xf numFmtId="0" fontId="24" fillId="8" borderId="39" xfId="0" applyNumberFormat="1" applyFont="1" applyFill="1" applyBorder="1" applyAlignment="1" applyProtection="1">
      <alignment horizontal="left" vertical="center" wrapText="1"/>
      <protection locked="0"/>
    </xf>
    <xf numFmtId="0" fontId="23" fillId="4" borderId="0" xfId="0" applyFont="1" applyFill="1" applyAlignment="1">
      <alignment horizontal="left" vertical="center" wrapText="1"/>
    </xf>
    <xf numFmtId="0" fontId="24" fillId="8" borderId="101" xfId="0" applyNumberFormat="1" applyFont="1" applyFill="1" applyBorder="1" applyAlignment="1" applyProtection="1">
      <alignment horizontal="left" vertical="center" wrapText="1"/>
      <protection locked="0"/>
    </xf>
    <xf numFmtId="0" fontId="21" fillId="0" borderId="0" xfId="0" applyFont="1" applyAlignment="1" applyProtection="1">
      <alignment vertical="center"/>
      <protection locked="0"/>
    </xf>
    <xf numFmtId="0" fontId="26" fillId="0" borderId="0" xfId="1" applyNumberFormat="1" applyFont="1" applyAlignment="1" applyProtection="1">
      <alignment horizontal="left" vertical="center" wrapText="1"/>
      <protection locked="0"/>
    </xf>
    <xf numFmtId="0" fontId="23" fillId="0" borderId="0" xfId="0" applyNumberFormat="1" applyFont="1" applyFill="1" applyAlignment="1">
      <alignment horizontal="left" vertical="center" wrapText="1"/>
    </xf>
    <xf numFmtId="0" fontId="23" fillId="0" borderId="0" xfId="0" applyNumberFormat="1" applyFont="1" applyAlignment="1">
      <alignment horizontal="left" vertical="center" wrapText="1"/>
    </xf>
    <xf numFmtId="0" fontId="22" fillId="0" borderId="0" xfId="0" applyFont="1" applyFill="1" applyAlignment="1">
      <alignment vertical="center" wrapText="1"/>
    </xf>
    <xf numFmtId="4" fontId="23" fillId="0" borderId="0" xfId="0" applyNumberFormat="1" applyFont="1" applyFill="1" applyAlignment="1">
      <alignment horizontal="right" vertical="center" wrapText="1"/>
    </xf>
    <xf numFmtId="4" fontId="24" fillId="8" borderId="6" xfId="0" applyNumberFormat="1" applyFont="1" applyFill="1" applyBorder="1" applyAlignment="1" applyProtection="1">
      <alignment horizontal="right" vertical="center" wrapText="1"/>
      <protection locked="0"/>
    </xf>
    <xf numFmtId="4" fontId="21" fillId="7" borderId="0" xfId="0" applyNumberFormat="1" applyFont="1" applyFill="1" applyAlignment="1" applyProtection="1">
      <alignment horizontal="right" vertical="center" wrapText="1"/>
      <protection locked="0"/>
    </xf>
    <xf numFmtId="4" fontId="21" fillId="0" borderId="0" xfId="0" applyNumberFormat="1" applyFont="1" applyAlignment="1" applyProtection="1">
      <alignment horizontal="right" vertical="center" wrapText="1"/>
      <protection locked="0"/>
    </xf>
    <xf numFmtId="0" fontId="21" fillId="13" borderId="0" xfId="0" applyNumberFormat="1" applyFont="1" applyFill="1" applyAlignment="1" applyProtection="1">
      <alignment vertical="center" wrapText="1"/>
      <protection locked="0"/>
    </xf>
    <xf numFmtId="0" fontId="21" fillId="0" borderId="0" xfId="0" applyFont="1" applyAlignment="1">
      <alignment vertical="center"/>
    </xf>
    <xf numFmtId="0" fontId="24" fillId="0" borderId="0" xfId="0" applyNumberFormat="1" applyFont="1" applyAlignment="1" applyProtection="1">
      <alignment horizontal="center" vertical="center" wrapText="1"/>
      <protection locked="0"/>
    </xf>
    <xf numFmtId="0" fontId="21" fillId="7" borderId="33" xfId="0" applyNumberFormat="1" applyFont="1" applyFill="1" applyBorder="1" applyAlignment="1" applyProtection="1">
      <alignment vertical="center" wrapText="1"/>
      <protection locked="0"/>
    </xf>
    <xf numFmtId="0" fontId="21" fillId="7" borderId="0" xfId="0" applyNumberFormat="1" applyFont="1" applyFill="1" applyBorder="1" applyAlignment="1" applyProtection="1">
      <alignment vertical="center" wrapText="1"/>
      <protection locked="0"/>
    </xf>
    <xf numFmtId="2" fontId="21" fillId="7" borderId="0" xfId="0" applyNumberFormat="1" applyFont="1" applyFill="1" applyAlignment="1">
      <alignment horizontal="center" vertical="center" wrapText="1"/>
    </xf>
    <xf numFmtId="0" fontId="21" fillId="7" borderId="0" xfId="0" applyFont="1" applyFill="1" applyAlignment="1" applyProtection="1">
      <alignment vertical="center" wrapText="1"/>
      <protection locked="0"/>
    </xf>
    <xf numFmtId="0" fontId="21" fillId="7" borderId="0" xfId="0" applyFont="1" applyFill="1" applyAlignment="1">
      <alignment vertical="center"/>
    </xf>
    <xf numFmtId="2" fontId="21" fillId="7" borderId="0" xfId="0" applyNumberFormat="1" applyFont="1" applyFill="1" applyAlignment="1" applyProtection="1">
      <alignment horizontal="center" vertical="center" wrapText="1"/>
      <protection locked="0"/>
    </xf>
    <xf numFmtId="2" fontId="21" fillId="7" borderId="11" xfId="0" applyNumberFormat="1" applyFont="1" applyFill="1" applyBorder="1" applyAlignment="1" applyProtection="1">
      <alignment horizontal="center" vertical="center" wrapText="1"/>
      <protection locked="0"/>
    </xf>
    <xf numFmtId="2" fontId="21" fillId="7" borderId="39" xfId="0" applyNumberFormat="1" applyFont="1" applyFill="1" applyBorder="1" applyAlignment="1" applyProtection="1">
      <alignment horizontal="center" vertical="center" wrapText="1"/>
      <protection locked="0"/>
    </xf>
    <xf numFmtId="0" fontId="21" fillId="7" borderId="0" xfId="2" applyFont="1" applyFill="1" applyAlignment="1">
      <alignment vertical="center"/>
    </xf>
    <xf numFmtId="0" fontId="22" fillId="5" borderId="94" xfId="0" applyNumberFormat="1" applyFont="1" applyFill="1" applyBorder="1" applyAlignment="1">
      <alignment horizontal="left" vertical="center" wrapText="1"/>
    </xf>
    <xf numFmtId="0" fontId="22" fillId="5" borderId="95" xfId="0" applyNumberFormat="1" applyFont="1" applyFill="1" applyBorder="1" applyAlignment="1">
      <alignment horizontal="left" vertical="center" wrapText="1"/>
    </xf>
    <xf numFmtId="0" fontId="22" fillId="5" borderId="96" xfId="0" applyNumberFormat="1" applyFont="1" applyFill="1" applyBorder="1" applyAlignment="1">
      <alignment horizontal="left" vertical="center" wrapText="1"/>
    </xf>
    <xf numFmtId="0" fontId="24" fillId="6" borderId="22" xfId="0" applyNumberFormat="1" applyFont="1" applyFill="1" applyBorder="1" applyAlignment="1" applyProtection="1">
      <alignment horizontal="center" vertical="center" wrapText="1"/>
      <protection locked="0"/>
    </xf>
    <xf numFmtId="0" fontId="24" fillId="6" borderId="23" xfId="0" applyNumberFormat="1" applyFont="1" applyFill="1" applyBorder="1" applyAlignment="1" applyProtection="1">
      <alignment horizontal="center" vertical="center" wrapText="1"/>
      <protection locked="0"/>
    </xf>
    <xf numFmtId="0" fontId="24" fillId="6" borderId="24" xfId="0" applyNumberFormat="1" applyFont="1" applyFill="1" applyBorder="1" applyAlignment="1" applyProtection="1">
      <alignment horizontal="center" vertical="center" wrapText="1"/>
      <protection locked="0"/>
    </xf>
    <xf numFmtId="1" fontId="24" fillId="6" borderId="21" xfId="0" applyNumberFormat="1" applyFont="1" applyFill="1" applyBorder="1" applyAlignment="1" applyProtection="1">
      <alignment horizontal="center" vertical="center" wrapText="1"/>
      <protection locked="0"/>
    </xf>
    <xf numFmtId="1" fontId="24" fillId="6" borderId="13"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locked="0"/>
    </xf>
    <xf numFmtId="0" fontId="25" fillId="3" borderId="85" xfId="0" applyNumberFormat="1" applyFont="1" applyFill="1" applyBorder="1" applyAlignment="1">
      <alignment horizontal="center" vertical="center" wrapText="1"/>
    </xf>
    <xf numFmtId="0" fontId="25" fillId="3" borderId="10" xfId="0" applyNumberFormat="1" applyFont="1" applyFill="1" applyBorder="1" applyAlignment="1">
      <alignment horizontal="center" vertical="center" wrapText="1"/>
    </xf>
    <xf numFmtId="0" fontId="24" fillId="3" borderId="85" xfId="0" applyNumberFormat="1" applyFont="1" applyFill="1" applyBorder="1" applyAlignment="1" applyProtection="1">
      <alignment horizontal="center" vertical="center" wrapText="1"/>
      <protection locked="0"/>
    </xf>
    <xf numFmtId="0" fontId="24" fillId="3" borderId="10" xfId="0" applyNumberFormat="1" applyFont="1" applyFill="1" applyBorder="1" applyAlignment="1" applyProtection="1">
      <alignment horizontal="center" vertical="center" wrapText="1"/>
      <protection locked="0"/>
    </xf>
    <xf numFmtId="0" fontId="24" fillId="3" borderId="85" xfId="0" applyNumberFormat="1" applyFont="1" applyFill="1" applyBorder="1" applyAlignment="1">
      <alignment horizontal="center" vertical="center" wrapText="1"/>
    </xf>
    <xf numFmtId="0" fontId="24" fillId="3" borderId="10" xfId="0" applyNumberFormat="1" applyFont="1" applyFill="1" applyBorder="1" applyAlignment="1">
      <alignment horizontal="center" vertical="center" wrapText="1"/>
    </xf>
    <xf numFmtId="0" fontId="24" fillId="3" borderId="87" xfId="0" applyNumberFormat="1" applyFont="1" applyFill="1" applyBorder="1" applyAlignment="1" applyProtection="1">
      <alignment horizontal="center" vertical="center" wrapText="1"/>
      <protection locked="0"/>
    </xf>
    <xf numFmtId="0" fontId="24" fillId="3" borderId="23" xfId="0" applyNumberFormat="1" applyFont="1" applyFill="1" applyBorder="1" applyAlignment="1" applyProtection="1">
      <alignment horizontal="center" vertical="center" wrapText="1"/>
      <protection locked="0"/>
    </xf>
    <xf numFmtId="0" fontId="24" fillId="3" borderId="88" xfId="0" applyNumberFormat="1" applyFont="1" applyFill="1" applyBorder="1" applyAlignment="1" applyProtection="1">
      <alignment horizontal="center" vertical="center" wrapText="1"/>
      <protection locked="0"/>
    </xf>
    <xf numFmtId="0" fontId="24" fillId="3" borderId="86" xfId="0" applyNumberFormat="1" applyFont="1" applyFill="1" applyBorder="1" applyAlignment="1" applyProtection="1">
      <alignment horizontal="center" vertical="center" wrapText="1"/>
      <protection locked="0"/>
    </xf>
    <xf numFmtId="0" fontId="24" fillId="3" borderId="3" xfId="0" applyNumberFormat="1" applyFont="1" applyFill="1" applyBorder="1" applyAlignment="1" applyProtection="1">
      <alignment horizontal="center" vertical="center" wrapText="1"/>
      <protection locked="0"/>
    </xf>
    <xf numFmtId="0" fontId="25" fillId="3" borderId="86"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24" fillId="2" borderId="85" xfId="0" applyNumberFormat="1" applyFont="1" applyFill="1" applyBorder="1" applyAlignment="1" applyProtection="1">
      <alignment horizontal="center" vertical="center" wrapText="1"/>
      <protection locked="0"/>
    </xf>
    <xf numFmtId="0" fontId="24" fillId="2" borderId="10" xfId="0" applyNumberFormat="1" applyFont="1" applyFill="1" applyBorder="1" applyAlignment="1" applyProtection="1">
      <alignment horizontal="center" vertical="center" wrapText="1"/>
      <protection locked="0"/>
    </xf>
    <xf numFmtId="0" fontId="25" fillId="2" borderId="85" xfId="0" applyNumberFormat="1" applyFont="1" applyFill="1" applyBorder="1" applyAlignment="1">
      <alignment horizontal="left" vertical="center" wrapText="1"/>
    </xf>
    <xf numFmtId="0" fontId="25" fillId="2" borderId="10" xfId="0" applyNumberFormat="1" applyFont="1" applyFill="1" applyBorder="1" applyAlignment="1">
      <alignment horizontal="left" vertical="center" wrapText="1"/>
    </xf>
    <xf numFmtId="0" fontId="25" fillId="3" borderId="94" xfId="0" applyNumberFormat="1" applyFont="1" applyFill="1" applyBorder="1" applyAlignment="1">
      <alignment horizontal="center" vertical="center" wrapText="1"/>
    </xf>
    <xf numFmtId="0" fontId="25" fillId="3" borderId="95" xfId="0" applyNumberFormat="1" applyFont="1" applyFill="1" applyBorder="1" applyAlignment="1">
      <alignment horizontal="center" vertical="center" wrapText="1"/>
    </xf>
    <xf numFmtId="0" fontId="25" fillId="3" borderId="96" xfId="0" applyNumberFormat="1" applyFont="1" applyFill="1" applyBorder="1" applyAlignment="1">
      <alignment horizontal="center" vertical="center" wrapText="1"/>
    </xf>
    <xf numFmtId="0" fontId="25" fillId="2" borderId="94" xfId="0" applyNumberFormat="1" applyFont="1" applyFill="1" applyBorder="1" applyAlignment="1" applyProtection="1">
      <alignment horizontal="left" vertical="center" wrapText="1"/>
      <protection locked="0"/>
    </xf>
    <xf numFmtId="0" fontId="25" fillId="2" borderId="95" xfId="0" applyNumberFormat="1" applyFont="1" applyFill="1" applyBorder="1" applyAlignment="1" applyProtection="1">
      <alignment horizontal="left" vertical="center" wrapText="1"/>
      <protection locked="0"/>
    </xf>
    <xf numFmtId="0" fontId="25" fillId="2" borderId="95" xfId="0" applyNumberFormat="1" applyFont="1" applyFill="1" applyBorder="1" applyAlignment="1" applyProtection="1">
      <alignment vertical="center" wrapText="1"/>
      <protection locked="0"/>
    </xf>
    <xf numFmtId="0" fontId="25" fillId="2" borderId="96" xfId="0" applyNumberFormat="1" applyFont="1" applyFill="1" applyBorder="1" applyAlignment="1" applyProtection="1">
      <alignment vertical="center" wrapText="1"/>
      <protection locked="0"/>
    </xf>
    <xf numFmtId="1" fontId="25" fillId="3" borderId="84" xfId="0" applyNumberFormat="1" applyFont="1" applyFill="1" applyBorder="1" applyAlignment="1">
      <alignment horizontal="center" vertical="center" wrapText="1"/>
    </xf>
    <xf numFmtId="1" fontId="25" fillId="3" borderId="35" xfId="0" applyNumberFormat="1" applyFont="1" applyFill="1" applyBorder="1" applyAlignment="1">
      <alignment horizontal="center" vertical="center" wrapText="1"/>
    </xf>
    <xf numFmtId="0" fontId="25" fillId="3" borderId="85" xfId="0" applyNumberFormat="1" applyFont="1" applyFill="1" applyBorder="1" applyAlignment="1">
      <alignment vertical="center" wrapText="1"/>
    </xf>
    <xf numFmtId="0" fontId="25" fillId="3" borderId="8" xfId="0" applyNumberFormat="1" applyFont="1" applyFill="1" applyBorder="1" applyAlignment="1">
      <alignment vertical="center" wrapText="1"/>
    </xf>
    <xf numFmtId="0" fontId="25" fillId="2" borderId="8" xfId="0" applyNumberFormat="1" applyFont="1" applyFill="1" applyBorder="1" applyAlignment="1">
      <alignment horizontal="left" vertical="center" wrapText="1"/>
    </xf>
    <xf numFmtId="4" fontId="25" fillId="2" borderId="85" xfId="0" applyNumberFormat="1" applyFont="1" applyFill="1" applyBorder="1" applyAlignment="1">
      <alignment horizontal="center" vertical="center" wrapText="1"/>
    </xf>
    <xf numFmtId="4" fontId="25" fillId="2" borderId="8" xfId="0" applyNumberFormat="1" applyFont="1" applyFill="1" applyBorder="1" applyAlignment="1">
      <alignment horizontal="center" vertical="center" wrapText="1"/>
    </xf>
    <xf numFmtId="0" fontId="25" fillId="2" borderId="85" xfId="0" applyNumberFormat="1" applyFont="1" applyFill="1" applyBorder="1" applyAlignment="1">
      <alignment vertical="center" wrapText="1"/>
    </xf>
    <xf numFmtId="0" fontId="25" fillId="2" borderId="8" xfId="0" applyNumberFormat="1" applyFont="1" applyFill="1" applyBorder="1" applyAlignment="1">
      <alignment vertical="center" wrapText="1"/>
    </xf>
    <xf numFmtId="0" fontId="25" fillId="2" borderId="85" xfId="0" applyNumberFormat="1" applyFont="1" applyFill="1" applyBorder="1" applyAlignment="1">
      <alignment horizontal="center" vertical="center" wrapText="1"/>
    </xf>
    <xf numFmtId="0" fontId="25" fillId="2" borderId="10" xfId="0" applyNumberFormat="1" applyFont="1" applyFill="1" applyBorder="1" applyAlignment="1">
      <alignment horizontal="center" vertical="center" wrapText="1"/>
    </xf>
    <xf numFmtId="0" fontId="6" fillId="3" borderId="0" xfId="2" applyFont="1" applyFill="1" applyAlignment="1">
      <alignment horizontal="left" vertical="center"/>
    </xf>
    <xf numFmtId="0" fontId="11" fillId="0" borderId="15" xfId="3" applyBorder="1" applyAlignment="1">
      <alignment horizontal="left" vertical="top" wrapText="1"/>
    </xf>
    <xf numFmtId="0" fontId="11" fillId="0" borderId="0" xfId="3" applyAlignment="1">
      <alignment horizontal="left" vertical="top" wrapText="1"/>
    </xf>
    <xf numFmtId="0" fontId="21" fillId="13" borderId="103" xfId="0" applyNumberFormat="1" applyFont="1" applyFill="1" applyBorder="1" applyAlignment="1" applyProtection="1">
      <alignment horizontal="center" vertical="top" wrapText="1"/>
      <protection locked="0"/>
    </xf>
    <xf numFmtId="1" fontId="21" fillId="7" borderId="90" xfId="0" applyNumberFormat="1" applyFont="1" applyFill="1" applyBorder="1" applyAlignment="1">
      <alignment vertical="top" wrapText="1"/>
    </xf>
    <xf numFmtId="0" fontId="21" fillId="13" borderId="37" xfId="0" applyNumberFormat="1" applyFont="1" applyFill="1" applyBorder="1" applyAlignment="1" applyProtection="1">
      <alignment horizontal="center" vertical="top" wrapText="1"/>
      <protection locked="0"/>
    </xf>
    <xf numFmtId="0" fontId="21" fillId="13" borderId="37" xfId="0" applyNumberFormat="1" applyFont="1" applyFill="1" applyBorder="1" applyAlignment="1">
      <alignment horizontal="center" vertical="top" wrapText="1"/>
    </xf>
    <xf numFmtId="0" fontId="21" fillId="13" borderId="37" xfId="0" applyNumberFormat="1" applyFont="1" applyFill="1" applyBorder="1" applyAlignment="1" applyProtection="1">
      <alignment vertical="top" wrapText="1"/>
      <protection locked="0"/>
    </xf>
    <xf numFmtId="0" fontId="21" fillId="13" borderId="37" xfId="0" applyNumberFormat="1" applyFont="1" applyFill="1" applyBorder="1" applyAlignment="1" applyProtection="1">
      <alignment horizontal="left" vertical="top" wrapText="1"/>
      <protection locked="0"/>
    </xf>
    <xf numFmtId="4" fontId="21" fillId="13" borderId="37" xfId="0" applyNumberFormat="1" applyFont="1" applyFill="1" applyBorder="1" applyAlignment="1" applyProtection="1">
      <alignment horizontal="right" vertical="top" wrapText="1"/>
      <protection locked="0"/>
    </xf>
    <xf numFmtId="0" fontId="26" fillId="13" borderId="37" xfId="1" applyNumberFormat="1" applyFont="1" applyFill="1" applyBorder="1" applyAlignment="1" applyProtection="1">
      <alignment horizontal="center" vertical="top" wrapText="1"/>
      <protection locked="0"/>
    </xf>
    <xf numFmtId="0" fontId="21" fillId="13" borderId="87" xfId="0" applyNumberFormat="1" applyFont="1" applyFill="1" applyBorder="1" applyAlignment="1" applyProtection="1">
      <alignment horizontal="center" vertical="top" wrapText="1"/>
      <protection locked="0"/>
    </xf>
    <xf numFmtId="1" fontId="21" fillId="13" borderId="109" xfId="0" applyNumberFormat="1" applyFont="1" applyFill="1" applyBorder="1" applyAlignment="1" applyProtection="1">
      <alignment horizontal="center" vertical="top" wrapText="1"/>
      <protection locked="0"/>
    </xf>
    <xf numFmtId="0" fontId="21" fillId="13" borderId="54" xfId="0" applyNumberFormat="1" applyFont="1" applyFill="1" applyBorder="1" applyAlignment="1" applyProtection="1">
      <alignment horizontal="center" vertical="top" wrapText="1"/>
      <protection locked="0"/>
    </xf>
    <xf numFmtId="0" fontId="21" fillId="13" borderId="47" xfId="0" applyNumberFormat="1" applyFont="1" applyFill="1" applyBorder="1" applyAlignment="1" applyProtection="1">
      <alignment horizontal="left" vertical="top" wrapText="1"/>
      <protection locked="0"/>
    </xf>
    <xf numFmtId="1" fontId="21" fillId="13" borderId="58" xfId="0" applyNumberFormat="1" applyFont="1" applyFill="1" applyBorder="1" applyAlignment="1" applyProtection="1">
      <alignment horizontal="center" vertical="top" wrapText="1"/>
      <protection locked="0"/>
    </xf>
    <xf numFmtId="0" fontId="21" fillId="13" borderId="57" xfId="0" applyNumberFormat="1" applyFont="1" applyFill="1" applyBorder="1" applyAlignment="1" applyProtection="1">
      <alignment horizontal="center" vertical="top" wrapText="1"/>
      <protection locked="0"/>
    </xf>
    <xf numFmtId="0" fontId="21" fillId="7" borderId="46" xfId="0" applyNumberFormat="1" applyFont="1" applyFill="1" applyBorder="1" applyAlignment="1" applyProtection="1">
      <alignment horizontal="center" vertical="top" wrapText="1"/>
      <protection locked="0"/>
    </xf>
    <xf numFmtId="1" fontId="21" fillId="7" borderId="99" xfId="0" applyNumberFormat="1" applyFont="1" applyFill="1" applyBorder="1" applyAlignment="1" applyProtection="1">
      <alignment horizontal="center" vertical="top" wrapText="1"/>
      <protection locked="0"/>
    </xf>
    <xf numFmtId="0" fontId="21" fillId="13" borderId="103" xfId="0" applyNumberFormat="1" applyFont="1" applyFill="1" applyBorder="1" applyAlignment="1" applyProtection="1">
      <alignment horizontal="left" vertical="top" wrapText="1"/>
      <protection locked="0"/>
    </xf>
    <xf numFmtId="1" fontId="21" fillId="13" borderId="104" xfId="0" applyNumberFormat="1" applyFont="1" applyFill="1" applyBorder="1" applyAlignment="1" applyProtection="1">
      <alignment horizontal="center" vertical="top" wrapText="1"/>
      <protection locked="0"/>
    </xf>
    <xf numFmtId="0" fontId="21" fillId="7" borderId="89" xfId="0" applyNumberFormat="1" applyFont="1" applyFill="1" applyBorder="1" applyAlignment="1" applyProtection="1">
      <alignment horizontal="center" vertical="top" wrapText="1"/>
      <protection locked="0"/>
    </xf>
    <xf numFmtId="0" fontId="21" fillId="7" borderId="90" xfId="0" applyNumberFormat="1" applyFont="1" applyFill="1" applyBorder="1" applyAlignment="1" applyProtection="1">
      <alignment horizontal="center" vertical="top" wrapText="1"/>
      <protection locked="0"/>
    </xf>
    <xf numFmtId="0" fontId="21" fillId="13" borderId="90" xfId="0" applyNumberFormat="1" applyFont="1" applyFill="1" applyBorder="1" applyAlignment="1">
      <alignment horizontal="center" vertical="top" wrapText="1"/>
    </xf>
    <xf numFmtId="0" fontId="21" fillId="13" borderId="90" xfId="0" applyNumberFormat="1" applyFont="1" applyFill="1" applyBorder="1" applyAlignment="1" applyProtection="1">
      <alignment vertical="top" wrapText="1"/>
      <protection locked="0"/>
    </xf>
    <xf numFmtId="0" fontId="21" fillId="13" borderId="90" xfId="0" applyNumberFormat="1" applyFont="1" applyFill="1" applyBorder="1" applyAlignment="1" applyProtection="1">
      <alignment horizontal="center" vertical="top" wrapText="1"/>
      <protection locked="0"/>
    </xf>
    <xf numFmtId="0" fontId="21" fillId="7" borderId="90" xfId="0" applyNumberFormat="1" applyFont="1" applyFill="1" applyBorder="1" applyAlignment="1" applyProtection="1">
      <alignment vertical="top" wrapText="1"/>
      <protection locked="0"/>
    </xf>
    <xf numFmtId="0" fontId="21" fillId="7" borderId="90" xfId="0" applyNumberFormat="1" applyFont="1" applyFill="1" applyBorder="1" applyAlignment="1" applyProtection="1">
      <alignment horizontal="left" vertical="top" wrapText="1"/>
      <protection locked="0"/>
    </xf>
    <xf numFmtId="4" fontId="21" fillId="13" borderId="90" xfId="0" applyNumberFormat="1" applyFont="1" applyFill="1" applyBorder="1" applyAlignment="1" applyProtection="1">
      <alignment horizontal="right" vertical="top" wrapText="1"/>
      <protection locked="0"/>
    </xf>
    <xf numFmtId="0" fontId="21" fillId="13" borderId="90" xfId="0" applyNumberFormat="1" applyFont="1" applyFill="1" applyBorder="1" applyAlignment="1" applyProtection="1">
      <alignment horizontal="left" vertical="top" wrapText="1"/>
      <protection locked="0"/>
    </xf>
    <xf numFmtId="0" fontId="26" fillId="13" borderId="90" xfId="1" applyNumberFormat="1" applyFont="1" applyFill="1" applyBorder="1" applyAlignment="1" applyProtection="1">
      <alignment horizontal="center" vertical="top" wrapText="1"/>
      <protection locked="0"/>
    </xf>
    <xf numFmtId="0" fontId="21" fillId="13" borderId="91" xfId="0" applyNumberFormat="1" applyFont="1" applyFill="1" applyBorder="1" applyAlignment="1" applyProtection="1">
      <alignment horizontal="center" vertical="top" wrapText="1"/>
      <protection locked="0"/>
    </xf>
    <xf numFmtId="1" fontId="21" fillId="7" borderId="110" xfId="0" applyNumberFormat="1" applyFont="1" applyFill="1" applyBorder="1" applyAlignment="1" applyProtection="1">
      <alignment horizontal="center" vertical="top" wrapText="1"/>
      <protection locked="0"/>
    </xf>
    <xf numFmtId="0" fontId="21" fillId="7" borderId="46" xfId="0" applyNumberFormat="1" applyFont="1" applyFill="1" applyBorder="1" applyAlignment="1" applyProtection="1">
      <alignment horizontal="left" vertical="top" wrapText="1"/>
      <protection locked="0"/>
    </xf>
    <xf numFmtId="1" fontId="21" fillId="7" borderId="59" xfId="0" applyNumberFormat="1" applyFont="1" applyFill="1" applyBorder="1" applyAlignment="1" applyProtection="1">
      <alignment horizontal="center" vertical="top" wrapText="1"/>
      <protection locked="0"/>
    </xf>
    <xf numFmtId="0" fontId="21" fillId="7" borderId="72" xfId="0" applyNumberFormat="1" applyFont="1" applyFill="1" applyBorder="1" applyAlignment="1" applyProtection="1">
      <alignment horizontal="center" vertical="top" wrapText="1"/>
      <protection locked="0"/>
    </xf>
    <xf numFmtId="0" fontId="21" fillId="7" borderId="89" xfId="0" applyNumberFormat="1" applyFont="1" applyFill="1" applyBorder="1" applyAlignment="1" applyProtection="1">
      <alignment horizontal="left" vertical="top" wrapText="1"/>
      <protection locked="0"/>
    </xf>
    <xf numFmtId="1" fontId="21" fillId="7" borderId="93" xfId="0" applyNumberFormat="1" applyFont="1" applyFill="1" applyBorder="1" applyAlignment="1" applyProtection="1">
      <alignment horizontal="center" vertical="top" wrapText="1"/>
      <protection locked="0"/>
    </xf>
    <xf numFmtId="173" fontId="21" fillId="7" borderId="112" xfId="0" applyNumberFormat="1" applyFont="1" applyFill="1" applyBorder="1" applyAlignment="1" applyProtection="1">
      <alignment horizontal="center" vertical="top" wrapText="1"/>
      <protection locked="0"/>
    </xf>
    <xf numFmtId="0" fontId="21" fillId="7" borderId="112" xfId="0" applyNumberFormat="1" applyFont="1" applyFill="1" applyBorder="1" applyAlignment="1" applyProtection="1">
      <alignment horizontal="center" vertical="top" wrapText="1"/>
      <protection locked="0"/>
    </xf>
    <xf numFmtId="0" fontId="21" fillId="7" borderId="112" xfId="0" applyNumberFormat="1" applyFont="1" applyFill="1" applyBorder="1" applyAlignment="1">
      <alignment horizontal="center" vertical="top" wrapText="1"/>
    </xf>
    <xf numFmtId="0" fontId="21" fillId="7" borderId="112" xfId="0" applyNumberFormat="1" applyFont="1" applyFill="1" applyBorder="1" applyAlignment="1" applyProtection="1">
      <alignment vertical="top" wrapText="1"/>
      <protection locked="0"/>
    </xf>
    <xf numFmtId="0" fontId="21" fillId="7" borderId="112" xfId="0" applyNumberFormat="1" applyFont="1" applyFill="1" applyBorder="1" applyAlignment="1" applyProtection="1">
      <alignment horizontal="left" vertical="top" wrapText="1"/>
      <protection locked="0"/>
    </xf>
    <xf numFmtId="4" fontId="21" fillId="7" borderId="112" xfId="0" applyNumberFormat="1" applyFont="1" applyFill="1" applyBorder="1" applyAlignment="1" applyProtection="1">
      <alignment horizontal="center" vertical="top" wrapText="1"/>
      <protection locked="0"/>
    </xf>
    <xf numFmtId="2" fontId="21" fillId="7" borderId="112" xfId="0" applyNumberFormat="1" applyFont="1" applyFill="1" applyBorder="1" applyAlignment="1" applyProtection="1">
      <alignment horizontal="center" vertical="top" wrapText="1"/>
      <protection locked="0"/>
    </xf>
    <xf numFmtId="0" fontId="26" fillId="7" borderId="112" xfId="1" applyNumberFormat="1" applyFont="1" applyFill="1" applyBorder="1" applyAlignment="1" applyProtection="1">
      <alignment horizontal="center" vertical="top" wrapText="1"/>
      <protection locked="0"/>
    </xf>
    <xf numFmtId="0" fontId="21" fillId="7" borderId="113" xfId="0" applyNumberFormat="1" applyFont="1" applyFill="1" applyBorder="1" applyAlignment="1" applyProtection="1">
      <alignment horizontal="center" vertical="top" wrapText="1"/>
      <protection locked="0"/>
    </xf>
    <xf numFmtId="0" fontId="21" fillId="7" borderId="111" xfId="0" applyNumberFormat="1" applyFont="1" applyFill="1" applyBorder="1" applyAlignment="1" applyProtection="1">
      <alignment horizontal="center" vertical="top" wrapText="1"/>
      <protection locked="0"/>
    </xf>
    <xf numFmtId="0" fontId="21" fillId="7" borderId="114" xfId="0" applyNumberFormat="1" applyFont="1" applyFill="1" applyBorder="1" applyAlignment="1" applyProtection="1">
      <alignment horizontal="center" vertical="top" wrapText="1"/>
      <protection locked="0"/>
    </xf>
    <xf numFmtId="0" fontId="21" fillId="7" borderId="112" xfId="9" applyNumberFormat="1" applyFont="1" applyFill="1" applyBorder="1" applyAlignment="1" applyProtection="1">
      <alignment horizontal="left" vertical="top" wrapText="1"/>
      <protection locked="0"/>
    </xf>
    <xf numFmtId="49" fontId="21" fillId="7" borderId="112" xfId="0" applyNumberFormat="1" applyFont="1" applyFill="1" applyBorder="1" applyAlignment="1" applyProtection="1">
      <alignment horizontal="center" vertical="top" wrapText="1"/>
      <protection locked="0"/>
    </xf>
    <xf numFmtId="168" fontId="21" fillId="7" borderId="112" xfId="0" applyNumberFormat="1" applyFont="1" applyFill="1" applyBorder="1" applyAlignment="1" applyProtection="1">
      <alignment horizontal="center" vertical="top" wrapText="1"/>
      <protection locked="0"/>
    </xf>
    <xf numFmtId="0" fontId="36" fillId="7" borderId="112" xfId="0" applyFont="1" applyFill="1" applyBorder="1" applyAlignment="1">
      <alignment horizontal="center" vertical="top"/>
    </xf>
    <xf numFmtId="0" fontId="21" fillId="7" borderId="112" xfId="0" applyFont="1" applyFill="1" applyBorder="1" applyAlignment="1">
      <alignment horizontal="left" vertical="top" wrapText="1"/>
    </xf>
    <xf numFmtId="0" fontId="31" fillId="7" borderId="112" xfId="1" applyNumberFormat="1" applyFont="1" applyFill="1" applyBorder="1" applyAlignment="1" applyProtection="1">
      <alignment horizontal="center" vertical="top" wrapText="1"/>
      <protection locked="0"/>
    </xf>
    <xf numFmtId="169" fontId="21" fillId="7" borderId="112" xfId="0" applyNumberFormat="1" applyFont="1" applyFill="1" applyBorder="1" applyAlignment="1" applyProtection="1">
      <alignment horizontal="center" vertical="top" wrapText="1"/>
      <protection locked="0"/>
    </xf>
    <xf numFmtId="0" fontId="21" fillId="7" borderId="112" xfId="0" applyFont="1" applyFill="1" applyBorder="1" applyAlignment="1">
      <alignment vertical="top" wrapText="1"/>
    </xf>
    <xf numFmtId="170" fontId="21" fillId="7" borderId="112" xfId="0" applyNumberFormat="1" applyFont="1" applyFill="1" applyBorder="1" applyAlignment="1" applyProtection="1">
      <alignment horizontal="center" vertical="top" wrapText="1"/>
      <protection locked="0"/>
    </xf>
    <xf numFmtId="0" fontId="21" fillId="7" borderId="89" xfId="3" applyFont="1" applyFill="1" applyBorder="1" applyAlignment="1">
      <alignment horizontal="center" vertical="top" wrapText="1"/>
    </xf>
    <xf numFmtId="0" fontId="21" fillId="7" borderId="90" xfId="3" applyFont="1" applyFill="1" applyBorder="1" applyAlignment="1">
      <alignment horizontal="center" vertical="top" wrapText="1"/>
    </xf>
    <xf numFmtId="0" fontId="21" fillId="7" borderId="90" xfId="3" applyFont="1" applyFill="1" applyBorder="1" applyAlignment="1">
      <alignment vertical="top" wrapText="1"/>
    </xf>
    <xf numFmtId="0" fontId="21" fillId="7" borderId="90" xfId="3" applyFont="1" applyFill="1" applyBorder="1" applyAlignment="1">
      <alignment horizontal="center" vertical="top"/>
    </xf>
    <xf numFmtId="0" fontId="21" fillId="7" borderId="90" xfId="3" applyFont="1" applyFill="1" applyBorder="1" applyAlignment="1">
      <alignment horizontal="left" vertical="top" wrapText="1"/>
    </xf>
    <xf numFmtId="4" fontId="21" fillId="7" borderId="90" xfId="3" applyNumberFormat="1" applyFont="1" applyFill="1" applyBorder="1" applyAlignment="1">
      <alignment horizontal="right" vertical="top" wrapText="1"/>
    </xf>
    <xf numFmtId="4" fontId="21" fillId="7" borderId="90" xfId="3" applyNumberFormat="1" applyFont="1" applyFill="1" applyBorder="1" applyAlignment="1">
      <alignment horizontal="left" vertical="top" wrapText="1"/>
    </xf>
    <xf numFmtId="4" fontId="21" fillId="7" borderId="90" xfId="5" applyNumberFormat="1" applyFont="1" applyFill="1" applyBorder="1" applyAlignment="1">
      <alignment horizontal="center" vertical="top" wrapText="1"/>
    </xf>
    <xf numFmtId="4" fontId="21" fillId="7" borderId="90" xfId="5" applyNumberFormat="1" applyFont="1" applyFill="1" applyBorder="1" applyAlignment="1">
      <alignment horizontal="center" vertical="top"/>
    </xf>
    <xf numFmtId="4" fontId="21" fillId="7" borderId="90" xfId="4" applyNumberFormat="1" applyFont="1" applyFill="1" applyBorder="1" applyAlignment="1" applyProtection="1">
      <alignment horizontal="center" vertical="top" wrapText="1"/>
      <protection locked="0"/>
    </xf>
    <xf numFmtId="1" fontId="21" fillId="7" borderId="90" xfId="3" applyNumberFormat="1" applyFont="1" applyFill="1" applyBorder="1" applyAlignment="1">
      <alignment horizontal="center" vertical="top" wrapText="1"/>
    </xf>
    <xf numFmtId="0" fontId="26" fillId="7" borderId="90" xfId="1" applyFont="1" applyFill="1" applyBorder="1" applyAlignment="1" applyProtection="1">
      <alignment horizontal="center" vertical="top" wrapText="1"/>
    </xf>
    <xf numFmtId="0" fontId="21" fillId="7" borderId="90" xfId="3" applyFont="1" applyFill="1" applyBorder="1" applyAlignment="1" applyProtection="1">
      <alignment horizontal="center" vertical="top" wrapText="1"/>
      <protection locked="0"/>
    </xf>
    <xf numFmtId="4" fontId="21" fillId="7" borderId="90" xfId="3" applyNumberFormat="1" applyFont="1" applyFill="1" applyBorder="1" applyAlignment="1" applyProtection="1">
      <alignment horizontal="center" vertical="top" wrapText="1"/>
      <protection locked="0"/>
    </xf>
    <xf numFmtId="4" fontId="21" fillId="7" borderId="91" xfId="3" applyNumberFormat="1" applyFont="1" applyFill="1" applyBorder="1" applyAlignment="1" applyProtection="1">
      <alignment horizontal="center" vertical="top" wrapText="1"/>
      <protection locked="0"/>
    </xf>
    <xf numFmtId="1" fontId="21" fillId="7" borderId="110" xfId="3" applyNumberFormat="1" applyFont="1" applyFill="1" applyBorder="1" applyAlignment="1">
      <alignment horizontal="center" vertical="top" wrapText="1"/>
    </xf>
    <xf numFmtId="0" fontId="21" fillId="7" borderId="92" xfId="3" applyFont="1" applyFill="1" applyBorder="1" applyAlignment="1">
      <alignment horizontal="center" vertical="top" wrapText="1"/>
    </xf>
    <xf numFmtId="0" fontId="21" fillId="7" borderId="60" xfId="3" applyFont="1" applyFill="1" applyBorder="1" applyAlignment="1">
      <alignment horizontal="left" vertical="top" wrapText="1"/>
    </xf>
    <xf numFmtId="1" fontId="21" fillId="7" borderId="61" xfId="3" applyNumberFormat="1" applyFont="1" applyFill="1" applyBorder="1" applyAlignment="1">
      <alignment horizontal="center" vertical="top" wrapText="1"/>
    </xf>
    <xf numFmtId="0" fontId="21" fillId="7" borderId="38" xfId="3" applyFont="1" applyFill="1" applyBorder="1" applyAlignment="1">
      <alignment horizontal="center" vertical="top" wrapText="1"/>
    </xf>
    <xf numFmtId="0" fontId="21" fillId="7" borderId="39" xfId="3" applyFont="1" applyFill="1" applyBorder="1" applyAlignment="1">
      <alignment horizontal="left" vertical="top" wrapText="1"/>
    </xf>
    <xf numFmtId="1" fontId="21" fillId="7" borderId="40" xfId="3" applyNumberFormat="1" applyFont="1" applyFill="1" applyBorder="1" applyAlignment="1">
      <alignment horizontal="center" vertical="top" wrapText="1"/>
    </xf>
    <xf numFmtId="0" fontId="21" fillId="7" borderId="39" xfId="3" applyFont="1" applyFill="1" applyBorder="1" applyAlignment="1">
      <alignment horizontal="center" vertical="top" wrapText="1"/>
    </xf>
    <xf numFmtId="1" fontId="21" fillId="7" borderId="91" xfId="3" applyNumberFormat="1" applyFont="1" applyFill="1" applyBorder="1" applyAlignment="1">
      <alignment horizontal="center" vertical="top" wrapText="1"/>
    </xf>
    <xf numFmtId="0" fontId="21" fillId="7" borderId="89" xfId="3" applyFont="1" applyFill="1" applyBorder="1" applyAlignment="1" applyProtection="1">
      <alignment horizontal="left" vertical="top" wrapText="1"/>
      <protection locked="0"/>
    </xf>
    <xf numFmtId="1" fontId="21" fillId="7" borderId="93" xfId="3" applyNumberFormat="1" applyFont="1" applyFill="1" applyBorder="1" applyAlignment="1" applyProtection="1">
      <alignment horizontal="center" vertical="top" wrapText="1"/>
      <protection locked="0"/>
    </xf>
    <xf numFmtId="0" fontId="21" fillId="7" borderId="89" xfId="0" applyNumberFormat="1" applyFont="1" applyFill="1" applyBorder="1" applyAlignment="1">
      <alignment horizontal="center" vertical="top" wrapText="1"/>
    </xf>
    <xf numFmtId="0" fontId="21" fillId="7" borderId="90" xfId="0" applyNumberFormat="1" applyFont="1" applyFill="1" applyBorder="1" applyAlignment="1">
      <alignment horizontal="center" vertical="top" wrapText="1"/>
    </xf>
    <xf numFmtId="0" fontId="21" fillId="7" borderId="90" xfId="0" applyFont="1" applyFill="1" applyBorder="1" applyAlignment="1">
      <alignment vertical="top" wrapText="1"/>
    </xf>
    <xf numFmtId="0" fontId="21" fillId="7" borderId="90" xfId="0" applyFont="1" applyFill="1" applyBorder="1" applyAlignment="1">
      <alignment horizontal="center" vertical="top" wrapText="1"/>
    </xf>
    <xf numFmtId="4" fontId="21" fillId="7" borderId="90" xfId="0" applyNumberFormat="1" applyFont="1" applyFill="1" applyBorder="1" applyAlignment="1">
      <alignment horizontal="left" vertical="top" wrapText="1"/>
    </xf>
    <xf numFmtId="4" fontId="21" fillId="7" borderId="90" xfId="0" applyNumberFormat="1" applyFont="1" applyFill="1" applyBorder="1" applyAlignment="1">
      <alignment horizontal="right" vertical="top" wrapText="1"/>
    </xf>
    <xf numFmtId="2" fontId="21" fillId="7" borderId="90" xfId="0" applyNumberFormat="1" applyFont="1" applyFill="1" applyBorder="1" applyAlignment="1">
      <alignment horizontal="center" vertical="top" wrapText="1"/>
    </xf>
    <xf numFmtId="0" fontId="21" fillId="7" borderId="90" xfId="0" applyFont="1" applyFill="1" applyBorder="1" applyAlignment="1">
      <alignment horizontal="left" vertical="top" wrapText="1"/>
    </xf>
    <xf numFmtId="4" fontId="21" fillId="7" borderId="90" xfId="4" applyNumberFormat="1" applyFont="1" applyFill="1" applyBorder="1" applyAlignment="1">
      <alignment horizontal="center" vertical="top" wrapText="1"/>
    </xf>
    <xf numFmtId="0" fontId="21" fillId="7" borderId="90" xfId="0" applyFont="1" applyFill="1" applyBorder="1" applyAlignment="1" applyProtection="1">
      <alignment horizontal="center" vertical="top" wrapText="1"/>
      <protection locked="0"/>
    </xf>
    <xf numFmtId="4" fontId="21" fillId="7" borderId="90" xfId="0" applyNumberFormat="1" applyFont="1" applyFill="1" applyBorder="1" applyAlignment="1" applyProtection="1">
      <alignment horizontal="center" vertical="top" wrapText="1"/>
      <protection locked="0"/>
    </xf>
    <xf numFmtId="4" fontId="21" fillId="7" borderId="91" xfId="0" applyNumberFormat="1" applyFont="1" applyFill="1" applyBorder="1" applyAlignment="1" applyProtection="1">
      <alignment horizontal="center" vertical="top" wrapText="1"/>
      <protection locked="0"/>
    </xf>
    <xf numFmtId="1" fontId="21" fillId="7" borderId="110" xfId="0" applyNumberFormat="1" applyFont="1" applyFill="1" applyBorder="1" applyAlignment="1">
      <alignment horizontal="center" vertical="top" wrapText="1"/>
    </xf>
    <xf numFmtId="0" fontId="21" fillId="7" borderId="92" xfId="0" applyNumberFormat="1" applyFont="1" applyFill="1" applyBorder="1" applyAlignment="1">
      <alignment horizontal="center" vertical="top" wrapText="1"/>
    </xf>
    <xf numFmtId="0" fontId="21" fillId="7" borderId="60" xfId="0" applyFont="1" applyFill="1" applyBorder="1" applyAlignment="1">
      <alignment horizontal="left" vertical="top" wrapText="1"/>
    </xf>
    <xf numFmtId="1" fontId="21" fillId="7" borderId="61" xfId="0" applyNumberFormat="1" applyFont="1" applyFill="1" applyBorder="1" applyAlignment="1">
      <alignment horizontal="center" vertical="top" wrapText="1"/>
    </xf>
    <xf numFmtId="0" fontId="21" fillId="7" borderId="38" xfId="0" applyFont="1" applyFill="1" applyBorder="1" applyAlignment="1">
      <alignment horizontal="center" vertical="top" wrapText="1"/>
    </xf>
    <xf numFmtId="0" fontId="21" fillId="7" borderId="39" xfId="0" applyFont="1" applyFill="1" applyBorder="1" applyAlignment="1">
      <alignment horizontal="left" vertical="top" wrapText="1"/>
    </xf>
    <xf numFmtId="1" fontId="21" fillId="7" borderId="40" xfId="0" applyNumberFormat="1" applyFont="1" applyFill="1" applyBorder="1" applyAlignment="1">
      <alignment horizontal="center" vertical="top" wrapText="1"/>
    </xf>
    <xf numFmtId="0" fontId="21" fillId="7" borderId="39" xfId="0" applyFont="1" applyFill="1" applyBorder="1" applyAlignment="1">
      <alignment horizontal="center" vertical="top" wrapText="1"/>
    </xf>
    <xf numFmtId="1" fontId="21" fillId="7" borderId="91" xfId="0" applyNumberFormat="1" applyFont="1" applyFill="1" applyBorder="1" applyAlignment="1">
      <alignment horizontal="center" vertical="top" wrapText="1"/>
    </xf>
    <xf numFmtId="0" fontId="21" fillId="7" borderId="89" xfId="0" applyFont="1" applyFill="1" applyBorder="1" applyAlignment="1" applyProtection="1">
      <alignment horizontal="left" vertical="top" wrapText="1"/>
      <protection locked="0"/>
    </xf>
    <xf numFmtId="0" fontId="21" fillId="7" borderId="89" xfId="0" applyFont="1" applyFill="1" applyBorder="1" applyAlignment="1">
      <alignment horizontal="center" vertical="top" wrapText="1"/>
    </xf>
    <xf numFmtId="0" fontId="21" fillId="7" borderId="92" xfId="0" applyFont="1" applyFill="1" applyBorder="1" applyAlignment="1">
      <alignment horizontal="center" vertical="top" wrapText="1"/>
    </xf>
    <xf numFmtId="0" fontId="21" fillId="7" borderId="90" xfId="0" applyNumberFormat="1" applyFont="1" applyFill="1" applyBorder="1" applyAlignment="1">
      <alignment horizontal="left" vertical="top" wrapText="1"/>
    </xf>
    <xf numFmtId="0" fontId="21" fillId="7" borderId="90" xfId="0" applyFont="1" applyFill="1" applyBorder="1" applyAlignment="1">
      <alignment horizontal="center" vertical="top"/>
    </xf>
    <xf numFmtId="1" fontId="21" fillId="7" borderId="110" xfId="0" applyNumberFormat="1" applyFont="1" applyFill="1" applyBorder="1" applyAlignment="1">
      <alignment horizontal="center" vertical="top"/>
    </xf>
    <xf numFmtId="0" fontId="21" fillId="7" borderId="4" xfId="0" applyFont="1" applyFill="1" applyBorder="1" applyAlignment="1">
      <alignment horizontal="center" vertical="top" wrapText="1"/>
    </xf>
    <xf numFmtId="0" fontId="21" fillId="7" borderId="8" xfId="0" applyFont="1" applyFill="1" applyBorder="1" applyAlignment="1">
      <alignment horizontal="left" vertical="top" wrapText="1"/>
    </xf>
    <xf numFmtId="1" fontId="21" fillId="7" borderId="25" xfId="0" applyNumberFormat="1" applyFont="1" applyFill="1" applyBorder="1" applyAlignment="1">
      <alignment horizontal="center" vertical="top" wrapText="1"/>
    </xf>
    <xf numFmtId="0" fontId="21" fillId="7" borderId="9" xfId="0" applyFont="1" applyFill="1" applyBorder="1" applyAlignment="1">
      <alignment horizontal="center" vertical="top"/>
    </xf>
    <xf numFmtId="1" fontId="21" fillId="7" borderId="25" xfId="0" applyNumberFormat="1" applyFont="1" applyFill="1" applyBorder="1" applyAlignment="1">
      <alignment horizontal="center" vertical="top"/>
    </xf>
    <xf numFmtId="0" fontId="21" fillId="7" borderId="9" xfId="0" applyFont="1" applyFill="1" applyBorder="1" applyAlignment="1">
      <alignment horizontal="center" vertical="top" wrapText="1"/>
    </xf>
    <xf numFmtId="0" fontId="21" fillId="7" borderId="8" xfId="0" applyFont="1" applyFill="1" applyBorder="1" applyAlignment="1">
      <alignment horizontal="left" vertical="top"/>
    </xf>
    <xf numFmtId="0" fontId="21" fillId="7" borderId="90" xfId="0" applyFont="1" applyFill="1" applyBorder="1" applyAlignment="1" applyProtection="1">
      <alignment horizontal="left" vertical="top" wrapText="1"/>
      <protection locked="0"/>
    </xf>
    <xf numFmtId="4" fontId="21" fillId="7" borderId="90" xfId="4" applyNumberFormat="1" applyFont="1" applyFill="1" applyBorder="1" applyAlignment="1">
      <alignment horizontal="center" vertical="top"/>
    </xf>
    <xf numFmtId="0" fontId="21" fillId="7" borderId="92" xfId="0" applyFont="1" applyFill="1" applyBorder="1" applyAlignment="1">
      <alignment horizontal="center" vertical="top"/>
    </xf>
    <xf numFmtId="2" fontId="21" fillId="7" borderId="60" xfId="0" applyNumberFormat="1" applyFont="1" applyFill="1" applyBorder="1" applyAlignment="1">
      <alignment horizontal="left" vertical="top" wrapText="1"/>
    </xf>
    <xf numFmtId="0" fontId="21" fillId="7" borderId="28" xfId="0" applyFont="1" applyFill="1" applyBorder="1" applyAlignment="1">
      <alignment horizontal="center" vertical="top"/>
    </xf>
    <xf numFmtId="2" fontId="21" fillId="7" borderId="39" xfId="0" applyNumberFormat="1" applyFont="1" applyFill="1" applyBorder="1" applyAlignment="1">
      <alignment horizontal="left" vertical="top" wrapText="1"/>
    </xf>
    <xf numFmtId="0" fontId="21" fillId="7" borderId="28" xfId="3" applyFont="1" applyFill="1" applyBorder="1" applyAlignment="1">
      <alignment horizontal="center" vertical="top" wrapText="1"/>
    </xf>
    <xf numFmtId="0" fontId="21" fillId="7" borderId="38" xfId="0" applyFont="1" applyFill="1" applyBorder="1" applyAlignment="1">
      <alignment horizontal="center" vertical="top"/>
    </xf>
    <xf numFmtId="0" fontId="21" fillId="7" borderId="76" xfId="0" applyFont="1" applyFill="1" applyBorder="1" applyAlignment="1">
      <alignment horizontal="left" vertical="top"/>
    </xf>
    <xf numFmtId="1" fontId="21" fillId="7" borderId="40" xfId="0" applyNumberFormat="1" applyFont="1" applyFill="1" applyBorder="1" applyAlignment="1">
      <alignment horizontal="center" vertical="top"/>
    </xf>
    <xf numFmtId="49" fontId="21" fillId="7" borderId="90" xfId="0" applyNumberFormat="1" applyFont="1" applyFill="1" applyBorder="1" applyAlignment="1">
      <alignment horizontal="center" vertical="top" wrapText="1"/>
    </xf>
    <xf numFmtId="0" fontId="21" fillId="7" borderId="38" xfId="0" applyFont="1" applyFill="1" applyBorder="1" applyAlignment="1" applyProtection="1">
      <alignment horizontal="center" vertical="top" wrapText="1"/>
      <protection locked="0"/>
    </xf>
    <xf numFmtId="0" fontId="21" fillId="7" borderId="76" xfId="0" applyFont="1" applyFill="1" applyBorder="1" applyAlignment="1" applyProtection="1">
      <alignment horizontal="left" vertical="top" wrapText="1"/>
      <protection locked="0"/>
    </xf>
    <xf numFmtId="1" fontId="21" fillId="7" borderId="40" xfId="0" applyNumberFormat="1" applyFont="1" applyFill="1" applyBorder="1" applyAlignment="1" applyProtection="1">
      <alignment horizontal="center" vertical="top" wrapText="1"/>
      <protection locked="0"/>
    </xf>
    <xf numFmtId="0" fontId="21" fillId="7" borderId="39" xfId="0" applyFont="1" applyFill="1" applyBorder="1" applyAlignment="1" applyProtection="1">
      <alignment horizontal="center" vertical="top" wrapText="1"/>
      <protection locked="0"/>
    </xf>
    <xf numFmtId="1" fontId="21" fillId="7" borderId="91" xfId="0" applyNumberFormat="1" applyFont="1" applyFill="1" applyBorder="1" applyAlignment="1" applyProtection="1">
      <alignment horizontal="center" vertical="top" wrapText="1"/>
      <protection locked="0"/>
    </xf>
    <xf numFmtId="0" fontId="21" fillId="7" borderId="89" xfId="0" applyFont="1" applyFill="1" applyBorder="1" applyAlignment="1">
      <alignment horizontal="left" vertical="top" wrapText="1"/>
    </xf>
    <xf numFmtId="4" fontId="21" fillId="7" borderId="90" xfId="0" applyNumberFormat="1" applyFont="1" applyFill="1" applyBorder="1" applyAlignment="1">
      <alignment horizontal="right" vertical="top"/>
    </xf>
    <xf numFmtId="0" fontId="21" fillId="7" borderId="39" xfId="0" applyFont="1" applyFill="1" applyBorder="1" applyAlignment="1" applyProtection="1">
      <alignment horizontal="left" vertical="top" wrapText="1"/>
      <protection locked="0"/>
    </xf>
    <xf numFmtId="0" fontId="21" fillId="7" borderId="76" xfId="0" applyFont="1" applyFill="1" applyBorder="1" applyAlignment="1">
      <alignment horizontal="left" vertical="top" wrapText="1"/>
    </xf>
    <xf numFmtId="0" fontId="21" fillId="7" borderId="39" xfId="0" applyFont="1" applyFill="1" applyBorder="1" applyAlignment="1">
      <alignment horizontal="left" vertical="top"/>
    </xf>
    <xf numFmtId="1" fontId="21" fillId="7" borderId="12" xfId="0" applyNumberFormat="1" applyFont="1" applyFill="1" applyBorder="1" applyAlignment="1">
      <alignment horizontal="center" vertical="top"/>
    </xf>
    <xf numFmtId="4" fontId="21" fillId="7" borderId="90" xfId="6" applyNumberFormat="1" applyFont="1" applyFill="1" applyBorder="1" applyAlignment="1" applyProtection="1">
      <alignment horizontal="center" vertical="top" wrapText="1"/>
    </xf>
    <xf numFmtId="4" fontId="21" fillId="7" borderId="90" xfId="6" applyNumberFormat="1" applyFont="1" applyFill="1" applyBorder="1" applyAlignment="1" applyProtection="1">
      <alignment horizontal="center" vertical="top"/>
    </xf>
    <xf numFmtId="0" fontId="21" fillId="7" borderId="55" xfId="0" applyFont="1" applyFill="1" applyBorder="1" applyAlignment="1" applyProtection="1">
      <alignment horizontal="center" vertical="top" wrapText="1"/>
    </xf>
    <xf numFmtId="0" fontId="21" fillId="7" borderId="19" xfId="0" applyFont="1" applyFill="1" applyBorder="1" applyAlignment="1" applyProtection="1">
      <alignment horizontal="left" vertical="top" wrapText="1"/>
    </xf>
    <xf numFmtId="1" fontId="21" fillId="7" borderId="27" xfId="0" applyNumberFormat="1" applyFont="1" applyFill="1" applyBorder="1" applyAlignment="1" applyProtection="1">
      <alignment horizontal="center" vertical="top" wrapText="1"/>
    </xf>
    <xf numFmtId="0" fontId="21" fillId="7" borderId="26" xfId="0" applyFont="1" applyFill="1" applyBorder="1" applyAlignment="1" applyProtection="1">
      <alignment horizontal="center" vertical="top" wrapText="1"/>
    </xf>
    <xf numFmtId="0" fontId="21" fillId="7" borderId="31" xfId="0" applyFont="1" applyFill="1" applyBorder="1" applyAlignment="1">
      <alignment horizontal="center" vertical="top" wrapText="1"/>
    </xf>
    <xf numFmtId="0" fontId="21" fillId="7" borderId="16" xfId="0" applyFont="1" applyFill="1" applyBorder="1" applyAlignment="1">
      <alignment horizontal="left" vertical="top" wrapText="1"/>
    </xf>
    <xf numFmtId="1" fontId="21" fillId="7" borderId="32" xfId="0" applyNumberFormat="1" applyFont="1" applyFill="1" applyBorder="1" applyAlignment="1">
      <alignment horizontal="center" vertical="top" wrapText="1"/>
    </xf>
    <xf numFmtId="0" fontId="21" fillId="7" borderId="76" xfId="3" applyFont="1" applyFill="1" applyBorder="1" applyAlignment="1">
      <alignment horizontal="left" vertical="top" wrapText="1"/>
    </xf>
    <xf numFmtId="0" fontId="21" fillId="7" borderId="89" xfId="3" applyNumberFormat="1" applyFont="1" applyFill="1" applyBorder="1" applyAlignment="1">
      <alignment horizontal="center" vertical="top" wrapText="1"/>
    </xf>
    <xf numFmtId="0" fontId="21" fillId="7" borderId="90" xfId="3" applyNumberFormat="1" applyFont="1" applyFill="1" applyBorder="1" applyAlignment="1">
      <alignment horizontal="center" vertical="top" wrapText="1"/>
    </xf>
    <xf numFmtId="2" fontId="21" fillId="7" borderId="90" xfId="3" applyNumberFormat="1" applyFont="1" applyFill="1" applyBorder="1" applyAlignment="1">
      <alignment horizontal="center" vertical="top" wrapText="1"/>
    </xf>
    <xf numFmtId="0" fontId="21" fillId="7" borderId="89" xfId="3" applyFont="1" applyFill="1" applyBorder="1" applyAlignment="1">
      <alignment horizontal="center" vertical="top"/>
    </xf>
    <xf numFmtId="1" fontId="21" fillId="7" borderId="110" xfId="3" applyNumberFormat="1" applyFont="1" applyFill="1" applyBorder="1" applyAlignment="1">
      <alignment horizontal="center" vertical="top"/>
    </xf>
    <xf numFmtId="0" fontId="21" fillId="7" borderId="18" xfId="3" applyFont="1" applyFill="1" applyBorder="1" applyAlignment="1">
      <alignment horizontal="center" vertical="top" wrapText="1"/>
    </xf>
    <xf numFmtId="0" fontId="21" fillId="7" borderId="6" xfId="3" applyFont="1" applyFill="1" applyBorder="1" applyAlignment="1">
      <alignment horizontal="left" vertical="top" wrapText="1"/>
    </xf>
    <xf numFmtId="1" fontId="21" fillId="7" borderId="7" xfId="3" applyNumberFormat="1" applyFont="1" applyFill="1" applyBorder="1" applyAlignment="1">
      <alignment horizontal="center" vertical="top" wrapText="1"/>
    </xf>
    <xf numFmtId="0" fontId="21" fillId="7" borderId="5" xfId="3" applyFont="1" applyFill="1" applyBorder="1" applyAlignment="1">
      <alignment horizontal="center" vertical="top"/>
    </xf>
    <xf numFmtId="0" fontId="21" fillId="7" borderId="6" xfId="3" applyFont="1" applyFill="1" applyBorder="1" applyAlignment="1">
      <alignment horizontal="left" vertical="top"/>
    </xf>
    <xf numFmtId="1" fontId="21" fillId="7" borderId="7" xfId="3" applyNumberFormat="1" applyFont="1" applyFill="1" applyBorder="1" applyAlignment="1">
      <alignment horizontal="center" vertical="top"/>
    </xf>
    <xf numFmtId="0" fontId="21" fillId="7" borderId="5" xfId="3" applyFont="1" applyFill="1" applyBorder="1" applyAlignment="1">
      <alignment horizontal="center" vertical="top" wrapText="1"/>
    </xf>
    <xf numFmtId="0" fontId="21" fillId="7" borderId="89" xfId="0" applyFont="1" applyFill="1" applyBorder="1" applyAlignment="1" applyProtection="1">
      <alignment horizontal="center" vertical="top" wrapText="1"/>
      <protection locked="0"/>
    </xf>
    <xf numFmtId="0" fontId="21" fillId="7" borderId="90" xfId="0" applyFont="1" applyFill="1" applyBorder="1" applyAlignment="1" applyProtection="1">
      <alignment vertical="top" wrapText="1"/>
      <protection locked="0"/>
    </xf>
    <xf numFmtId="4" fontId="21" fillId="7" borderId="90" xfId="0" applyNumberFormat="1" applyFont="1" applyFill="1" applyBorder="1" applyAlignment="1" applyProtection="1">
      <alignment horizontal="center" vertical="top"/>
      <protection locked="0"/>
    </xf>
    <xf numFmtId="3" fontId="21" fillId="7" borderId="90" xfId="0" applyNumberFormat="1" applyFont="1" applyFill="1" applyBorder="1" applyAlignment="1" applyProtection="1">
      <alignment horizontal="center" vertical="top" wrapText="1"/>
      <protection locked="0"/>
    </xf>
    <xf numFmtId="0" fontId="21" fillId="7" borderId="38" xfId="0" applyFont="1" applyFill="1" applyBorder="1" applyAlignment="1" applyProtection="1">
      <alignment horizontal="center" vertical="top"/>
      <protection locked="0"/>
    </xf>
    <xf numFmtId="0" fontId="21" fillId="7" borderId="39" xfId="0" applyFont="1" applyFill="1" applyBorder="1" applyAlignment="1" applyProtection="1">
      <alignment horizontal="left" vertical="top"/>
      <protection locked="0"/>
    </xf>
    <xf numFmtId="1" fontId="21" fillId="7" borderId="40" xfId="0" applyNumberFormat="1" applyFont="1" applyFill="1" applyBorder="1" applyAlignment="1" applyProtection="1">
      <alignment horizontal="center" vertical="top"/>
      <protection locked="0"/>
    </xf>
    <xf numFmtId="0" fontId="21" fillId="7" borderId="76" xfId="0" applyFont="1" applyFill="1" applyBorder="1" applyAlignment="1" applyProtection="1">
      <alignment horizontal="left" vertical="top"/>
      <protection locked="0"/>
    </xf>
    <xf numFmtId="0" fontId="21" fillId="7" borderId="39" xfId="0" applyFont="1" applyFill="1" applyBorder="1" applyAlignment="1" applyProtection="1">
      <alignment horizontal="center" vertical="top"/>
      <protection locked="0"/>
    </xf>
    <xf numFmtId="1" fontId="21" fillId="7" borderId="91" xfId="0" applyNumberFormat="1" applyFont="1" applyFill="1" applyBorder="1" applyAlignment="1" applyProtection="1">
      <alignment horizontal="center" vertical="top"/>
      <protection locked="0"/>
    </xf>
    <xf numFmtId="0" fontId="21" fillId="7" borderId="89" xfId="0" applyFont="1" applyFill="1" applyBorder="1" applyAlignment="1" applyProtection="1">
      <alignment horizontal="left" vertical="top"/>
      <protection locked="0"/>
    </xf>
    <xf numFmtId="0" fontId="21" fillId="7" borderId="90" xfId="0" applyFont="1" applyFill="1" applyBorder="1" applyAlignment="1" applyProtection="1">
      <alignment horizontal="center" vertical="top"/>
      <protection locked="0"/>
    </xf>
    <xf numFmtId="1" fontId="21" fillId="7" borderId="93" xfId="0" applyNumberFormat="1" applyFont="1" applyFill="1" applyBorder="1" applyAlignment="1" applyProtection="1">
      <alignment horizontal="center" vertical="top"/>
      <protection locked="0"/>
    </xf>
    <xf numFmtId="0" fontId="21" fillId="7" borderId="89" xfId="3" applyFont="1" applyFill="1" applyBorder="1" applyAlignment="1">
      <alignment horizontal="left" vertical="top" wrapText="1"/>
    </xf>
    <xf numFmtId="1" fontId="21" fillId="7" borderId="93" xfId="3" applyNumberFormat="1" applyFont="1" applyFill="1" applyBorder="1" applyAlignment="1">
      <alignment horizontal="center" vertical="top" wrapText="1"/>
    </xf>
    <xf numFmtId="0" fontId="21" fillId="7" borderId="26" xfId="0" applyFont="1" applyFill="1" applyBorder="1" applyAlignment="1">
      <alignment horizontal="center" vertical="top"/>
    </xf>
    <xf numFmtId="2" fontId="21" fillId="7" borderId="19" xfId="0" applyNumberFormat="1" applyFont="1" applyFill="1" applyBorder="1" applyAlignment="1">
      <alignment horizontal="left" vertical="top" wrapText="1"/>
    </xf>
    <xf numFmtId="1" fontId="21" fillId="7" borderId="27" xfId="0" applyNumberFormat="1" applyFont="1" applyFill="1" applyBorder="1" applyAlignment="1">
      <alignment horizontal="center" vertical="top"/>
    </xf>
    <xf numFmtId="0" fontId="21" fillId="7" borderId="26" xfId="0" applyFont="1" applyFill="1" applyBorder="1" applyAlignment="1">
      <alignment horizontal="center" vertical="top" wrapText="1"/>
    </xf>
    <xf numFmtId="0" fontId="21" fillId="7" borderId="19" xfId="0" applyFont="1" applyFill="1" applyBorder="1" applyAlignment="1">
      <alignment horizontal="left" vertical="top" wrapText="1"/>
    </xf>
    <xf numFmtId="1" fontId="21" fillId="7" borderId="27" xfId="0" applyNumberFormat="1" applyFont="1" applyFill="1" applyBorder="1" applyAlignment="1">
      <alignment horizontal="center" vertical="top" wrapText="1"/>
    </xf>
    <xf numFmtId="0" fontId="21" fillId="7" borderId="26" xfId="3" applyFont="1" applyFill="1" applyBorder="1" applyAlignment="1" applyProtection="1">
      <alignment horizontal="center" vertical="top" wrapText="1"/>
      <protection locked="0"/>
    </xf>
    <xf numFmtId="0" fontId="21" fillId="7" borderId="39" xfId="3" applyFont="1" applyFill="1" applyBorder="1" applyAlignment="1" applyProtection="1">
      <alignment horizontal="left" vertical="top" wrapText="1"/>
      <protection locked="0"/>
    </xf>
    <xf numFmtId="1" fontId="21" fillId="7" borderId="40" xfId="3" applyNumberFormat="1" applyFont="1" applyFill="1" applyBorder="1" applyAlignment="1" applyProtection="1">
      <alignment horizontal="center" vertical="top" wrapText="1"/>
      <protection locked="0"/>
    </xf>
    <xf numFmtId="49" fontId="21" fillId="7" borderId="26" xfId="0" applyNumberFormat="1" applyFont="1" applyFill="1" applyBorder="1" applyAlignment="1">
      <alignment horizontal="center" vertical="top" wrapText="1"/>
    </xf>
    <xf numFmtId="49" fontId="21" fillId="7" borderId="38" xfId="0" applyNumberFormat="1" applyFont="1" applyFill="1" applyBorder="1" applyAlignment="1">
      <alignment horizontal="center" vertical="top" wrapText="1"/>
    </xf>
    <xf numFmtId="49" fontId="21" fillId="7" borderId="90" xfId="0" applyNumberFormat="1" applyFont="1" applyFill="1" applyBorder="1" applyAlignment="1">
      <alignment horizontal="left" vertical="top" wrapText="1"/>
    </xf>
    <xf numFmtId="0" fontId="21" fillId="7" borderId="89" xfId="0" applyNumberFormat="1" applyFont="1" applyFill="1" applyBorder="1" applyAlignment="1">
      <alignment horizontal="center" vertical="top"/>
    </xf>
    <xf numFmtId="0" fontId="21" fillId="7" borderId="90" xfId="0" applyNumberFormat="1" applyFont="1" applyFill="1" applyBorder="1" applyAlignment="1">
      <alignment horizontal="center" vertical="top"/>
    </xf>
    <xf numFmtId="0" fontId="21" fillId="7" borderId="90" xfId="0" applyFont="1" applyFill="1" applyBorder="1" applyAlignment="1">
      <alignment vertical="top"/>
    </xf>
    <xf numFmtId="49" fontId="21" fillId="7" borderId="90" xfId="0" applyNumberFormat="1" applyFont="1" applyFill="1" applyBorder="1" applyAlignment="1">
      <alignment horizontal="center" vertical="top"/>
    </xf>
    <xf numFmtId="14" fontId="21" fillId="7" borderId="90" xfId="0" applyNumberFormat="1" applyFont="1" applyFill="1" applyBorder="1" applyAlignment="1">
      <alignment horizontal="center" vertical="top"/>
    </xf>
    <xf numFmtId="0" fontId="21" fillId="7" borderId="0" xfId="0" applyFont="1" applyFill="1" applyBorder="1" applyAlignment="1">
      <alignment horizontal="center" vertical="top" wrapText="1"/>
    </xf>
    <xf numFmtId="4" fontId="21" fillId="7" borderId="90" xfId="5" applyNumberFormat="1" applyFont="1" applyFill="1" applyBorder="1" applyAlignment="1" applyProtection="1">
      <alignment horizontal="center" vertical="top" wrapText="1"/>
      <protection locked="0"/>
    </xf>
    <xf numFmtId="0" fontId="21" fillId="7" borderId="92" xfId="0" applyFont="1" applyFill="1" applyBorder="1" applyAlignment="1" applyProtection="1">
      <alignment horizontal="center" vertical="top" wrapText="1"/>
      <protection locked="0"/>
    </xf>
    <xf numFmtId="0" fontId="21" fillId="7" borderId="60" xfId="0" applyFont="1" applyFill="1" applyBorder="1" applyAlignment="1" applyProtection="1">
      <alignment horizontal="left" vertical="top" wrapText="1"/>
      <protection locked="0"/>
    </xf>
    <xf numFmtId="1" fontId="21" fillId="7" borderId="61" xfId="0" applyNumberFormat="1" applyFont="1" applyFill="1" applyBorder="1" applyAlignment="1" applyProtection="1">
      <alignment horizontal="center" vertical="top" wrapText="1"/>
      <protection locked="0"/>
    </xf>
    <xf numFmtId="0" fontId="21" fillId="7" borderId="90" xfId="0" applyFont="1" applyFill="1" applyBorder="1" applyAlignment="1">
      <alignment horizontal="left" vertical="top"/>
    </xf>
    <xf numFmtId="0" fontId="21" fillId="7" borderId="11" xfId="0" applyFont="1" applyFill="1" applyBorder="1" applyAlignment="1">
      <alignment horizontal="left" vertical="top" wrapText="1"/>
    </xf>
    <xf numFmtId="0" fontId="21" fillId="7" borderId="90" xfId="0" quotePrefix="1" applyFont="1" applyFill="1" applyBorder="1" applyAlignment="1">
      <alignment horizontal="center" vertical="top" wrapText="1"/>
    </xf>
    <xf numFmtId="0" fontId="21" fillId="7" borderId="20" xfId="0" applyFont="1" applyFill="1" applyBorder="1" applyAlignment="1">
      <alignment horizontal="left" vertical="top" wrapText="1"/>
    </xf>
    <xf numFmtId="1" fontId="21" fillId="7" borderId="30" xfId="0" applyNumberFormat="1" applyFont="1" applyFill="1" applyBorder="1" applyAlignment="1">
      <alignment horizontal="center" vertical="top" wrapText="1"/>
    </xf>
    <xf numFmtId="0" fontId="21" fillId="7" borderId="29" xfId="0" applyFont="1" applyFill="1" applyBorder="1" applyAlignment="1">
      <alignment horizontal="center" vertical="top" wrapText="1"/>
    </xf>
    <xf numFmtId="0" fontId="21" fillId="7" borderId="17" xfId="0" applyFont="1" applyFill="1" applyBorder="1" applyAlignment="1">
      <alignment horizontal="left" vertical="top" wrapText="1"/>
    </xf>
    <xf numFmtId="0" fontId="21" fillId="7" borderId="55" xfId="0" applyFont="1" applyFill="1" applyBorder="1" applyAlignment="1">
      <alignment horizontal="center" vertical="top" wrapText="1"/>
    </xf>
    <xf numFmtId="0" fontId="21" fillId="7" borderId="38" xfId="3" applyFont="1" applyFill="1" applyBorder="1" applyAlignment="1">
      <alignment horizontal="center" vertical="top"/>
    </xf>
    <xf numFmtId="0" fontId="21" fillId="7" borderId="39" xfId="3" applyFont="1" applyFill="1" applyBorder="1" applyAlignment="1">
      <alignment horizontal="left" vertical="top"/>
    </xf>
    <xf numFmtId="1" fontId="21" fillId="7" borderId="40" xfId="3" applyNumberFormat="1" applyFont="1" applyFill="1" applyBorder="1" applyAlignment="1">
      <alignment horizontal="center" vertical="top"/>
    </xf>
    <xf numFmtId="0" fontId="21" fillId="7" borderId="76" xfId="3" applyFont="1" applyFill="1" applyBorder="1" applyAlignment="1">
      <alignment horizontal="left" vertical="top"/>
    </xf>
    <xf numFmtId="0" fontId="21" fillId="7" borderId="89" xfId="3" applyNumberFormat="1" applyFont="1" applyFill="1" applyBorder="1" applyAlignment="1">
      <alignment horizontal="center" vertical="top"/>
    </xf>
    <xf numFmtId="0" fontId="21" fillId="7" borderId="90" xfId="3" applyNumberFormat="1" applyFont="1" applyFill="1" applyBorder="1" applyAlignment="1">
      <alignment horizontal="center" vertical="top"/>
    </xf>
    <xf numFmtId="4" fontId="21" fillId="7" borderId="90" xfId="3" applyNumberFormat="1" applyFont="1" applyFill="1" applyBorder="1" applyAlignment="1">
      <alignment horizontal="right" vertical="top"/>
    </xf>
    <xf numFmtId="0" fontId="21" fillId="7" borderId="105" xfId="0" applyFont="1" applyFill="1" applyBorder="1" applyAlignment="1">
      <alignment horizontal="center" vertical="top" wrapText="1"/>
    </xf>
    <xf numFmtId="0" fontId="21" fillId="7" borderId="62" xfId="0" applyFont="1" applyFill="1" applyBorder="1" applyAlignment="1">
      <alignment horizontal="left" vertical="top" wrapText="1"/>
    </xf>
    <xf numFmtId="1" fontId="21" fillId="7" borderId="63" xfId="0" applyNumberFormat="1" applyFont="1" applyFill="1" applyBorder="1" applyAlignment="1">
      <alignment horizontal="center" vertical="top" wrapText="1"/>
    </xf>
    <xf numFmtId="0" fontId="21" fillId="7" borderId="42" xfId="0" applyFont="1" applyFill="1" applyBorder="1" applyAlignment="1">
      <alignment horizontal="center" vertical="top" wrapText="1"/>
    </xf>
    <xf numFmtId="0" fontId="21" fillId="7" borderId="43" xfId="0" applyFont="1" applyFill="1" applyBorder="1" applyAlignment="1">
      <alignment horizontal="left" vertical="top" wrapText="1"/>
    </xf>
    <xf numFmtId="1" fontId="21" fillId="7" borderId="44" xfId="0" applyNumberFormat="1" applyFont="1" applyFill="1" applyBorder="1" applyAlignment="1">
      <alignment horizontal="center" vertical="top" wrapText="1"/>
    </xf>
    <xf numFmtId="0" fontId="21" fillId="7" borderId="42" xfId="0" applyFont="1" applyFill="1" applyBorder="1" applyAlignment="1">
      <alignment horizontal="center" vertical="top"/>
    </xf>
    <xf numFmtId="0" fontId="21" fillId="7" borderId="43" xfId="0" applyFont="1" applyFill="1" applyBorder="1" applyAlignment="1">
      <alignment horizontal="left" vertical="top"/>
    </xf>
    <xf numFmtId="1" fontId="21" fillId="7" borderId="44" xfId="0" applyNumberFormat="1" applyFont="1" applyFill="1" applyBorder="1" applyAlignment="1">
      <alignment horizontal="center" vertical="top"/>
    </xf>
    <xf numFmtId="0" fontId="21" fillId="7" borderId="43" xfId="0" applyFont="1" applyFill="1" applyBorder="1" applyAlignment="1">
      <alignment horizontal="center" vertical="top" wrapText="1"/>
    </xf>
    <xf numFmtId="1" fontId="21" fillId="7" borderId="100" xfId="0" applyNumberFormat="1" applyFont="1" applyFill="1" applyBorder="1" applyAlignment="1">
      <alignment horizontal="center" vertical="top" wrapText="1"/>
    </xf>
    <xf numFmtId="0" fontId="21" fillId="7" borderId="89" xfId="0" quotePrefix="1" applyNumberFormat="1" applyFont="1" applyFill="1" applyBorder="1" applyAlignment="1" applyProtection="1">
      <alignment horizontal="center" vertical="top" wrapText="1"/>
      <protection locked="0"/>
    </xf>
    <xf numFmtId="4" fontId="21" fillId="7" borderId="90" xfId="0" applyNumberFormat="1" applyFont="1" applyFill="1" applyBorder="1" applyAlignment="1">
      <alignment horizontal="center" vertical="top" wrapText="1"/>
    </xf>
    <xf numFmtId="4" fontId="21" fillId="7" borderId="90" xfId="0" applyNumberFormat="1" applyFont="1" applyFill="1" applyBorder="1" applyAlignment="1">
      <alignment horizontal="center" vertical="top"/>
    </xf>
    <xf numFmtId="171" fontId="21" fillId="7" borderId="90" xfId="3" quotePrefix="1" applyNumberFormat="1" applyFont="1" applyFill="1" applyBorder="1" applyAlignment="1">
      <alignment horizontal="center" vertical="top" wrapText="1"/>
    </xf>
    <xf numFmtId="0" fontId="21" fillId="7" borderId="60" xfId="0" applyFont="1" applyFill="1" applyBorder="1" applyAlignment="1">
      <alignment horizontal="left" vertical="top"/>
    </xf>
    <xf numFmtId="1" fontId="21" fillId="7" borderId="61" xfId="0" applyNumberFormat="1" applyFont="1" applyFill="1" applyBorder="1" applyAlignment="1">
      <alignment horizontal="center" vertical="top"/>
    </xf>
    <xf numFmtId="0" fontId="21" fillId="7" borderId="39" xfId="0" applyFont="1" applyFill="1" applyBorder="1" applyAlignment="1">
      <alignment horizontal="center" vertical="top"/>
    </xf>
    <xf numFmtId="1" fontId="21" fillId="7" borderId="91" xfId="0" applyNumberFormat="1" applyFont="1" applyFill="1" applyBorder="1" applyAlignment="1">
      <alignment horizontal="center" vertical="top"/>
    </xf>
    <xf numFmtId="9" fontId="21" fillId="7" borderId="89" xfId="0" applyNumberFormat="1" applyFont="1" applyFill="1" applyBorder="1" applyAlignment="1">
      <alignment horizontal="left" vertical="top"/>
    </xf>
    <xf numFmtId="1" fontId="21" fillId="7" borderId="93" xfId="0" applyNumberFormat="1" applyFont="1" applyFill="1" applyBorder="1" applyAlignment="1">
      <alignment horizontal="center" vertical="top"/>
    </xf>
    <xf numFmtId="9" fontId="21" fillId="7" borderId="38" xfId="0" applyNumberFormat="1" applyFont="1" applyFill="1" applyBorder="1" applyAlignment="1">
      <alignment horizontal="center" vertical="top"/>
    </xf>
    <xf numFmtId="171" fontId="21" fillId="7" borderId="90" xfId="3" quotePrefix="1" applyNumberFormat="1" applyFont="1" applyFill="1" applyBorder="1" applyAlignment="1">
      <alignment horizontal="left" vertical="top" wrapText="1"/>
    </xf>
    <xf numFmtId="4" fontId="21" fillId="7" borderId="90" xfId="3" quotePrefix="1" applyNumberFormat="1" applyFont="1" applyFill="1" applyBorder="1" applyAlignment="1">
      <alignment horizontal="center" vertical="top" wrapText="1"/>
    </xf>
    <xf numFmtId="4" fontId="21" fillId="7" borderId="90" xfId="3" applyNumberFormat="1" applyFont="1" applyFill="1" applyBorder="1" applyAlignment="1">
      <alignment horizontal="center" vertical="top" wrapText="1"/>
    </xf>
    <xf numFmtId="1" fontId="21" fillId="7" borderId="110" xfId="3" quotePrefix="1" applyNumberFormat="1" applyFont="1" applyFill="1" applyBorder="1" applyAlignment="1">
      <alignment horizontal="center" vertical="top"/>
    </xf>
    <xf numFmtId="9" fontId="21" fillId="7" borderId="92" xfId="0" applyNumberFormat="1" applyFont="1" applyFill="1" applyBorder="1" applyAlignment="1">
      <alignment horizontal="center" vertical="top"/>
    </xf>
    <xf numFmtId="4" fontId="21" fillId="7" borderId="90" xfId="10" applyNumberFormat="1" applyFont="1" applyFill="1" applyBorder="1" applyAlignment="1">
      <alignment horizontal="center" vertical="top" wrapText="1"/>
    </xf>
    <xf numFmtId="0" fontId="21" fillId="7" borderId="89" xfId="0" applyFont="1" applyFill="1" applyBorder="1" applyAlignment="1">
      <alignment horizontal="left" vertical="top"/>
    </xf>
    <xf numFmtId="0" fontId="21" fillId="7" borderId="90" xfId="11" applyFont="1" applyFill="1" applyBorder="1" applyAlignment="1">
      <alignment horizontal="left" vertical="top" wrapText="1"/>
    </xf>
    <xf numFmtId="0" fontId="21" fillId="7" borderId="90" xfId="12" applyFont="1" applyFill="1" applyBorder="1" applyAlignment="1">
      <alignment horizontal="left" vertical="top" wrapText="1"/>
    </xf>
    <xf numFmtId="0" fontId="21" fillId="7" borderId="90" xfId="11" applyFont="1" applyFill="1" applyBorder="1" applyAlignment="1">
      <alignment horizontal="center" vertical="top" wrapText="1"/>
    </xf>
    <xf numFmtId="0" fontId="21" fillId="7" borderId="90" xfId="11" applyFont="1" applyFill="1" applyBorder="1" applyAlignment="1">
      <alignment vertical="top" wrapText="1"/>
    </xf>
    <xf numFmtId="4" fontId="21" fillId="7" borderId="90" xfId="11" applyNumberFormat="1" applyFont="1" applyFill="1" applyBorder="1" applyAlignment="1">
      <alignment horizontal="right" vertical="top" wrapText="1"/>
    </xf>
    <xf numFmtId="9" fontId="21" fillId="7" borderId="92" xfId="0" applyNumberFormat="1" applyFont="1" applyFill="1" applyBorder="1" applyAlignment="1">
      <alignment horizontal="center" vertical="top" wrapText="1"/>
    </xf>
    <xf numFmtId="9" fontId="21" fillId="7" borderId="60" xfId="0" applyNumberFormat="1" applyFont="1" applyFill="1" applyBorder="1" applyAlignment="1">
      <alignment horizontal="left" vertical="top" wrapText="1"/>
    </xf>
    <xf numFmtId="9" fontId="21" fillId="7" borderId="38" xfId="0" applyNumberFormat="1" applyFont="1" applyFill="1" applyBorder="1" applyAlignment="1">
      <alignment horizontal="center" vertical="top" wrapText="1"/>
    </xf>
    <xf numFmtId="9" fontId="21" fillId="7" borderId="39" xfId="0" applyNumberFormat="1" applyFont="1" applyFill="1" applyBorder="1" applyAlignment="1">
      <alignment horizontal="left" vertical="top" wrapText="1"/>
    </xf>
    <xf numFmtId="9" fontId="21" fillId="7" borderId="76" xfId="0" applyNumberFormat="1" applyFont="1" applyFill="1" applyBorder="1" applyAlignment="1">
      <alignment horizontal="left" vertical="top" wrapText="1"/>
    </xf>
    <xf numFmtId="9" fontId="21" fillId="7" borderId="39" xfId="0" applyNumberFormat="1" applyFont="1" applyFill="1" applyBorder="1" applyAlignment="1">
      <alignment horizontal="center" vertical="top" wrapText="1"/>
    </xf>
    <xf numFmtId="9" fontId="21" fillId="7" borderId="89" xfId="0" applyNumberFormat="1" applyFont="1" applyFill="1" applyBorder="1" applyAlignment="1">
      <alignment horizontal="left" vertical="top" wrapText="1"/>
    </xf>
    <xf numFmtId="9" fontId="21" fillId="7" borderId="90" xfId="0" applyNumberFormat="1" applyFont="1" applyFill="1" applyBorder="1" applyAlignment="1">
      <alignment horizontal="center" vertical="top" wrapText="1"/>
    </xf>
    <xf numFmtId="1" fontId="21" fillId="7" borderId="93" xfId="0" applyNumberFormat="1" applyFont="1" applyFill="1" applyBorder="1" applyAlignment="1">
      <alignment horizontal="center" vertical="top" wrapText="1"/>
    </xf>
    <xf numFmtId="4" fontId="21" fillId="7" borderId="90" xfId="13" applyNumberFormat="1" applyFont="1" applyFill="1" applyBorder="1" applyAlignment="1">
      <alignment horizontal="center" vertical="top" wrapText="1"/>
    </xf>
    <xf numFmtId="0" fontId="21" fillId="7" borderId="92" xfId="0" applyNumberFormat="1" applyFont="1" applyFill="1" applyBorder="1" applyAlignment="1" applyProtection="1">
      <alignment horizontal="center" vertical="top" wrapText="1"/>
      <protection locked="0"/>
    </xf>
    <xf numFmtId="0" fontId="21" fillId="7" borderId="60" xfId="0" applyNumberFormat="1" applyFont="1" applyFill="1" applyBorder="1" applyAlignment="1" applyProtection="1">
      <alignment horizontal="left" vertical="top" wrapText="1"/>
      <protection locked="0"/>
    </xf>
    <xf numFmtId="0" fontId="21" fillId="7" borderId="38" xfId="0" applyNumberFormat="1" applyFont="1" applyFill="1" applyBorder="1" applyAlignment="1" applyProtection="1">
      <alignment horizontal="center" vertical="top" wrapText="1"/>
      <protection locked="0"/>
    </xf>
    <xf numFmtId="0" fontId="21" fillId="7" borderId="39" xfId="0" applyNumberFormat="1" applyFont="1" applyFill="1" applyBorder="1" applyAlignment="1" applyProtection="1">
      <alignment horizontal="left" vertical="top" wrapText="1"/>
      <protection locked="0"/>
    </xf>
    <xf numFmtId="0" fontId="21" fillId="7" borderId="76" xfId="0" applyNumberFormat="1" applyFont="1" applyFill="1" applyBorder="1" applyAlignment="1" applyProtection="1">
      <alignment horizontal="left" vertical="top" wrapText="1"/>
      <protection locked="0"/>
    </xf>
    <xf numFmtId="0" fontId="21" fillId="7" borderId="39" xfId="0" applyNumberFormat="1" applyFont="1" applyFill="1" applyBorder="1" applyAlignment="1" applyProtection="1">
      <alignment horizontal="center" vertical="top" wrapText="1"/>
      <protection locked="0"/>
    </xf>
    <xf numFmtId="0" fontId="21" fillId="7" borderId="90" xfId="14" applyFont="1" applyFill="1" applyBorder="1" applyAlignment="1">
      <alignment horizontal="left" vertical="top" wrapText="1"/>
    </xf>
    <xf numFmtId="0" fontId="21" fillId="7" borderId="90" xfId="14" applyFont="1" applyFill="1" applyBorder="1" applyAlignment="1">
      <alignment horizontal="center" vertical="top" wrapText="1"/>
    </xf>
    <xf numFmtId="0" fontId="21" fillId="7" borderId="90" xfId="14" applyFont="1" applyFill="1" applyBorder="1" applyAlignment="1">
      <alignment vertical="top" wrapText="1"/>
    </xf>
    <xf numFmtId="4" fontId="21" fillId="7" borderId="90" xfId="14" applyNumberFormat="1" applyFont="1" applyFill="1" applyBorder="1" applyAlignment="1">
      <alignment horizontal="right" vertical="top" wrapText="1"/>
    </xf>
    <xf numFmtId="4" fontId="21" fillId="7" borderId="90" xfId="14" applyNumberFormat="1" applyFont="1" applyFill="1" applyBorder="1" applyAlignment="1">
      <alignment horizontal="center" vertical="top" wrapText="1"/>
    </xf>
    <xf numFmtId="49" fontId="21" fillId="7" borderId="90" xfId="0" applyNumberFormat="1" applyFont="1" applyFill="1" applyBorder="1" applyAlignment="1" applyProtection="1">
      <alignment horizontal="center" vertical="top" wrapText="1"/>
      <protection locked="0"/>
    </xf>
    <xf numFmtId="4" fontId="21" fillId="7" borderId="90" xfId="0" applyNumberFormat="1" applyFont="1" applyFill="1" applyBorder="1" applyAlignment="1" applyProtection="1">
      <alignment horizontal="right" vertical="top" wrapText="1"/>
      <protection locked="0"/>
    </xf>
    <xf numFmtId="0" fontId="21" fillId="7" borderId="15" xfId="0" applyFont="1" applyFill="1" applyBorder="1" applyAlignment="1">
      <alignment horizontal="left" vertical="top"/>
    </xf>
    <xf numFmtId="9" fontId="21" fillId="7" borderId="38" xfId="0" applyNumberFormat="1" applyFont="1" applyFill="1" applyBorder="1" applyAlignment="1" applyProtection="1">
      <alignment horizontal="center" vertical="top" wrapText="1"/>
      <protection locked="0"/>
    </xf>
    <xf numFmtId="1" fontId="21" fillId="7" borderId="73" xfId="0" applyNumberFormat="1" applyFont="1" applyFill="1" applyBorder="1" applyAlignment="1">
      <alignment horizontal="center" vertical="top"/>
    </xf>
    <xf numFmtId="0" fontId="21" fillId="7" borderId="0" xfId="0" applyFont="1" applyFill="1" applyBorder="1" applyAlignment="1">
      <alignment horizontal="left" vertical="top"/>
    </xf>
    <xf numFmtId="4" fontId="21" fillId="7" borderId="112" xfId="19" applyNumberFormat="1" applyFont="1" applyFill="1" applyBorder="1" applyAlignment="1" applyProtection="1">
      <alignment horizontal="center" vertical="top" wrapText="1"/>
      <protection locked="0"/>
    </xf>
    <xf numFmtId="0" fontId="21" fillId="7" borderId="112" xfId="0" applyFont="1" applyFill="1" applyBorder="1" applyAlignment="1">
      <alignment horizontal="center" vertical="top" wrapText="1"/>
    </xf>
    <xf numFmtId="1" fontId="21" fillId="7" borderId="113" xfId="0" applyNumberFormat="1" applyFont="1" applyFill="1" applyBorder="1" applyAlignment="1" applyProtection="1">
      <alignment horizontal="center" vertical="top" wrapText="1"/>
      <protection locked="0"/>
    </xf>
    <xf numFmtId="1" fontId="21" fillId="7" borderId="114" xfId="0" applyNumberFormat="1" applyFont="1" applyFill="1" applyBorder="1" applyAlignment="1" applyProtection="1">
      <alignment horizontal="center" vertical="top" wrapText="1"/>
      <protection locked="0"/>
    </xf>
    <xf numFmtId="2" fontId="21" fillId="7" borderId="114" xfId="0" applyNumberFormat="1" applyFont="1" applyFill="1" applyBorder="1" applyAlignment="1" applyProtection="1">
      <alignment horizontal="center" vertical="top" wrapText="1"/>
      <protection locked="0"/>
    </xf>
    <xf numFmtId="1" fontId="21" fillId="7" borderId="111" xfId="0" applyNumberFormat="1" applyFont="1" applyFill="1" applyBorder="1" applyAlignment="1" applyProtection="1">
      <alignment horizontal="center" vertical="top" wrapText="1"/>
      <protection locked="0"/>
    </xf>
    <xf numFmtId="1" fontId="21" fillId="7" borderId="112" xfId="0" applyNumberFormat="1" applyFont="1" applyFill="1" applyBorder="1" applyAlignment="1" applyProtection="1">
      <alignment horizontal="center" vertical="top" wrapText="1"/>
      <protection locked="0"/>
    </xf>
    <xf numFmtId="0" fontId="21" fillId="7" borderId="112" xfId="0" applyFont="1" applyFill="1" applyBorder="1" applyAlignment="1">
      <alignment horizontal="center" vertical="top"/>
    </xf>
    <xf numFmtId="0" fontId="21" fillId="7" borderId="112" xfId="0" applyNumberFormat="1" applyFont="1" applyFill="1" applyBorder="1" applyAlignment="1" applyProtection="1">
      <alignment horizontal="center" vertical="top" wrapText="1"/>
    </xf>
    <xf numFmtId="0" fontId="21" fillId="7" borderId="112" xfId="0" applyFont="1" applyFill="1" applyBorder="1" applyAlignment="1" applyProtection="1">
      <alignment horizontal="center" vertical="top"/>
    </xf>
    <xf numFmtId="4" fontId="21" fillId="7" borderId="112" xfId="20" applyNumberFormat="1" applyFont="1" applyFill="1" applyBorder="1" applyAlignment="1" applyProtection="1">
      <alignment horizontal="center" vertical="top" wrapText="1"/>
    </xf>
    <xf numFmtId="0" fontId="21" fillId="7" borderId="111" xfId="0" applyNumberFormat="1" applyFont="1" applyFill="1" applyBorder="1" applyAlignment="1">
      <alignment horizontal="center" vertical="top" wrapText="1"/>
    </xf>
    <xf numFmtId="164" fontId="21" fillId="7" borderId="90" xfId="0" applyNumberFormat="1" applyFont="1" applyFill="1" applyBorder="1" applyAlignment="1" applyProtection="1">
      <alignment horizontal="center" vertical="top" wrapText="1"/>
      <protection locked="0"/>
    </xf>
    <xf numFmtId="2" fontId="21" fillId="7" borderId="90" xfId="0" applyNumberFormat="1" applyFont="1" applyFill="1" applyBorder="1" applyAlignment="1" applyProtection="1">
      <alignment horizontal="center" vertical="top" wrapText="1"/>
      <protection locked="0"/>
    </xf>
    <xf numFmtId="0" fontId="26" fillId="7" borderId="90" xfId="1" applyNumberFormat="1" applyFont="1" applyFill="1" applyBorder="1" applyAlignment="1" applyProtection="1">
      <alignment horizontal="center" vertical="top" wrapText="1"/>
      <protection locked="0"/>
    </xf>
    <xf numFmtId="0" fontId="21" fillId="7" borderId="91" xfId="0" applyNumberFormat="1" applyFont="1" applyFill="1" applyBorder="1" applyAlignment="1" applyProtection="1">
      <alignment horizontal="center" vertical="top" wrapText="1"/>
      <protection locked="0"/>
    </xf>
    <xf numFmtId="0" fontId="21" fillId="7" borderId="90" xfId="2" applyNumberFormat="1" applyFont="1" applyFill="1" applyBorder="1" applyAlignment="1" applyProtection="1">
      <alignment horizontal="center" vertical="top" wrapText="1"/>
      <protection locked="0"/>
    </xf>
    <xf numFmtId="0" fontId="21" fillId="7" borderId="90" xfId="2" applyNumberFormat="1" applyFont="1" applyFill="1" applyBorder="1" applyAlignment="1" applyProtection="1">
      <alignment vertical="top" wrapText="1"/>
      <protection locked="0"/>
    </xf>
    <xf numFmtId="164" fontId="21" fillId="7" borderId="90" xfId="0" applyNumberFormat="1" applyFont="1" applyFill="1" applyBorder="1" applyAlignment="1">
      <alignment horizontal="center" vertical="top"/>
    </xf>
    <xf numFmtId="2" fontId="21" fillId="7" borderId="90" xfId="2" applyNumberFormat="1" applyFont="1" applyFill="1" applyBorder="1" applyAlignment="1" applyProtection="1">
      <alignment horizontal="center" vertical="top" wrapText="1"/>
      <protection locked="0"/>
    </xf>
    <xf numFmtId="0" fontId="21" fillId="7" borderId="38" xfId="2" applyNumberFormat="1" applyFont="1" applyFill="1" applyBorder="1" applyAlignment="1" applyProtection="1">
      <alignment horizontal="center" vertical="top" wrapText="1"/>
      <protection locked="0"/>
    </xf>
    <xf numFmtId="0" fontId="21" fillId="7" borderId="39" xfId="2" applyNumberFormat="1" applyFont="1" applyFill="1" applyBorder="1" applyAlignment="1" applyProtection="1">
      <alignment horizontal="left" vertical="top" wrapText="1"/>
      <protection locked="0"/>
    </xf>
    <xf numFmtId="1" fontId="21" fillId="7" borderId="40" xfId="2" applyNumberFormat="1" applyFont="1" applyFill="1" applyBorder="1" applyAlignment="1" applyProtection="1">
      <alignment horizontal="center" vertical="top" wrapText="1"/>
      <protection locked="0"/>
    </xf>
    <xf numFmtId="0" fontId="21" fillId="7" borderId="76" xfId="2" applyNumberFormat="1" applyFont="1" applyFill="1" applyBorder="1" applyAlignment="1" applyProtection="1">
      <alignment horizontal="left" vertical="top" wrapText="1"/>
      <protection locked="0"/>
    </xf>
    <xf numFmtId="1" fontId="21" fillId="7" borderId="91" xfId="2" applyNumberFormat="1" applyFont="1" applyFill="1" applyBorder="1" applyAlignment="1" applyProtection="1">
      <alignment horizontal="center" vertical="top" wrapText="1"/>
      <protection locked="0"/>
    </xf>
    <xf numFmtId="0" fontId="21" fillId="7" borderId="89" xfId="2" applyNumberFormat="1" applyFont="1" applyFill="1" applyBorder="1" applyAlignment="1" applyProtection="1">
      <alignment horizontal="left" vertical="top" wrapText="1"/>
      <protection locked="0"/>
    </xf>
    <xf numFmtId="1" fontId="21" fillId="7" borderId="93" xfId="2" applyNumberFormat="1" applyFont="1" applyFill="1" applyBorder="1" applyAlignment="1" applyProtection="1">
      <alignment horizontal="center" vertical="top" wrapText="1"/>
      <protection locked="0"/>
    </xf>
    <xf numFmtId="0" fontId="21" fillId="7" borderId="90" xfId="2" applyNumberFormat="1" applyFont="1" applyFill="1" applyBorder="1" applyAlignment="1" applyProtection="1">
      <alignment horizontal="left" vertical="top" wrapText="1"/>
      <protection locked="0"/>
    </xf>
    <xf numFmtId="1" fontId="21" fillId="7" borderId="89" xfId="0" applyNumberFormat="1" applyFont="1" applyFill="1" applyBorder="1" applyAlignment="1">
      <alignment horizontal="center" vertical="top" wrapText="1"/>
    </xf>
    <xf numFmtId="1" fontId="21" fillId="7" borderId="90" xfId="0" applyNumberFormat="1" applyFont="1" applyFill="1" applyBorder="1" applyAlignment="1">
      <alignment horizontal="center" vertical="top" wrapText="1"/>
    </xf>
    <xf numFmtId="2" fontId="21" fillId="7" borderId="90" xfId="0" applyNumberFormat="1" applyFont="1" applyFill="1" applyBorder="1" applyAlignment="1">
      <alignment vertical="top" wrapText="1"/>
    </xf>
    <xf numFmtId="2" fontId="21" fillId="7" borderId="90" xfId="0" applyNumberFormat="1" applyFont="1" applyFill="1" applyBorder="1" applyAlignment="1">
      <alignment horizontal="left" vertical="top" wrapText="1"/>
    </xf>
    <xf numFmtId="2" fontId="21" fillId="7" borderId="92" xfId="0" applyNumberFormat="1" applyFont="1" applyFill="1" applyBorder="1" applyAlignment="1">
      <alignment horizontal="center" vertical="top" wrapText="1"/>
    </xf>
    <xf numFmtId="1" fontId="21" fillId="7" borderId="38" xfId="0" applyNumberFormat="1" applyFont="1" applyFill="1" applyBorder="1" applyAlignment="1">
      <alignment horizontal="center" vertical="top" wrapText="1"/>
    </xf>
    <xf numFmtId="1" fontId="21" fillId="7" borderId="39" xfId="0" applyNumberFormat="1" applyFont="1" applyFill="1" applyBorder="1" applyAlignment="1">
      <alignment horizontal="left" vertical="top" wrapText="1"/>
    </xf>
    <xf numFmtId="1" fontId="21" fillId="7" borderId="76" xfId="0" applyNumberFormat="1" applyFont="1" applyFill="1" applyBorder="1" applyAlignment="1">
      <alignment horizontal="left" vertical="top" wrapText="1"/>
    </xf>
    <xf numFmtId="1" fontId="21" fillId="7" borderId="39" xfId="0" applyNumberFormat="1" applyFont="1" applyFill="1" applyBorder="1" applyAlignment="1">
      <alignment horizontal="center" vertical="top" wrapText="1"/>
    </xf>
    <xf numFmtId="1" fontId="21" fillId="7" borderId="89" xfId="0" applyNumberFormat="1" applyFont="1" applyFill="1" applyBorder="1" applyAlignment="1">
      <alignment horizontal="left" vertical="top" wrapText="1"/>
    </xf>
    <xf numFmtId="0" fontId="24" fillId="7" borderId="112" xfId="0" applyFont="1" applyFill="1" applyBorder="1" applyAlignment="1">
      <alignment horizontal="center" vertical="top"/>
    </xf>
    <xf numFmtId="0" fontId="21" fillId="7" borderId="89" xfId="0" applyFont="1" applyFill="1" applyBorder="1" applyAlignment="1">
      <alignment horizontal="center" vertical="top"/>
    </xf>
    <xf numFmtId="2" fontId="21" fillId="7" borderId="90" xfId="0" applyNumberFormat="1" applyFont="1" applyFill="1" applyBorder="1" applyAlignment="1">
      <alignment horizontal="center" vertical="top"/>
    </xf>
    <xf numFmtId="0" fontId="21" fillId="12" borderId="90" xfId="0" applyFont="1" applyFill="1" applyBorder="1" applyAlignment="1">
      <alignment horizontal="center" vertical="top"/>
    </xf>
    <xf numFmtId="0" fontId="21" fillId="7" borderId="91" xfId="0" applyFont="1" applyFill="1" applyBorder="1" applyAlignment="1">
      <alignment horizontal="center" vertical="top"/>
    </xf>
    <xf numFmtId="1" fontId="21" fillId="12" borderId="110" xfId="0" applyNumberFormat="1" applyFont="1" applyFill="1" applyBorder="1" applyAlignment="1">
      <alignment horizontal="center" vertical="top" wrapText="1"/>
    </xf>
    <xf numFmtId="0" fontId="21" fillId="12" borderId="106" xfId="0" applyFont="1" applyFill="1" applyBorder="1" applyAlignment="1">
      <alignment horizontal="center" vertical="top"/>
    </xf>
    <xf numFmtId="0" fontId="21" fillId="12" borderId="65" xfId="0" applyFont="1" applyFill="1" applyBorder="1" applyAlignment="1">
      <alignment horizontal="left" vertical="top"/>
    </xf>
    <xf numFmtId="1" fontId="21" fillId="7" borderId="66" xfId="0" applyNumberFormat="1" applyFont="1" applyFill="1" applyBorder="1" applyAlignment="1">
      <alignment horizontal="center" vertical="top" wrapText="1"/>
    </xf>
    <xf numFmtId="0" fontId="21" fillId="7" borderId="74" xfId="0" applyFont="1" applyFill="1" applyBorder="1" applyAlignment="1">
      <alignment horizontal="center" vertical="top"/>
    </xf>
    <xf numFmtId="0" fontId="21" fillId="7" borderId="52" xfId="0" applyFont="1" applyFill="1" applyBorder="1" applyAlignment="1">
      <alignment horizontal="left" vertical="top"/>
    </xf>
    <xf numFmtId="1" fontId="21" fillId="12" borderId="75" xfId="0" applyNumberFormat="1" applyFont="1" applyFill="1" applyBorder="1" applyAlignment="1">
      <alignment horizontal="center" vertical="top"/>
    </xf>
    <xf numFmtId="0" fontId="21" fillId="12" borderId="97" xfId="0" applyFont="1" applyFill="1" applyBorder="1" applyAlignment="1">
      <alignment horizontal="center" vertical="top"/>
    </xf>
    <xf numFmtId="0" fontId="21" fillId="12" borderId="90" xfId="0" applyFont="1" applyFill="1" applyBorder="1" applyAlignment="1">
      <alignment horizontal="left" vertical="top"/>
    </xf>
    <xf numFmtId="1" fontId="21" fillId="7" borderId="98" xfId="0" applyNumberFormat="1" applyFont="1" applyFill="1" applyBorder="1" applyAlignment="1" applyProtection="1">
      <alignment horizontal="center" vertical="top" wrapText="1"/>
      <protection locked="0"/>
    </xf>
    <xf numFmtId="0" fontId="21" fillId="7" borderId="77" xfId="0" applyFont="1" applyFill="1" applyBorder="1" applyAlignment="1" applyProtection="1">
      <alignment horizontal="center" vertical="top" wrapText="1"/>
      <protection locked="0"/>
    </xf>
    <xf numFmtId="1" fontId="21" fillId="14" borderId="78" xfId="0" applyNumberFormat="1" applyFont="1" applyFill="1" applyBorder="1" applyAlignment="1" applyProtection="1">
      <alignment horizontal="center" vertical="top" wrapText="1"/>
      <protection locked="0"/>
    </xf>
    <xf numFmtId="0" fontId="21" fillId="14" borderId="80" xfId="0" applyFont="1" applyFill="1" applyBorder="1" applyAlignment="1" applyProtection="1">
      <alignment horizontal="center" vertical="top" wrapText="1"/>
      <protection locked="0"/>
    </xf>
    <xf numFmtId="0" fontId="21" fillId="14" borderId="53" xfId="0" applyFont="1" applyFill="1" applyBorder="1" applyAlignment="1" applyProtection="1">
      <alignment horizontal="center" vertical="top" wrapText="1"/>
      <protection locked="0"/>
    </xf>
    <xf numFmtId="1" fontId="21" fillId="14" borderId="93" xfId="0" applyNumberFormat="1" applyFont="1" applyFill="1" applyBorder="1" applyAlignment="1" applyProtection="1">
      <alignment horizontal="center" vertical="top" wrapText="1"/>
      <protection locked="0"/>
    </xf>
    <xf numFmtId="0" fontId="21" fillId="14" borderId="89" xfId="0" applyFont="1" applyFill="1" applyBorder="1" applyAlignment="1" applyProtection="1">
      <alignment horizontal="left" vertical="top" wrapText="1"/>
      <protection locked="0"/>
    </xf>
    <xf numFmtId="4" fontId="21" fillId="14" borderId="90" xfId="0" applyNumberFormat="1" applyFont="1" applyFill="1" applyBorder="1" applyAlignment="1" applyProtection="1">
      <alignment horizontal="center" vertical="top" wrapText="1"/>
      <protection locked="0"/>
    </xf>
    <xf numFmtId="1" fontId="21" fillId="12" borderId="75" xfId="0" applyNumberFormat="1" applyFont="1" applyFill="1" applyBorder="1" applyAlignment="1">
      <alignment horizontal="center" vertical="top" wrapText="1"/>
    </xf>
    <xf numFmtId="1" fontId="21" fillId="14" borderId="79" xfId="0" applyNumberFormat="1" applyFont="1" applyFill="1" applyBorder="1" applyAlignment="1" applyProtection="1">
      <alignment horizontal="center" vertical="top" wrapText="1"/>
      <protection locked="0"/>
    </xf>
    <xf numFmtId="0" fontId="21" fillId="14" borderId="64" xfId="0" applyFont="1" applyFill="1" applyBorder="1" applyAlignment="1" applyProtection="1">
      <alignment horizontal="center" vertical="top" wrapText="1"/>
      <protection locked="0"/>
    </xf>
    <xf numFmtId="0" fontId="21" fillId="14" borderId="65" xfId="0" applyFont="1" applyFill="1" applyBorder="1" applyAlignment="1" applyProtection="1">
      <alignment horizontal="center" vertical="top" wrapText="1"/>
      <protection locked="0"/>
    </xf>
    <xf numFmtId="0" fontId="21" fillId="12" borderId="90" xfId="0" applyFont="1" applyFill="1" applyBorder="1" applyAlignment="1">
      <alignment horizontal="center" vertical="top" wrapText="1"/>
    </xf>
    <xf numFmtId="4" fontId="21" fillId="7" borderId="112" xfId="0" applyNumberFormat="1" applyFont="1" applyFill="1" applyBorder="1" applyAlignment="1">
      <alignment horizontal="center" vertical="top" wrapText="1"/>
    </xf>
    <xf numFmtId="2" fontId="21" fillId="7" borderId="112" xfId="0" applyNumberFormat="1" applyFont="1" applyFill="1" applyBorder="1" applyAlignment="1">
      <alignment horizontal="center" vertical="top"/>
    </xf>
    <xf numFmtId="0" fontId="21" fillId="14" borderId="112" xfId="0" applyFont="1" applyFill="1" applyBorder="1" applyAlignment="1" applyProtection="1">
      <alignment horizontal="center" vertical="top" wrapText="1"/>
      <protection locked="0"/>
    </xf>
    <xf numFmtId="4" fontId="21" fillId="14" borderId="112" xfId="0" applyNumberFormat="1" applyFont="1" applyFill="1" applyBorder="1" applyAlignment="1" applyProtection="1">
      <alignment horizontal="center" vertical="top" wrapText="1"/>
      <protection locked="0"/>
    </xf>
    <xf numFmtId="3" fontId="21" fillId="14" borderId="112" xfId="0" applyNumberFormat="1" applyFont="1" applyFill="1" applyBorder="1" applyAlignment="1" applyProtection="1">
      <alignment horizontal="center" vertical="top" wrapText="1"/>
      <protection locked="0"/>
    </xf>
    <xf numFmtId="0" fontId="21" fillId="7" borderId="113" xfId="0" applyFont="1" applyFill="1" applyBorder="1" applyAlignment="1">
      <alignment horizontal="center" vertical="top"/>
    </xf>
    <xf numFmtId="0" fontId="21" fillId="12" borderId="111" xfId="0" applyFont="1" applyFill="1" applyBorder="1" applyAlignment="1">
      <alignment horizontal="center" vertical="top"/>
    </xf>
    <xf numFmtId="0" fontId="21" fillId="12" borderId="112" xfId="0" applyFont="1" applyFill="1" applyBorder="1" applyAlignment="1">
      <alignment horizontal="center" vertical="top"/>
    </xf>
    <xf numFmtId="0" fontId="21" fillId="12" borderId="114" xfId="0" applyFont="1" applyFill="1" applyBorder="1" applyAlignment="1">
      <alignment horizontal="center" vertical="top"/>
    </xf>
    <xf numFmtId="0" fontId="21" fillId="7" borderId="111" xfId="0" applyFont="1" applyFill="1" applyBorder="1" applyAlignment="1">
      <alignment horizontal="center" vertical="top" wrapText="1"/>
    </xf>
    <xf numFmtId="0" fontId="21" fillId="7" borderId="114" xfId="0" applyFont="1" applyFill="1" applyBorder="1" applyAlignment="1">
      <alignment horizontal="center" vertical="top"/>
    </xf>
    <xf numFmtId="0" fontId="21" fillId="12" borderId="111" xfId="0" applyFont="1" applyFill="1" applyBorder="1" applyAlignment="1">
      <alignment horizontal="center" vertical="top" wrapText="1"/>
    </xf>
    <xf numFmtId="0" fontId="21" fillId="7" borderId="111" xfId="0" applyFont="1" applyFill="1" applyBorder="1" applyAlignment="1" applyProtection="1">
      <alignment horizontal="center" vertical="top" wrapText="1"/>
      <protection locked="0"/>
    </xf>
    <xf numFmtId="0" fontId="21" fillId="7" borderId="112" xfId="0" applyFont="1" applyFill="1" applyBorder="1" applyAlignment="1" applyProtection="1">
      <alignment horizontal="center" vertical="top" wrapText="1"/>
      <protection locked="0"/>
    </xf>
    <xf numFmtId="0" fontId="21" fillId="7" borderId="114" xfId="0" applyFont="1" applyFill="1" applyBorder="1" applyAlignment="1" applyProtection="1">
      <alignment horizontal="center" vertical="top" wrapText="1"/>
      <protection locked="0"/>
    </xf>
    <xf numFmtId="0" fontId="32" fillId="7" borderId="112" xfId="0" applyFont="1" applyFill="1" applyBorder="1" applyAlignment="1">
      <alignment vertical="top" wrapText="1"/>
    </xf>
    <xf numFmtId="0" fontId="21" fillId="7" borderId="112" xfId="0" applyFont="1" applyFill="1" applyBorder="1" applyAlignment="1">
      <alignment horizontal="left" vertical="top"/>
    </xf>
    <xf numFmtId="4" fontId="21" fillId="7" borderId="112" xfId="0" applyNumberFormat="1" applyFont="1" applyFill="1" applyBorder="1" applyAlignment="1">
      <alignment horizontal="center" vertical="top"/>
    </xf>
    <xf numFmtId="0" fontId="21" fillId="7" borderId="112" xfId="0" applyFont="1" applyFill="1" applyBorder="1" applyAlignment="1">
      <alignment vertical="top"/>
    </xf>
    <xf numFmtId="1" fontId="21" fillId="7" borderId="112" xfId="0" applyNumberFormat="1" applyFont="1" applyFill="1" applyBorder="1" applyAlignment="1">
      <alignment horizontal="left" vertical="top"/>
    </xf>
    <xf numFmtId="14" fontId="21" fillId="7" borderId="112" xfId="0" applyNumberFormat="1" applyFont="1" applyFill="1" applyBorder="1" applyAlignment="1">
      <alignment horizontal="center" vertical="top"/>
    </xf>
    <xf numFmtId="0" fontId="21" fillId="7" borderId="113" xfId="0" applyFont="1" applyFill="1" applyBorder="1" applyAlignment="1">
      <alignment horizontal="center" vertical="top" wrapText="1"/>
    </xf>
    <xf numFmtId="0" fontId="21" fillId="7" borderId="111" xfId="0" applyFont="1" applyFill="1" applyBorder="1" applyAlignment="1">
      <alignment horizontal="center" vertical="top"/>
    </xf>
    <xf numFmtId="0" fontId="21" fillId="12" borderId="112" xfId="0" applyFont="1" applyFill="1" applyBorder="1" applyAlignment="1">
      <alignment horizontal="center" vertical="top" wrapText="1"/>
    </xf>
    <xf numFmtId="0" fontId="31" fillId="7" borderId="112" xfId="1" applyFont="1" applyFill="1" applyBorder="1" applyAlignment="1" applyProtection="1">
      <alignment horizontal="center" vertical="top"/>
    </xf>
    <xf numFmtId="0" fontId="21" fillId="7" borderId="112" xfId="0" applyFont="1" applyFill="1" applyBorder="1" applyAlignment="1" applyProtection="1">
      <alignment horizontal="center" vertical="top"/>
      <protection locked="0"/>
    </xf>
    <xf numFmtId="0" fontId="21" fillId="7" borderId="112" xfId="0" applyFont="1" applyFill="1" applyBorder="1" applyAlignment="1" applyProtection="1">
      <alignment vertical="top"/>
      <protection locked="0"/>
    </xf>
    <xf numFmtId="4" fontId="21" fillId="7" borderId="112" xfId="0" applyNumberFormat="1" applyFont="1" applyFill="1" applyBorder="1" applyAlignment="1" applyProtection="1">
      <alignment horizontal="center" vertical="top"/>
      <protection locked="0"/>
    </xf>
    <xf numFmtId="0" fontId="21" fillId="7" borderId="112" xfId="0" applyFont="1" applyFill="1" applyBorder="1" applyAlignment="1" applyProtection="1">
      <alignment horizontal="left" vertical="top"/>
      <protection locked="0"/>
    </xf>
    <xf numFmtId="0" fontId="31" fillId="7" borderId="112" xfId="1" applyFont="1" applyFill="1" applyBorder="1" applyAlignment="1" applyProtection="1">
      <alignment horizontal="center" vertical="top"/>
      <protection locked="0"/>
    </xf>
    <xf numFmtId="0" fontId="21" fillId="7" borderId="113" xfId="0" applyFont="1" applyFill="1" applyBorder="1" applyAlignment="1" applyProtection="1">
      <alignment horizontal="center" vertical="top"/>
      <protection locked="0"/>
    </xf>
    <xf numFmtId="0" fontId="21" fillId="7" borderId="111" xfId="0" applyFont="1" applyFill="1" applyBorder="1" applyAlignment="1" applyProtection="1">
      <alignment horizontal="center" vertical="top"/>
      <protection locked="0"/>
    </xf>
    <xf numFmtId="0" fontId="21" fillId="7" borderId="114" xfId="0" applyFont="1" applyFill="1" applyBorder="1" applyAlignment="1" applyProtection="1">
      <alignment horizontal="center" vertical="top"/>
      <protection locked="0"/>
    </xf>
    <xf numFmtId="0" fontId="21" fillId="7" borderId="115" xfId="0" applyNumberFormat="1" applyFont="1" applyFill="1" applyBorder="1" applyAlignment="1" applyProtection="1">
      <alignment horizontal="center" vertical="top" wrapText="1"/>
      <protection locked="0"/>
    </xf>
    <xf numFmtId="0" fontId="21" fillId="7" borderId="115" xfId="0" applyNumberFormat="1" applyFont="1" applyFill="1" applyBorder="1" applyAlignment="1" applyProtection="1">
      <alignment vertical="top" wrapText="1"/>
      <protection locked="0"/>
    </xf>
    <xf numFmtId="0" fontId="21" fillId="7" borderId="115" xfId="0" applyNumberFormat="1" applyFont="1" applyFill="1" applyBorder="1" applyAlignment="1" applyProtection="1">
      <alignment horizontal="left" vertical="top" wrapText="1"/>
      <protection locked="0"/>
    </xf>
    <xf numFmtId="4" fontId="21" fillId="7" borderId="115" xfId="0" applyNumberFormat="1" applyFont="1" applyFill="1" applyBorder="1" applyAlignment="1" applyProtection="1">
      <alignment horizontal="center" vertical="top" wrapText="1"/>
      <protection locked="0"/>
    </xf>
    <xf numFmtId="0" fontId="21" fillId="7" borderId="10" xfId="0" applyNumberFormat="1" applyFont="1" applyFill="1" applyBorder="1" applyAlignment="1" applyProtection="1">
      <alignment horizontal="center" vertical="top" wrapText="1"/>
      <protection locked="0"/>
    </xf>
    <xf numFmtId="0" fontId="21" fillId="7" borderId="10" xfId="0" applyNumberFormat="1" applyFont="1" applyFill="1" applyBorder="1" applyAlignment="1" applyProtection="1">
      <alignment vertical="top" wrapText="1"/>
      <protection locked="0"/>
    </xf>
    <xf numFmtId="0" fontId="21" fillId="7" borderId="10" xfId="0" applyNumberFormat="1" applyFont="1" applyFill="1" applyBorder="1" applyAlignment="1" applyProtection="1">
      <alignment horizontal="left" vertical="top" wrapText="1"/>
      <protection locked="0"/>
    </xf>
    <xf numFmtId="4" fontId="21" fillId="7" borderId="10" xfId="0" applyNumberFormat="1" applyFont="1" applyFill="1" applyBorder="1" applyAlignment="1" applyProtection="1">
      <alignment horizontal="center" vertical="top" wrapText="1"/>
      <protection locked="0"/>
    </xf>
    <xf numFmtId="0" fontId="21" fillId="7" borderId="50" xfId="0" applyNumberFormat="1" applyFont="1" applyFill="1" applyBorder="1" applyAlignment="1" applyProtection="1">
      <alignment horizontal="center" vertical="top" wrapText="1"/>
      <protection locked="0"/>
    </xf>
    <xf numFmtId="0" fontId="21" fillId="7" borderId="50" xfId="0" applyNumberFormat="1" applyFont="1" applyFill="1" applyBorder="1" applyAlignment="1" applyProtection="1">
      <alignment vertical="top" wrapText="1"/>
      <protection locked="0"/>
    </xf>
    <xf numFmtId="0" fontId="21" fillId="7" borderId="50" xfId="0" applyNumberFormat="1" applyFont="1" applyFill="1" applyBorder="1" applyAlignment="1" applyProtection="1">
      <alignment horizontal="left" vertical="top" wrapText="1"/>
      <protection locked="0"/>
    </xf>
    <xf numFmtId="4" fontId="21" fillId="7" borderId="50" xfId="0" applyNumberFormat="1" applyFont="1" applyFill="1" applyBorder="1" applyAlignment="1" applyProtection="1">
      <alignment horizontal="center" vertical="top" wrapText="1"/>
      <protection locked="0"/>
    </xf>
    <xf numFmtId="14" fontId="21" fillId="7" borderId="90" xfId="0" applyNumberFormat="1" applyFont="1" applyFill="1" applyBorder="1" applyAlignment="1">
      <alignment horizontal="center" vertical="top" wrapText="1"/>
    </xf>
    <xf numFmtId="0" fontId="21" fillId="7" borderId="34" xfId="0" applyNumberFormat="1" applyFont="1" applyFill="1" applyBorder="1" applyAlignment="1" applyProtection="1">
      <alignment horizontal="center" vertical="top" wrapText="1"/>
      <protection locked="0"/>
    </xf>
    <xf numFmtId="0" fontId="21" fillId="7" borderId="50" xfId="0" applyNumberFormat="1" applyFont="1" applyFill="1" applyBorder="1" applyAlignment="1" applyProtection="1">
      <alignment horizontal="left" vertical="top" wrapText="1"/>
      <protection locked="0"/>
    </xf>
    <xf numFmtId="1" fontId="21" fillId="7" borderId="67" xfId="0" applyNumberFormat="1" applyFont="1" applyFill="1" applyBorder="1" applyAlignment="1" applyProtection="1">
      <alignment horizontal="center" vertical="top" wrapText="1"/>
      <protection locked="0"/>
    </xf>
    <xf numFmtId="0" fontId="21" fillId="7" borderId="49" xfId="0" applyNumberFormat="1" applyFont="1" applyFill="1" applyBorder="1" applyAlignment="1" applyProtection="1">
      <alignment horizontal="center" vertical="top" wrapText="1"/>
      <protection locked="0"/>
    </xf>
    <xf numFmtId="0" fontId="21" fillId="7" borderId="8" xfId="0" applyNumberFormat="1" applyFont="1" applyFill="1" applyBorder="1" applyAlignment="1" applyProtection="1">
      <alignment horizontal="left" vertical="top" wrapText="1"/>
      <protection locked="0"/>
    </xf>
    <xf numFmtId="1" fontId="21" fillId="7" borderId="25" xfId="0" applyNumberFormat="1" applyFont="1" applyFill="1" applyBorder="1" applyAlignment="1" applyProtection="1">
      <alignment horizontal="center" vertical="top" wrapText="1"/>
      <protection locked="0"/>
    </xf>
    <xf numFmtId="0" fontId="21" fillId="7" borderId="9" xfId="0" applyNumberFormat="1" applyFont="1" applyFill="1" applyBorder="1" applyAlignment="1" applyProtection="1">
      <alignment horizontal="center" vertical="top" wrapText="1"/>
      <protection locked="0"/>
    </xf>
    <xf numFmtId="0" fontId="21" fillId="7" borderId="50" xfId="0" applyNumberFormat="1" applyFont="1" applyFill="1" applyBorder="1" applyAlignment="1" applyProtection="1">
      <alignment horizontal="center" vertical="top" wrapText="1"/>
      <protection locked="0"/>
    </xf>
    <xf numFmtId="1" fontId="21" fillId="7" borderId="51" xfId="0" applyNumberFormat="1" applyFont="1" applyFill="1" applyBorder="1" applyAlignment="1" applyProtection="1">
      <alignment horizontal="center" vertical="top" wrapText="1"/>
      <protection locked="0"/>
    </xf>
    <xf numFmtId="0" fontId="21" fillId="7" borderId="90" xfId="0" quotePrefix="1" applyNumberFormat="1" applyFont="1" applyFill="1" applyBorder="1" applyAlignment="1" applyProtection="1">
      <alignment horizontal="center" vertical="top" wrapText="1"/>
      <protection locked="0"/>
    </xf>
    <xf numFmtId="0" fontId="21" fillId="7" borderId="90" xfId="0" applyNumberFormat="1" applyFont="1" applyFill="1" applyBorder="1" applyAlignment="1" applyProtection="1">
      <alignment horizontal="center" vertical="top"/>
      <protection locked="0"/>
    </xf>
    <xf numFmtId="4" fontId="21" fillId="7" borderId="115" xfId="0" applyNumberFormat="1" applyFont="1" applyFill="1" applyBorder="1" applyAlignment="1" applyProtection="1">
      <alignment horizontal="right" vertical="top" wrapText="1"/>
      <protection locked="0"/>
    </xf>
    <xf numFmtId="0" fontId="26" fillId="7" borderId="90" xfId="1" applyFont="1" applyFill="1" applyBorder="1" applyAlignment="1" applyProtection="1">
      <alignment horizontal="center" vertical="top" wrapText="1"/>
      <protection locked="0"/>
    </xf>
    <xf numFmtId="4" fontId="21" fillId="7" borderId="10" xfId="0" applyNumberFormat="1" applyFont="1" applyFill="1" applyBorder="1" applyAlignment="1" applyProtection="1">
      <alignment horizontal="right" vertical="top" wrapText="1"/>
      <protection locked="0"/>
    </xf>
    <xf numFmtId="4" fontId="21" fillId="7" borderId="50" xfId="0" applyNumberFormat="1" applyFont="1" applyFill="1" applyBorder="1" applyAlignment="1" applyProtection="1">
      <alignment horizontal="right" vertical="top" wrapText="1"/>
      <protection locked="0"/>
    </xf>
    <xf numFmtId="49" fontId="26" fillId="7" borderId="90" xfId="1" applyNumberFormat="1" applyFont="1" applyFill="1" applyBorder="1" applyAlignment="1" applyProtection="1">
      <alignment horizontal="center" vertical="top" wrapText="1"/>
    </xf>
    <xf numFmtId="49" fontId="21" fillId="7" borderId="91" xfId="0" applyNumberFormat="1" applyFont="1" applyFill="1" applyBorder="1" applyAlignment="1" applyProtection="1">
      <alignment horizontal="center" vertical="top" wrapText="1"/>
      <protection locked="0"/>
    </xf>
    <xf numFmtId="49" fontId="21" fillId="7" borderId="92" xfId="0" applyNumberFormat="1" applyFont="1" applyFill="1" applyBorder="1" applyAlignment="1" applyProtection="1">
      <alignment horizontal="center" vertical="top" wrapText="1"/>
      <protection locked="0"/>
    </xf>
    <xf numFmtId="49" fontId="21" fillId="7" borderId="60" xfId="0" applyNumberFormat="1" applyFont="1" applyFill="1" applyBorder="1" applyAlignment="1" applyProtection="1">
      <alignment horizontal="left" vertical="top" wrapText="1"/>
      <protection locked="0"/>
    </xf>
    <xf numFmtId="49" fontId="21" fillId="7" borderId="38" xfId="0" applyNumberFormat="1" applyFont="1" applyFill="1" applyBorder="1" applyAlignment="1" applyProtection="1">
      <alignment horizontal="center" vertical="top" wrapText="1"/>
      <protection locked="0"/>
    </xf>
    <xf numFmtId="49" fontId="21" fillId="7" borderId="39" xfId="0" applyNumberFormat="1" applyFont="1" applyFill="1" applyBorder="1" applyAlignment="1" applyProtection="1">
      <alignment horizontal="left" vertical="top" wrapText="1"/>
      <protection locked="0"/>
    </xf>
    <xf numFmtId="49" fontId="21" fillId="7" borderId="39" xfId="0" applyNumberFormat="1" applyFont="1" applyFill="1" applyBorder="1" applyAlignment="1" applyProtection="1">
      <alignment horizontal="center" vertical="top" wrapText="1"/>
      <protection locked="0"/>
    </xf>
    <xf numFmtId="49" fontId="21" fillId="7" borderId="89" xfId="0" applyNumberFormat="1" applyFont="1" applyFill="1" applyBorder="1" applyAlignment="1" applyProtection="1">
      <alignment horizontal="left" vertical="top" wrapText="1"/>
      <protection locked="0"/>
    </xf>
    <xf numFmtId="0" fontId="21" fillId="7" borderId="90" xfId="15" applyFont="1" applyFill="1" applyBorder="1" applyAlignment="1">
      <alignment vertical="top" wrapText="1"/>
    </xf>
    <xf numFmtId="1" fontId="21" fillId="7" borderId="90" xfId="0" applyNumberFormat="1" applyFont="1" applyFill="1" applyBorder="1" applyAlignment="1" applyProtection="1">
      <alignment horizontal="center" vertical="top" wrapText="1"/>
      <protection locked="0"/>
    </xf>
    <xf numFmtId="9" fontId="21" fillId="7" borderId="90" xfId="0" applyNumberFormat="1" applyFont="1" applyFill="1" applyBorder="1" applyAlignment="1" applyProtection="1">
      <alignment horizontal="center" vertical="top" wrapText="1"/>
      <protection locked="0"/>
    </xf>
    <xf numFmtId="49" fontId="21" fillId="7" borderId="90" xfId="0" applyNumberFormat="1" applyFont="1" applyFill="1" applyBorder="1" applyAlignment="1" applyProtection="1">
      <alignment vertical="top" wrapText="1"/>
      <protection locked="0"/>
    </xf>
    <xf numFmtId="2" fontId="21" fillId="7" borderId="90" xfId="4" applyNumberFormat="1" applyFont="1" applyFill="1" applyBorder="1" applyAlignment="1">
      <alignment horizontal="center" vertical="top" wrapText="1"/>
    </xf>
    <xf numFmtId="0" fontId="21" fillId="7" borderId="90" xfId="4" applyFont="1" applyFill="1" applyBorder="1" applyAlignment="1">
      <alignment horizontal="center" vertical="top" wrapText="1"/>
    </xf>
    <xf numFmtId="49" fontId="21" fillId="7" borderId="36" xfId="0" applyNumberFormat="1" applyFont="1" applyFill="1" applyBorder="1" applyAlignment="1" applyProtection="1">
      <alignment horizontal="center" vertical="top" wrapText="1"/>
      <protection locked="0"/>
    </xf>
    <xf numFmtId="0" fontId="21" fillId="7" borderId="107" xfId="0" applyNumberFormat="1" applyFont="1" applyFill="1" applyBorder="1" applyAlignment="1" applyProtection="1">
      <alignment horizontal="center" vertical="top" wrapText="1"/>
      <protection locked="0"/>
    </xf>
    <xf numFmtId="0" fontId="21" fillId="7" borderId="69" xfId="0" applyNumberFormat="1" applyFont="1" applyFill="1" applyBorder="1" applyAlignment="1" applyProtection="1">
      <alignment horizontal="left" vertical="top" wrapText="1"/>
      <protection locked="0"/>
    </xf>
    <xf numFmtId="1" fontId="21" fillId="7" borderId="70" xfId="0" applyNumberFormat="1" applyFont="1" applyFill="1" applyBorder="1" applyAlignment="1" applyProtection="1">
      <alignment horizontal="center" vertical="top" wrapText="1"/>
      <protection locked="0"/>
    </xf>
    <xf numFmtId="0" fontId="21" fillId="7" borderId="5" xfId="0" applyNumberFormat="1" applyFont="1" applyFill="1" applyBorder="1" applyAlignment="1" applyProtection="1">
      <alignment horizontal="center" vertical="top" wrapText="1"/>
      <protection locked="0"/>
    </xf>
    <xf numFmtId="0" fontId="21" fillId="7" borderId="6" xfId="0" applyNumberFormat="1" applyFont="1" applyFill="1" applyBorder="1" applyAlignment="1" applyProtection="1">
      <alignment horizontal="left" vertical="top" wrapText="1"/>
      <protection locked="0"/>
    </xf>
    <xf numFmtId="1" fontId="21" fillId="7" borderId="7" xfId="0" applyNumberFormat="1" applyFont="1" applyFill="1" applyBorder="1" applyAlignment="1" applyProtection="1">
      <alignment horizontal="center" vertical="top" wrapText="1"/>
      <protection locked="0"/>
    </xf>
    <xf numFmtId="0" fontId="21" fillId="7" borderId="6" xfId="0" applyNumberFormat="1" applyFont="1" applyFill="1" applyBorder="1" applyAlignment="1" applyProtection="1">
      <alignment horizontal="center" vertical="top" wrapText="1"/>
      <protection locked="0"/>
    </xf>
    <xf numFmtId="1" fontId="21" fillId="7" borderId="14" xfId="0" applyNumberFormat="1" applyFont="1" applyFill="1" applyBorder="1" applyAlignment="1" applyProtection="1">
      <alignment horizontal="center" vertical="top" wrapText="1"/>
      <protection locked="0"/>
    </xf>
    <xf numFmtId="4" fontId="21" fillId="7" borderId="90" xfId="0" applyNumberFormat="1" applyFont="1" applyFill="1" applyBorder="1" applyAlignment="1" applyProtection="1">
      <alignment horizontal="left" vertical="top" wrapText="1"/>
      <protection locked="0"/>
    </xf>
    <xf numFmtId="49" fontId="21" fillId="7" borderId="5" xfId="0" applyNumberFormat="1" applyFont="1" applyFill="1" applyBorder="1" applyAlignment="1" applyProtection="1">
      <alignment horizontal="center" vertical="top" wrapText="1"/>
      <protection locked="0"/>
    </xf>
    <xf numFmtId="49" fontId="21" fillId="7" borderId="6" xfId="0" applyNumberFormat="1" applyFont="1" applyFill="1" applyBorder="1" applyAlignment="1" applyProtection="1">
      <alignment horizontal="left" vertical="top" wrapText="1"/>
      <protection locked="0"/>
    </xf>
    <xf numFmtId="10" fontId="21" fillId="7" borderId="90" xfId="0" applyNumberFormat="1" applyFont="1" applyFill="1" applyBorder="1" applyAlignment="1" applyProtection="1">
      <alignment horizontal="center" vertical="top" wrapText="1"/>
      <protection locked="0"/>
    </xf>
    <xf numFmtId="9" fontId="21" fillId="7" borderId="60" xfId="0" applyNumberFormat="1" applyFont="1" applyFill="1" applyBorder="1" applyAlignment="1" applyProtection="1">
      <alignment horizontal="left" vertical="top" wrapText="1"/>
      <protection locked="0"/>
    </xf>
    <xf numFmtId="9" fontId="21" fillId="7" borderId="39" xfId="0" applyNumberFormat="1" applyFont="1" applyFill="1" applyBorder="1" applyAlignment="1" applyProtection="1">
      <alignment horizontal="left" vertical="top" wrapText="1"/>
      <protection locked="0"/>
    </xf>
    <xf numFmtId="9" fontId="21" fillId="7" borderId="39" xfId="0" applyNumberFormat="1" applyFont="1" applyFill="1" applyBorder="1" applyAlignment="1" applyProtection="1">
      <alignment horizontal="center" vertical="top" wrapText="1"/>
      <protection locked="0"/>
    </xf>
    <xf numFmtId="172" fontId="21" fillId="7" borderId="90" xfId="0" applyNumberFormat="1" applyFont="1" applyFill="1" applyBorder="1" applyAlignment="1" applyProtection="1">
      <alignment horizontal="center" vertical="top" wrapText="1"/>
      <protection locked="0"/>
    </xf>
    <xf numFmtId="0" fontId="21" fillId="7" borderId="90" xfId="16" applyNumberFormat="1" applyFont="1" applyFill="1" applyBorder="1" applyAlignment="1" applyProtection="1">
      <alignment horizontal="center" vertical="top" wrapText="1"/>
      <protection locked="0"/>
    </xf>
    <xf numFmtId="0" fontId="21" fillId="7" borderId="90" xfId="16" applyNumberFormat="1" applyFont="1" applyFill="1" applyBorder="1" applyAlignment="1">
      <alignment horizontal="center" vertical="top" wrapText="1"/>
    </xf>
    <xf numFmtId="0" fontId="21" fillId="7" borderId="90" xfId="16" applyNumberFormat="1" applyFont="1" applyFill="1" applyBorder="1" applyAlignment="1" applyProtection="1">
      <alignment vertical="top" wrapText="1"/>
      <protection locked="0"/>
    </xf>
    <xf numFmtId="0" fontId="21" fillId="7" borderId="90" xfId="16" quotePrefix="1" applyNumberFormat="1" applyFont="1" applyFill="1" applyBorder="1" applyAlignment="1" applyProtection="1">
      <alignment horizontal="center" vertical="top" wrapText="1"/>
      <protection locked="0"/>
    </xf>
    <xf numFmtId="0" fontId="21" fillId="7" borderId="90" xfId="16" applyNumberFormat="1" applyFont="1" applyFill="1" applyBorder="1" applyAlignment="1" applyProtection="1">
      <alignment horizontal="left" vertical="top" wrapText="1"/>
      <protection locked="0"/>
    </xf>
    <xf numFmtId="4" fontId="21" fillId="7" borderId="90" xfId="16" applyNumberFormat="1" applyFont="1" applyFill="1" applyBorder="1" applyAlignment="1" applyProtection="1">
      <alignment horizontal="right" vertical="top" wrapText="1"/>
      <protection locked="0"/>
    </xf>
    <xf numFmtId="0" fontId="21" fillId="7" borderId="91" xfId="16" applyNumberFormat="1" applyFont="1" applyFill="1" applyBorder="1" applyAlignment="1" applyProtection="1">
      <alignment horizontal="center" vertical="top" wrapText="1"/>
      <protection locked="0"/>
    </xf>
    <xf numFmtId="1" fontId="21" fillId="7" borderId="110" xfId="16" applyNumberFormat="1" applyFont="1" applyFill="1" applyBorder="1" applyAlignment="1" applyProtection="1">
      <alignment horizontal="center" vertical="top" wrapText="1"/>
      <protection locked="0"/>
    </xf>
    <xf numFmtId="0" fontId="21" fillId="7" borderId="92" xfId="16" applyNumberFormat="1" applyFont="1" applyFill="1" applyBorder="1" applyAlignment="1" applyProtection="1">
      <alignment horizontal="center" vertical="top" wrapText="1"/>
      <protection locked="0"/>
    </xf>
    <xf numFmtId="0" fontId="21" fillId="7" borderId="60" xfId="16" applyNumberFormat="1" applyFont="1" applyFill="1" applyBorder="1" applyAlignment="1" applyProtection="1">
      <alignment horizontal="left" vertical="top" wrapText="1"/>
      <protection locked="0"/>
    </xf>
    <xf numFmtId="1" fontId="21" fillId="7" borderId="61" xfId="16" applyNumberFormat="1" applyFont="1" applyFill="1" applyBorder="1" applyAlignment="1" applyProtection="1">
      <alignment horizontal="center" vertical="top" wrapText="1"/>
      <protection locked="0"/>
    </xf>
    <xf numFmtId="0" fontId="21" fillId="7" borderId="38" xfId="16" applyNumberFormat="1" applyFont="1" applyFill="1" applyBorder="1" applyAlignment="1" applyProtection="1">
      <alignment horizontal="center" vertical="top" wrapText="1"/>
      <protection locked="0"/>
    </xf>
    <xf numFmtId="0" fontId="21" fillId="7" borderId="39" xfId="16" applyNumberFormat="1" applyFont="1" applyFill="1" applyBorder="1" applyAlignment="1" applyProtection="1">
      <alignment horizontal="left" vertical="top" wrapText="1"/>
      <protection locked="0"/>
    </xf>
    <xf numFmtId="1" fontId="21" fillId="7" borderId="40" xfId="16" applyNumberFormat="1" applyFont="1" applyFill="1" applyBorder="1" applyAlignment="1" applyProtection="1">
      <alignment horizontal="center" vertical="top" wrapText="1"/>
      <protection locked="0"/>
    </xf>
    <xf numFmtId="0" fontId="21" fillId="7" borderId="39" xfId="16" applyNumberFormat="1" applyFont="1" applyFill="1" applyBorder="1" applyAlignment="1" applyProtection="1">
      <alignment horizontal="center" vertical="top" wrapText="1"/>
      <protection locked="0"/>
    </xf>
    <xf numFmtId="1" fontId="21" fillId="7" borderId="91" xfId="16" applyNumberFormat="1" applyFont="1" applyFill="1" applyBorder="1" applyAlignment="1" applyProtection="1">
      <alignment horizontal="center" vertical="top" wrapText="1"/>
      <protection locked="0"/>
    </xf>
    <xf numFmtId="0" fontId="21" fillId="7" borderId="89" xfId="16" applyNumberFormat="1" applyFont="1" applyFill="1" applyBorder="1" applyAlignment="1" applyProtection="1">
      <alignment horizontal="left" vertical="top" wrapText="1"/>
      <protection locked="0"/>
    </xf>
    <xf numFmtId="1" fontId="21" fillId="7" borderId="93" xfId="16" applyNumberFormat="1" applyFont="1" applyFill="1" applyBorder="1" applyAlignment="1" applyProtection="1">
      <alignment horizontal="center" vertical="top" wrapText="1"/>
      <protection locked="0"/>
    </xf>
    <xf numFmtId="0" fontId="21" fillId="7" borderId="28" xfId="0" applyNumberFormat="1" applyFont="1" applyFill="1" applyBorder="1" applyAlignment="1" applyProtection="1">
      <alignment horizontal="center" vertical="top" wrapText="1"/>
      <protection locked="0"/>
    </xf>
    <xf numFmtId="0" fontId="21" fillId="7" borderId="0" xfId="0" applyNumberFormat="1" applyFont="1" applyFill="1" applyBorder="1" applyAlignment="1" applyProtection="1">
      <alignment horizontal="left" vertical="top" wrapText="1"/>
      <protection locked="0"/>
    </xf>
    <xf numFmtId="1" fontId="21" fillId="7" borderId="68" xfId="0" applyNumberFormat="1" applyFont="1" applyFill="1" applyBorder="1" applyAlignment="1" applyProtection="1">
      <alignment horizontal="center" vertical="top" wrapText="1"/>
      <protection locked="0"/>
    </xf>
    <xf numFmtId="0" fontId="21" fillId="7" borderId="90" xfId="11" applyNumberFormat="1" applyFont="1" applyFill="1" applyBorder="1" applyAlignment="1" applyProtection="1">
      <alignment horizontal="center" vertical="top" wrapText="1"/>
      <protection locked="0"/>
    </xf>
    <xf numFmtId="0" fontId="21" fillId="7" borderId="90" xfId="11" applyNumberFormat="1" applyFont="1" applyFill="1" applyBorder="1" applyAlignment="1">
      <alignment horizontal="center" vertical="top" wrapText="1"/>
    </xf>
    <xf numFmtId="0" fontId="21" fillId="7" borderId="90" xfId="11" applyNumberFormat="1" applyFont="1" applyFill="1" applyBorder="1" applyAlignment="1" applyProtection="1">
      <alignment vertical="top" wrapText="1"/>
      <protection locked="0"/>
    </xf>
    <xf numFmtId="0" fontId="21" fillId="7" borderId="90" xfId="11" applyNumberFormat="1" applyFont="1" applyFill="1" applyBorder="1" applyAlignment="1" applyProtection="1">
      <alignment horizontal="left" vertical="top" wrapText="1"/>
      <protection locked="0"/>
    </xf>
    <xf numFmtId="4" fontId="21" fillId="7" borderId="90" xfId="11" applyNumberFormat="1" applyFont="1" applyFill="1" applyBorder="1" applyAlignment="1" applyProtection="1">
      <alignment horizontal="right" vertical="top" wrapText="1"/>
      <protection locked="0"/>
    </xf>
    <xf numFmtId="1" fontId="21" fillId="7" borderId="110" xfId="11" applyNumberFormat="1" applyFont="1" applyFill="1" applyBorder="1" applyAlignment="1" applyProtection="1">
      <alignment horizontal="center" vertical="top" wrapText="1"/>
      <protection locked="0"/>
    </xf>
    <xf numFmtId="0" fontId="21" fillId="7" borderId="92" xfId="11" applyNumberFormat="1" applyFont="1" applyFill="1" applyBorder="1" applyAlignment="1" applyProtection="1">
      <alignment horizontal="center" vertical="top" wrapText="1"/>
      <protection locked="0"/>
    </xf>
    <xf numFmtId="0" fontId="21" fillId="7" borderId="60" xfId="11" applyNumberFormat="1" applyFont="1" applyFill="1" applyBorder="1" applyAlignment="1" applyProtection="1">
      <alignment horizontal="left" vertical="top" wrapText="1"/>
      <protection locked="0"/>
    </xf>
    <xf numFmtId="1" fontId="21" fillId="7" borderId="61" xfId="11" applyNumberFormat="1" applyFont="1" applyFill="1" applyBorder="1" applyAlignment="1" applyProtection="1">
      <alignment horizontal="center" vertical="top" wrapText="1"/>
      <protection locked="0"/>
    </xf>
    <xf numFmtId="0" fontId="21" fillId="7" borderId="38" xfId="11" applyNumberFormat="1" applyFont="1" applyFill="1" applyBorder="1" applyAlignment="1" applyProtection="1">
      <alignment horizontal="center" vertical="top" wrapText="1"/>
      <protection locked="0"/>
    </xf>
    <xf numFmtId="0" fontId="21" fillId="7" borderId="39" xfId="11" applyNumberFormat="1" applyFont="1" applyFill="1" applyBorder="1" applyAlignment="1" applyProtection="1">
      <alignment horizontal="left" vertical="top" wrapText="1"/>
      <protection locked="0"/>
    </xf>
    <xf numFmtId="1" fontId="21" fillId="7" borderId="40" xfId="11" applyNumberFormat="1" applyFont="1" applyFill="1" applyBorder="1" applyAlignment="1" applyProtection="1">
      <alignment horizontal="center" vertical="top" wrapText="1"/>
      <protection locked="0"/>
    </xf>
    <xf numFmtId="0" fontId="26" fillId="7" borderId="90" xfId="1" applyNumberFormat="1" applyFont="1" applyFill="1" applyBorder="1" applyAlignment="1" applyProtection="1">
      <alignment horizontal="center" vertical="top" wrapText="1"/>
    </xf>
    <xf numFmtId="0" fontId="21" fillId="7" borderId="42" xfId="0" applyNumberFormat="1" applyFont="1" applyFill="1" applyBorder="1" applyAlignment="1" applyProtection="1">
      <alignment horizontal="center" vertical="top" wrapText="1"/>
      <protection locked="0"/>
    </xf>
    <xf numFmtId="0" fontId="21" fillId="7" borderId="43" xfId="0" applyNumberFormat="1" applyFont="1" applyFill="1" applyBorder="1" applyAlignment="1" applyProtection="1">
      <alignment horizontal="left" vertical="top" wrapText="1"/>
      <protection locked="0"/>
    </xf>
    <xf numFmtId="1" fontId="21" fillId="7" borderId="44" xfId="0" applyNumberFormat="1" applyFont="1" applyFill="1" applyBorder="1" applyAlignment="1" applyProtection="1">
      <alignment horizontal="center" vertical="top" wrapText="1"/>
      <protection locked="0"/>
    </xf>
    <xf numFmtId="0" fontId="21" fillId="7" borderId="43" xfId="0" applyNumberFormat="1" applyFont="1" applyFill="1" applyBorder="1" applyAlignment="1" applyProtection="1">
      <alignment horizontal="center" vertical="top" wrapText="1"/>
      <protection locked="0"/>
    </xf>
    <xf numFmtId="1" fontId="21" fillId="7" borderId="100" xfId="0" applyNumberFormat="1" applyFont="1" applyFill="1" applyBorder="1" applyAlignment="1" applyProtection="1">
      <alignment horizontal="center" vertical="top" wrapText="1"/>
      <protection locked="0"/>
    </xf>
    <xf numFmtId="0" fontId="21" fillId="7" borderId="56" xfId="0" applyNumberFormat="1" applyFont="1" applyFill="1" applyBorder="1" applyAlignment="1" applyProtection="1">
      <alignment horizontal="center" vertical="top" wrapText="1"/>
      <protection locked="0"/>
    </xf>
    <xf numFmtId="0" fontId="21" fillId="7" borderId="48" xfId="0" applyNumberFormat="1" applyFont="1" applyFill="1" applyBorder="1" applyAlignment="1" applyProtection="1">
      <alignment horizontal="left" vertical="top" wrapText="1"/>
      <protection locked="0"/>
    </xf>
    <xf numFmtId="1" fontId="21" fillId="7" borderId="48" xfId="0" applyNumberFormat="1" applyFont="1" applyFill="1" applyBorder="1" applyAlignment="1" applyProtection="1">
      <alignment horizontal="center" vertical="top" wrapText="1"/>
      <protection locked="0"/>
    </xf>
    <xf numFmtId="0" fontId="21" fillId="7" borderId="48" xfId="0" applyNumberFormat="1" applyFont="1" applyFill="1" applyBorder="1" applyAlignment="1" applyProtection="1">
      <alignment horizontal="center" vertical="top" wrapText="1"/>
      <protection locked="0"/>
    </xf>
    <xf numFmtId="3" fontId="21" fillId="7" borderId="90" xfId="0" applyNumberFormat="1" applyFont="1" applyFill="1" applyBorder="1" applyAlignment="1">
      <alignment horizontal="center" vertical="top"/>
    </xf>
    <xf numFmtId="2" fontId="21" fillId="7" borderId="91" xfId="0" applyNumberFormat="1" applyFont="1" applyFill="1" applyBorder="1" applyAlignment="1" applyProtection="1">
      <alignment horizontal="center" vertical="top" wrapText="1"/>
      <protection locked="0"/>
    </xf>
    <xf numFmtId="17" fontId="21" fillId="7" borderId="89" xfId="0" applyNumberFormat="1" applyFont="1" applyFill="1" applyBorder="1" applyAlignment="1" applyProtection="1">
      <alignment horizontal="left" vertical="top" wrapText="1"/>
    </xf>
    <xf numFmtId="3" fontId="21" fillId="7" borderId="90" xfId="3" applyNumberFormat="1" applyFont="1" applyFill="1" applyBorder="1" applyAlignment="1">
      <alignment vertical="top" wrapText="1"/>
    </xf>
    <xf numFmtId="0" fontId="21" fillId="7" borderId="91" xfId="0" applyFont="1" applyFill="1" applyBorder="1" applyAlignment="1">
      <alignment horizontal="center" vertical="top" wrapText="1"/>
    </xf>
    <xf numFmtId="1" fontId="21" fillId="7" borderId="110" xfId="1" applyNumberFormat="1" applyFont="1" applyFill="1" applyBorder="1" applyAlignment="1" applyProtection="1">
      <alignment horizontal="center" vertical="top" wrapText="1"/>
    </xf>
    <xf numFmtId="0" fontId="33" fillId="7" borderId="112" xfId="3" applyFont="1" applyFill="1" applyBorder="1" applyAlignment="1">
      <alignment horizontal="center" vertical="top" wrapText="1"/>
    </xf>
    <xf numFmtId="3" fontId="32" fillId="7" borderId="112" xfId="3" applyNumberFormat="1" applyFont="1" applyFill="1" applyBorder="1" applyAlignment="1">
      <alignment vertical="top" wrapText="1"/>
    </xf>
    <xf numFmtId="0" fontId="21" fillId="7" borderId="112" xfId="3" applyFont="1" applyFill="1" applyBorder="1" applyAlignment="1">
      <alignment horizontal="center" vertical="top" wrapText="1"/>
    </xf>
    <xf numFmtId="0" fontId="33" fillId="7" borderId="112" xfId="3" applyFont="1" applyFill="1" applyBorder="1" applyAlignment="1">
      <alignment vertical="top" wrapText="1"/>
    </xf>
    <xf numFmtId="0" fontId="33" fillId="7" borderId="112" xfId="3" applyFont="1" applyFill="1" applyBorder="1" applyAlignment="1">
      <alignment horizontal="left" vertical="top" wrapText="1"/>
    </xf>
    <xf numFmtId="4" fontId="33" fillId="7" borderId="112" xfId="3" applyNumberFormat="1" applyFont="1" applyFill="1" applyBorder="1" applyAlignment="1">
      <alignment horizontal="center" vertical="top" wrapText="1"/>
    </xf>
    <xf numFmtId="2" fontId="21" fillId="7" borderId="112" xfId="0" applyNumberFormat="1" applyFont="1" applyFill="1" applyBorder="1" applyAlignment="1">
      <alignment horizontal="center" vertical="top" wrapText="1"/>
    </xf>
    <xf numFmtId="0" fontId="31" fillId="7" borderId="112" xfId="1" applyFont="1" applyFill="1" applyBorder="1" applyAlignment="1" applyProtection="1">
      <alignment horizontal="center" vertical="top" wrapText="1"/>
    </xf>
    <xf numFmtId="2" fontId="21" fillId="7" borderId="113" xfId="1" applyNumberFormat="1" applyFont="1" applyFill="1" applyBorder="1" applyAlignment="1" applyProtection="1">
      <alignment horizontal="center" vertical="top" wrapText="1"/>
    </xf>
    <xf numFmtId="2" fontId="21" fillId="7" borderId="114" xfId="0" applyNumberFormat="1" applyFont="1" applyFill="1" applyBorder="1" applyAlignment="1">
      <alignment horizontal="center" vertical="top" wrapText="1"/>
    </xf>
    <xf numFmtId="9" fontId="21" fillId="7" borderId="114" xfId="0" applyNumberFormat="1" applyFont="1" applyFill="1" applyBorder="1" applyAlignment="1">
      <alignment horizontal="center" vertical="top" wrapText="1"/>
    </xf>
    <xf numFmtId="0" fontId="21" fillId="7" borderId="114" xfId="0" applyFont="1" applyFill="1" applyBorder="1" applyAlignment="1">
      <alignment horizontal="center" vertical="top" wrapText="1"/>
    </xf>
    <xf numFmtId="2" fontId="21" fillId="7" borderId="113" xfId="0" applyNumberFormat="1" applyFont="1" applyFill="1" applyBorder="1" applyAlignment="1">
      <alignment horizontal="center" vertical="top" wrapText="1"/>
    </xf>
    <xf numFmtId="0" fontId="21" fillId="7" borderId="112" xfId="0" applyNumberFormat="1" applyFont="1" applyFill="1" applyBorder="1" applyAlignment="1">
      <alignment horizontal="left" vertical="top" wrapText="1"/>
    </xf>
    <xf numFmtId="0" fontId="21" fillId="7" borderId="112" xfId="2" applyFont="1" applyFill="1" applyBorder="1" applyAlignment="1">
      <alignment horizontal="left" vertical="top" wrapText="1"/>
    </xf>
    <xf numFmtId="10" fontId="21" fillId="7" borderId="114" xfId="0" applyNumberFormat="1" applyFont="1" applyFill="1" applyBorder="1" applyAlignment="1">
      <alignment horizontal="center" vertical="top" wrapText="1"/>
    </xf>
    <xf numFmtId="0" fontId="32" fillId="7" borderId="112" xfId="3" applyFont="1" applyFill="1" applyBorder="1" applyAlignment="1">
      <alignment horizontal="center" vertical="top" wrapText="1"/>
    </xf>
    <xf numFmtId="3" fontId="21" fillId="7" borderId="112" xfId="3" applyNumberFormat="1" applyFont="1" applyFill="1" applyBorder="1" applyAlignment="1">
      <alignment vertical="top" wrapText="1"/>
    </xf>
    <xf numFmtId="0" fontId="32" fillId="7" borderId="112" xfId="3" applyFont="1" applyFill="1" applyBorder="1" applyAlignment="1">
      <alignment vertical="top" wrapText="1"/>
    </xf>
    <xf numFmtId="0" fontId="32" fillId="7" borderId="112" xfId="3" applyFont="1" applyFill="1" applyBorder="1" applyAlignment="1">
      <alignment horizontal="left" vertical="top" wrapText="1"/>
    </xf>
    <xf numFmtId="4" fontId="32" fillId="7" borderId="112" xfId="3" applyNumberFormat="1" applyFont="1" applyFill="1" applyBorder="1" applyAlignment="1">
      <alignment horizontal="center" vertical="top" wrapText="1"/>
    </xf>
    <xf numFmtId="9" fontId="21" fillId="7" borderId="111" xfId="0" applyNumberFormat="1" applyFont="1" applyFill="1" applyBorder="1" applyAlignment="1">
      <alignment horizontal="center" vertical="top" wrapText="1"/>
    </xf>
    <xf numFmtId="4" fontId="21" fillId="7" borderId="112" xfId="0" applyNumberFormat="1" applyFont="1" applyFill="1" applyBorder="1" applyAlignment="1">
      <alignment horizontal="left" vertical="top" wrapText="1"/>
    </xf>
    <xf numFmtId="0" fontId="21" fillId="7" borderId="111" xfId="0" applyNumberFormat="1" applyFont="1" applyFill="1" applyBorder="1" applyAlignment="1">
      <alignment horizontal="center" vertical="top"/>
    </xf>
    <xf numFmtId="0" fontId="21" fillId="7" borderId="112" xfId="0" applyNumberFormat="1" applyFont="1" applyFill="1" applyBorder="1" applyAlignment="1">
      <alignment horizontal="center" vertical="top"/>
    </xf>
    <xf numFmtId="166" fontId="21" fillId="7" borderId="112" xfId="0" applyNumberFormat="1" applyFont="1" applyFill="1" applyBorder="1" applyAlignment="1">
      <alignment horizontal="center" vertical="top"/>
    </xf>
    <xf numFmtId="165" fontId="21" fillId="7" borderId="112" xfId="0" applyNumberFormat="1" applyFont="1" applyFill="1" applyBorder="1" applyAlignment="1">
      <alignment horizontal="center" vertical="top"/>
    </xf>
    <xf numFmtId="0" fontId="33" fillId="7" borderId="111" xfId="3" applyFont="1" applyFill="1" applyBorder="1" applyAlignment="1">
      <alignment horizontal="center" vertical="top" wrapText="1"/>
    </xf>
    <xf numFmtId="0" fontId="21" fillId="7" borderId="112" xfId="1" applyFont="1" applyFill="1" applyBorder="1" applyAlignment="1" applyProtection="1">
      <alignment horizontal="left" vertical="top" wrapText="1"/>
    </xf>
    <xf numFmtId="2" fontId="21" fillId="7" borderId="114" xfId="7" applyNumberFormat="1" applyFont="1" applyFill="1" applyBorder="1" applyAlignment="1">
      <alignment horizontal="center" vertical="top"/>
    </xf>
    <xf numFmtId="9" fontId="21" fillId="7" borderId="114" xfId="7" applyFont="1" applyFill="1" applyBorder="1" applyAlignment="1">
      <alignment horizontal="center" vertical="top"/>
    </xf>
    <xf numFmtId="0" fontId="21" fillId="7" borderId="112" xfId="0" applyFont="1" applyFill="1" applyBorder="1" applyAlignment="1" applyProtection="1">
      <alignment vertical="top" wrapText="1"/>
      <protection locked="0"/>
    </xf>
    <xf numFmtId="0" fontId="21" fillId="7" borderId="112" xfId="0" applyFont="1" applyFill="1" applyBorder="1" applyAlignment="1" applyProtection="1">
      <alignment horizontal="left" vertical="top" wrapText="1"/>
      <protection locked="0"/>
    </xf>
    <xf numFmtId="0" fontId="21" fillId="7" borderId="112" xfId="3" applyFont="1" applyFill="1" applyBorder="1" applyAlignment="1">
      <alignment horizontal="left" vertical="top" wrapText="1"/>
    </xf>
    <xf numFmtId="0" fontId="21" fillId="7" borderId="112" xfId="8" applyFont="1" applyFill="1" applyBorder="1" applyAlignment="1">
      <alignment horizontal="center" vertical="top" wrapText="1"/>
    </xf>
    <xf numFmtId="0" fontId="33" fillId="7" borderId="112" xfId="8" applyFont="1" applyFill="1" applyBorder="1" applyAlignment="1">
      <alignment horizontal="center" vertical="top" wrapText="1"/>
    </xf>
    <xf numFmtId="0" fontId="21" fillId="7" borderId="112" xfId="8" applyFont="1" applyFill="1" applyBorder="1" applyAlignment="1">
      <alignment horizontal="left" vertical="top" wrapText="1"/>
    </xf>
    <xf numFmtId="4" fontId="21" fillId="7" borderId="112" xfId="3" applyNumberFormat="1" applyFont="1" applyFill="1" applyBorder="1" applyAlignment="1">
      <alignment horizontal="center" vertical="top" wrapText="1"/>
    </xf>
    <xf numFmtId="2" fontId="21" fillId="7" borderId="90" xfId="2" applyNumberFormat="1" applyFont="1" applyFill="1" applyBorder="1" applyAlignment="1">
      <alignment horizontal="center" vertical="top" wrapText="1"/>
    </xf>
    <xf numFmtId="9" fontId="21" fillId="7" borderId="90" xfId="0" applyNumberFormat="1" applyFont="1" applyFill="1" applyBorder="1" applyAlignment="1">
      <alignment horizontal="center" vertical="top"/>
    </xf>
    <xf numFmtId="0" fontId="21" fillId="7" borderId="91" xfId="0" applyFont="1" applyFill="1" applyBorder="1" applyAlignment="1" applyProtection="1">
      <alignment horizontal="center" vertical="top" wrapText="1"/>
      <protection locked="0"/>
    </xf>
    <xf numFmtId="0" fontId="21" fillId="7" borderId="115" xfId="0" applyFont="1" applyFill="1" applyBorder="1" applyAlignment="1">
      <alignment horizontal="left" vertical="top" wrapText="1"/>
    </xf>
    <xf numFmtId="0" fontId="21" fillId="7" borderId="10" xfId="0" applyFont="1" applyFill="1" applyBorder="1" applyAlignment="1">
      <alignment horizontal="left" vertical="top" wrapText="1"/>
    </xf>
    <xf numFmtId="0" fontId="21" fillId="7" borderId="50" xfId="0" applyFont="1" applyFill="1" applyBorder="1" applyAlignment="1">
      <alignment horizontal="left" vertical="top" wrapText="1"/>
    </xf>
    <xf numFmtId="3" fontId="21" fillId="7" borderId="91" xfId="0" applyNumberFormat="1" applyFont="1" applyFill="1" applyBorder="1" applyAlignment="1" applyProtection="1">
      <alignment horizontal="center" vertical="top" wrapText="1"/>
      <protection locked="0"/>
    </xf>
    <xf numFmtId="0" fontId="21" fillId="15" borderId="89" xfId="0" applyFont="1" applyFill="1" applyBorder="1" applyAlignment="1">
      <alignment horizontal="center" vertical="top" wrapText="1"/>
    </xf>
    <xf numFmtId="0" fontId="21" fillId="15" borderId="90" xfId="0" applyFont="1" applyFill="1" applyBorder="1" applyAlignment="1">
      <alignment horizontal="center" vertical="top" wrapText="1"/>
    </xf>
    <xf numFmtId="0" fontId="26" fillId="7" borderId="90" xfId="0" applyFont="1" applyFill="1" applyBorder="1" applyAlignment="1">
      <alignment horizontal="center" vertical="top" wrapText="1"/>
    </xf>
    <xf numFmtId="0" fontId="21" fillId="7" borderId="107" xfId="0" applyFont="1" applyFill="1" applyBorder="1" applyAlignment="1">
      <alignment horizontal="center" vertical="top" wrapText="1"/>
    </xf>
    <xf numFmtId="0" fontId="21" fillId="7" borderId="69" xfId="0" applyFont="1" applyFill="1" applyBorder="1" applyAlignment="1">
      <alignment horizontal="left" vertical="top" wrapText="1"/>
    </xf>
    <xf numFmtId="1" fontId="21" fillId="7" borderId="70" xfId="0" applyNumberFormat="1" applyFont="1" applyFill="1" applyBorder="1" applyAlignment="1">
      <alignment horizontal="center" vertical="top" wrapText="1"/>
    </xf>
    <xf numFmtId="0" fontId="21" fillId="7" borderId="5" xfId="0" applyFont="1" applyFill="1" applyBorder="1" applyAlignment="1">
      <alignment horizontal="center" vertical="top" wrapText="1"/>
    </xf>
    <xf numFmtId="0" fontId="21" fillId="7" borderId="6" xfId="0" applyFont="1" applyFill="1" applyBorder="1" applyAlignment="1">
      <alignment horizontal="left" vertical="top" wrapText="1"/>
    </xf>
    <xf numFmtId="1" fontId="21" fillId="7" borderId="7" xfId="0" applyNumberFormat="1" applyFont="1" applyFill="1" applyBorder="1" applyAlignment="1">
      <alignment horizontal="center" vertical="top" wrapText="1"/>
    </xf>
    <xf numFmtId="0" fontId="21" fillId="7" borderId="6" xfId="0" applyFont="1" applyFill="1" applyBorder="1" applyAlignment="1">
      <alignment horizontal="center" vertical="top" wrapText="1"/>
    </xf>
    <xf numFmtId="1" fontId="21" fillId="7" borderId="14" xfId="0" applyNumberFormat="1" applyFont="1" applyFill="1" applyBorder="1" applyAlignment="1">
      <alignment horizontal="center" vertical="top" wrapText="1"/>
    </xf>
    <xf numFmtId="0" fontId="21" fillId="15" borderId="90" xfId="0" applyFont="1" applyFill="1" applyBorder="1" applyAlignment="1">
      <alignment horizontal="left" vertical="top" wrapText="1"/>
    </xf>
    <xf numFmtId="0" fontId="21" fillId="10" borderId="89" xfId="0" applyFont="1" applyFill="1" applyBorder="1" applyAlignment="1">
      <alignment horizontal="center" vertical="top" wrapText="1"/>
    </xf>
    <xf numFmtId="0" fontId="21" fillId="11" borderId="90" xfId="0" applyFont="1" applyFill="1" applyBorder="1" applyAlignment="1">
      <alignment horizontal="center" vertical="top" wrapText="1"/>
    </xf>
    <xf numFmtId="1" fontId="21" fillId="10" borderId="110" xfId="0" applyNumberFormat="1" applyFont="1" applyFill="1" applyBorder="1" applyAlignment="1">
      <alignment horizontal="center" vertical="top" wrapText="1"/>
    </xf>
    <xf numFmtId="0" fontId="21" fillId="10" borderId="92" xfId="0" applyFont="1" applyFill="1" applyBorder="1" applyAlignment="1">
      <alignment horizontal="center" vertical="top" wrapText="1"/>
    </xf>
    <xf numFmtId="0" fontId="21" fillId="10" borderId="60" xfId="0" applyFont="1" applyFill="1" applyBorder="1" applyAlignment="1">
      <alignment horizontal="left" vertical="top" wrapText="1"/>
    </xf>
    <xf numFmtId="1" fontId="21" fillId="10" borderId="61" xfId="0" applyNumberFormat="1" applyFont="1" applyFill="1" applyBorder="1" applyAlignment="1">
      <alignment horizontal="center" vertical="top" wrapText="1"/>
    </xf>
    <xf numFmtId="0" fontId="21" fillId="10" borderId="38" xfId="0" applyFont="1" applyFill="1" applyBorder="1" applyAlignment="1">
      <alignment horizontal="center" vertical="top" wrapText="1"/>
    </xf>
    <xf numFmtId="0" fontId="21" fillId="10" borderId="39" xfId="0" applyFont="1" applyFill="1" applyBorder="1" applyAlignment="1">
      <alignment horizontal="left" vertical="top" wrapText="1"/>
    </xf>
    <xf numFmtId="1" fontId="21" fillId="10" borderId="40" xfId="0" applyNumberFormat="1" applyFont="1" applyFill="1" applyBorder="1" applyAlignment="1">
      <alignment horizontal="center" vertical="top" wrapText="1"/>
    </xf>
    <xf numFmtId="0" fontId="21" fillId="10" borderId="39" xfId="0" applyFont="1" applyFill="1" applyBorder="1" applyAlignment="1">
      <alignment horizontal="center" vertical="top" wrapText="1"/>
    </xf>
    <xf numFmtId="1" fontId="21" fillId="10" borderId="91" xfId="0" applyNumberFormat="1" applyFont="1" applyFill="1" applyBorder="1" applyAlignment="1">
      <alignment horizontal="center" vertical="top" wrapText="1"/>
    </xf>
    <xf numFmtId="0" fontId="21" fillId="10" borderId="89" xfId="0" applyFont="1" applyFill="1" applyBorder="1" applyAlignment="1">
      <alignment horizontal="left" vertical="top" wrapText="1"/>
    </xf>
    <xf numFmtId="0" fontId="21" fillId="10" borderId="90" xfId="0" applyFont="1" applyFill="1" applyBorder="1" applyAlignment="1">
      <alignment horizontal="center" vertical="top" wrapText="1"/>
    </xf>
    <xf numFmtId="1" fontId="21" fillId="10" borderId="93" xfId="0" applyNumberFormat="1" applyFont="1" applyFill="1" applyBorder="1" applyAlignment="1">
      <alignment horizontal="center" vertical="top" wrapText="1"/>
    </xf>
    <xf numFmtId="0" fontId="21" fillId="11" borderId="90" xfId="0" applyFont="1" applyFill="1" applyBorder="1" applyAlignment="1">
      <alignment horizontal="left" vertical="top" wrapText="1"/>
    </xf>
    <xf numFmtId="0" fontId="26" fillId="11" borderId="90" xfId="0" applyFont="1" applyFill="1" applyBorder="1" applyAlignment="1">
      <alignment horizontal="center" vertical="top" wrapText="1"/>
    </xf>
    <xf numFmtId="1" fontId="21" fillId="7" borderId="89" xfId="2" applyNumberFormat="1" applyFont="1" applyFill="1" applyBorder="1" applyAlignment="1" applyProtection="1">
      <alignment horizontal="center" vertical="top" wrapText="1"/>
      <protection locked="0"/>
    </xf>
    <xf numFmtId="1" fontId="21" fillId="7" borderId="90" xfId="2" applyNumberFormat="1" applyFont="1" applyFill="1" applyBorder="1" applyAlignment="1" applyProtection="1">
      <alignment horizontal="center" vertical="top" wrapText="1"/>
      <protection locked="0"/>
    </xf>
    <xf numFmtId="2" fontId="21" fillId="7" borderId="90" xfId="2" applyNumberFormat="1" applyFont="1" applyFill="1" applyBorder="1" applyAlignment="1" applyProtection="1">
      <alignment vertical="top" wrapText="1"/>
      <protection locked="0"/>
    </xf>
    <xf numFmtId="2" fontId="21" fillId="7" borderId="90" xfId="2" applyNumberFormat="1" applyFont="1" applyFill="1" applyBorder="1" applyAlignment="1" applyProtection="1">
      <alignment horizontal="left" vertical="top" wrapText="1"/>
      <protection locked="0"/>
    </xf>
    <xf numFmtId="4" fontId="21" fillId="7" borderId="90" xfId="2" applyNumberFormat="1" applyFont="1" applyFill="1" applyBorder="1" applyAlignment="1" applyProtection="1">
      <alignment horizontal="right" vertical="top" wrapText="1"/>
      <protection locked="0"/>
    </xf>
    <xf numFmtId="2" fontId="26" fillId="7" borderId="90" xfId="1" applyNumberFormat="1" applyFont="1" applyFill="1" applyBorder="1" applyAlignment="1" applyProtection="1">
      <alignment horizontal="center" vertical="top" wrapText="1"/>
      <protection locked="0"/>
    </xf>
    <xf numFmtId="1" fontId="21" fillId="7" borderId="110" xfId="2" applyNumberFormat="1" applyFont="1" applyFill="1" applyBorder="1" applyAlignment="1" applyProtection="1">
      <alignment horizontal="center" vertical="top" wrapText="1"/>
      <protection locked="0"/>
    </xf>
    <xf numFmtId="2" fontId="21" fillId="7" borderId="92" xfId="2" applyNumberFormat="1" applyFont="1" applyFill="1" applyBorder="1" applyAlignment="1" applyProtection="1">
      <alignment horizontal="center" vertical="top" wrapText="1"/>
      <protection locked="0"/>
    </xf>
    <xf numFmtId="2" fontId="21" fillId="7" borderId="60" xfId="2" applyNumberFormat="1" applyFont="1" applyFill="1" applyBorder="1" applyAlignment="1" applyProtection="1">
      <alignment horizontal="left" vertical="top" wrapText="1"/>
      <protection locked="0"/>
    </xf>
    <xf numFmtId="1" fontId="21" fillId="7" borderId="61" xfId="2" applyNumberFormat="1" applyFont="1" applyFill="1" applyBorder="1" applyAlignment="1" applyProtection="1">
      <alignment horizontal="center" vertical="top" wrapText="1"/>
      <protection locked="0"/>
    </xf>
    <xf numFmtId="1" fontId="21" fillId="7" borderId="38" xfId="2" applyNumberFormat="1" applyFont="1" applyFill="1" applyBorder="1" applyAlignment="1" applyProtection="1">
      <alignment horizontal="center" vertical="top" wrapText="1"/>
      <protection locked="0"/>
    </xf>
    <xf numFmtId="1" fontId="21" fillId="7" borderId="39" xfId="2" applyNumberFormat="1" applyFont="1" applyFill="1" applyBorder="1" applyAlignment="1" applyProtection="1">
      <alignment horizontal="left" vertical="top" wrapText="1"/>
      <protection locked="0"/>
    </xf>
    <xf numFmtId="1" fontId="21" fillId="7" borderId="39" xfId="2" applyNumberFormat="1" applyFont="1" applyFill="1" applyBorder="1" applyAlignment="1" applyProtection="1">
      <alignment horizontal="center" vertical="top" wrapText="1"/>
      <protection locked="0"/>
    </xf>
    <xf numFmtId="1" fontId="21" fillId="7" borderId="89" xfId="0" applyNumberFormat="1" applyFont="1" applyFill="1" applyBorder="1" applyAlignment="1" applyProtection="1">
      <alignment horizontal="left" vertical="top" wrapText="1"/>
      <protection locked="0"/>
    </xf>
    <xf numFmtId="1" fontId="21" fillId="7" borderId="89" xfId="2" applyNumberFormat="1" applyFont="1" applyFill="1" applyBorder="1" applyAlignment="1" applyProtection="1">
      <alignment horizontal="left" vertical="top" wrapText="1"/>
      <protection locked="0"/>
    </xf>
    <xf numFmtId="2" fontId="21" fillId="7" borderId="90" xfId="17" applyNumberFormat="1" applyFont="1" applyFill="1" applyBorder="1" applyAlignment="1" applyProtection="1">
      <alignment vertical="top" wrapText="1"/>
      <protection locked="0"/>
    </xf>
    <xf numFmtId="1" fontId="21" fillId="7" borderId="90" xfId="17" applyNumberFormat="1" applyFont="1" applyFill="1" applyBorder="1" applyAlignment="1" applyProtection="1">
      <alignment horizontal="center" vertical="top" wrapText="1"/>
      <protection locked="0"/>
    </xf>
    <xf numFmtId="4" fontId="21" fillId="7" borderId="90" xfId="17" applyNumberFormat="1" applyFont="1" applyFill="1" applyBorder="1" applyAlignment="1" applyProtection="1">
      <alignment horizontal="right" vertical="top" wrapText="1"/>
      <protection locked="0"/>
    </xf>
    <xf numFmtId="2" fontId="26" fillId="7" borderId="90" xfId="1" applyNumberFormat="1" applyFont="1" applyFill="1" applyBorder="1" applyAlignment="1" applyProtection="1">
      <alignment horizontal="center" vertical="top" wrapText="1"/>
    </xf>
    <xf numFmtId="2" fontId="21" fillId="7" borderId="38" xfId="0" applyNumberFormat="1" applyFont="1" applyFill="1" applyBorder="1" applyAlignment="1">
      <alignment horizontal="center" vertical="top" wrapText="1"/>
    </xf>
    <xf numFmtId="2" fontId="21" fillId="7" borderId="39" xfId="0" applyNumberFormat="1" applyFont="1" applyFill="1" applyBorder="1" applyAlignment="1">
      <alignment horizontal="center" vertical="top" wrapText="1"/>
    </xf>
    <xf numFmtId="2" fontId="21" fillId="7" borderId="89" xfId="0" applyNumberFormat="1" applyFont="1" applyFill="1" applyBorder="1" applyAlignment="1">
      <alignment horizontal="left" vertical="top" wrapText="1"/>
    </xf>
    <xf numFmtId="1" fontId="21" fillId="7" borderId="38" xfId="0" applyNumberFormat="1" applyFont="1" applyFill="1" applyBorder="1" applyAlignment="1" applyProtection="1">
      <alignment horizontal="center" vertical="top" wrapText="1"/>
      <protection locked="0"/>
    </xf>
    <xf numFmtId="1" fontId="21" fillId="7" borderId="90" xfId="2" applyNumberFormat="1" applyFont="1" applyFill="1" applyBorder="1" applyAlignment="1">
      <alignment horizontal="center" vertical="top" wrapText="1"/>
    </xf>
    <xf numFmtId="2" fontId="21" fillId="7" borderId="90" xfId="0" applyNumberFormat="1" applyFont="1" applyFill="1" applyBorder="1" applyAlignment="1" applyProtection="1">
      <alignment horizontal="left" vertical="top" wrapText="1"/>
      <protection locked="0"/>
    </xf>
    <xf numFmtId="2" fontId="21" fillId="7" borderId="90" xfId="0" quotePrefix="1" applyNumberFormat="1" applyFont="1" applyFill="1" applyBorder="1" applyAlignment="1" applyProtection="1">
      <alignment horizontal="left" vertical="top" wrapText="1"/>
      <protection locked="0"/>
    </xf>
    <xf numFmtId="2" fontId="26" fillId="7" borderId="92" xfId="18" applyNumberFormat="1" applyFont="1" applyFill="1" applyBorder="1" applyAlignment="1" applyProtection="1">
      <alignment horizontal="center" vertical="top" wrapText="1"/>
      <protection locked="0"/>
    </xf>
    <xf numFmtId="2" fontId="21" fillId="7" borderId="60" xfId="0" applyNumberFormat="1" applyFont="1" applyFill="1" applyBorder="1" applyAlignment="1" applyProtection="1">
      <alignment horizontal="left" vertical="top" wrapText="1"/>
      <protection locked="0"/>
    </xf>
    <xf numFmtId="1" fontId="21" fillId="7" borderId="39" xfId="0" applyNumberFormat="1" applyFont="1" applyFill="1" applyBorder="1" applyAlignment="1" applyProtection="1">
      <alignment horizontal="left" vertical="top" wrapText="1"/>
      <protection locked="0"/>
    </xf>
    <xf numFmtId="2" fontId="21" fillId="7" borderId="90" xfId="15" applyNumberFormat="1" applyFont="1" applyFill="1" applyBorder="1" applyAlignment="1" applyProtection="1">
      <alignment vertical="top" wrapText="1"/>
      <protection locked="0"/>
    </xf>
    <xf numFmtId="2" fontId="21" fillId="7" borderId="92" xfId="0" applyNumberFormat="1" applyFont="1" applyFill="1" applyBorder="1" applyAlignment="1" applyProtection="1">
      <alignment horizontal="center" vertical="top" wrapText="1"/>
      <protection locked="0"/>
    </xf>
    <xf numFmtId="1" fontId="21" fillId="7" borderId="39" xfId="0" applyNumberFormat="1" applyFont="1" applyFill="1" applyBorder="1" applyAlignment="1" applyProtection="1">
      <alignment horizontal="center" vertical="top" wrapText="1"/>
      <protection locked="0"/>
    </xf>
    <xf numFmtId="2" fontId="21" fillId="7" borderId="90" xfId="0" applyNumberFormat="1" applyFont="1" applyFill="1" applyBorder="1" applyAlignment="1" applyProtection="1">
      <alignment vertical="top" wrapText="1"/>
      <protection locked="0"/>
    </xf>
    <xf numFmtId="2" fontId="28" fillId="7" borderId="90" xfId="0" applyNumberFormat="1" applyFont="1" applyFill="1" applyBorder="1" applyAlignment="1" applyProtection="1">
      <alignment horizontal="left" vertical="top" wrapText="1"/>
      <protection locked="0"/>
    </xf>
    <xf numFmtId="0" fontId="21" fillId="7" borderId="28" xfId="0" applyFont="1" applyFill="1" applyBorder="1" applyAlignment="1">
      <alignment horizontal="center" vertical="top" wrapText="1"/>
    </xf>
    <xf numFmtId="0" fontId="21" fillId="7" borderId="90" xfId="4" applyNumberFormat="1" applyFont="1" applyFill="1" applyBorder="1" applyAlignment="1" applyProtection="1">
      <alignment horizontal="left" vertical="top" wrapText="1"/>
      <protection locked="0"/>
    </xf>
    <xf numFmtId="9" fontId="21" fillId="7" borderId="114" xfId="0" applyNumberFormat="1" applyFont="1" applyFill="1" applyBorder="1" applyAlignment="1" applyProtection="1">
      <alignment horizontal="center" vertical="top" wrapText="1"/>
      <protection locked="0"/>
    </xf>
    <xf numFmtId="9" fontId="21" fillId="7" borderId="112" xfId="0" applyNumberFormat="1" applyFont="1" applyFill="1" applyBorder="1" applyAlignment="1" applyProtection="1">
      <alignment horizontal="center" vertical="top" wrapText="1"/>
      <protection locked="0"/>
    </xf>
    <xf numFmtId="2" fontId="21" fillId="12" borderId="90" xfId="0" applyNumberFormat="1" applyFont="1" applyFill="1" applyBorder="1" applyAlignment="1" applyProtection="1">
      <alignment horizontal="center" vertical="top" wrapText="1"/>
      <protection locked="0"/>
    </xf>
    <xf numFmtId="0" fontId="21" fillId="7" borderId="90" xfId="2" applyFont="1" applyFill="1" applyBorder="1" applyAlignment="1">
      <alignment horizontal="left" vertical="top" wrapText="1"/>
    </xf>
    <xf numFmtId="43" fontId="21" fillId="7" borderId="90" xfId="0" applyNumberFormat="1" applyFont="1" applyFill="1" applyBorder="1" applyAlignment="1" applyProtection="1">
      <alignment horizontal="center" vertical="top" wrapText="1"/>
      <protection locked="0"/>
    </xf>
    <xf numFmtId="1" fontId="24" fillId="7" borderId="112" xfId="0" applyNumberFormat="1" applyFont="1" applyFill="1" applyBorder="1" applyAlignment="1" applyProtection="1">
      <alignment horizontal="center" vertical="top" wrapText="1"/>
      <protection locked="0"/>
    </xf>
    <xf numFmtId="0" fontId="31" fillId="7" borderId="112" xfId="1" applyFont="1" applyFill="1" applyBorder="1" applyAlignment="1" applyProtection="1">
      <alignment horizontal="center" vertical="top" wrapText="1"/>
      <protection locked="0"/>
    </xf>
    <xf numFmtId="3" fontId="21" fillId="7" borderId="112" xfId="0" applyNumberFormat="1" applyFont="1" applyFill="1" applyBorder="1" applyAlignment="1" applyProtection="1">
      <alignment horizontal="center" vertical="top" wrapText="1"/>
      <protection locked="0"/>
    </xf>
    <xf numFmtId="0" fontId="24" fillId="7" borderId="112" xfId="0" applyNumberFormat="1" applyFont="1" applyFill="1" applyBorder="1" applyAlignment="1" applyProtection="1">
      <alignment horizontal="center" vertical="top" wrapText="1"/>
      <protection locked="0"/>
    </xf>
    <xf numFmtId="167" fontId="21" fillId="7" borderId="112" xfId="0" applyNumberFormat="1" applyFont="1" applyFill="1" applyBorder="1" applyAlignment="1" applyProtection="1">
      <alignment horizontal="center" vertical="top" wrapText="1"/>
      <protection locked="0"/>
    </xf>
    <xf numFmtId="0" fontId="30" fillId="7" borderId="112" xfId="0" applyNumberFormat="1" applyFont="1" applyFill="1" applyBorder="1" applyAlignment="1" applyProtection="1">
      <alignment horizontal="center" vertical="top" wrapText="1"/>
      <protection locked="0"/>
    </xf>
    <xf numFmtId="0" fontId="30" fillId="7" borderId="114" xfId="0" applyNumberFormat="1" applyFont="1" applyFill="1" applyBorder="1" applyAlignment="1" applyProtection="1">
      <alignment horizontal="center" vertical="top" wrapText="1"/>
      <protection locked="0"/>
    </xf>
    <xf numFmtId="167" fontId="21" fillId="7" borderId="112" xfId="0" applyNumberFormat="1" applyFont="1" applyFill="1" applyBorder="1" applyAlignment="1">
      <alignment horizontal="center" vertical="top" wrapText="1"/>
    </xf>
    <xf numFmtId="1" fontId="21" fillId="7" borderId="112" xfId="0" applyNumberFormat="1" applyFont="1" applyFill="1" applyBorder="1" applyAlignment="1">
      <alignment horizontal="center" vertical="top" wrapText="1"/>
    </xf>
    <xf numFmtId="0" fontId="30" fillId="7" borderId="111" xfId="0" applyNumberFormat="1" applyFont="1" applyFill="1" applyBorder="1" applyAlignment="1" applyProtection="1">
      <alignment horizontal="center" vertical="top" wrapText="1"/>
      <protection locked="0"/>
    </xf>
    <xf numFmtId="0" fontId="26" fillId="7" borderId="112" xfId="1" applyFont="1" applyFill="1" applyBorder="1" applyAlignment="1" applyProtection="1">
      <alignment horizontal="center" vertical="top" wrapText="1"/>
      <protection locked="0"/>
    </xf>
    <xf numFmtId="4" fontId="24" fillId="7" borderId="112" xfId="0" applyNumberFormat="1" applyFont="1" applyFill="1" applyBorder="1" applyAlignment="1" applyProtection="1">
      <alignment horizontal="center" vertical="top" wrapText="1"/>
      <protection locked="0"/>
    </xf>
    <xf numFmtId="0" fontId="30" fillId="7" borderId="113" xfId="0" applyNumberFormat="1" applyFont="1" applyFill="1" applyBorder="1" applyAlignment="1" applyProtection="1">
      <alignment horizontal="center" vertical="top" wrapText="1"/>
      <protection locked="0"/>
    </xf>
    <xf numFmtId="0" fontId="21" fillId="7" borderId="112" xfId="2" applyNumberFormat="1" applyFont="1" applyFill="1" applyBorder="1" applyAlignment="1" applyProtection="1">
      <alignment horizontal="center" vertical="top" wrapText="1"/>
      <protection locked="0"/>
    </xf>
    <xf numFmtId="0" fontId="21" fillId="7" borderId="112" xfId="2" applyNumberFormat="1" applyFont="1" applyFill="1" applyBorder="1" applyAlignment="1" applyProtection="1">
      <alignment horizontal="left" vertical="top" wrapText="1"/>
      <protection locked="0"/>
    </xf>
    <xf numFmtId="0" fontId="21" fillId="7" borderId="2" xfId="0" applyNumberFormat="1" applyFont="1" applyFill="1" applyBorder="1" applyAlignment="1" applyProtection="1">
      <alignment horizontal="center" vertical="top" wrapText="1"/>
      <protection locked="0"/>
    </xf>
    <xf numFmtId="0" fontId="21" fillId="7" borderId="10" xfId="0" applyNumberFormat="1" applyFont="1" applyFill="1" applyBorder="1" applyAlignment="1" applyProtection="1">
      <alignment horizontal="left" vertical="top" wrapText="1"/>
      <protection locked="0"/>
    </xf>
    <xf numFmtId="1" fontId="21" fillId="7" borderId="71" xfId="0" applyNumberFormat="1" applyFont="1" applyFill="1" applyBorder="1" applyAlignment="1" applyProtection="1">
      <alignment horizontal="center" vertical="top" wrapText="1"/>
      <protection locked="0"/>
    </xf>
    <xf numFmtId="0" fontId="21" fillId="7" borderId="35" xfId="0" applyNumberFormat="1" applyFont="1" applyFill="1" applyBorder="1" applyAlignment="1" applyProtection="1">
      <alignment horizontal="center" vertical="top" wrapText="1"/>
      <protection locked="0"/>
    </xf>
    <xf numFmtId="0" fontId="21" fillId="7" borderId="81" xfId="0" applyNumberFormat="1" applyFont="1" applyFill="1" applyBorder="1" applyAlignment="1" applyProtection="1">
      <alignment horizontal="center" vertical="top" wrapText="1"/>
      <protection locked="0"/>
    </xf>
    <xf numFmtId="0" fontId="21" fillId="7" borderId="45" xfId="0" applyNumberFormat="1" applyFont="1" applyFill="1" applyBorder="1" applyAlignment="1" applyProtection="1">
      <alignment horizontal="center" vertical="top" wrapText="1"/>
      <protection locked="0"/>
    </xf>
    <xf numFmtId="1" fontId="21" fillId="7" borderId="3" xfId="0" applyNumberFormat="1" applyFont="1" applyFill="1" applyBorder="1" applyAlignment="1" applyProtection="1">
      <alignment horizontal="center" vertical="top" wrapText="1"/>
      <protection locked="0"/>
    </xf>
    <xf numFmtId="0" fontId="21" fillId="7" borderId="76" xfId="0" applyNumberFormat="1" applyFont="1" applyFill="1" applyBorder="1" applyAlignment="1" applyProtection="1">
      <alignment horizontal="center" vertical="top" wrapText="1"/>
      <protection locked="0"/>
    </xf>
    <xf numFmtId="0" fontId="21" fillId="7" borderId="89" xfId="2" applyNumberFormat="1" applyFont="1" applyFill="1" applyBorder="1" applyAlignment="1" applyProtection="1">
      <alignment horizontal="center" vertical="top" wrapText="1"/>
      <protection locked="0"/>
    </xf>
    <xf numFmtId="0" fontId="21" fillId="7" borderId="90" xfId="2" applyFont="1" applyFill="1" applyBorder="1" applyAlignment="1" applyProtection="1">
      <alignment horizontal="center" vertical="top" wrapText="1"/>
      <protection locked="0"/>
    </xf>
    <xf numFmtId="0" fontId="21" fillId="7" borderId="90" xfId="2" applyNumberFormat="1" applyFont="1" applyFill="1" applyBorder="1" applyAlignment="1">
      <alignment horizontal="center" vertical="top" wrapText="1"/>
    </xf>
    <xf numFmtId="0" fontId="21" fillId="7" borderId="90" xfId="2" applyFont="1" applyFill="1" applyBorder="1" applyAlignment="1" applyProtection="1">
      <alignment vertical="top" wrapText="1"/>
      <protection locked="0"/>
    </xf>
    <xf numFmtId="0" fontId="21" fillId="7" borderId="90" xfId="2" applyFont="1" applyFill="1" applyBorder="1" applyAlignment="1">
      <alignment horizontal="center" vertical="top" wrapText="1"/>
    </xf>
    <xf numFmtId="0" fontId="21" fillId="7" borderId="90" xfId="2" applyFont="1" applyFill="1" applyBorder="1" applyAlignment="1">
      <alignment vertical="top" wrapText="1"/>
    </xf>
    <xf numFmtId="4" fontId="28" fillId="7" borderId="90" xfId="2" applyNumberFormat="1" applyFont="1" applyFill="1" applyBorder="1" applyAlignment="1">
      <alignment horizontal="right" vertical="top" wrapText="1"/>
    </xf>
    <xf numFmtId="4" fontId="21" fillId="7" borderId="90" xfId="2" applyNumberFormat="1" applyFont="1" applyFill="1" applyBorder="1" applyAlignment="1" applyProtection="1">
      <alignment horizontal="center" vertical="top" wrapText="1"/>
      <protection locked="0"/>
    </xf>
    <xf numFmtId="0" fontId="21" fillId="7" borderId="91" xfId="2" applyNumberFormat="1" applyFont="1" applyFill="1" applyBorder="1" applyAlignment="1" applyProtection="1">
      <alignment horizontal="center" vertical="top" wrapText="1"/>
      <protection locked="0"/>
    </xf>
    <xf numFmtId="0" fontId="21" fillId="7" borderId="92" xfId="2" applyFont="1" applyFill="1" applyBorder="1" applyAlignment="1" applyProtection="1">
      <alignment horizontal="center" vertical="top" wrapText="1"/>
      <protection locked="0"/>
    </xf>
    <xf numFmtId="0" fontId="21" fillId="7" borderId="60" xfId="2" applyFont="1" applyFill="1" applyBorder="1" applyAlignment="1" applyProtection="1">
      <alignment horizontal="left" vertical="top" wrapText="1"/>
      <protection locked="0"/>
    </xf>
    <xf numFmtId="0" fontId="21" fillId="7" borderId="38" xfId="2" applyFont="1" applyFill="1" applyBorder="1" applyAlignment="1" applyProtection="1">
      <alignment horizontal="center" vertical="top" wrapText="1"/>
      <protection locked="0"/>
    </xf>
    <xf numFmtId="0" fontId="21" fillId="7" borderId="39" xfId="2" applyFont="1" applyFill="1" applyBorder="1" applyAlignment="1" applyProtection="1">
      <alignment horizontal="left" vertical="top" wrapText="1"/>
      <protection locked="0"/>
    </xf>
    <xf numFmtId="0" fontId="21" fillId="7" borderId="39" xfId="2" applyFont="1" applyFill="1" applyBorder="1" applyAlignment="1" applyProtection="1">
      <alignment horizontal="center" vertical="top" wrapText="1"/>
      <protection locked="0"/>
    </xf>
    <xf numFmtId="0" fontId="21" fillId="7" borderId="89" xfId="2" applyFont="1" applyFill="1" applyBorder="1" applyAlignment="1" applyProtection="1">
      <alignment horizontal="left" vertical="top" wrapText="1"/>
      <protection locked="0"/>
    </xf>
    <xf numFmtId="49" fontId="21" fillId="7" borderId="90" xfId="17" applyNumberFormat="1" applyFont="1" applyFill="1" applyBorder="1" applyAlignment="1">
      <alignment horizontal="center" vertical="top" wrapText="1"/>
    </xf>
    <xf numFmtId="0" fontId="28" fillId="7" borderId="90" xfId="2" applyFont="1" applyFill="1" applyBorder="1" applyAlignment="1">
      <alignment vertical="top" wrapText="1"/>
    </xf>
    <xf numFmtId="0" fontId="21" fillId="7" borderId="90" xfId="2" applyFont="1" applyFill="1" applyBorder="1" applyAlignment="1" applyProtection="1">
      <alignment horizontal="left" vertical="top" wrapText="1"/>
      <protection locked="0"/>
    </xf>
    <xf numFmtId="49" fontId="21" fillId="7" borderId="90" xfId="2" applyNumberFormat="1" applyFont="1" applyFill="1" applyBorder="1" applyAlignment="1" applyProtection="1">
      <alignment horizontal="center" vertical="top" wrapText="1"/>
      <protection locked="0"/>
    </xf>
    <xf numFmtId="4" fontId="28" fillId="7" borderId="90" xfId="2" applyNumberFormat="1" applyFont="1" applyFill="1" applyBorder="1" applyAlignment="1" applyProtection="1">
      <alignment horizontal="right" vertical="top" wrapText="1"/>
      <protection locked="0"/>
    </xf>
    <xf numFmtId="0" fontId="21" fillId="7" borderId="92" xfId="2" applyNumberFormat="1" applyFont="1" applyFill="1" applyBorder="1" applyAlignment="1" applyProtection="1">
      <alignment horizontal="center" vertical="top" wrapText="1"/>
      <protection locked="0"/>
    </xf>
    <xf numFmtId="0" fontId="21" fillId="7" borderId="60" xfId="2" applyNumberFormat="1" applyFont="1" applyFill="1" applyBorder="1" applyAlignment="1" applyProtection="1">
      <alignment horizontal="left" vertical="top" wrapText="1"/>
      <protection locked="0"/>
    </xf>
    <xf numFmtId="0" fontId="21" fillId="7" borderId="9" xfId="2" applyNumberFormat="1" applyFont="1" applyFill="1" applyBorder="1" applyAlignment="1" applyProtection="1">
      <alignment horizontal="center" vertical="top" wrapText="1"/>
      <protection locked="0"/>
    </xf>
    <xf numFmtId="0" fontId="21" fillId="7" borderId="8" xfId="2" applyNumberFormat="1" applyFont="1" applyFill="1" applyBorder="1" applyAlignment="1" applyProtection="1">
      <alignment horizontal="left" vertical="top" wrapText="1"/>
      <protection locked="0"/>
    </xf>
    <xf numFmtId="1" fontId="21" fillId="7" borderId="25" xfId="2" applyNumberFormat="1" applyFont="1" applyFill="1" applyBorder="1" applyAlignment="1" applyProtection="1">
      <alignment horizontal="center" vertical="top" wrapText="1"/>
      <protection locked="0"/>
    </xf>
    <xf numFmtId="0" fontId="21" fillId="7" borderId="49" xfId="2" applyNumberFormat="1" applyFont="1" applyFill="1" applyBorder="1" applyAlignment="1" applyProtection="1">
      <alignment horizontal="center" vertical="top" wrapText="1"/>
      <protection locked="0"/>
    </xf>
    <xf numFmtId="0" fontId="21" fillId="7" borderId="50" xfId="2" applyNumberFormat="1" applyFont="1" applyFill="1" applyBorder="1" applyAlignment="1" applyProtection="1">
      <alignment horizontal="center" vertical="top" wrapText="1"/>
      <protection locked="0"/>
    </xf>
    <xf numFmtId="1" fontId="21" fillId="7" borderId="51" xfId="2" applyNumberFormat="1" applyFont="1" applyFill="1" applyBorder="1" applyAlignment="1" applyProtection="1">
      <alignment horizontal="center" vertical="top" wrapText="1"/>
      <protection locked="0"/>
    </xf>
    <xf numFmtId="0" fontId="21" fillId="7" borderId="82" xfId="0" applyNumberFormat="1" applyFont="1" applyFill="1" applyBorder="1" applyAlignment="1" applyProtection="1">
      <alignment vertical="top" wrapText="1"/>
      <protection locked="0"/>
    </xf>
    <xf numFmtId="0" fontId="21" fillId="7" borderId="82" xfId="0" applyNumberFormat="1" applyFont="1" applyFill="1" applyBorder="1" applyAlignment="1" applyProtection="1">
      <alignment horizontal="center" vertical="top" wrapText="1"/>
      <protection locked="0"/>
    </xf>
    <xf numFmtId="0" fontId="21" fillId="7" borderId="82" xfId="0" applyNumberFormat="1" applyFont="1" applyFill="1" applyBorder="1" applyAlignment="1">
      <alignment horizontal="center" vertical="top" wrapText="1"/>
    </xf>
    <xf numFmtId="0" fontId="21" fillId="7" borderId="82" xfId="0" quotePrefix="1" applyNumberFormat="1" applyFont="1" applyFill="1" applyBorder="1" applyAlignment="1" applyProtection="1">
      <alignment horizontal="center" vertical="top" wrapText="1"/>
      <protection locked="0"/>
    </xf>
    <xf numFmtId="0" fontId="21" fillId="7" borderId="82" xfId="0" applyNumberFormat="1" applyFont="1" applyFill="1" applyBorder="1" applyAlignment="1" applyProtection="1">
      <alignment horizontal="left" vertical="top" wrapText="1"/>
      <protection locked="0"/>
    </xf>
    <xf numFmtId="4" fontId="21" fillId="7" borderId="82" xfId="0" applyNumberFormat="1" applyFont="1" applyFill="1" applyBorder="1" applyAlignment="1" applyProtection="1">
      <alignment horizontal="right" vertical="top" wrapText="1"/>
      <protection locked="0"/>
    </xf>
    <xf numFmtId="14" fontId="21" fillId="7" borderId="82" xfId="0" applyNumberFormat="1" applyFont="1" applyFill="1" applyBorder="1" applyAlignment="1">
      <alignment horizontal="center" vertical="top" wrapText="1"/>
    </xf>
    <xf numFmtId="0" fontId="21" fillId="7" borderId="100" xfId="0" applyNumberFormat="1" applyFont="1" applyFill="1" applyBorder="1" applyAlignment="1" applyProtection="1">
      <alignment horizontal="center" vertical="top" wrapText="1"/>
      <protection locked="0"/>
    </xf>
    <xf numFmtId="1" fontId="21" fillId="7" borderId="41" xfId="0" applyNumberFormat="1" applyFont="1" applyFill="1" applyBorder="1" applyAlignment="1" applyProtection="1">
      <alignment horizontal="center" vertical="top" wrapText="1"/>
      <protection locked="0"/>
    </xf>
    <xf numFmtId="0" fontId="21" fillId="7" borderId="105" xfId="0" applyNumberFormat="1" applyFont="1" applyFill="1" applyBorder="1" applyAlignment="1" applyProtection="1">
      <alignment horizontal="center" vertical="top" wrapText="1"/>
      <protection locked="0"/>
    </xf>
    <xf numFmtId="0" fontId="21" fillId="7" borderId="62" xfId="0" applyNumberFormat="1" applyFont="1" applyFill="1" applyBorder="1" applyAlignment="1" applyProtection="1">
      <alignment horizontal="left" vertical="top" wrapText="1"/>
      <protection locked="0"/>
    </xf>
    <xf numFmtId="1" fontId="21" fillId="7" borderId="63" xfId="0" applyNumberFormat="1" applyFont="1" applyFill="1" applyBorder="1" applyAlignment="1" applyProtection="1">
      <alignment horizontal="center" vertical="top" wrapText="1"/>
      <protection locked="0"/>
    </xf>
    <xf numFmtId="0" fontId="21" fillId="7" borderId="42" xfId="0" applyNumberFormat="1" applyFont="1" applyFill="1" applyBorder="1" applyAlignment="1" applyProtection="1">
      <alignment horizontal="left" vertical="top" wrapText="1"/>
      <protection locked="0"/>
    </xf>
    <xf numFmtId="1" fontId="21" fillId="7" borderId="83" xfId="0" applyNumberFormat="1" applyFont="1" applyFill="1" applyBorder="1" applyAlignment="1" applyProtection="1">
      <alignment horizontal="center" vertical="top" wrapText="1"/>
      <protection locked="0"/>
    </xf>
  </cellXfs>
  <cellStyles count="21">
    <cellStyle name="Comma" xfId="19" builtinId="3"/>
    <cellStyle name="Comma 4" xfId="20"/>
    <cellStyle name="Excel Built-in Explanatory Text" xfId="6"/>
    <cellStyle name="Good" xfId="9" builtinId="26"/>
    <cellStyle name="Hyperlink" xfId="1" builtinId="8"/>
    <cellStyle name="Hyperlink 2" xfId="18"/>
    <cellStyle name="Navadno 2" xfId="2"/>
    <cellStyle name="Navadno 3" xfId="16"/>
    <cellStyle name="Navadno_List1" xfId="17"/>
    <cellStyle name="Normal" xfId="0" builtinId="0"/>
    <cellStyle name="Normal 2" xfId="3"/>
    <cellStyle name="Normal 2 2" xfId="8"/>
    <cellStyle name="Normal 3" xfId="4"/>
    <cellStyle name="Normal 3 2" xfId="5"/>
    <cellStyle name="Normal 3 2 2" xfId="14"/>
    <cellStyle name="Normal 4" xfId="11"/>
    <cellStyle name="Normal 4 2" xfId="12"/>
    <cellStyle name="Normal 7" xfId="13"/>
    <cellStyle name="Normal_centri-plani-2000-IC Planta" xfId="10"/>
    <cellStyle name="Normal_List1" xfId="15"/>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7</xdr:col>
      <xdr:colOff>0</xdr:colOff>
      <xdr:row>769</xdr:row>
      <xdr:rowOff>0</xdr:rowOff>
    </xdr:from>
    <xdr:ext cx="184731" cy="264560"/>
    <xdr:sp macro="" textlink="">
      <xdr:nvSpPr>
        <xdr:cNvPr id="2" name="PoljeZBesedilom 2">
          <a:extLst>
            <a:ext uri="{FF2B5EF4-FFF2-40B4-BE49-F238E27FC236}"/>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769</xdr:row>
      <xdr:rowOff>0</xdr:rowOff>
    </xdr:from>
    <xdr:ext cx="184731" cy="264560"/>
    <xdr:sp macro="" textlink="">
      <xdr:nvSpPr>
        <xdr:cNvPr id="3" name="PoljeZBesedilom 2">
          <a:extLst>
            <a:ext uri="{FF2B5EF4-FFF2-40B4-BE49-F238E27FC236}"/>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577850</xdr:colOff>
      <xdr:row>610</xdr:row>
      <xdr:rowOff>0</xdr:rowOff>
    </xdr:from>
    <xdr:to>
      <xdr:col>8</xdr:col>
      <xdr:colOff>762581</xdr:colOff>
      <xdr:row>610</xdr:row>
      <xdr:rowOff>264560</xdr:rowOff>
    </xdr:to>
    <xdr:sp macro="" textlink="">
      <xdr:nvSpPr>
        <xdr:cNvPr id="4" name="PoljeZBesedilom 2">
          <a:extLst>
            <a:ext uri="{FF2B5EF4-FFF2-40B4-BE49-F238E27FC236}">
              <a16:creationId xmlns:lc="http://schemas.openxmlformats.org/drawingml/2006/lockedCanvas" xmlns:a16="http://schemas.microsoft.com/office/drawing/2014/main" xmlns="" id="{00000000-0008-0000-0000-00003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 name="PoljeZBesedilom 566">
          <a:extLst>
            <a:ext uri="{FF2B5EF4-FFF2-40B4-BE49-F238E27FC236}">
              <a16:creationId xmlns:lc="http://schemas.openxmlformats.org/drawingml/2006/lockedCanvas" xmlns:a16="http://schemas.microsoft.com/office/drawing/2014/main" xmlns="" id="{00000000-0008-0000-0000-00003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 name="PoljeZBesedilom 2">
          <a:extLst>
            <a:ext uri="{FF2B5EF4-FFF2-40B4-BE49-F238E27FC236}">
              <a16:creationId xmlns:lc="http://schemas.openxmlformats.org/drawingml/2006/lockedCanvas" xmlns:a16="http://schemas.microsoft.com/office/drawing/2014/main" xmlns="" id="{00000000-0008-0000-0000-00003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 name="PoljeZBesedilom 2">
          <a:extLst>
            <a:ext uri="{FF2B5EF4-FFF2-40B4-BE49-F238E27FC236}">
              <a16:creationId xmlns:lc="http://schemas.openxmlformats.org/drawingml/2006/lockedCanvas" xmlns:a16="http://schemas.microsoft.com/office/drawing/2014/main" xmlns="" id="{00000000-0008-0000-0000-00003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8" name="PoljeZBesedilom 2">
          <a:extLst>
            <a:ext uri="{FF2B5EF4-FFF2-40B4-BE49-F238E27FC236}">
              <a16:creationId xmlns:lc="http://schemas.openxmlformats.org/drawingml/2006/lockedCanvas" xmlns:a16="http://schemas.microsoft.com/office/drawing/2014/main" xmlns="" id="{00000000-0008-0000-0000-00003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 name="PoljeZBesedilom 2">
          <a:extLst>
            <a:ext uri="{FF2B5EF4-FFF2-40B4-BE49-F238E27FC236}">
              <a16:creationId xmlns:lc="http://schemas.openxmlformats.org/drawingml/2006/lockedCanvas" xmlns:a16="http://schemas.microsoft.com/office/drawing/2014/main" xmlns="" id="{00000000-0008-0000-0000-00003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 name="PoljeZBesedilom 2">
          <a:extLst>
            <a:ext uri="{FF2B5EF4-FFF2-40B4-BE49-F238E27FC236}">
              <a16:creationId xmlns:lc="http://schemas.openxmlformats.org/drawingml/2006/lockedCanvas" xmlns:a16="http://schemas.microsoft.com/office/drawing/2014/main" xmlns="" id="{00000000-0008-0000-0000-00003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 name="PoljeZBesedilom 572">
          <a:extLst>
            <a:ext uri="{FF2B5EF4-FFF2-40B4-BE49-F238E27FC236}">
              <a16:creationId xmlns:lc="http://schemas.openxmlformats.org/drawingml/2006/lockedCanvas" xmlns:a16="http://schemas.microsoft.com/office/drawing/2014/main" xmlns="" id="{00000000-0008-0000-0000-00003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 name="PoljeZBesedilom 2">
          <a:extLst>
            <a:ext uri="{FF2B5EF4-FFF2-40B4-BE49-F238E27FC236}">
              <a16:creationId xmlns:lc="http://schemas.openxmlformats.org/drawingml/2006/lockedCanvas" xmlns:a16="http://schemas.microsoft.com/office/drawing/2014/main" xmlns="" id="{00000000-0008-0000-0000-00003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 name="PoljeZBesedilom 2">
          <a:extLst>
            <a:ext uri="{FF2B5EF4-FFF2-40B4-BE49-F238E27FC236}">
              <a16:creationId xmlns:lc="http://schemas.openxmlformats.org/drawingml/2006/lockedCanvas" xmlns:a16="http://schemas.microsoft.com/office/drawing/2014/main" xmlns="" id="{00000000-0008-0000-0000-00003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 name="PoljeZBesedilom 2">
          <a:extLst>
            <a:ext uri="{FF2B5EF4-FFF2-40B4-BE49-F238E27FC236}">
              <a16:creationId xmlns:lc="http://schemas.openxmlformats.org/drawingml/2006/lockedCanvas" xmlns:a16="http://schemas.microsoft.com/office/drawing/2014/main" xmlns="" id="{00000000-0008-0000-0000-00004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 name="PoljeZBesedilom 2">
          <a:extLst>
            <a:ext uri="{FF2B5EF4-FFF2-40B4-BE49-F238E27FC236}">
              <a16:creationId xmlns:lc="http://schemas.openxmlformats.org/drawingml/2006/lockedCanvas" xmlns:a16="http://schemas.microsoft.com/office/drawing/2014/main" xmlns="" id="{00000000-0008-0000-0000-00004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 name="PoljeZBesedilom 2">
          <a:extLst>
            <a:ext uri="{FF2B5EF4-FFF2-40B4-BE49-F238E27FC236}">
              <a16:creationId xmlns:lc="http://schemas.openxmlformats.org/drawingml/2006/lockedCanvas" xmlns:a16="http://schemas.microsoft.com/office/drawing/2014/main" xmlns="" id="{00000000-0008-0000-0000-00004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 name="PoljeZBesedilom 578">
          <a:extLst>
            <a:ext uri="{FF2B5EF4-FFF2-40B4-BE49-F238E27FC236}">
              <a16:creationId xmlns:lc="http://schemas.openxmlformats.org/drawingml/2006/lockedCanvas" xmlns:a16="http://schemas.microsoft.com/office/drawing/2014/main" xmlns="" id="{00000000-0008-0000-0000-00004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 name="PoljeZBesedilom 2">
          <a:extLst>
            <a:ext uri="{FF2B5EF4-FFF2-40B4-BE49-F238E27FC236}">
              <a16:creationId xmlns:lc="http://schemas.openxmlformats.org/drawingml/2006/lockedCanvas" xmlns:a16="http://schemas.microsoft.com/office/drawing/2014/main" xmlns="" id="{00000000-0008-0000-0000-00004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 name="PoljeZBesedilom 2">
          <a:extLst>
            <a:ext uri="{FF2B5EF4-FFF2-40B4-BE49-F238E27FC236}">
              <a16:creationId xmlns:lc="http://schemas.openxmlformats.org/drawingml/2006/lockedCanvas" xmlns:a16="http://schemas.microsoft.com/office/drawing/2014/main" xmlns="" id="{00000000-0008-0000-0000-00004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0" name="PoljeZBesedilom 2">
          <a:extLst>
            <a:ext uri="{FF2B5EF4-FFF2-40B4-BE49-F238E27FC236}">
              <a16:creationId xmlns:lc="http://schemas.openxmlformats.org/drawingml/2006/lockedCanvas" xmlns:a16="http://schemas.microsoft.com/office/drawing/2014/main" xmlns="" id="{00000000-0008-0000-0000-00004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1" name="PoljeZBesedilom 2">
          <a:extLst>
            <a:ext uri="{FF2B5EF4-FFF2-40B4-BE49-F238E27FC236}">
              <a16:creationId xmlns:lc="http://schemas.openxmlformats.org/drawingml/2006/lockedCanvas" xmlns:a16="http://schemas.microsoft.com/office/drawing/2014/main" xmlns="" id="{00000000-0008-0000-0000-00004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2" name="PoljeZBesedilom 2">
          <a:extLst>
            <a:ext uri="{FF2B5EF4-FFF2-40B4-BE49-F238E27FC236}">
              <a16:creationId xmlns:lc="http://schemas.openxmlformats.org/drawingml/2006/lockedCanvas" xmlns:a16="http://schemas.microsoft.com/office/drawing/2014/main" xmlns="" id="{00000000-0008-0000-0000-00004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3" name="PoljeZBesedilom 584">
          <a:extLst>
            <a:ext uri="{FF2B5EF4-FFF2-40B4-BE49-F238E27FC236}">
              <a16:creationId xmlns:lc="http://schemas.openxmlformats.org/drawingml/2006/lockedCanvas" xmlns:a16="http://schemas.microsoft.com/office/drawing/2014/main" xmlns="" id="{00000000-0008-0000-0000-00004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 name="PoljeZBesedilom 2">
          <a:extLst>
            <a:ext uri="{FF2B5EF4-FFF2-40B4-BE49-F238E27FC236}">
              <a16:creationId xmlns:lc="http://schemas.openxmlformats.org/drawingml/2006/lockedCanvas" xmlns:a16="http://schemas.microsoft.com/office/drawing/2014/main" xmlns="" id="{00000000-0008-0000-0000-00004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5" name="PoljeZBesedilom 2">
          <a:extLst>
            <a:ext uri="{FF2B5EF4-FFF2-40B4-BE49-F238E27FC236}">
              <a16:creationId xmlns:lc="http://schemas.openxmlformats.org/drawingml/2006/lockedCanvas" xmlns:a16="http://schemas.microsoft.com/office/drawing/2014/main" xmlns="" id="{00000000-0008-0000-0000-00004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 name="PoljeZBesedilom 2">
          <a:extLst>
            <a:ext uri="{FF2B5EF4-FFF2-40B4-BE49-F238E27FC236}">
              <a16:creationId xmlns:lc="http://schemas.openxmlformats.org/drawingml/2006/lockedCanvas" xmlns:a16="http://schemas.microsoft.com/office/drawing/2014/main" xmlns="" id="{00000000-0008-0000-0000-00004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 name="PoljeZBesedilom 2">
          <a:extLst>
            <a:ext uri="{FF2B5EF4-FFF2-40B4-BE49-F238E27FC236}">
              <a16:creationId xmlns:lc="http://schemas.openxmlformats.org/drawingml/2006/lockedCanvas" xmlns:a16="http://schemas.microsoft.com/office/drawing/2014/main" xmlns="" id="{00000000-0008-0000-0000-00004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8" name="PoljeZBesedilom 2">
          <a:extLst>
            <a:ext uri="{FF2B5EF4-FFF2-40B4-BE49-F238E27FC236}">
              <a16:creationId xmlns:lc="http://schemas.openxmlformats.org/drawingml/2006/lockedCanvas" xmlns:a16="http://schemas.microsoft.com/office/drawing/2014/main" xmlns="" id="{00000000-0008-0000-0000-00004E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9" name="PoljeZBesedilom 590">
          <a:extLst>
            <a:ext uri="{FF2B5EF4-FFF2-40B4-BE49-F238E27FC236}">
              <a16:creationId xmlns:lc="http://schemas.openxmlformats.org/drawingml/2006/lockedCanvas" xmlns:a16="http://schemas.microsoft.com/office/drawing/2014/main" xmlns="" id="{00000000-0008-0000-0000-00004F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0" name="PoljeZBesedilom 2">
          <a:extLst>
            <a:ext uri="{FF2B5EF4-FFF2-40B4-BE49-F238E27FC236}">
              <a16:creationId xmlns:lc="http://schemas.openxmlformats.org/drawingml/2006/lockedCanvas" xmlns:a16="http://schemas.microsoft.com/office/drawing/2014/main" xmlns="" id="{00000000-0008-0000-0000-000050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1" name="PoljeZBesedilom 2">
          <a:extLst>
            <a:ext uri="{FF2B5EF4-FFF2-40B4-BE49-F238E27FC236}">
              <a16:creationId xmlns:lc="http://schemas.openxmlformats.org/drawingml/2006/lockedCanvas" xmlns:a16="http://schemas.microsoft.com/office/drawing/2014/main" xmlns="" id="{00000000-0008-0000-0000-000051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2" name="PoljeZBesedilom 2">
          <a:extLst>
            <a:ext uri="{FF2B5EF4-FFF2-40B4-BE49-F238E27FC236}">
              <a16:creationId xmlns:lc="http://schemas.openxmlformats.org/drawingml/2006/lockedCanvas" xmlns:a16="http://schemas.microsoft.com/office/drawing/2014/main" xmlns="" id="{00000000-0008-0000-0000-000052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3" name="PoljeZBesedilom 2">
          <a:extLst>
            <a:ext uri="{FF2B5EF4-FFF2-40B4-BE49-F238E27FC236}">
              <a16:creationId xmlns:lc="http://schemas.openxmlformats.org/drawingml/2006/lockedCanvas" xmlns:a16="http://schemas.microsoft.com/office/drawing/2014/main" xmlns="" id="{00000000-0008-0000-0000-000053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4" name="PoljeZBesedilom 2">
          <a:extLst>
            <a:ext uri="{FF2B5EF4-FFF2-40B4-BE49-F238E27FC236}">
              <a16:creationId xmlns:lc="http://schemas.openxmlformats.org/drawingml/2006/lockedCanvas" xmlns:a16="http://schemas.microsoft.com/office/drawing/2014/main" xmlns="" id="{00000000-0008-0000-0000-000054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5" name="PoljeZBesedilom 596">
          <a:extLst>
            <a:ext uri="{FF2B5EF4-FFF2-40B4-BE49-F238E27FC236}">
              <a16:creationId xmlns:lc="http://schemas.openxmlformats.org/drawingml/2006/lockedCanvas" xmlns:a16="http://schemas.microsoft.com/office/drawing/2014/main" xmlns="" id="{00000000-0008-0000-0000-000055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6" name="PoljeZBesedilom 2">
          <a:extLst>
            <a:ext uri="{FF2B5EF4-FFF2-40B4-BE49-F238E27FC236}">
              <a16:creationId xmlns:lc="http://schemas.openxmlformats.org/drawingml/2006/lockedCanvas" xmlns:a16="http://schemas.microsoft.com/office/drawing/2014/main" xmlns="" id="{00000000-0008-0000-0000-000056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7" name="PoljeZBesedilom 2">
          <a:extLst>
            <a:ext uri="{FF2B5EF4-FFF2-40B4-BE49-F238E27FC236}">
              <a16:creationId xmlns:lc="http://schemas.openxmlformats.org/drawingml/2006/lockedCanvas" xmlns:a16="http://schemas.microsoft.com/office/drawing/2014/main" xmlns="" id="{00000000-0008-0000-0000-000057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8" name="PoljeZBesedilom 2">
          <a:extLst>
            <a:ext uri="{FF2B5EF4-FFF2-40B4-BE49-F238E27FC236}">
              <a16:creationId xmlns:lc="http://schemas.openxmlformats.org/drawingml/2006/lockedCanvas" xmlns:a16="http://schemas.microsoft.com/office/drawing/2014/main" xmlns="" id="{00000000-0008-0000-0000-000058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39" name="PoljeZBesedilom 2">
          <a:extLst>
            <a:ext uri="{FF2B5EF4-FFF2-40B4-BE49-F238E27FC236}">
              <a16:creationId xmlns:lc="http://schemas.openxmlformats.org/drawingml/2006/lockedCanvas" xmlns:a16="http://schemas.microsoft.com/office/drawing/2014/main" xmlns="" id="{00000000-0008-0000-0000-000059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0" name="PoljeZBesedilom 2">
          <a:extLst>
            <a:ext uri="{FF2B5EF4-FFF2-40B4-BE49-F238E27FC236}">
              <a16:creationId xmlns:lc="http://schemas.openxmlformats.org/drawingml/2006/lockedCanvas" xmlns:a16="http://schemas.microsoft.com/office/drawing/2014/main" xmlns="" id="{00000000-0008-0000-0000-00005A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1" name="PoljeZBesedilom 602">
          <a:extLst>
            <a:ext uri="{FF2B5EF4-FFF2-40B4-BE49-F238E27FC236}">
              <a16:creationId xmlns:lc="http://schemas.openxmlformats.org/drawingml/2006/lockedCanvas" xmlns:a16="http://schemas.microsoft.com/office/drawing/2014/main" xmlns="" id="{00000000-0008-0000-0000-00005B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2" name="PoljeZBesedilom 2">
          <a:extLst>
            <a:ext uri="{FF2B5EF4-FFF2-40B4-BE49-F238E27FC236}">
              <a16:creationId xmlns:lc="http://schemas.openxmlformats.org/drawingml/2006/lockedCanvas" xmlns:a16="http://schemas.microsoft.com/office/drawing/2014/main" xmlns="" id="{00000000-0008-0000-0000-00005C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3" name="PoljeZBesedilom 2">
          <a:extLst>
            <a:ext uri="{FF2B5EF4-FFF2-40B4-BE49-F238E27FC236}">
              <a16:creationId xmlns:lc="http://schemas.openxmlformats.org/drawingml/2006/lockedCanvas" xmlns:a16="http://schemas.microsoft.com/office/drawing/2014/main" xmlns="" id="{00000000-0008-0000-0000-00005D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4" name="PoljeZBesedilom 2">
          <a:extLst>
            <a:ext uri="{FF2B5EF4-FFF2-40B4-BE49-F238E27FC236}">
              <a16:creationId xmlns:lc="http://schemas.openxmlformats.org/drawingml/2006/lockedCanvas" xmlns:a16="http://schemas.microsoft.com/office/drawing/2014/main" xmlns="" id="{00000000-0008-0000-0000-00005E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5" name="PoljeZBesedilom 2">
          <a:extLst>
            <a:ext uri="{FF2B5EF4-FFF2-40B4-BE49-F238E27FC236}">
              <a16:creationId xmlns:lc="http://schemas.openxmlformats.org/drawingml/2006/lockedCanvas" xmlns:a16="http://schemas.microsoft.com/office/drawing/2014/main" xmlns="" id="{00000000-0008-0000-0000-00005F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6" name="PoljeZBesedilom 2">
          <a:extLst>
            <a:ext uri="{FF2B5EF4-FFF2-40B4-BE49-F238E27FC236}">
              <a16:creationId xmlns:lc="http://schemas.openxmlformats.org/drawingml/2006/lockedCanvas" xmlns:a16="http://schemas.microsoft.com/office/drawing/2014/main" xmlns="" id="{00000000-0008-0000-0000-000060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7" name="PoljeZBesedilom 608">
          <a:extLst>
            <a:ext uri="{FF2B5EF4-FFF2-40B4-BE49-F238E27FC236}">
              <a16:creationId xmlns:lc="http://schemas.openxmlformats.org/drawingml/2006/lockedCanvas" xmlns:a16="http://schemas.microsoft.com/office/drawing/2014/main" xmlns="" id="{00000000-0008-0000-0000-000061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8" name="PoljeZBesedilom 2">
          <a:extLst>
            <a:ext uri="{FF2B5EF4-FFF2-40B4-BE49-F238E27FC236}">
              <a16:creationId xmlns:lc="http://schemas.openxmlformats.org/drawingml/2006/lockedCanvas" xmlns:a16="http://schemas.microsoft.com/office/drawing/2014/main" xmlns="" id="{00000000-0008-0000-0000-000062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49" name="PoljeZBesedilom 2">
          <a:extLst>
            <a:ext uri="{FF2B5EF4-FFF2-40B4-BE49-F238E27FC236}">
              <a16:creationId xmlns:lc="http://schemas.openxmlformats.org/drawingml/2006/lockedCanvas" xmlns:a16="http://schemas.microsoft.com/office/drawing/2014/main" xmlns="" id="{00000000-0008-0000-0000-000063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0" name="PoljeZBesedilom 2">
          <a:extLst>
            <a:ext uri="{FF2B5EF4-FFF2-40B4-BE49-F238E27FC236}">
              <a16:creationId xmlns:lc="http://schemas.openxmlformats.org/drawingml/2006/lockedCanvas" xmlns:a16="http://schemas.microsoft.com/office/drawing/2014/main" xmlns="" id="{00000000-0008-0000-0000-000064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1" name="PoljeZBesedilom 2">
          <a:extLst>
            <a:ext uri="{FF2B5EF4-FFF2-40B4-BE49-F238E27FC236}">
              <a16:creationId xmlns:lc="http://schemas.openxmlformats.org/drawingml/2006/lockedCanvas" xmlns:a16="http://schemas.microsoft.com/office/drawing/2014/main" xmlns="" id="{00000000-0008-0000-0000-000065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2" name="PoljeZBesedilom 613">
          <a:extLst>
            <a:ext uri="{FF2B5EF4-FFF2-40B4-BE49-F238E27FC236}">
              <a16:creationId xmlns:lc="http://schemas.openxmlformats.org/drawingml/2006/lockedCanvas" xmlns:a16="http://schemas.microsoft.com/office/drawing/2014/main" xmlns="" id="{00000000-0008-0000-0000-000066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3" name="PoljeZBesedilom 2">
          <a:extLst>
            <a:ext uri="{FF2B5EF4-FFF2-40B4-BE49-F238E27FC236}">
              <a16:creationId xmlns:lc="http://schemas.openxmlformats.org/drawingml/2006/lockedCanvas" xmlns:a16="http://schemas.microsoft.com/office/drawing/2014/main" xmlns="" id="{00000000-0008-0000-0000-000067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4" name="PoljeZBesedilom 2">
          <a:extLst>
            <a:ext uri="{FF2B5EF4-FFF2-40B4-BE49-F238E27FC236}">
              <a16:creationId xmlns:lc="http://schemas.openxmlformats.org/drawingml/2006/lockedCanvas" xmlns:a16="http://schemas.microsoft.com/office/drawing/2014/main" xmlns="" id="{00000000-0008-0000-0000-000068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5" name="PoljeZBesedilom 2">
          <a:extLst>
            <a:ext uri="{FF2B5EF4-FFF2-40B4-BE49-F238E27FC236}">
              <a16:creationId xmlns:lc="http://schemas.openxmlformats.org/drawingml/2006/lockedCanvas" xmlns:a16="http://schemas.microsoft.com/office/drawing/2014/main" xmlns="" id="{00000000-0008-0000-0000-000069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6" name="PoljeZBesedilom 2">
          <a:extLst>
            <a:ext uri="{FF2B5EF4-FFF2-40B4-BE49-F238E27FC236}">
              <a16:creationId xmlns:lc="http://schemas.openxmlformats.org/drawingml/2006/lockedCanvas" xmlns:a16="http://schemas.microsoft.com/office/drawing/2014/main" xmlns="" id="{00000000-0008-0000-0000-00006A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7" name="PoljeZBesedilom 2">
          <a:extLst>
            <a:ext uri="{FF2B5EF4-FFF2-40B4-BE49-F238E27FC236}">
              <a16:creationId xmlns:lc="http://schemas.openxmlformats.org/drawingml/2006/lockedCanvas" xmlns:a16="http://schemas.microsoft.com/office/drawing/2014/main" xmlns="" id="{00000000-0008-0000-0000-00006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8" name="PoljeZBesedilom 619">
          <a:extLst>
            <a:ext uri="{FF2B5EF4-FFF2-40B4-BE49-F238E27FC236}">
              <a16:creationId xmlns:lc="http://schemas.openxmlformats.org/drawingml/2006/lockedCanvas" xmlns:a16="http://schemas.microsoft.com/office/drawing/2014/main" xmlns="" id="{00000000-0008-0000-0000-00006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59" name="PoljeZBesedilom 2">
          <a:extLst>
            <a:ext uri="{FF2B5EF4-FFF2-40B4-BE49-F238E27FC236}">
              <a16:creationId xmlns:lc="http://schemas.openxmlformats.org/drawingml/2006/lockedCanvas" xmlns:a16="http://schemas.microsoft.com/office/drawing/2014/main" xmlns="" id="{00000000-0008-0000-0000-00006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0" name="PoljeZBesedilom 2">
          <a:extLst>
            <a:ext uri="{FF2B5EF4-FFF2-40B4-BE49-F238E27FC236}">
              <a16:creationId xmlns:lc="http://schemas.openxmlformats.org/drawingml/2006/lockedCanvas" xmlns:a16="http://schemas.microsoft.com/office/drawing/2014/main" xmlns="" id="{00000000-0008-0000-0000-00006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1" name="PoljeZBesedilom 2">
          <a:extLst>
            <a:ext uri="{FF2B5EF4-FFF2-40B4-BE49-F238E27FC236}">
              <a16:creationId xmlns:lc="http://schemas.openxmlformats.org/drawingml/2006/lockedCanvas" xmlns:a16="http://schemas.microsoft.com/office/drawing/2014/main" xmlns="" id="{00000000-0008-0000-0000-00006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2" name="PoljeZBesedilom 2">
          <a:extLst>
            <a:ext uri="{FF2B5EF4-FFF2-40B4-BE49-F238E27FC236}">
              <a16:creationId xmlns:lc="http://schemas.openxmlformats.org/drawingml/2006/lockedCanvas" xmlns:a16="http://schemas.microsoft.com/office/drawing/2014/main" xmlns="" id="{00000000-0008-0000-0000-00007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3" name="PoljeZBesedilom 2">
          <a:extLst>
            <a:ext uri="{FF2B5EF4-FFF2-40B4-BE49-F238E27FC236}">
              <a16:creationId xmlns:lc="http://schemas.openxmlformats.org/drawingml/2006/lockedCanvas" xmlns:a16="http://schemas.microsoft.com/office/drawing/2014/main" xmlns="" id="{00000000-0008-0000-0000-00007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4" name="PoljeZBesedilom 625">
          <a:extLst>
            <a:ext uri="{FF2B5EF4-FFF2-40B4-BE49-F238E27FC236}">
              <a16:creationId xmlns:lc="http://schemas.openxmlformats.org/drawingml/2006/lockedCanvas" xmlns:a16="http://schemas.microsoft.com/office/drawing/2014/main" xmlns="" id="{00000000-0008-0000-0000-00007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5" name="PoljeZBesedilom 2">
          <a:extLst>
            <a:ext uri="{FF2B5EF4-FFF2-40B4-BE49-F238E27FC236}">
              <a16:creationId xmlns:lc="http://schemas.openxmlformats.org/drawingml/2006/lockedCanvas" xmlns:a16="http://schemas.microsoft.com/office/drawing/2014/main" xmlns="" id="{00000000-0008-0000-0000-00007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6" name="PoljeZBesedilom 2">
          <a:extLst>
            <a:ext uri="{FF2B5EF4-FFF2-40B4-BE49-F238E27FC236}">
              <a16:creationId xmlns:lc="http://schemas.openxmlformats.org/drawingml/2006/lockedCanvas" xmlns:a16="http://schemas.microsoft.com/office/drawing/2014/main" xmlns="" id="{00000000-0008-0000-0000-00007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7" name="PoljeZBesedilom 2">
          <a:extLst>
            <a:ext uri="{FF2B5EF4-FFF2-40B4-BE49-F238E27FC236}">
              <a16:creationId xmlns:lc="http://schemas.openxmlformats.org/drawingml/2006/lockedCanvas" xmlns:a16="http://schemas.microsoft.com/office/drawing/2014/main" xmlns="" id="{00000000-0008-0000-0000-00007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8" name="PoljeZBesedilom 2">
          <a:extLst>
            <a:ext uri="{FF2B5EF4-FFF2-40B4-BE49-F238E27FC236}">
              <a16:creationId xmlns:lc="http://schemas.openxmlformats.org/drawingml/2006/lockedCanvas" xmlns:a16="http://schemas.microsoft.com/office/drawing/2014/main" xmlns="" id="{00000000-0008-0000-0000-00007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69" name="PoljeZBesedilom 2">
          <a:extLst>
            <a:ext uri="{FF2B5EF4-FFF2-40B4-BE49-F238E27FC236}">
              <a16:creationId xmlns:lc="http://schemas.openxmlformats.org/drawingml/2006/lockedCanvas" xmlns:a16="http://schemas.microsoft.com/office/drawing/2014/main" xmlns="" id="{00000000-0008-0000-0000-00007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0" name="PoljeZBesedilom 631">
          <a:extLst>
            <a:ext uri="{FF2B5EF4-FFF2-40B4-BE49-F238E27FC236}">
              <a16:creationId xmlns:lc="http://schemas.openxmlformats.org/drawingml/2006/lockedCanvas" xmlns:a16="http://schemas.microsoft.com/office/drawing/2014/main" xmlns="" id="{00000000-0008-0000-0000-00007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1" name="PoljeZBesedilom 2">
          <a:extLst>
            <a:ext uri="{FF2B5EF4-FFF2-40B4-BE49-F238E27FC236}">
              <a16:creationId xmlns:lc="http://schemas.openxmlformats.org/drawingml/2006/lockedCanvas" xmlns:a16="http://schemas.microsoft.com/office/drawing/2014/main" xmlns="" id="{00000000-0008-0000-0000-00007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2" name="PoljeZBesedilom 2">
          <a:extLst>
            <a:ext uri="{FF2B5EF4-FFF2-40B4-BE49-F238E27FC236}">
              <a16:creationId xmlns:lc="http://schemas.openxmlformats.org/drawingml/2006/lockedCanvas" xmlns:a16="http://schemas.microsoft.com/office/drawing/2014/main" xmlns="" id="{00000000-0008-0000-0000-00007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3" name="PoljeZBesedilom 2">
          <a:extLst>
            <a:ext uri="{FF2B5EF4-FFF2-40B4-BE49-F238E27FC236}">
              <a16:creationId xmlns:lc="http://schemas.openxmlformats.org/drawingml/2006/lockedCanvas" xmlns:a16="http://schemas.microsoft.com/office/drawing/2014/main" xmlns="" id="{00000000-0008-0000-0000-00007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4" name="PoljeZBesedilom 2">
          <a:extLst>
            <a:ext uri="{FF2B5EF4-FFF2-40B4-BE49-F238E27FC236}">
              <a16:creationId xmlns:lc="http://schemas.openxmlformats.org/drawingml/2006/lockedCanvas" xmlns:a16="http://schemas.microsoft.com/office/drawing/2014/main" xmlns="" id="{00000000-0008-0000-0000-00007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5" name="PoljeZBesedilom 2">
          <a:extLst>
            <a:ext uri="{FF2B5EF4-FFF2-40B4-BE49-F238E27FC236}">
              <a16:creationId xmlns:lc="http://schemas.openxmlformats.org/drawingml/2006/lockedCanvas" xmlns:a16="http://schemas.microsoft.com/office/drawing/2014/main" xmlns="" id="{00000000-0008-0000-0000-00007D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6" name="PoljeZBesedilom 637">
          <a:extLst>
            <a:ext uri="{FF2B5EF4-FFF2-40B4-BE49-F238E27FC236}">
              <a16:creationId xmlns:lc="http://schemas.openxmlformats.org/drawingml/2006/lockedCanvas" xmlns:a16="http://schemas.microsoft.com/office/drawing/2014/main" xmlns="" id="{00000000-0008-0000-0000-00007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7" name="PoljeZBesedilom 2">
          <a:extLst>
            <a:ext uri="{FF2B5EF4-FFF2-40B4-BE49-F238E27FC236}">
              <a16:creationId xmlns:lc="http://schemas.openxmlformats.org/drawingml/2006/lockedCanvas" xmlns:a16="http://schemas.microsoft.com/office/drawing/2014/main" xmlns="" id="{00000000-0008-0000-0000-00007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8" name="PoljeZBesedilom 2">
          <a:extLst>
            <a:ext uri="{FF2B5EF4-FFF2-40B4-BE49-F238E27FC236}">
              <a16:creationId xmlns:lc="http://schemas.openxmlformats.org/drawingml/2006/lockedCanvas" xmlns:a16="http://schemas.microsoft.com/office/drawing/2014/main" xmlns="" id="{00000000-0008-0000-0000-00008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79" name="PoljeZBesedilom 2">
          <a:extLst>
            <a:ext uri="{FF2B5EF4-FFF2-40B4-BE49-F238E27FC236}">
              <a16:creationId xmlns:lc="http://schemas.openxmlformats.org/drawingml/2006/lockedCanvas" xmlns:a16="http://schemas.microsoft.com/office/drawing/2014/main" xmlns="" id="{00000000-0008-0000-0000-00008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80" name="PoljeZBesedilom 2">
          <a:extLst>
            <a:ext uri="{FF2B5EF4-FFF2-40B4-BE49-F238E27FC236}">
              <a16:creationId xmlns:lc="http://schemas.openxmlformats.org/drawingml/2006/lockedCanvas" xmlns:a16="http://schemas.microsoft.com/office/drawing/2014/main" xmlns="" id="{00000000-0008-0000-0000-00008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1" name="PoljeZBesedilom 2">
          <a:extLst>
            <a:ext uri="{FF2B5EF4-FFF2-40B4-BE49-F238E27FC236}">
              <a16:creationId xmlns:lc="http://schemas.openxmlformats.org/drawingml/2006/lockedCanvas" xmlns:a16="http://schemas.microsoft.com/office/drawing/2014/main" xmlns="" id="{00000000-0008-0000-0000-000083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2" name="PoljeZBesedilom 643">
          <a:extLst>
            <a:ext uri="{FF2B5EF4-FFF2-40B4-BE49-F238E27FC236}">
              <a16:creationId xmlns:lc="http://schemas.openxmlformats.org/drawingml/2006/lockedCanvas" xmlns:a16="http://schemas.microsoft.com/office/drawing/2014/main" xmlns="" id="{00000000-0008-0000-0000-000084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3" name="PoljeZBesedilom 2">
          <a:extLst>
            <a:ext uri="{FF2B5EF4-FFF2-40B4-BE49-F238E27FC236}">
              <a16:creationId xmlns:lc="http://schemas.openxmlformats.org/drawingml/2006/lockedCanvas" xmlns:a16="http://schemas.microsoft.com/office/drawing/2014/main" xmlns="" id="{00000000-0008-0000-0000-000085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4" name="PoljeZBesedilom 2">
          <a:extLst>
            <a:ext uri="{FF2B5EF4-FFF2-40B4-BE49-F238E27FC236}">
              <a16:creationId xmlns:lc="http://schemas.openxmlformats.org/drawingml/2006/lockedCanvas" xmlns:a16="http://schemas.microsoft.com/office/drawing/2014/main" xmlns="" id="{00000000-0008-0000-0000-000086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5" name="PoljeZBesedilom 2">
          <a:extLst>
            <a:ext uri="{FF2B5EF4-FFF2-40B4-BE49-F238E27FC236}">
              <a16:creationId xmlns:lc="http://schemas.openxmlformats.org/drawingml/2006/lockedCanvas" xmlns:a16="http://schemas.microsoft.com/office/drawing/2014/main" xmlns="" id="{00000000-0008-0000-0000-000087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6" name="PoljeZBesedilom 2">
          <a:extLst>
            <a:ext uri="{FF2B5EF4-FFF2-40B4-BE49-F238E27FC236}">
              <a16:creationId xmlns:lc="http://schemas.openxmlformats.org/drawingml/2006/lockedCanvas" xmlns:a16="http://schemas.microsoft.com/office/drawing/2014/main" xmlns="" id="{00000000-0008-0000-0000-000088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7" name="PoljeZBesedilom 2">
          <a:extLst>
            <a:ext uri="{FF2B5EF4-FFF2-40B4-BE49-F238E27FC236}">
              <a16:creationId xmlns:lc="http://schemas.openxmlformats.org/drawingml/2006/lockedCanvas" xmlns:a16="http://schemas.microsoft.com/office/drawing/2014/main" xmlns="" id="{00000000-0008-0000-0000-000089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8" name="PoljeZBesedilom 649">
          <a:extLst>
            <a:ext uri="{FF2B5EF4-FFF2-40B4-BE49-F238E27FC236}">
              <a16:creationId xmlns:lc="http://schemas.openxmlformats.org/drawingml/2006/lockedCanvas" xmlns:a16="http://schemas.microsoft.com/office/drawing/2014/main" xmlns="" id="{00000000-0008-0000-0000-00008A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89" name="PoljeZBesedilom 2">
          <a:extLst>
            <a:ext uri="{FF2B5EF4-FFF2-40B4-BE49-F238E27FC236}">
              <a16:creationId xmlns:lc="http://schemas.openxmlformats.org/drawingml/2006/lockedCanvas" xmlns:a16="http://schemas.microsoft.com/office/drawing/2014/main" xmlns="" id="{00000000-0008-0000-0000-00008B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90" name="PoljeZBesedilom 2">
          <a:extLst>
            <a:ext uri="{FF2B5EF4-FFF2-40B4-BE49-F238E27FC236}">
              <a16:creationId xmlns:lc="http://schemas.openxmlformats.org/drawingml/2006/lockedCanvas" xmlns:a16="http://schemas.microsoft.com/office/drawing/2014/main" xmlns="" id="{00000000-0008-0000-0000-00008C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91" name="PoljeZBesedilom 2">
          <a:extLst>
            <a:ext uri="{FF2B5EF4-FFF2-40B4-BE49-F238E27FC236}">
              <a16:creationId xmlns:lc="http://schemas.openxmlformats.org/drawingml/2006/lockedCanvas" xmlns:a16="http://schemas.microsoft.com/office/drawing/2014/main" xmlns="" id="{00000000-0008-0000-0000-00008D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92" name="PoljeZBesedilom 2">
          <a:extLst>
            <a:ext uri="{FF2B5EF4-FFF2-40B4-BE49-F238E27FC236}">
              <a16:creationId xmlns:lc="http://schemas.openxmlformats.org/drawingml/2006/lockedCanvas" xmlns:a16="http://schemas.microsoft.com/office/drawing/2014/main" xmlns="" id="{00000000-0008-0000-0000-00008E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3" name="PoljeZBesedilom 2">
          <a:extLst>
            <a:ext uri="{FF2B5EF4-FFF2-40B4-BE49-F238E27FC236}">
              <a16:creationId xmlns:lc="http://schemas.openxmlformats.org/drawingml/2006/lockedCanvas" xmlns:a16="http://schemas.microsoft.com/office/drawing/2014/main" xmlns="" id="{00000000-0008-0000-0000-00008F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4" name="PoljeZBesedilom 655">
          <a:extLst>
            <a:ext uri="{FF2B5EF4-FFF2-40B4-BE49-F238E27FC236}">
              <a16:creationId xmlns:lc="http://schemas.openxmlformats.org/drawingml/2006/lockedCanvas" xmlns:a16="http://schemas.microsoft.com/office/drawing/2014/main" xmlns="" id="{00000000-0008-0000-0000-000090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5" name="PoljeZBesedilom 2">
          <a:extLst>
            <a:ext uri="{FF2B5EF4-FFF2-40B4-BE49-F238E27FC236}">
              <a16:creationId xmlns:lc="http://schemas.openxmlformats.org/drawingml/2006/lockedCanvas" xmlns:a16="http://schemas.microsoft.com/office/drawing/2014/main" xmlns="" id="{00000000-0008-0000-0000-000091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6" name="PoljeZBesedilom 2">
          <a:extLst>
            <a:ext uri="{FF2B5EF4-FFF2-40B4-BE49-F238E27FC236}">
              <a16:creationId xmlns:lc="http://schemas.openxmlformats.org/drawingml/2006/lockedCanvas" xmlns:a16="http://schemas.microsoft.com/office/drawing/2014/main" xmlns="" id="{00000000-0008-0000-0000-000092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7" name="PoljeZBesedilom 2">
          <a:extLst>
            <a:ext uri="{FF2B5EF4-FFF2-40B4-BE49-F238E27FC236}">
              <a16:creationId xmlns:lc="http://schemas.openxmlformats.org/drawingml/2006/lockedCanvas" xmlns:a16="http://schemas.microsoft.com/office/drawing/2014/main" xmlns="" id="{00000000-0008-0000-0000-000093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8" name="PoljeZBesedilom 2">
          <a:extLst>
            <a:ext uri="{FF2B5EF4-FFF2-40B4-BE49-F238E27FC236}">
              <a16:creationId xmlns:lc="http://schemas.openxmlformats.org/drawingml/2006/lockedCanvas" xmlns:a16="http://schemas.microsoft.com/office/drawing/2014/main" xmlns="" id="{00000000-0008-0000-0000-000094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99" name="PoljeZBesedilom 2">
          <a:extLst>
            <a:ext uri="{FF2B5EF4-FFF2-40B4-BE49-F238E27FC236}">
              <a16:creationId xmlns:lc="http://schemas.openxmlformats.org/drawingml/2006/lockedCanvas" xmlns:a16="http://schemas.microsoft.com/office/drawing/2014/main" xmlns="" id="{00000000-0008-0000-0000-000095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0" name="PoljeZBesedilom 661">
          <a:extLst>
            <a:ext uri="{FF2B5EF4-FFF2-40B4-BE49-F238E27FC236}">
              <a16:creationId xmlns:lc="http://schemas.openxmlformats.org/drawingml/2006/lockedCanvas" xmlns:a16="http://schemas.microsoft.com/office/drawing/2014/main" xmlns="" id="{00000000-0008-0000-0000-000096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1" name="PoljeZBesedilom 2">
          <a:extLst>
            <a:ext uri="{FF2B5EF4-FFF2-40B4-BE49-F238E27FC236}">
              <a16:creationId xmlns:lc="http://schemas.openxmlformats.org/drawingml/2006/lockedCanvas" xmlns:a16="http://schemas.microsoft.com/office/drawing/2014/main" xmlns="" id="{00000000-0008-0000-0000-000097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2" name="PoljeZBesedilom 2">
          <a:extLst>
            <a:ext uri="{FF2B5EF4-FFF2-40B4-BE49-F238E27FC236}">
              <a16:creationId xmlns:lc="http://schemas.openxmlformats.org/drawingml/2006/lockedCanvas" xmlns:a16="http://schemas.microsoft.com/office/drawing/2014/main" xmlns="" id="{00000000-0008-0000-0000-000098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3" name="PoljeZBesedilom 2">
          <a:extLst>
            <a:ext uri="{FF2B5EF4-FFF2-40B4-BE49-F238E27FC236}">
              <a16:creationId xmlns:lc="http://schemas.openxmlformats.org/drawingml/2006/lockedCanvas" xmlns:a16="http://schemas.microsoft.com/office/drawing/2014/main" xmlns="" id="{00000000-0008-0000-0000-000099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4" name="PoljeZBesedilom 2">
          <a:extLst>
            <a:ext uri="{FF2B5EF4-FFF2-40B4-BE49-F238E27FC236}">
              <a16:creationId xmlns:lc="http://schemas.openxmlformats.org/drawingml/2006/lockedCanvas" xmlns:a16="http://schemas.microsoft.com/office/drawing/2014/main" xmlns="" id="{00000000-0008-0000-0000-00009A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5" name="PoljeZBesedilom 666">
          <a:extLst>
            <a:ext uri="{FF2B5EF4-FFF2-40B4-BE49-F238E27FC236}">
              <a16:creationId xmlns:lc="http://schemas.openxmlformats.org/drawingml/2006/lockedCanvas" xmlns:a16="http://schemas.microsoft.com/office/drawing/2014/main" xmlns="" id="{00000000-0008-0000-0000-00009B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6" name="PoljeZBesedilom 2">
          <a:extLst>
            <a:ext uri="{FF2B5EF4-FFF2-40B4-BE49-F238E27FC236}">
              <a16:creationId xmlns:lc="http://schemas.openxmlformats.org/drawingml/2006/lockedCanvas" xmlns:a16="http://schemas.microsoft.com/office/drawing/2014/main" xmlns="" id="{00000000-0008-0000-0000-00009C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7" name="PoljeZBesedilom 2">
          <a:extLst>
            <a:ext uri="{FF2B5EF4-FFF2-40B4-BE49-F238E27FC236}">
              <a16:creationId xmlns:lc="http://schemas.openxmlformats.org/drawingml/2006/lockedCanvas" xmlns:a16="http://schemas.microsoft.com/office/drawing/2014/main" xmlns="" id="{00000000-0008-0000-0000-00009D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8" name="PoljeZBesedilom 2">
          <a:extLst>
            <a:ext uri="{FF2B5EF4-FFF2-40B4-BE49-F238E27FC236}">
              <a16:creationId xmlns:lc="http://schemas.openxmlformats.org/drawingml/2006/lockedCanvas" xmlns:a16="http://schemas.microsoft.com/office/drawing/2014/main" xmlns="" id="{00000000-0008-0000-0000-00009E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09" name="PoljeZBesedilom 2">
          <a:extLst>
            <a:ext uri="{FF2B5EF4-FFF2-40B4-BE49-F238E27FC236}">
              <a16:creationId xmlns:lc="http://schemas.openxmlformats.org/drawingml/2006/lockedCanvas" xmlns:a16="http://schemas.microsoft.com/office/drawing/2014/main" xmlns="" id="{00000000-0008-0000-0000-00009F02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0" name="PoljeZBesedilom 2">
          <a:extLst>
            <a:ext uri="{FF2B5EF4-FFF2-40B4-BE49-F238E27FC236}">
              <a16:creationId xmlns:lc="http://schemas.openxmlformats.org/drawingml/2006/lockedCanvas" xmlns:a16="http://schemas.microsoft.com/office/drawing/2014/main" xmlns="" id="{00000000-0008-0000-0000-0000A0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1" name="PoljeZBesedilom 672">
          <a:extLst>
            <a:ext uri="{FF2B5EF4-FFF2-40B4-BE49-F238E27FC236}">
              <a16:creationId xmlns:lc="http://schemas.openxmlformats.org/drawingml/2006/lockedCanvas" xmlns:a16="http://schemas.microsoft.com/office/drawing/2014/main" xmlns="" id="{00000000-0008-0000-0000-0000A1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2" name="PoljeZBesedilom 2">
          <a:extLst>
            <a:ext uri="{FF2B5EF4-FFF2-40B4-BE49-F238E27FC236}">
              <a16:creationId xmlns:lc="http://schemas.openxmlformats.org/drawingml/2006/lockedCanvas" xmlns:a16="http://schemas.microsoft.com/office/drawing/2014/main" xmlns="" id="{00000000-0008-0000-0000-0000A2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3" name="PoljeZBesedilom 2">
          <a:extLst>
            <a:ext uri="{FF2B5EF4-FFF2-40B4-BE49-F238E27FC236}">
              <a16:creationId xmlns:lc="http://schemas.openxmlformats.org/drawingml/2006/lockedCanvas" xmlns:a16="http://schemas.microsoft.com/office/drawing/2014/main" xmlns="" id="{00000000-0008-0000-0000-0000A3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4" name="PoljeZBesedilom 2">
          <a:extLst>
            <a:ext uri="{FF2B5EF4-FFF2-40B4-BE49-F238E27FC236}">
              <a16:creationId xmlns:lc="http://schemas.openxmlformats.org/drawingml/2006/lockedCanvas" xmlns:a16="http://schemas.microsoft.com/office/drawing/2014/main" xmlns="" id="{00000000-0008-0000-0000-0000A4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5" name="PoljeZBesedilom 2">
          <a:extLst>
            <a:ext uri="{FF2B5EF4-FFF2-40B4-BE49-F238E27FC236}">
              <a16:creationId xmlns:lc="http://schemas.openxmlformats.org/drawingml/2006/lockedCanvas" xmlns:a16="http://schemas.microsoft.com/office/drawing/2014/main" xmlns="" id="{00000000-0008-0000-0000-0000A5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6" name="PoljeZBesedilom 2">
          <a:extLst>
            <a:ext uri="{FF2B5EF4-FFF2-40B4-BE49-F238E27FC236}">
              <a16:creationId xmlns:lc="http://schemas.openxmlformats.org/drawingml/2006/lockedCanvas" xmlns:a16="http://schemas.microsoft.com/office/drawing/2014/main" xmlns="" id="{00000000-0008-0000-0000-0000A6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7" name="PoljeZBesedilom 678">
          <a:extLst>
            <a:ext uri="{FF2B5EF4-FFF2-40B4-BE49-F238E27FC236}">
              <a16:creationId xmlns:lc="http://schemas.openxmlformats.org/drawingml/2006/lockedCanvas" xmlns:a16="http://schemas.microsoft.com/office/drawing/2014/main" xmlns="" id="{00000000-0008-0000-0000-0000A7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8" name="PoljeZBesedilom 2">
          <a:extLst>
            <a:ext uri="{FF2B5EF4-FFF2-40B4-BE49-F238E27FC236}">
              <a16:creationId xmlns:lc="http://schemas.openxmlformats.org/drawingml/2006/lockedCanvas" xmlns:a16="http://schemas.microsoft.com/office/drawing/2014/main" xmlns="" id="{00000000-0008-0000-0000-0000A8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19" name="PoljeZBesedilom 2">
          <a:extLst>
            <a:ext uri="{FF2B5EF4-FFF2-40B4-BE49-F238E27FC236}">
              <a16:creationId xmlns:lc="http://schemas.openxmlformats.org/drawingml/2006/lockedCanvas" xmlns:a16="http://schemas.microsoft.com/office/drawing/2014/main" xmlns="" id="{00000000-0008-0000-0000-0000A9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0" name="PoljeZBesedilom 2">
          <a:extLst>
            <a:ext uri="{FF2B5EF4-FFF2-40B4-BE49-F238E27FC236}">
              <a16:creationId xmlns:lc="http://schemas.openxmlformats.org/drawingml/2006/lockedCanvas" xmlns:a16="http://schemas.microsoft.com/office/drawing/2014/main" xmlns="" id="{00000000-0008-0000-0000-0000AA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1" name="PoljeZBesedilom 2">
          <a:extLst>
            <a:ext uri="{FF2B5EF4-FFF2-40B4-BE49-F238E27FC236}">
              <a16:creationId xmlns:lc="http://schemas.openxmlformats.org/drawingml/2006/lockedCanvas" xmlns:a16="http://schemas.microsoft.com/office/drawing/2014/main" xmlns="" id="{00000000-0008-0000-0000-0000AB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2" name="PoljeZBesedilom 2">
          <a:extLst>
            <a:ext uri="{FF2B5EF4-FFF2-40B4-BE49-F238E27FC236}">
              <a16:creationId xmlns:lc="http://schemas.openxmlformats.org/drawingml/2006/lockedCanvas" xmlns:a16="http://schemas.microsoft.com/office/drawing/2014/main" xmlns="" id="{00000000-0008-0000-0000-0000AC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3" name="PoljeZBesedilom 684">
          <a:extLst>
            <a:ext uri="{FF2B5EF4-FFF2-40B4-BE49-F238E27FC236}">
              <a16:creationId xmlns:lc="http://schemas.openxmlformats.org/drawingml/2006/lockedCanvas" xmlns:a16="http://schemas.microsoft.com/office/drawing/2014/main" xmlns="" id="{00000000-0008-0000-0000-0000AD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4" name="PoljeZBesedilom 2">
          <a:extLst>
            <a:ext uri="{FF2B5EF4-FFF2-40B4-BE49-F238E27FC236}">
              <a16:creationId xmlns:lc="http://schemas.openxmlformats.org/drawingml/2006/lockedCanvas" xmlns:a16="http://schemas.microsoft.com/office/drawing/2014/main" xmlns="" id="{00000000-0008-0000-0000-0000AE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5" name="PoljeZBesedilom 2">
          <a:extLst>
            <a:ext uri="{FF2B5EF4-FFF2-40B4-BE49-F238E27FC236}">
              <a16:creationId xmlns:lc="http://schemas.openxmlformats.org/drawingml/2006/lockedCanvas" xmlns:a16="http://schemas.microsoft.com/office/drawing/2014/main" xmlns="" id="{00000000-0008-0000-0000-0000AF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6" name="PoljeZBesedilom 2">
          <a:extLst>
            <a:ext uri="{FF2B5EF4-FFF2-40B4-BE49-F238E27FC236}">
              <a16:creationId xmlns:lc="http://schemas.openxmlformats.org/drawingml/2006/lockedCanvas" xmlns:a16="http://schemas.microsoft.com/office/drawing/2014/main" xmlns="" id="{00000000-0008-0000-0000-0000B0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7" name="PoljeZBesedilom 2">
          <a:extLst>
            <a:ext uri="{FF2B5EF4-FFF2-40B4-BE49-F238E27FC236}">
              <a16:creationId xmlns:lc="http://schemas.openxmlformats.org/drawingml/2006/lockedCanvas" xmlns:a16="http://schemas.microsoft.com/office/drawing/2014/main" xmlns="" id="{00000000-0008-0000-0000-0000B1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8" name="PoljeZBesedilom 2">
          <a:extLst>
            <a:ext uri="{FF2B5EF4-FFF2-40B4-BE49-F238E27FC236}">
              <a16:creationId xmlns:lc="http://schemas.openxmlformats.org/drawingml/2006/lockedCanvas" xmlns:a16="http://schemas.microsoft.com/office/drawing/2014/main" xmlns="" id="{00000000-0008-0000-0000-0000B2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29" name="PoljeZBesedilom 690">
          <a:extLst>
            <a:ext uri="{FF2B5EF4-FFF2-40B4-BE49-F238E27FC236}">
              <a16:creationId xmlns:lc="http://schemas.openxmlformats.org/drawingml/2006/lockedCanvas" xmlns:a16="http://schemas.microsoft.com/office/drawing/2014/main" xmlns="" id="{00000000-0008-0000-0000-0000B3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0" name="PoljeZBesedilom 2">
          <a:extLst>
            <a:ext uri="{FF2B5EF4-FFF2-40B4-BE49-F238E27FC236}">
              <a16:creationId xmlns:lc="http://schemas.openxmlformats.org/drawingml/2006/lockedCanvas" xmlns:a16="http://schemas.microsoft.com/office/drawing/2014/main" xmlns="" id="{00000000-0008-0000-0000-0000B4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1" name="PoljeZBesedilom 2">
          <a:extLst>
            <a:ext uri="{FF2B5EF4-FFF2-40B4-BE49-F238E27FC236}">
              <a16:creationId xmlns:lc="http://schemas.openxmlformats.org/drawingml/2006/lockedCanvas" xmlns:a16="http://schemas.microsoft.com/office/drawing/2014/main" xmlns="" id="{00000000-0008-0000-0000-0000B5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2" name="PoljeZBesedilom 2">
          <a:extLst>
            <a:ext uri="{FF2B5EF4-FFF2-40B4-BE49-F238E27FC236}">
              <a16:creationId xmlns:lc="http://schemas.openxmlformats.org/drawingml/2006/lockedCanvas" xmlns:a16="http://schemas.microsoft.com/office/drawing/2014/main" xmlns="" id="{00000000-0008-0000-0000-0000B6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3" name="PoljeZBesedilom 2">
          <a:extLst>
            <a:ext uri="{FF2B5EF4-FFF2-40B4-BE49-F238E27FC236}">
              <a16:creationId xmlns:lc="http://schemas.openxmlformats.org/drawingml/2006/lockedCanvas" xmlns:a16="http://schemas.microsoft.com/office/drawing/2014/main" xmlns="" id="{00000000-0008-0000-0000-0000B7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4" name="PoljeZBesedilom 2">
          <a:extLst>
            <a:ext uri="{FF2B5EF4-FFF2-40B4-BE49-F238E27FC236}">
              <a16:creationId xmlns:lc="http://schemas.openxmlformats.org/drawingml/2006/lockedCanvas" xmlns:a16="http://schemas.microsoft.com/office/drawing/2014/main" xmlns="" id="{00000000-0008-0000-0000-0000B8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5" name="PoljeZBesedilom 696">
          <a:extLst>
            <a:ext uri="{FF2B5EF4-FFF2-40B4-BE49-F238E27FC236}">
              <a16:creationId xmlns:lc="http://schemas.openxmlformats.org/drawingml/2006/lockedCanvas" xmlns:a16="http://schemas.microsoft.com/office/drawing/2014/main" xmlns="" id="{00000000-0008-0000-0000-0000B9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6" name="PoljeZBesedilom 2">
          <a:extLst>
            <a:ext uri="{FF2B5EF4-FFF2-40B4-BE49-F238E27FC236}">
              <a16:creationId xmlns:lc="http://schemas.openxmlformats.org/drawingml/2006/lockedCanvas" xmlns:a16="http://schemas.microsoft.com/office/drawing/2014/main" xmlns="" id="{00000000-0008-0000-0000-0000BA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7" name="PoljeZBesedilom 2">
          <a:extLst>
            <a:ext uri="{FF2B5EF4-FFF2-40B4-BE49-F238E27FC236}">
              <a16:creationId xmlns:lc="http://schemas.openxmlformats.org/drawingml/2006/lockedCanvas" xmlns:a16="http://schemas.microsoft.com/office/drawing/2014/main" xmlns="" id="{00000000-0008-0000-0000-0000BB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8" name="PoljeZBesedilom 2">
          <a:extLst>
            <a:ext uri="{FF2B5EF4-FFF2-40B4-BE49-F238E27FC236}">
              <a16:creationId xmlns:lc="http://schemas.openxmlformats.org/drawingml/2006/lockedCanvas" xmlns:a16="http://schemas.microsoft.com/office/drawing/2014/main" xmlns="" id="{00000000-0008-0000-0000-0000BC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39" name="PoljeZBesedilom 2">
          <a:extLst>
            <a:ext uri="{FF2B5EF4-FFF2-40B4-BE49-F238E27FC236}">
              <a16:creationId xmlns:lc="http://schemas.openxmlformats.org/drawingml/2006/lockedCanvas" xmlns:a16="http://schemas.microsoft.com/office/drawing/2014/main" xmlns="" id="{00000000-0008-0000-0000-0000BD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0" name="PoljeZBesedilom 2">
          <a:extLst>
            <a:ext uri="{FF2B5EF4-FFF2-40B4-BE49-F238E27FC236}">
              <a16:creationId xmlns:lc="http://schemas.openxmlformats.org/drawingml/2006/lockedCanvas" xmlns:a16="http://schemas.microsoft.com/office/drawing/2014/main" xmlns="" id="{00000000-0008-0000-0000-0000BE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1" name="PoljeZBesedilom 702">
          <a:extLst>
            <a:ext uri="{FF2B5EF4-FFF2-40B4-BE49-F238E27FC236}">
              <a16:creationId xmlns:lc="http://schemas.openxmlformats.org/drawingml/2006/lockedCanvas" xmlns:a16="http://schemas.microsoft.com/office/drawing/2014/main" xmlns="" id="{00000000-0008-0000-0000-0000BF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2" name="PoljeZBesedilom 2">
          <a:extLst>
            <a:ext uri="{FF2B5EF4-FFF2-40B4-BE49-F238E27FC236}">
              <a16:creationId xmlns:lc="http://schemas.openxmlformats.org/drawingml/2006/lockedCanvas" xmlns:a16="http://schemas.microsoft.com/office/drawing/2014/main" xmlns="" id="{00000000-0008-0000-0000-0000C0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3" name="PoljeZBesedilom 2">
          <a:extLst>
            <a:ext uri="{FF2B5EF4-FFF2-40B4-BE49-F238E27FC236}">
              <a16:creationId xmlns:lc="http://schemas.openxmlformats.org/drawingml/2006/lockedCanvas" xmlns:a16="http://schemas.microsoft.com/office/drawing/2014/main" xmlns="" id="{00000000-0008-0000-0000-0000C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4" name="PoljeZBesedilom 2">
          <a:extLst>
            <a:ext uri="{FF2B5EF4-FFF2-40B4-BE49-F238E27FC236}">
              <a16:creationId xmlns:lc="http://schemas.openxmlformats.org/drawingml/2006/lockedCanvas" xmlns:a16="http://schemas.microsoft.com/office/drawing/2014/main" xmlns="" id="{00000000-0008-0000-0000-0000C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5" name="PoljeZBesedilom 2">
          <a:extLst>
            <a:ext uri="{FF2B5EF4-FFF2-40B4-BE49-F238E27FC236}">
              <a16:creationId xmlns:lc="http://schemas.openxmlformats.org/drawingml/2006/lockedCanvas" xmlns:a16="http://schemas.microsoft.com/office/drawing/2014/main" xmlns="" id="{00000000-0008-0000-0000-0000C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6" name="PoljeZBesedilom 2">
          <a:extLst>
            <a:ext uri="{FF2B5EF4-FFF2-40B4-BE49-F238E27FC236}">
              <a16:creationId xmlns:lc="http://schemas.openxmlformats.org/drawingml/2006/lockedCanvas" xmlns:a16="http://schemas.microsoft.com/office/drawing/2014/main" xmlns="" id="{00000000-0008-0000-0000-0000C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7" name="PoljeZBesedilom 708">
          <a:extLst>
            <a:ext uri="{FF2B5EF4-FFF2-40B4-BE49-F238E27FC236}">
              <a16:creationId xmlns:lc="http://schemas.openxmlformats.org/drawingml/2006/lockedCanvas" xmlns:a16="http://schemas.microsoft.com/office/drawing/2014/main" xmlns="" id="{00000000-0008-0000-0000-0000C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8" name="PoljeZBesedilom 2">
          <a:extLst>
            <a:ext uri="{FF2B5EF4-FFF2-40B4-BE49-F238E27FC236}">
              <a16:creationId xmlns:lc="http://schemas.openxmlformats.org/drawingml/2006/lockedCanvas" xmlns:a16="http://schemas.microsoft.com/office/drawing/2014/main" xmlns="" id="{00000000-0008-0000-0000-0000C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49" name="PoljeZBesedilom 2">
          <a:extLst>
            <a:ext uri="{FF2B5EF4-FFF2-40B4-BE49-F238E27FC236}">
              <a16:creationId xmlns:lc="http://schemas.openxmlformats.org/drawingml/2006/lockedCanvas" xmlns:a16="http://schemas.microsoft.com/office/drawing/2014/main" xmlns="" id="{00000000-0008-0000-0000-0000C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0" name="PoljeZBesedilom 2">
          <a:extLst>
            <a:ext uri="{FF2B5EF4-FFF2-40B4-BE49-F238E27FC236}">
              <a16:creationId xmlns:lc="http://schemas.openxmlformats.org/drawingml/2006/lockedCanvas" xmlns:a16="http://schemas.microsoft.com/office/drawing/2014/main" xmlns="" id="{00000000-0008-0000-0000-0000C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1" name="PoljeZBesedilom 2">
          <a:extLst>
            <a:ext uri="{FF2B5EF4-FFF2-40B4-BE49-F238E27FC236}">
              <a16:creationId xmlns:lc="http://schemas.openxmlformats.org/drawingml/2006/lockedCanvas" xmlns:a16="http://schemas.microsoft.com/office/drawing/2014/main" xmlns="" id="{00000000-0008-0000-0000-0000C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2" name="PoljeZBesedilom 2">
          <a:extLst>
            <a:ext uri="{FF2B5EF4-FFF2-40B4-BE49-F238E27FC236}">
              <a16:creationId xmlns:lc="http://schemas.openxmlformats.org/drawingml/2006/lockedCanvas" xmlns:a16="http://schemas.microsoft.com/office/drawing/2014/main" xmlns="" id="{00000000-0008-0000-0000-0000CA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3" name="PoljeZBesedilom 714">
          <a:extLst>
            <a:ext uri="{FF2B5EF4-FFF2-40B4-BE49-F238E27FC236}">
              <a16:creationId xmlns:lc="http://schemas.openxmlformats.org/drawingml/2006/lockedCanvas" xmlns:a16="http://schemas.microsoft.com/office/drawing/2014/main" xmlns="" id="{00000000-0008-0000-0000-0000CB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4" name="PoljeZBesedilom 2">
          <a:extLst>
            <a:ext uri="{FF2B5EF4-FFF2-40B4-BE49-F238E27FC236}">
              <a16:creationId xmlns:lc="http://schemas.openxmlformats.org/drawingml/2006/lockedCanvas" xmlns:a16="http://schemas.microsoft.com/office/drawing/2014/main" xmlns="" id="{00000000-0008-0000-0000-0000CC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5" name="PoljeZBesedilom 2">
          <a:extLst>
            <a:ext uri="{FF2B5EF4-FFF2-40B4-BE49-F238E27FC236}">
              <a16:creationId xmlns:lc="http://schemas.openxmlformats.org/drawingml/2006/lockedCanvas" xmlns:a16="http://schemas.microsoft.com/office/drawing/2014/main" xmlns="" id="{00000000-0008-0000-0000-0000CD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6" name="PoljeZBesedilom 2">
          <a:extLst>
            <a:ext uri="{FF2B5EF4-FFF2-40B4-BE49-F238E27FC236}">
              <a16:creationId xmlns:lc="http://schemas.openxmlformats.org/drawingml/2006/lockedCanvas" xmlns:a16="http://schemas.microsoft.com/office/drawing/2014/main" xmlns="" id="{00000000-0008-0000-0000-0000CE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7" name="PoljeZBesedilom 2">
          <a:extLst>
            <a:ext uri="{FF2B5EF4-FFF2-40B4-BE49-F238E27FC236}">
              <a16:creationId xmlns:lc="http://schemas.openxmlformats.org/drawingml/2006/lockedCanvas" xmlns:a16="http://schemas.microsoft.com/office/drawing/2014/main" xmlns="" id="{00000000-0008-0000-0000-0000CF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8" name="PoljeZBesedilom 2">
          <a:extLst>
            <a:ext uri="{FF2B5EF4-FFF2-40B4-BE49-F238E27FC236}">
              <a16:creationId xmlns:lc="http://schemas.openxmlformats.org/drawingml/2006/lockedCanvas" xmlns:a16="http://schemas.microsoft.com/office/drawing/2014/main" xmlns="" id="{00000000-0008-0000-0000-0000D0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59" name="PoljeZBesedilom 720">
          <a:extLst>
            <a:ext uri="{FF2B5EF4-FFF2-40B4-BE49-F238E27FC236}">
              <a16:creationId xmlns:lc="http://schemas.openxmlformats.org/drawingml/2006/lockedCanvas" xmlns:a16="http://schemas.microsoft.com/office/drawing/2014/main" xmlns="" id="{00000000-0008-0000-0000-0000D1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0" name="PoljeZBesedilom 2">
          <a:extLst>
            <a:ext uri="{FF2B5EF4-FFF2-40B4-BE49-F238E27FC236}">
              <a16:creationId xmlns:lc="http://schemas.openxmlformats.org/drawingml/2006/lockedCanvas" xmlns:a16="http://schemas.microsoft.com/office/drawing/2014/main" xmlns="" id="{00000000-0008-0000-0000-0000D2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1" name="PoljeZBesedilom 2">
          <a:extLst>
            <a:ext uri="{FF2B5EF4-FFF2-40B4-BE49-F238E27FC236}">
              <a16:creationId xmlns:lc="http://schemas.openxmlformats.org/drawingml/2006/lockedCanvas" xmlns:a16="http://schemas.microsoft.com/office/drawing/2014/main" xmlns="" id="{00000000-0008-0000-0000-0000D3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2" name="PoljeZBesedilom 2">
          <a:extLst>
            <a:ext uri="{FF2B5EF4-FFF2-40B4-BE49-F238E27FC236}">
              <a16:creationId xmlns:lc="http://schemas.openxmlformats.org/drawingml/2006/lockedCanvas" xmlns:a16="http://schemas.microsoft.com/office/drawing/2014/main" xmlns="" id="{00000000-0008-0000-0000-0000D4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3" name="PoljeZBesedilom 2">
          <a:extLst>
            <a:ext uri="{FF2B5EF4-FFF2-40B4-BE49-F238E27FC236}">
              <a16:creationId xmlns:lc="http://schemas.openxmlformats.org/drawingml/2006/lockedCanvas" xmlns:a16="http://schemas.microsoft.com/office/drawing/2014/main" xmlns="" id="{00000000-0008-0000-0000-0000D5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4" name="PoljeZBesedilom 725">
          <a:extLst>
            <a:ext uri="{FF2B5EF4-FFF2-40B4-BE49-F238E27FC236}">
              <a16:creationId xmlns:lc="http://schemas.openxmlformats.org/drawingml/2006/lockedCanvas" xmlns:a16="http://schemas.microsoft.com/office/drawing/2014/main" xmlns="" id="{00000000-0008-0000-0000-0000D6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5" name="PoljeZBesedilom 2">
          <a:extLst>
            <a:ext uri="{FF2B5EF4-FFF2-40B4-BE49-F238E27FC236}">
              <a16:creationId xmlns:lc="http://schemas.openxmlformats.org/drawingml/2006/lockedCanvas" xmlns:a16="http://schemas.microsoft.com/office/drawing/2014/main" xmlns="" id="{00000000-0008-0000-0000-0000D7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6" name="PoljeZBesedilom 2">
          <a:extLst>
            <a:ext uri="{FF2B5EF4-FFF2-40B4-BE49-F238E27FC236}">
              <a16:creationId xmlns:lc="http://schemas.openxmlformats.org/drawingml/2006/lockedCanvas" xmlns:a16="http://schemas.microsoft.com/office/drawing/2014/main" xmlns="" id="{00000000-0008-0000-0000-0000D8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7" name="PoljeZBesedilom 2">
          <a:extLst>
            <a:ext uri="{FF2B5EF4-FFF2-40B4-BE49-F238E27FC236}">
              <a16:creationId xmlns:lc="http://schemas.openxmlformats.org/drawingml/2006/lockedCanvas" xmlns:a16="http://schemas.microsoft.com/office/drawing/2014/main" xmlns="" id="{00000000-0008-0000-0000-0000D9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8" name="PoljeZBesedilom 2">
          <a:extLst>
            <a:ext uri="{FF2B5EF4-FFF2-40B4-BE49-F238E27FC236}">
              <a16:creationId xmlns:lc="http://schemas.openxmlformats.org/drawingml/2006/lockedCanvas" xmlns:a16="http://schemas.microsoft.com/office/drawing/2014/main" xmlns="" id="{00000000-0008-0000-0000-0000DA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69" name="PoljeZBesedilom 2">
          <a:extLst>
            <a:ext uri="{FF2B5EF4-FFF2-40B4-BE49-F238E27FC236}">
              <a16:creationId xmlns:lc="http://schemas.openxmlformats.org/drawingml/2006/lockedCanvas" xmlns:a16="http://schemas.microsoft.com/office/drawing/2014/main" xmlns="" id="{00000000-0008-0000-0000-0000DB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0" name="PoljeZBesedilom 731">
          <a:extLst>
            <a:ext uri="{FF2B5EF4-FFF2-40B4-BE49-F238E27FC236}">
              <a16:creationId xmlns:lc="http://schemas.openxmlformats.org/drawingml/2006/lockedCanvas" xmlns:a16="http://schemas.microsoft.com/office/drawing/2014/main" xmlns="" id="{00000000-0008-0000-0000-0000DC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1" name="PoljeZBesedilom 2">
          <a:extLst>
            <a:ext uri="{FF2B5EF4-FFF2-40B4-BE49-F238E27FC236}">
              <a16:creationId xmlns:lc="http://schemas.openxmlformats.org/drawingml/2006/lockedCanvas" xmlns:a16="http://schemas.microsoft.com/office/drawing/2014/main" xmlns="" id="{00000000-0008-0000-0000-0000DD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2" name="PoljeZBesedilom 2">
          <a:extLst>
            <a:ext uri="{FF2B5EF4-FFF2-40B4-BE49-F238E27FC236}">
              <a16:creationId xmlns:lc="http://schemas.openxmlformats.org/drawingml/2006/lockedCanvas" xmlns:a16="http://schemas.microsoft.com/office/drawing/2014/main" xmlns="" id="{00000000-0008-0000-0000-0000DE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3" name="PoljeZBesedilom 2">
          <a:extLst>
            <a:ext uri="{FF2B5EF4-FFF2-40B4-BE49-F238E27FC236}">
              <a16:creationId xmlns:lc="http://schemas.openxmlformats.org/drawingml/2006/lockedCanvas" xmlns:a16="http://schemas.microsoft.com/office/drawing/2014/main" xmlns="" id="{00000000-0008-0000-0000-0000DF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4" name="PoljeZBesedilom 2">
          <a:extLst>
            <a:ext uri="{FF2B5EF4-FFF2-40B4-BE49-F238E27FC236}">
              <a16:creationId xmlns:lc="http://schemas.openxmlformats.org/drawingml/2006/lockedCanvas" xmlns:a16="http://schemas.microsoft.com/office/drawing/2014/main" xmlns="" id="{00000000-0008-0000-0000-0000E002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5" name="PoljeZBesedilom 2">
          <a:extLst>
            <a:ext uri="{FF2B5EF4-FFF2-40B4-BE49-F238E27FC236}">
              <a16:creationId xmlns:lc="http://schemas.openxmlformats.org/drawingml/2006/lockedCanvas" xmlns:a16="http://schemas.microsoft.com/office/drawing/2014/main" xmlns="" id="{00000000-0008-0000-0000-0000E1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6" name="PoljeZBesedilom 737">
          <a:extLst>
            <a:ext uri="{FF2B5EF4-FFF2-40B4-BE49-F238E27FC236}">
              <a16:creationId xmlns:lc="http://schemas.openxmlformats.org/drawingml/2006/lockedCanvas" xmlns:a16="http://schemas.microsoft.com/office/drawing/2014/main" xmlns="" id="{00000000-0008-0000-0000-0000E2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7" name="PoljeZBesedilom 2">
          <a:extLst>
            <a:ext uri="{FF2B5EF4-FFF2-40B4-BE49-F238E27FC236}">
              <a16:creationId xmlns:lc="http://schemas.openxmlformats.org/drawingml/2006/lockedCanvas" xmlns:a16="http://schemas.microsoft.com/office/drawing/2014/main" xmlns="" id="{00000000-0008-0000-0000-0000E3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8" name="PoljeZBesedilom 2">
          <a:extLst>
            <a:ext uri="{FF2B5EF4-FFF2-40B4-BE49-F238E27FC236}">
              <a16:creationId xmlns:lc="http://schemas.openxmlformats.org/drawingml/2006/lockedCanvas" xmlns:a16="http://schemas.microsoft.com/office/drawing/2014/main" xmlns="" id="{00000000-0008-0000-0000-0000E4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79" name="PoljeZBesedilom 2">
          <a:extLst>
            <a:ext uri="{FF2B5EF4-FFF2-40B4-BE49-F238E27FC236}">
              <a16:creationId xmlns:lc="http://schemas.openxmlformats.org/drawingml/2006/lockedCanvas" xmlns:a16="http://schemas.microsoft.com/office/drawing/2014/main" xmlns="" id="{00000000-0008-0000-0000-0000E5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0" name="PoljeZBesedilom 2">
          <a:extLst>
            <a:ext uri="{FF2B5EF4-FFF2-40B4-BE49-F238E27FC236}">
              <a16:creationId xmlns:lc="http://schemas.openxmlformats.org/drawingml/2006/lockedCanvas" xmlns:a16="http://schemas.microsoft.com/office/drawing/2014/main" xmlns="" id="{00000000-0008-0000-0000-0000E6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1" name="PoljeZBesedilom 2">
          <a:extLst>
            <a:ext uri="{FF2B5EF4-FFF2-40B4-BE49-F238E27FC236}">
              <a16:creationId xmlns:lc="http://schemas.openxmlformats.org/drawingml/2006/lockedCanvas" xmlns:a16="http://schemas.microsoft.com/office/drawing/2014/main" xmlns="" id="{00000000-0008-0000-0000-0000E7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2" name="PoljeZBesedilom 743">
          <a:extLst>
            <a:ext uri="{FF2B5EF4-FFF2-40B4-BE49-F238E27FC236}">
              <a16:creationId xmlns:lc="http://schemas.openxmlformats.org/drawingml/2006/lockedCanvas" xmlns:a16="http://schemas.microsoft.com/office/drawing/2014/main" xmlns="" id="{00000000-0008-0000-0000-0000E8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3" name="PoljeZBesedilom 2">
          <a:extLst>
            <a:ext uri="{FF2B5EF4-FFF2-40B4-BE49-F238E27FC236}">
              <a16:creationId xmlns:lc="http://schemas.openxmlformats.org/drawingml/2006/lockedCanvas" xmlns:a16="http://schemas.microsoft.com/office/drawing/2014/main" xmlns="" id="{00000000-0008-0000-0000-0000E9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4" name="PoljeZBesedilom 2">
          <a:extLst>
            <a:ext uri="{FF2B5EF4-FFF2-40B4-BE49-F238E27FC236}">
              <a16:creationId xmlns:lc="http://schemas.openxmlformats.org/drawingml/2006/lockedCanvas" xmlns:a16="http://schemas.microsoft.com/office/drawing/2014/main" xmlns="" id="{00000000-0008-0000-0000-0000EA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5" name="PoljeZBesedilom 2">
          <a:extLst>
            <a:ext uri="{FF2B5EF4-FFF2-40B4-BE49-F238E27FC236}">
              <a16:creationId xmlns:lc="http://schemas.openxmlformats.org/drawingml/2006/lockedCanvas" xmlns:a16="http://schemas.microsoft.com/office/drawing/2014/main" xmlns="" id="{00000000-0008-0000-0000-0000EB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6" name="PoljeZBesedilom 2">
          <a:extLst>
            <a:ext uri="{FF2B5EF4-FFF2-40B4-BE49-F238E27FC236}">
              <a16:creationId xmlns:lc="http://schemas.openxmlformats.org/drawingml/2006/lockedCanvas" xmlns:a16="http://schemas.microsoft.com/office/drawing/2014/main" xmlns="" id="{00000000-0008-0000-0000-0000EC02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7" name="PoljeZBesedilom 2">
          <a:extLst>
            <a:ext uri="{FF2B5EF4-FFF2-40B4-BE49-F238E27FC236}">
              <a16:creationId xmlns:lc="http://schemas.openxmlformats.org/drawingml/2006/lockedCanvas" xmlns:a16="http://schemas.microsoft.com/office/drawing/2014/main" xmlns="" id="{00000000-0008-0000-0000-0000ED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8" name="PoljeZBesedilom 749">
          <a:extLst>
            <a:ext uri="{FF2B5EF4-FFF2-40B4-BE49-F238E27FC236}">
              <a16:creationId xmlns:lc="http://schemas.openxmlformats.org/drawingml/2006/lockedCanvas" xmlns:a16="http://schemas.microsoft.com/office/drawing/2014/main" xmlns="" id="{00000000-0008-0000-0000-0000EE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89" name="PoljeZBesedilom 2">
          <a:extLst>
            <a:ext uri="{FF2B5EF4-FFF2-40B4-BE49-F238E27FC236}">
              <a16:creationId xmlns:lc="http://schemas.openxmlformats.org/drawingml/2006/lockedCanvas" xmlns:a16="http://schemas.microsoft.com/office/drawing/2014/main" xmlns="" id="{00000000-0008-0000-0000-0000EF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0" name="PoljeZBesedilom 2">
          <a:extLst>
            <a:ext uri="{FF2B5EF4-FFF2-40B4-BE49-F238E27FC236}">
              <a16:creationId xmlns:lc="http://schemas.openxmlformats.org/drawingml/2006/lockedCanvas" xmlns:a16="http://schemas.microsoft.com/office/drawing/2014/main" xmlns="" id="{00000000-0008-0000-0000-0000F0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1" name="PoljeZBesedilom 2">
          <a:extLst>
            <a:ext uri="{FF2B5EF4-FFF2-40B4-BE49-F238E27FC236}">
              <a16:creationId xmlns:lc="http://schemas.openxmlformats.org/drawingml/2006/lockedCanvas" xmlns:a16="http://schemas.microsoft.com/office/drawing/2014/main" xmlns="" id="{00000000-0008-0000-0000-0000F1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2" name="PoljeZBesedilom 2">
          <a:extLst>
            <a:ext uri="{FF2B5EF4-FFF2-40B4-BE49-F238E27FC236}">
              <a16:creationId xmlns:lc="http://schemas.openxmlformats.org/drawingml/2006/lockedCanvas" xmlns:a16="http://schemas.microsoft.com/office/drawing/2014/main" xmlns="" id="{00000000-0008-0000-0000-0000F2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3" name="PoljeZBesedilom 2">
          <a:extLst>
            <a:ext uri="{FF2B5EF4-FFF2-40B4-BE49-F238E27FC236}">
              <a16:creationId xmlns:lc="http://schemas.openxmlformats.org/drawingml/2006/lockedCanvas" xmlns:a16="http://schemas.microsoft.com/office/drawing/2014/main" xmlns="" id="{00000000-0008-0000-0000-0000F3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4" name="PoljeZBesedilom 755">
          <a:extLst>
            <a:ext uri="{FF2B5EF4-FFF2-40B4-BE49-F238E27FC236}">
              <a16:creationId xmlns:lc="http://schemas.openxmlformats.org/drawingml/2006/lockedCanvas" xmlns:a16="http://schemas.microsoft.com/office/drawing/2014/main" xmlns="" id="{00000000-0008-0000-0000-0000F4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5" name="PoljeZBesedilom 2">
          <a:extLst>
            <a:ext uri="{FF2B5EF4-FFF2-40B4-BE49-F238E27FC236}">
              <a16:creationId xmlns:lc="http://schemas.openxmlformats.org/drawingml/2006/lockedCanvas" xmlns:a16="http://schemas.microsoft.com/office/drawing/2014/main" xmlns="" id="{00000000-0008-0000-0000-0000F5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6" name="PoljeZBesedilom 2">
          <a:extLst>
            <a:ext uri="{FF2B5EF4-FFF2-40B4-BE49-F238E27FC236}">
              <a16:creationId xmlns:lc="http://schemas.openxmlformats.org/drawingml/2006/lockedCanvas" xmlns:a16="http://schemas.microsoft.com/office/drawing/2014/main" xmlns="" id="{00000000-0008-0000-0000-0000F6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7" name="PoljeZBesedilom 2">
          <a:extLst>
            <a:ext uri="{FF2B5EF4-FFF2-40B4-BE49-F238E27FC236}">
              <a16:creationId xmlns:lc="http://schemas.openxmlformats.org/drawingml/2006/lockedCanvas" xmlns:a16="http://schemas.microsoft.com/office/drawing/2014/main" xmlns="" id="{00000000-0008-0000-0000-0000F7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8" name="PoljeZBesedilom 2">
          <a:extLst>
            <a:ext uri="{FF2B5EF4-FFF2-40B4-BE49-F238E27FC236}">
              <a16:creationId xmlns:lc="http://schemas.openxmlformats.org/drawingml/2006/lockedCanvas" xmlns:a16="http://schemas.microsoft.com/office/drawing/2014/main" xmlns="" id="{00000000-0008-0000-0000-0000F8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199" name="PoljeZBesedilom 760">
          <a:extLst>
            <a:ext uri="{FF2B5EF4-FFF2-40B4-BE49-F238E27FC236}">
              <a16:creationId xmlns:lc="http://schemas.openxmlformats.org/drawingml/2006/lockedCanvas" xmlns:a16="http://schemas.microsoft.com/office/drawing/2014/main" xmlns="" id="{00000000-0008-0000-0000-0000F9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00" name="PoljeZBesedilom 2">
          <a:extLst>
            <a:ext uri="{FF2B5EF4-FFF2-40B4-BE49-F238E27FC236}">
              <a16:creationId xmlns:lc="http://schemas.openxmlformats.org/drawingml/2006/lockedCanvas" xmlns:a16="http://schemas.microsoft.com/office/drawing/2014/main" xmlns="" id="{00000000-0008-0000-0000-0000FA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01" name="PoljeZBesedilom 2">
          <a:extLst>
            <a:ext uri="{FF2B5EF4-FFF2-40B4-BE49-F238E27FC236}">
              <a16:creationId xmlns:lc="http://schemas.openxmlformats.org/drawingml/2006/lockedCanvas" xmlns:a16="http://schemas.microsoft.com/office/drawing/2014/main" xmlns="" id="{00000000-0008-0000-0000-0000FB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02" name="PoljeZBesedilom 2">
          <a:extLst>
            <a:ext uri="{FF2B5EF4-FFF2-40B4-BE49-F238E27FC236}">
              <a16:creationId xmlns:lc="http://schemas.openxmlformats.org/drawingml/2006/lockedCanvas" xmlns:a16="http://schemas.microsoft.com/office/drawing/2014/main" xmlns="" id="{00000000-0008-0000-0000-0000FC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03" name="PoljeZBesedilom 2">
          <a:extLst>
            <a:ext uri="{FF2B5EF4-FFF2-40B4-BE49-F238E27FC236}">
              <a16:creationId xmlns:lc="http://schemas.openxmlformats.org/drawingml/2006/lockedCanvas" xmlns:a16="http://schemas.microsoft.com/office/drawing/2014/main" xmlns="" id="{00000000-0008-0000-0000-0000FD02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04" name="PoljeZBesedilom 2">
          <a:extLst>
            <a:ext uri="{FF2B5EF4-FFF2-40B4-BE49-F238E27FC236}">
              <a16:creationId xmlns:lc="http://schemas.openxmlformats.org/drawingml/2006/lockedCanvas" xmlns:a16="http://schemas.microsoft.com/office/drawing/2014/main" xmlns="" id="{00000000-0008-0000-0000-0000FE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05" name="PoljeZBesedilom 766">
          <a:extLst>
            <a:ext uri="{FF2B5EF4-FFF2-40B4-BE49-F238E27FC236}">
              <a16:creationId xmlns:lc="http://schemas.openxmlformats.org/drawingml/2006/lockedCanvas" xmlns:a16="http://schemas.microsoft.com/office/drawing/2014/main" xmlns="" id="{00000000-0008-0000-0000-0000FF02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06" name="PoljeZBesedilom 2">
          <a:extLst>
            <a:ext uri="{FF2B5EF4-FFF2-40B4-BE49-F238E27FC236}">
              <a16:creationId xmlns:lc="http://schemas.openxmlformats.org/drawingml/2006/lockedCanvas" xmlns:a16="http://schemas.microsoft.com/office/drawing/2014/main" xmlns="" id="{00000000-0008-0000-0000-00000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07" name="PoljeZBesedilom 2">
          <a:extLst>
            <a:ext uri="{FF2B5EF4-FFF2-40B4-BE49-F238E27FC236}">
              <a16:creationId xmlns:lc="http://schemas.openxmlformats.org/drawingml/2006/lockedCanvas" xmlns:a16="http://schemas.microsoft.com/office/drawing/2014/main" xmlns="" id="{00000000-0008-0000-0000-00000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08" name="PoljeZBesedilom 2">
          <a:extLst>
            <a:ext uri="{FF2B5EF4-FFF2-40B4-BE49-F238E27FC236}">
              <a16:creationId xmlns:lc="http://schemas.openxmlformats.org/drawingml/2006/lockedCanvas" xmlns:a16="http://schemas.microsoft.com/office/drawing/2014/main" xmlns="" id="{00000000-0008-0000-0000-000002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09" name="PoljeZBesedilom 2">
          <a:extLst>
            <a:ext uri="{FF2B5EF4-FFF2-40B4-BE49-F238E27FC236}">
              <a16:creationId xmlns:lc="http://schemas.openxmlformats.org/drawingml/2006/lockedCanvas" xmlns:a16="http://schemas.microsoft.com/office/drawing/2014/main" xmlns="" id="{00000000-0008-0000-0000-000003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0" name="PoljeZBesedilom 2">
          <a:extLst>
            <a:ext uri="{FF2B5EF4-FFF2-40B4-BE49-F238E27FC236}">
              <a16:creationId xmlns:lc="http://schemas.openxmlformats.org/drawingml/2006/lockedCanvas" xmlns:a16="http://schemas.microsoft.com/office/drawing/2014/main" xmlns="" id="{00000000-0008-0000-0000-000004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1" name="PoljeZBesedilom 772">
          <a:extLst>
            <a:ext uri="{FF2B5EF4-FFF2-40B4-BE49-F238E27FC236}">
              <a16:creationId xmlns:lc="http://schemas.openxmlformats.org/drawingml/2006/lockedCanvas" xmlns:a16="http://schemas.microsoft.com/office/drawing/2014/main" xmlns="" id="{00000000-0008-0000-0000-000005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2" name="PoljeZBesedilom 2">
          <a:extLst>
            <a:ext uri="{FF2B5EF4-FFF2-40B4-BE49-F238E27FC236}">
              <a16:creationId xmlns:lc="http://schemas.openxmlformats.org/drawingml/2006/lockedCanvas" xmlns:a16="http://schemas.microsoft.com/office/drawing/2014/main" xmlns="" id="{00000000-0008-0000-0000-000006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3" name="PoljeZBesedilom 2">
          <a:extLst>
            <a:ext uri="{FF2B5EF4-FFF2-40B4-BE49-F238E27FC236}">
              <a16:creationId xmlns:lc="http://schemas.openxmlformats.org/drawingml/2006/lockedCanvas" xmlns:a16="http://schemas.microsoft.com/office/drawing/2014/main" xmlns="" id="{00000000-0008-0000-0000-000007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4" name="PoljeZBesedilom 2">
          <a:extLst>
            <a:ext uri="{FF2B5EF4-FFF2-40B4-BE49-F238E27FC236}">
              <a16:creationId xmlns:lc="http://schemas.openxmlformats.org/drawingml/2006/lockedCanvas" xmlns:a16="http://schemas.microsoft.com/office/drawing/2014/main" xmlns="" id="{00000000-0008-0000-0000-000008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5" name="PoljeZBesedilom 2">
          <a:extLst>
            <a:ext uri="{FF2B5EF4-FFF2-40B4-BE49-F238E27FC236}">
              <a16:creationId xmlns:lc="http://schemas.openxmlformats.org/drawingml/2006/lockedCanvas" xmlns:a16="http://schemas.microsoft.com/office/drawing/2014/main" xmlns="" id="{00000000-0008-0000-0000-000009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6" name="PoljeZBesedilom 2">
          <a:extLst>
            <a:ext uri="{FF2B5EF4-FFF2-40B4-BE49-F238E27FC236}">
              <a16:creationId xmlns:lc="http://schemas.openxmlformats.org/drawingml/2006/lockedCanvas" xmlns:a16="http://schemas.microsoft.com/office/drawing/2014/main" xmlns="" id="{00000000-0008-0000-0000-00000A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7" name="PoljeZBesedilom 778">
          <a:extLst>
            <a:ext uri="{FF2B5EF4-FFF2-40B4-BE49-F238E27FC236}">
              <a16:creationId xmlns:lc="http://schemas.openxmlformats.org/drawingml/2006/lockedCanvas" xmlns:a16="http://schemas.microsoft.com/office/drawing/2014/main" xmlns="" id="{00000000-0008-0000-0000-00000B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8" name="PoljeZBesedilom 2">
          <a:extLst>
            <a:ext uri="{FF2B5EF4-FFF2-40B4-BE49-F238E27FC236}">
              <a16:creationId xmlns:lc="http://schemas.openxmlformats.org/drawingml/2006/lockedCanvas" xmlns:a16="http://schemas.microsoft.com/office/drawing/2014/main" xmlns="" id="{00000000-0008-0000-0000-00000C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19" name="PoljeZBesedilom 2">
          <a:extLst>
            <a:ext uri="{FF2B5EF4-FFF2-40B4-BE49-F238E27FC236}">
              <a16:creationId xmlns:lc="http://schemas.openxmlformats.org/drawingml/2006/lockedCanvas" xmlns:a16="http://schemas.microsoft.com/office/drawing/2014/main" xmlns="" id="{00000000-0008-0000-0000-00000D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0" name="PoljeZBesedilom 2">
          <a:extLst>
            <a:ext uri="{FF2B5EF4-FFF2-40B4-BE49-F238E27FC236}">
              <a16:creationId xmlns:lc="http://schemas.openxmlformats.org/drawingml/2006/lockedCanvas" xmlns:a16="http://schemas.microsoft.com/office/drawing/2014/main" xmlns="" id="{00000000-0008-0000-0000-00000E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1" name="PoljeZBesedilom 2">
          <a:extLst>
            <a:ext uri="{FF2B5EF4-FFF2-40B4-BE49-F238E27FC236}">
              <a16:creationId xmlns:lc="http://schemas.openxmlformats.org/drawingml/2006/lockedCanvas" xmlns:a16="http://schemas.microsoft.com/office/drawing/2014/main" xmlns="" id="{00000000-0008-0000-0000-00000F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2" name="PoljeZBesedilom 2">
          <a:extLst>
            <a:ext uri="{FF2B5EF4-FFF2-40B4-BE49-F238E27FC236}">
              <a16:creationId xmlns:lc="http://schemas.openxmlformats.org/drawingml/2006/lockedCanvas" xmlns:a16="http://schemas.microsoft.com/office/drawing/2014/main" xmlns="" id="{00000000-0008-0000-0000-00001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3" name="PoljeZBesedilom 784">
          <a:extLst>
            <a:ext uri="{FF2B5EF4-FFF2-40B4-BE49-F238E27FC236}">
              <a16:creationId xmlns:lc="http://schemas.openxmlformats.org/drawingml/2006/lockedCanvas" xmlns:a16="http://schemas.microsoft.com/office/drawing/2014/main" xmlns="" id="{00000000-0008-0000-0000-00001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4" name="PoljeZBesedilom 2">
          <a:extLst>
            <a:ext uri="{FF2B5EF4-FFF2-40B4-BE49-F238E27FC236}">
              <a16:creationId xmlns:lc="http://schemas.openxmlformats.org/drawingml/2006/lockedCanvas" xmlns:a16="http://schemas.microsoft.com/office/drawing/2014/main" xmlns="" id="{00000000-0008-0000-0000-000012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5" name="PoljeZBesedilom 2">
          <a:extLst>
            <a:ext uri="{FF2B5EF4-FFF2-40B4-BE49-F238E27FC236}">
              <a16:creationId xmlns:lc="http://schemas.openxmlformats.org/drawingml/2006/lockedCanvas" xmlns:a16="http://schemas.microsoft.com/office/drawing/2014/main" xmlns="" id="{00000000-0008-0000-0000-000013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6" name="PoljeZBesedilom 2">
          <a:extLst>
            <a:ext uri="{FF2B5EF4-FFF2-40B4-BE49-F238E27FC236}">
              <a16:creationId xmlns:lc="http://schemas.openxmlformats.org/drawingml/2006/lockedCanvas" xmlns:a16="http://schemas.microsoft.com/office/drawing/2014/main" xmlns="" id="{00000000-0008-0000-0000-000014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7" name="PoljeZBesedilom 2">
          <a:extLst>
            <a:ext uri="{FF2B5EF4-FFF2-40B4-BE49-F238E27FC236}">
              <a16:creationId xmlns:lc="http://schemas.openxmlformats.org/drawingml/2006/lockedCanvas" xmlns:a16="http://schemas.microsoft.com/office/drawing/2014/main" xmlns="" id="{00000000-0008-0000-0000-000015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8" name="PoljeZBesedilom 2">
          <a:extLst>
            <a:ext uri="{FF2B5EF4-FFF2-40B4-BE49-F238E27FC236}">
              <a16:creationId xmlns:lc="http://schemas.openxmlformats.org/drawingml/2006/lockedCanvas" xmlns:a16="http://schemas.microsoft.com/office/drawing/2014/main" xmlns="" id="{00000000-0008-0000-0000-000016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29" name="PoljeZBesedilom 790">
          <a:extLst>
            <a:ext uri="{FF2B5EF4-FFF2-40B4-BE49-F238E27FC236}">
              <a16:creationId xmlns:lc="http://schemas.openxmlformats.org/drawingml/2006/lockedCanvas" xmlns:a16="http://schemas.microsoft.com/office/drawing/2014/main" xmlns="" id="{00000000-0008-0000-0000-000017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0" name="PoljeZBesedilom 2">
          <a:extLst>
            <a:ext uri="{FF2B5EF4-FFF2-40B4-BE49-F238E27FC236}">
              <a16:creationId xmlns:lc="http://schemas.openxmlformats.org/drawingml/2006/lockedCanvas" xmlns:a16="http://schemas.microsoft.com/office/drawing/2014/main" xmlns="" id="{00000000-0008-0000-0000-000018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1" name="PoljeZBesedilom 2">
          <a:extLst>
            <a:ext uri="{FF2B5EF4-FFF2-40B4-BE49-F238E27FC236}">
              <a16:creationId xmlns:lc="http://schemas.openxmlformats.org/drawingml/2006/lockedCanvas" xmlns:a16="http://schemas.microsoft.com/office/drawing/2014/main" xmlns="" id="{00000000-0008-0000-0000-000019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2" name="PoljeZBesedilom 2">
          <a:extLst>
            <a:ext uri="{FF2B5EF4-FFF2-40B4-BE49-F238E27FC236}">
              <a16:creationId xmlns:lc="http://schemas.openxmlformats.org/drawingml/2006/lockedCanvas" xmlns:a16="http://schemas.microsoft.com/office/drawing/2014/main" xmlns="" id="{00000000-0008-0000-0000-00001A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3" name="PoljeZBesedilom 2">
          <a:extLst>
            <a:ext uri="{FF2B5EF4-FFF2-40B4-BE49-F238E27FC236}">
              <a16:creationId xmlns:lc="http://schemas.openxmlformats.org/drawingml/2006/lockedCanvas" xmlns:a16="http://schemas.microsoft.com/office/drawing/2014/main" xmlns="" id="{00000000-0008-0000-0000-00001B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4" name="PoljeZBesedilom 2">
          <a:extLst>
            <a:ext uri="{FF2B5EF4-FFF2-40B4-BE49-F238E27FC236}">
              <a16:creationId xmlns:lc="http://schemas.openxmlformats.org/drawingml/2006/lockedCanvas" xmlns:a16="http://schemas.microsoft.com/office/drawing/2014/main" xmlns="" id="{00000000-0008-0000-0000-00001C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5" name="PoljeZBesedilom 796">
          <a:extLst>
            <a:ext uri="{FF2B5EF4-FFF2-40B4-BE49-F238E27FC236}">
              <a16:creationId xmlns:lc="http://schemas.openxmlformats.org/drawingml/2006/lockedCanvas" xmlns:a16="http://schemas.microsoft.com/office/drawing/2014/main" xmlns="" id="{00000000-0008-0000-0000-00001D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6" name="PoljeZBesedilom 2">
          <a:extLst>
            <a:ext uri="{FF2B5EF4-FFF2-40B4-BE49-F238E27FC236}">
              <a16:creationId xmlns:lc="http://schemas.openxmlformats.org/drawingml/2006/lockedCanvas" xmlns:a16="http://schemas.microsoft.com/office/drawing/2014/main" xmlns="" id="{00000000-0008-0000-0000-00001E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7" name="PoljeZBesedilom 2">
          <a:extLst>
            <a:ext uri="{FF2B5EF4-FFF2-40B4-BE49-F238E27FC236}">
              <a16:creationId xmlns:lc="http://schemas.openxmlformats.org/drawingml/2006/lockedCanvas" xmlns:a16="http://schemas.microsoft.com/office/drawing/2014/main" xmlns="" id="{00000000-0008-0000-0000-00001F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8" name="PoljeZBesedilom 2">
          <a:extLst>
            <a:ext uri="{FF2B5EF4-FFF2-40B4-BE49-F238E27FC236}">
              <a16:creationId xmlns:lc="http://schemas.openxmlformats.org/drawingml/2006/lockedCanvas" xmlns:a16="http://schemas.microsoft.com/office/drawing/2014/main" xmlns="" id="{00000000-0008-0000-0000-00002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39" name="PoljeZBesedilom 2">
          <a:extLst>
            <a:ext uri="{FF2B5EF4-FFF2-40B4-BE49-F238E27FC236}">
              <a16:creationId xmlns:lc="http://schemas.openxmlformats.org/drawingml/2006/lockedCanvas" xmlns:a16="http://schemas.microsoft.com/office/drawing/2014/main" xmlns="" id="{00000000-0008-0000-0000-00002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0" name="PoljeZBesedilom 2">
          <a:extLst>
            <a:ext uri="{FF2B5EF4-FFF2-40B4-BE49-F238E27FC236}">
              <a16:creationId xmlns:lc="http://schemas.openxmlformats.org/drawingml/2006/lockedCanvas" xmlns:a16="http://schemas.microsoft.com/office/drawing/2014/main" xmlns="" id="{00000000-0008-0000-0000-000022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1" name="PoljeZBesedilom 802">
          <a:extLst>
            <a:ext uri="{FF2B5EF4-FFF2-40B4-BE49-F238E27FC236}">
              <a16:creationId xmlns:lc="http://schemas.openxmlformats.org/drawingml/2006/lockedCanvas" xmlns:a16="http://schemas.microsoft.com/office/drawing/2014/main" xmlns="" id="{00000000-0008-0000-0000-000023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2" name="PoljeZBesedilom 2">
          <a:extLst>
            <a:ext uri="{FF2B5EF4-FFF2-40B4-BE49-F238E27FC236}">
              <a16:creationId xmlns:lc="http://schemas.openxmlformats.org/drawingml/2006/lockedCanvas" xmlns:a16="http://schemas.microsoft.com/office/drawing/2014/main" xmlns="" id="{00000000-0008-0000-0000-000024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3" name="PoljeZBesedilom 2">
          <a:extLst>
            <a:ext uri="{FF2B5EF4-FFF2-40B4-BE49-F238E27FC236}">
              <a16:creationId xmlns:lc="http://schemas.openxmlformats.org/drawingml/2006/lockedCanvas" xmlns:a16="http://schemas.microsoft.com/office/drawing/2014/main" xmlns="" id="{00000000-0008-0000-0000-000025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4" name="PoljeZBesedilom 2">
          <a:extLst>
            <a:ext uri="{FF2B5EF4-FFF2-40B4-BE49-F238E27FC236}">
              <a16:creationId xmlns:lc="http://schemas.openxmlformats.org/drawingml/2006/lockedCanvas" xmlns:a16="http://schemas.microsoft.com/office/drawing/2014/main" xmlns="" id="{00000000-0008-0000-0000-000026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45" name="PoljeZBesedilom 2">
          <a:extLst>
            <a:ext uri="{FF2B5EF4-FFF2-40B4-BE49-F238E27FC236}">
              <a16:creationId xmlns:lc="http://schemas.openxmlformats.org/drawingml/2006/lockedCanvas" xmlns:a16="http://schemas.microsoft.com/office/drawing/2014/main" xmlns="" id="{00000000-0008-0000-0000-000027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46" name="PoljeZBesedilom 2">
          <a:extLst>
            <a:ext uri="{FF2B5EF4-FFF2-40B4-BE49-F238E27FC236}">
              <a16:creationId xmlns:lc="http://schemas.openxmlformats.org/drawingml/2006/lockedCanvas" xmlns:a16="http://schemas.microsoft.com/office/drawing/2014/main" xmlns="" id="{00000000-0008-0000-0000-000028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47" name="PoljeZBesedilom 808">
          <a:extLst>
            <a:ext uri="{FF2B5EF4-FFF2-40B4-BE49-F238E27FC236}">
              <a16:creationId xmlns:lc="http://schemas.openxmlformats.org/drawingml/2006/lockedCanvas" xmlns:a16="http://schemas.microsoft.com/office/drawing/2014/main" xmlns="" id="{00000000-0008-0000-0000-000029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48" name="PoljeZBesedilom 2">
          <a:extLst>
            <a:ext uri="{FF2B5EF4-FFF2-40B4-BE49-F238E27FC236}">
              <a16:creationId xmlns:lc="http://schemas.openxmlformats.org/drawingml/2006/lockedCanvas" xmlns:a16="http://schemas.microsoft.com/office/drawing/2014/main" xmlns="" id="{00000000-0008-0000-0000-00002A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49" name="PoljeZBesedilom 2">
          <a:extLst>
            <a:ext uri="{FF2B5EF4-FFF2-40B4-BE49-F238E27FC236}">
              <a16:creationId xmlns:lc="http://schemas.openxmlformats.org/drawingml/2006/lockedCanvas" xmlns:a16="http://schemas.microsoft.com/office/drawing/2014/main" xmlns="" id="{00000000-0008-0000-0000-00002B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0" name="PoljeZBesedilom 2">
          <a:extLst>
            <a:ext uri="{FF2B5EF4-FFF2-40B4-BE49-F238E27FC236}">
              <a16:creationId xmlns:lc="http://schemas.openxmlformats.org/drawingml/2006/lockedCanvas" xmlns:a16="http://schemas.microsoft.com/office/drawing/2014/main" xmlns="" id="{00000000-0008-0000-0000-00002C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1" name="PoljeZBesedilom 2">
          <a:extLst>
            <a:ext uri="{FF2B5EF4-FFF2-40B4-BE49-F238E27FC236}">
              <a16:creationId xmlns:lc="http://schemas.openxmlformats.org/drawingml/2006/lockedCanvas" xmlns:a16="http://schemas.microsoft.com/office/drawing/2014/main" xmlns="" id="{00000000-0008-0000-0000-00002D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2" name="PoljeZBesedilom 2">
          <a:extLst>
            <a:ext uri="{FF2B5EF4-FFF2-40B4-BE49-F238E27FC236}">
              <a16:creationId xmlns:lc="http://schemas.openxmlformats.org/drawingml/2006/lockedCanvas" xmlns:a16="http://schemas.microsoft.com/office/drawing/2014/main" xmlns="" id="{00000000-0008-0000-0000-00002E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3" name="PoljeZBesedilom 814">
          <a:extLst>
            <a:ext uri="{FF2B5EF4-FFF2-40B4-BE49-F238E27FC236}">
              <a16:creationId xmlns:lc="http://schemas.openxmlformats.org/drawingml/2006/lockedCanvas" xmlns:a16="http://schemas.microsoft.com/office/drawing/2014/main" xmlns="" id="{00000000-0008-0000-0000-00002F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4" name="PoljeZBesedilom 2">
          <a:extLst>
            <a:ext uri="{FF2B5EF4-FFF2-40B4-BE49-F238E27FC236}">
              <a16:creationId xmlns:lc="http://schemas.openxmlformats.org/drawingml/2006/lockedCanvas" xmlns:a16="http://schemas.microsoft.com/office/drawing/2014/main" xmlns="" id="{00000000-0008-0000-0000-000030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5" name="PoljeZBesedilom 2">
          <a:extLst>
            <a:ext uri="{FF2B5EF4-FFF2-40B4-BE49-F238E27FC236}">
              <a16:creationId xmlns:lc="http://schemas.openxmlformats.org/drawingml/2006/lockedCanvas" xmlns:a16="http://schemas.microsoft.com/office/drawing/2014/main" xmlns="" id="{00000000-0008-0000-0000-000031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6" name="PoljeZBesedilom 2">
          <a:extLst>
            <a:ext uri="{FF2B5EF4-FFF2-40B4-BE49-F238E27FC236}">
              <a16:creationId xmlns:lc="http://schemas.openxmlformats.org/drawingml/2006/lockedCanvas" xmlns:a16="http://schemas.microsoft.com/office/drawing/2014/main" xmlns="" id="{00000000-0008-0000-0000-000032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610</xdr:row>
      <xdr:rowOff>0</xdr:rowOff>
    </xdr:from>
    <xdr:to>
      <xdr:col>8</xdr:col>
      <xdr:colOff>775281</xdr:colOff>
      <xdr:row>610</xdr:row>
      <xdr:rowOff>264560</xdr:rowOff>
    </xdr:to>
    <xdr:sp macro="" textlink="">
      <xdr:nvSpPr>
        <xdr:cNvPr id="257" name="PoljeZBesedilom 2">
          <a:extLst>
            <a:ext uri="{FF2B5EF4-FFF2-40B4-BE49-F238E27FC236}">
              <a16:creationId xmlns:lc="http://schemas.openxmlformats.org/drawingml/2006/lockedCanvas" xmlns:a16="http://schemas.microsoft.com/office/drawing/2014/main" xmlns="" id="{00000000-0008-0000-0000-00003303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58" name="PoljeZBesedilom 2">
          <a:extLst>
            <a:ext uri="{FF2B5EF4-FFF2-40B4-BE49-F238E27FC236}">
              <a16:creationId xmlns:lc="http://schemas.openxmlformats.org/drawingml/2006/lockedCanvas" xmlns:a16="http://schemas.microsoft.com/office/drawing/2014/main" xmlns="" id="{00000000-0008-0000-0000-000034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59" name="PoljeZBesedilom 820">
          <a:extLst>
            <a:ext uri="{FF2B5EF4-FFF2-40B4-BE49-F238E27FC236}">
              <a16:creationId xmlns:lc="http://schemas.openxmlformats.org/drawingml/2006/lockedCanvas" xmlns:a16="http://schemas.microsoft.com/office/drawing/2014/main" xmlns="" id="{00000000-0008-0000-0000-000035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0" name="PoljeZBesedilom 2">
          <a:extLst>
            <a:ext uri="{FF2B5EF4-FFF2-40B4-BE49-F238E27FC236}">
              <a16:creationId xmlns:lc="http://schemas.openxmlformats.org/drawingml/2006/lockedCanvas" xmlns:a16="http://schemas.microsoft.com/office/drawing/2014/main" xmlns="" id="{00000000-0008-0000-0000-000036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1" name="PoljeZBesedilom 2">
          <a:extLst>
            <a:ext uri="{FF2B5EF4-FFF2-40B4-BE49-F238E27FC236}">
              <a16:creationId xmlns:lc="http://schemas.openxmlformats.org/drawingml/2006/lockedCanvas" xmlns:a16="http://schemas.microsoft.com/office/drawing/2014/main" xmlns="" id="{00000000-0008-0000-0000-000037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2" name="PoljeZBesedilom 2">
          <a:extLst>
            <a:ext uri="{FF2B5EF4-FFF2-40B4-BE49-F238E27FC236}">
              <a16:creationId xmlns:lc="http://schemas.openxmlformats.org/drawingml/2006/lockedCanvas" xmlns:a16="http://schemas.microsoft.com/office/drawing/2014/main" xmlns="" id="{00000000-0008-0000-0000-000038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3" name="PoljeZBesedilom 2">
          <a:extLst>
            <a:ext uri="{FF2B5EF4-FFF2-40B4-BE49-F238E27FC236}">
              <a16:creationId xmlns:lc="http://schemas.openxmlformats.org/drawingml/2006/lockedCanvas" xmlns:a16="http://schemas.microsoft.com/office/drawing/2014/main" xmlns="" id="{00000000-0008-0000-0000-00003903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4" name="PoljeZBesedilom 2">
          <a:extLst>
            <a:ext uri="{FF2B5EF4-FFF2-40B4-BE49-F238E27FC236}">
              <a16:creationId xmlns:lc="http://schemas.openxmlformats.org/drawingml/2006/lockedCanvas" xmlns:a16="http://schemas.microsoft.com/office/drawing/2014/main" xmlns="" id="{00000000-0008-0000-0000-00003A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5" name="PoljeZBesedilom 826">
          <a:extLst>
            <a:ext uri="{FF2B5EF4-FFF2-40B4-BE49-F238E27FC236}">
              <a16:creationId xmlns:lc="http://schemas.openxmlformats.org/drawingml/2006/lockedCanvas" xmlns:a16="http://schemas.microsoft.com/office/drawing/2014/main" xmlns="" id="{00000000-0008-0000-0000-00003B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6" name="PoljeZBesedilom 2">
          <a:extLst>
            <a:ext uri="{FF2B5EF4-FFF2-40B4-BE49-F238E27FC236}">
              <a16:creationId xmlns:lc="http://schemas.openxmlformats.org/drawingml/2006/lockedCanvas" xmlns:a16="http://schemas.microsoft.com/office/drawing/2014/main" xmlns="" id="{00000000-0008-0000-0000-00003C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7" name="PoljeZBesedilom 2">
          <a:extLst>
            <a:ext uri="{FF2B5EF4-FFF2-40B4-BE49-F238E27FC236}">
              <a16:creationId xmlns:lc="http://schemas.openxmlformats.org/drawingml/2006/lockedCanvas" xmlns:a16="http://schemas.microsoft.com/office/drawing/2014/main" xmlns="" id="{00000000-0008-0000-0000-00003D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8" name="PoljeZBesedilom 2">
          <a:extLst>
            <a:ext uri="{FF2B5EF4-FFF2-40B4-BE49-F238E27FC236}">
              <a16:creationId xmlns:lc="http://schemas.openxmlformats.org/drawingml/2006/lockedCanvas" xmlns:a16="http://schemas.microsoft.com/office/drawing/2014/main" xmlns="" id="{00000000-0008-0000-0000-00003E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69" name="PoljeZBesedilom 2">
          <a:extLst>
            <a:ext uri="{FF2B5EF4-FFF2-40B4-BE49-F238E27FC236}">
              <a16:creationId xmlns:lc="http://schemas.openxmlformats.org/drawingml/2006/lockedCanvas" xmlns:a16="http://schemas.microsoft.com/office/drawing/2014/main" xmlns="" id="{00000000-0008-0000-0000-00003F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0" name="PoljeZBesedilom 831">
          <a:extLst>
            <a:ext uri="{FF2B5EF4-FFF2-40B4-BE49-F238E27FC236}">
              <a16:creationId xmlns:lc="http://schemas.openxmlformats.org/drawingml/2006/lockedCanvas" xmlns:a16="http://schemas.microsoft.com/office/drawing/2014/main" xmlns="" id="{00000000-0008-0000-0000-000040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1" name="PoljeZBesedilom 2">
          <a:extLst>
            <a:ext uri="{FF2B5EF4-FFF2-40B4-BE49-F238E27FC236}">
              <a16:creationId xmlns:lc="http://schemas.openxmlformats.org/drawingml/2006/lockedCanvas" xmlns:a16="http://schemas.microsoft.com/office/drawing/2014/main" xmlns="" id="{00000000-0008-0000-0000-000041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2" name="PoljeZBesedilom 2">
          <a:extLst>
            <a:ext uri="{FF2B5EF4-FFF2-40B4-BE49-F238E27FC236}">
              <a16:creationId xmlns:lc="http://schemas.openxmlformats.org/drawingml/2006/lockedCanvas" xmlns:a16="http://schemas.microsoft.com/office/drawing/2014/main" xmlns="" id="{00000000-0008-0000-0000-000042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3" name="PoljeZBesedilom 2">
          <a:extLst>
            <a:ext uri="{FF2B5EF4-FFF2-40B4-BE49-F238E27FC236}">
              <a16:creationId xmlns:lc="http://schemas.openxmlformats.org/drawingml/2006/lockedCanvas" xmlns:a16="http://schemas.microsoft.com/office/drawing/2014/main" xmlns="" id="{00000000-0008-0000-0000-000043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4" name="PoljeZBesedilom 2">
          <a:extLst>
            <a:ext uri="{FF2B5EF4-FFF2-40B4-BE49-F238E27FC236}">
              <a16:creationId xmlns:lc="http://schemas.openxmlformats.org/drawingml/2006/lockedCanvas" xmlns:a16="http://schemas.microsoft.com/office/drawing/2014/main" xmlns="" id="{00000000-0008-0000-0000-000044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5" name="PoljeZBesedilom 2">
          <a:extLst>
            <a:ext uri="{FF2B5EF4-FFF2-40B4-BE49-F238E27FC236}">
              <a16:creationId xmlns:lc="http://schemas.openxmlformats.org/drawingml/2006/lockedCanvas" xmlns:a16="http://schemas.microsoft.com/office/drawing/2014/main" xmlns="" id="{00000000-0008-0000-0000-000045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6" name="PoljeZBesedilom 837">
          <a:extLst>
            <a:ext uri="{FF2B5EF4-FFF2-40B4-BE49-F238E27FC236}">
              <a16:creationId xmlns:lc="http://schemas.openxmlformats.org/drawingml/2006/lockedCanvas" xmlns:a16="http://schemas.microsoft.com/office/drawing/2014/main" xmlns="" id="{00000000-0008-0000-0000-000046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7" name="PoljeZBesedilom 2">
          <a:extLst>
            <a:ext uri="{FF2B5EF4-FFF2-40B4-BE49-F238E27FC236}">
              <a16:creationId xmlns:lc="http://schemas.openxmlformats.org/drawingml/2006/lockedCanvas" xmlns:a16="http://schemas.microsoft.com/office/drawing/2014/main" xmlns="" id="{00000000-0008-0000-0000-000047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8" name="PoljeZBesedilom 2">
          <a:extLst>
            <a:ext uri="{FF2B5EF4-FFF2-40B4-BE49-F238E27FC236}">
              <a16:creationId xmlns:lc="http://schemas.openxmlformats.org/drawingml/2006/lockedCanvas" xmlns:a16="http://schemas.microsoft.com/office/drawing/2014/main" xmlns="" id="{00000000-0008-0000-0000-000048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79" name="PoljeZBesedilom 2">
          <a:extLst>
            <a:ext uri="{FF2B5EF4-FFF2-40B4-BE49-F238E27FC236}">
              <a16:creationId xmlns:lc="http://schemas.openxmlformats.org/drawingml/2006/lockedCanvas" xmlns:a16="http://schemas.microsoft.com/office/drawing/2014/main" xmlns="" id="{00000000-0008-0000-0000-000049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80" name="PoljeZBesedilom 2">
          <a:extLst>
            <a:ext uri="{FF2B5EF4-FFF2-40B4-BE49-F238E27FC236}">
              <a16:creationId xmlns:lc="http://schemas.openxmlformats.org/drawingml/2006/lockedCanvas" xmlns:a16="http://schemas.microsoft.com/office/drawing/2014/main" xmlns="" id="{00000000-0008-0000-0000-00004A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81" name="PoljeZBesedilom 842">
          <a:extLst>
            <a:ext uri="{FF2B5EF4-FFF2-40B4-BE49-F238E27FC236}">
              <a16:creationId xmlns:lc="http://schemas.openxmlformats.org/drawingml/2006/lockedCanvas" xmlns:a16="http://schemas.microsoft.com/office/drawing/2014/main" xmlns="" id="{00000000-0008-0000-0000-00004B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82" name="PoljeZBesedilom 2">
          <a:extLst>
            <a:ext uri="{FF2B5EF4-FFF2-40B4-BE49-F238E27FC236}">
              <a16:creationId xmlns:lc="http://schemas.openxmlformats.org/drawingml/2006/lockedCanvas" xmlns:a16="http://schemas.microsoft.com/office/drawing/2014/main" xmlns="" id="{00000000-0008-0000-0000-00004C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83" name="PoljeZBesedilom 2">
          <a:extLst>
            <a:ext uri="{FF2B5EF4-FFF2-40B4-BE49-F238E27FC236}">
              <a16:creationId xmlns:lc="http://schemas.openxmlformats.org/drawingml/2006/lockedCanvas" xmlns:a16="http://schemas.microsoft.com/office/drawing/2014/main" xmlns="" id="{00000000-0008-0000-0000-00004D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84" name="PoljeZBesedilom 2">
          <a:extLst>
            <a:ext uri="{FF2B5EF4-FFF2-40B4-BE49-F238E27FC236}">
              <a16:creationId xmlns:lc="http://schemas.openxmlformats.org/drawingml/2006/lockedCanvas" xmlns:a16="http://schemas.microsoft.com/office/drawing/2014/main" xmlns="" id="{00000000-0008-0000-0000-00004E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610</xdr:row>
      <xdr:rowOff>0</xdr:rowOff>
    </xdr:from>
    <xdr:to>
      <xdr:col>8</xdr:col>
      <xdr:colOff>762581</xdr:colOff>
      <xdr:row>610</xdr:row>
      <xdr:rowOff>264560</xdr:rowOff>
    </xdr:to>
    <xdr:sp macro="" textlink="">
      <xdr:nvSpPr>
        <xdr:cNvPr id="285" name="PoljeZBesedilom 2">
          <a:extLst>
            <a:ext uri="{FF2B5EF4-FFF2-40B4-BE49-F238E27FC236}">
              <a16:creationId xmlns:lc="http://schemas.openxmlformats.org/drawingml/2006/lockedCanvas" xmlns:a16="http://schemas.microsoft.com/office/drawing/2014/main" xmlns="" id="{00000000-0008-0000-0000-00004F03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oneCellAnchor>
    <xdr:from>
      <xdr:col>8</xdr:col>
      <xdr:colOff>554652</xdr:colOff>
      <xdr:row>612</xdr:row>
      <xdr:rowOff>0</xdr:rowOff>
    </xdr:from>
    <xdr:ext cx="184731" cy="264560"/>
    <xdr:sp macro="" textlink="">
      <xdr:nvSpPr>
        <xdr:cNvPr id="286"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87" name="PoljeZBesedilom 286"/>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88"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89"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0"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1"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2"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3" name="PoljeZBesedilom 29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4"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5"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6"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297"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298"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299" name="PoljeZBesedilom 298"/>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00"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01"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02"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03"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04"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05" name="PoljeZBesedilom 304"/>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06"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07"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08"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09"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0"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1" name="PoljeZBesedilom 310"/>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2"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3"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4"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5"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6"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7" name="PoljeZBesedilom 316"/>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8"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19"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20"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21"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22"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23" name="PoljeZBesedilom 32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24"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25"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26"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27"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28"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29" name="PoljeZBesedilom 328"/>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30"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31"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32"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33"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34" name="PoljeZBesedilom 333"/>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35"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36"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37"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38"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39"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0" name="PoljeZBesedilom 339"/>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1"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2"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3"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4"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5"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6" name="PoljeZBesedilom 345"/>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7"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8"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49"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612</xdr:row>
      <xdr:rowOff>0</xdr:rowOff>
    </xdr:from>
    <xdr:ext cx="184731" cy="264560"/>
    <xdr:sp macro="" textlink="">
      <xdr:nvSpPr>
        <xdr:cNvPr id="350" name="PoljeZBesedilom 2"/>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51"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52" name="PoljeZBesedilom 351"/>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53"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54"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55"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356" name="PoljeZBesedilom 2"/>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57"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58" name="PoljeZBesedilom 357"/>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59"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60"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61"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622</xdr:row>
      <xdr:rowOff>0</xdr:rowOff>
    </xdr:from>
    <xdr:ext cx="184731" cy="264560"/>
    <xdr:sp macro="" textlink="">
      <xdr:nvSpPr>
        <xdr:cNvPr id="362" name="PoljeZBesedilom 2"/>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3"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4" name="PoljeZBesedilom 363"/>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5"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6"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7"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8"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69"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70" name="PoljeZBesedilom 369"/>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71"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72"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73"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636</xdr:row>
      <xdr:rowOff>0</xdr:rowOff>
    </xdr:from>
    <xdr:ext cx="184731" cy="264560"/>
    <xdr:sp macro="" textlink="">
      <xdr:nvSpPr>
        <xdr:cNvPr id="374" name="PoljeZBesedilom 2"/>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75"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76" name="PoljeZBesedilom 375"/>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77"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78"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79"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4560"/>
    <xdr:sp macro="" textlink="">
      <xdr:nvSpPr>
        <xdr:cNvPr id="380" name="PoljeZBesedilom 2"/>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81"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82" name="PoljeZBesedilom 381"/>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83"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84"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85"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637</xdr:row>
      <xdr:rowOff>0</xdr:rowOff>
    </xdr:from>
    <xdr:ext cx="184731" cy="262950"/>
    <xdr:sp macro="" textlink="">
      <xdr:nvSpPr>
        <xdr:cNvPr id="386" name="PoljeZBesedilom 2"/>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87" name="PoljeZBesedilom 386"/>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88"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89"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90"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638</xdr:row>
      <xdr:rowOff>0</xdr:rowOff>
    </xdr:from>
    <xdr:ext cx="184731" cy="274009"/>
    <xdr:sp macro="" textlink="">
      <xdr:nvSpPr>
        <xdr:cNvPr id="391" name="PoljeZBesedilom 2"/>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392"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393" name="PoljeZBesedilom 39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394"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395"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39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397"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398"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399" name="PoljeZBesedilom 398"/>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00"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01"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02"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03"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04"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05" name="PoljeZBesedilom 404"/>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0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07"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08"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09"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10"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11" name="PoljeZBesedilom 410"/>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12"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13"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14"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634</xdr:row>
      <xdr:rowOff>0</xdr:rowOff>
    </xdr:from>
    <xdr:ext cx="184731" cy="264560"/>
    <xdr:sp macro="" textlink="">
      <xdr:nvSpPr>
        <xdr:cNvPr id="415" name="PoljeZBesedilom 2"/>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1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17" name="PoljeZBesedilom 416"/>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18"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19"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20"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21"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2"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3" name="PoljeZBesedilom 42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4"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5"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6"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7"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8"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29" name="PoljeZBesedilom 428"/>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30"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31"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32"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33"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34"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35" name="PoljeZBesedilom 434"/>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36"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37"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38"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39"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40"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41" name="PoljeZBesedilom 440"/>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42"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43"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44"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45"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46" name="PoljeZBesedilom 445"/>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47"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48"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49"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50"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51"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52" name="PoljeZBesedilom 451"/>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53"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54"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55"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456" name="PoljeZBesedilom 2"/>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57"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58" name="PoljeZBesedilom 457"/>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59"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0"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1"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2"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3"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4" name="PoljeZBesedilom 463"/>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5"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6"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7"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641</xdr:row>
      <xdr:rowOff>0</xdr:rowOff>
    </xdr:from>
    <xdr:ext cx="184731" cy="264560"/>
    <xdr:sp macro="" textlink="">
      <xdr:nvSpPr>
        <xdr:cNvPr id="468" name="PoljeZBesedilom 2"/>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69"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70" name="PoljeZBesedilom 469"/>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71"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72"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73"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64560"/>
    <xdr:sp macro="" textlink="">
      <xdr:nvSpPr>
        <xdr:cNvPr id="474" name="PoljeZBesedilom 2"/>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75"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76" name="PoljeZBesedilom 475"/>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77"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78"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79"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642</xdr:row>
      <xdr:rowOff>0</xdr:rowOff>
    </xdr:from>
    <xdr:ext cx="184731" cy="264560"/>
    <xdr:sp macro="" textlink="">
      <xdr:nvSpPr>
        <xdr:cNvPr id="480" name="PoljeZBesedilom 2"/>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81" name="PoljeZBesedilom 480"/>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82"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83"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84"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74009"/>
    <xdr:sp macro="" textlink="">
      <xdr:nvSpPr>
        <xdr:cNvPr id="485" name="PoljeZBesedilom 2"/>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86"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87" name="PoljeZBesedilom 486"/>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88"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89"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0"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1"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2"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3" name="PoljeZBesedilom 49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4"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5"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6"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7"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8"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499" name="PoljeZBesedilom 498"/>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0"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1"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2"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3"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4"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5" name="PoljeZBesedilom 504"/>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6"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7"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8"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644</xdr:row>
      <xdr:rowOff>0</xdr:rowOff>
    </xdr:from>
    <xdr:ext cx="184731" cy="264560"/>
    <xdr:sp macro="" textlink="">
      <xdr:nvSpPr>
        <xdr:cNvPr id="509" name="PoljeZBesedilom 2"/>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0"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1" name="PoljeZBesedilom 510"/>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2"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3"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4"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5"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6"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7" name="PoljeZBesedilom 516"/>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8"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19"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20"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21"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22"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23" name="PoljeZBesedilom 52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24"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25"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26"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27"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28"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29" name="PoljeZBesedilom 528"/>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0"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1"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2"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3"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4"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5" name="PoljeZBesedilom 534"/>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6"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7"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8"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647</xdr:row>
      <xdr:rowOff>0</xdr:rowOff>
    </xdr:from>
    <xdr:ext cx="184731" cy="264560"/>
    <xdr:sp macro="" textlink="">
      <xdr:nvSpPr>
        <xdr:cNvPr id="539" name="PoljeZBesedilom 2"/>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40"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41" name="PoljeZBesedilom 540"/>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42"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43"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44"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648</xdr:row>
      <xdr:rowOff>0</xdr:rowOff>
    </xdr:from>
    <xdr:ext cx="184731" cy="264560"/>
    <xdr:sp macro="" textlink="">
      <xdr:nvSpPr>
        <xdr:cNvPr id="545" name="PoljeZBesedilom 2"/>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46"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47" name="PoljeZBesedilom 546"/>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48"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49"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50"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51"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52" name="PoljeZBesedilom 551"/>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53"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54"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55"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56"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57"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58" name="PoljeZBesedilom 557"/>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59"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60"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61"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651</xdr:row>
      <xdr:rowOff>0</xdr:rowOff>
    </xdr:from>
    <xdr:ext cx="184731" cy="264560"/>
    <xdr:sp macro="" textlink="">
      <xdr:nvSpPr>
        <xdr:cNvPr id="562" name="PoljeZBesedilom 2"/>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63" name="PoljeZBesedilom 56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64"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65"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66"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652</xdr:row>
      <xdr:rowOff>0</xdr:rowOff>
    </xdr:from>
    <xdr:ext cx="184731" cy="274009"/>
    <xdr:sp macro="" textlink="">
      <xdr:nvSpPr>
        <xdr:cNvPr id="567" name="PoljeZBesedilom 2"/>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6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69" name="PoljeZBesedilom 568"/>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2"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5" name="PoljeZBesedilom 574"/>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6"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7"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57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1" name="PoljeZBesedilom 580"/>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7" name="PoljeZBesedilom 586"/>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8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9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59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592"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593" name="PoljeZBesedilom 59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594"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595"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596"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597"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598"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599" name="PoljeZBesedilom 598"/>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00"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01"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02"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03"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04" name="PoljeZBesedilom 603"/>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05"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06"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07"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08"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0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0" name="PoljeZBesedilom 609"/>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2"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6" name="PoljeZBesedilom 615"/>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7"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1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2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2" name="PoljeZBesedilom 621"/>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8" name="PoljeZBesedilom 627"/>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2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3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3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63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633"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634" name="PoljeZBesedilom 633"/>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635"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636"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637"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638"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39"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40" name="PoljeZBesedilom 639"/>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41"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42"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43"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2950"/>
    <xdr:sp macro="" textlink="">
      <xdr:nvSpPr>
        <xdr:cNvPr id="644" name="PoljeZBesedilom 2"/>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45" name="PoljeZBesedilom 644"/>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46"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47"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48"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74009"/>
    <xdr:sp macro="" textlink="">
      <xdr:nvSpPr>
        <xdr:cNvPr id="649" name="PoljeZBesedilom 2"/>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0"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1" name="PoljeZBesedilom 650"/>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3"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5"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6"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7" name="PoljeZBesedilom 656"/>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8"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59"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0"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1"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3" name="PoljeZBesedilom 66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5"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6"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7"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8"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69" name="PoljeZBesedilom 668"/>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0"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1"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3"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5" name="PoljeZBesedilom 674"/>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6"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7"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8"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679"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1" name="PoljeZBesedilom 680"/>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2"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6"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7" name="PoljeZBesedilom 686"/>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8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9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69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2"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3" name="PoljeZBesedilom 69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4"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5"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6"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699" name="PoljeZBesedilom 698"/>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00"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01"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02"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03"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04" name="PoljeZBesedilom 703"/>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05"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06"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07"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08"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709"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710" name="PoljeZBesedilom 709"/>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711"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712"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713"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621</xdr:row>
      <xdr:rowOff>0</xdr:rowOff>
    </xdr:from>
    <xdr:ext cx="184731" cy="264560"/>
    <xdr:sp macro="" textlink="">
      <xdr:nvSpPr>
        <xdr:cNvPr id="714" name="PoljeZBesedilom 2"/>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1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16" name="PoljeZBesedilom 715"/>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17"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18"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19"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0"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1"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2" name="PoljeZBesedilom 721"/>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3"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4"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5"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621</xdr:row>
      <xdr:rowOff>0</xdr:rowOff>
    </xdr:from>
    <xdr:ext cx="184731" cy="264560"/>
    <xdr:sp macro="" textlink="">
      <xdr:nvSpPr>
        <xdr:cNvPr id="726" name="PoljeZBesedilom 2"/>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2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28" name="PoljeZBesedilom 727"/>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29"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0"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1"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2"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3"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4" name="PoljeZBesedilom 733"/>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5"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6"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73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39" name="PoljeZBesedilom 738"/>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40"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41"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42"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743"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4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45" name="PoljeZBesedilom 744"/>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4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4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4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4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1" name="PoljeZBesedilom 750"/>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7" name="PoljeZBesedilom 756"/>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5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3" name="PoljeZBesedilom 76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69" name="PoljeZBesedilom 768"/>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3"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5" name="PoljeZBesedilom 774"/>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7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80"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81" name="PoljeZBesedilom 780"/>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82"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83"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84"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85"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8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87" name="PoljeZBesedilom 786"/>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88"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89"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0"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1"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2"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3" name="PoljeZBesedilom 79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4"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5"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6"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621</xdr:row>
      <xdr:rowOff>0</xdr:rowOff>
    </xdr:from>
    <xdr:ext cx="184731" cy="264560"/>
    <xdr:sp macro="" textlink="">
      <xdr:nvSpPr>
        <xdr:cNvPr id="797" name="PoljeZBesedilom 2"/>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98"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799" name="PoljeZBesedilom 798"/>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800"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801"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802"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621</xdr:row>
      <xdr:rowOff>0</xdr:rowOff>
    </xdr:from>
    <xdr:ext cx="184731" cy="264560"/>
    <xdr:sp macro="" textlink="">
      <xdr:nvSpPr>
        <xdr:cNvPr id="803" name="PoljeZBesedilom 2"/>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04"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05" name="PoljeZBesedilom 804"/>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06"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0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0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09"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10" name="PoljeZBesedilom 809"/>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11"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12"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13"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14"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15"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16" name="PoljeZBesedilom 815"/>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17"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18"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19"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64560"/>
    <xdr:sp macro="" textlink="">
      <xdr:nvSpPr>
        <xdr:cNvPr id="820" name="PoljeZBesedilom 2"/>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21" name="PoljeZBesedilom 820"/>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22"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23"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24"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621</xdr:row>
      <xdr:rowOff>0</xdr:rowOff>
    </xdr:from>
    <xdr:ext cx="184731" cy="274009"/>
    <xdr:sp macro="" textlink="">
      <xdr:nvSpPr>
        <xdr:cNvPr id="825" name="PoljeZBesedilom 2"/>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2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27" name="PoljeZBesedilom 826"/>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2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2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3" name="PoljeZBesedilom 83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39" name="PoljeZBesedilom 838"/>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5" name="PoljeZBesedilom 844"/>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4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1" name="PoljeZBesedilom 850"/>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7" name="PoljeZBesedilom 856"/>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5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6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86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862"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863" name="PoljeZBesedilom 86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864"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86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866"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867"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868"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869" name="PoljeZBesedilom 868"/>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870"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871"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872"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873"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874" name="PoljeZBesedilom 873"/>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875"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876"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877"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878"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7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0" name="PoljeZBesedilom 879"/>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6" name="PoljeZBesedilom 885"/>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8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2" name="PoljeZBesedilom 891"/>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8" name="PoljeZBesedilom 897"/>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89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0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0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0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4" name="PoljeZBesedilom 903"/>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0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10" name="PoljeZBesedilom 909"/>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1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1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1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91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91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916" name="PoljeZBesedilom 915"/>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917"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918"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919"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920"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921"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922" name="PoljeZBesedilom 921"/>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923"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924"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925"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2950"/>
    <xdr:sp macro="" textlink="">
      <xdr:nvSpPr>
        <xdr:cNvPr id="926" name="PoljeZBesedilom 2"/>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927" name="PoljeZBesedilom 926"/>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928"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929"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930"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74009"/>
    <xdr:sp macro="" textlink="">
      <xdr:nvSpPr>
        <xdr:cNvPr id="931" name="PoljeZBesedilom 2"/>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2"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3" name="PoljeZBesedilom 93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5"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7"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8"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39" name="PoljeZBesedilom 938"/>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0"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1"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2"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3"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5" name="PoljeZBesedilom 944"/>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7"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8"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49"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0"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1" name="PoljeZBesedilom 950"/>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2"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3"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5"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7" name="PoljeZBesedilom 956"/>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8"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59"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60"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61"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3" name="PoljeZBesedilom 96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4"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69" name="PoljeZBesedilom 968"/>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7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7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7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7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74"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75" name="PoljeZBesedilom 974"/>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76"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77"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78"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7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8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81" name="PoljeZBesedilom 980"/>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82"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83"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84"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985"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986" name="PoljeZBesedilom 985"/>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987"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988"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989"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990"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91"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92" name="PoljeZBesedilom 991"/>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93"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94"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95"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661</xdr:row>
      <xdr:rowOff>0</xdr:rowOff>
    </xdr:from>
    <xdr:ext cx="184731" cy="264560"/>
    <xdr:sp macro="" textlink="">
      <xdr:nvSpPr>
        <xdr:cNvPr id="996" name="PoljeZBesedilom 2"/>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9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98" name="PoljeZBesedilom 997"/>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999"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0"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1"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2"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3"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4" name="PoljeZBesedilom 1003"/>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5"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6"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7"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661</xdr:row>
      <xdr:rowOff>0</xdr:rowOff>
    </xdr:from>
    <xdr:ext cx="184731" cy="264560"/>
    <xdr:sp macro="" textlink="">
      <xdr:nvSpPr>
        <xdr:cNvPr id="1008" name="PoljeZBesedilom 2"/>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0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0" name="PoljeZBesedilom 1009"/>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1"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2"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3"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4"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5"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6" name="PoljeZBesedilom 1015"/>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7"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8"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1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2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21" name="PoljeZBesedilom 1020"/>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22"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23"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24"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25"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2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27" name="PoljeZBesedilom 1026"/>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2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2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3" name="PoljeZBesedilom 103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39" name="PoljeZBesedilom 1038"/>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5" name="PoljeZBesedilom 1044"/>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4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1" name="PoljeZBesedilom 1050"/>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5"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7" name="PoljeZBesedilom 1056"/>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5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6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6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62"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63" name="PoljeZBesedilom 106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64"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6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66"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67"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6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69" name="PoljeZBesedilom 1068"/>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0"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1"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2"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3"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4"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5" name="PoljeZBesedilom 1074"/>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6"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7"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8"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661</xdr:row>
      <xdr:rowOff>0</xdr:rowOff>
    </xdr:from>
    <xdr:ext cx="184731" cy="264560"/>
    <xdr:sp macro="" textlink="">
      <xdr:nvSpPr>
        <xdr:cNvPr id="1079" name="PoljeZBesedilom 2"/>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80"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81" name="PoljeZBesedilom 1080"/>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82"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83"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84"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661</xdr:row>
      <xdr:rowOff>0</xdr:rowOff>
    </xdr:from>
    <xdr:ext cx="184731" cy="264560"/>
    <xdr:sp macro="" textlink="">
      <xdr:nvSpPr>
        <xdr:cNvPr id="1085" name="PoljeZBesedilom 2"/>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86"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87" name="PoljeZBesedilom 1086"/>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88"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8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9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91"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92" name="PoljeZBesedilom 1091"/>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93"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94"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95"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096"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97"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98" name="PoljeZBesedilom 1097"/>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099"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100"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101"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102" name="PoljeZBesedilom 2"/>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103" name="PoljeZBesedilom 110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104"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105"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106"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74009"/>
    <xdr:sp macro="" textlink="">
      <xdr:nvSpPr>
        <xdr:cNvPr id="1107" name="PoljeZBesedilom 2"/>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0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09" name="PoljeZBesedilom 1108"/>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5" name="PoljeZBesedilom 1114"/>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1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2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21" name="PoljeZBesedilom 1120"/>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2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2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2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2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2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27" name="PoljeZBesedilom 1126"/>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2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2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3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3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3" name="PoljeZBesedilom 113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39" name="PoljeZBesedilom 1138"/>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4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4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4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4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44"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45" name="PoljeZBesedilom 1144"/>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46"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4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48"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49"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150"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151" name="PoljeZBesedilom 1150"/>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152"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153"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154"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155"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156" name="PoljeZBesedilom 1155"/>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157"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158"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159"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160"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2" name="PoljeZBesedilom 1161"/>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8" name="PoljeZBesedilom 1167"/>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6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7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7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614</xdr:row>
      <xdr:rowOff>0</xdr:rowOff>
    </xdr:from>
    <xdr:ext cx="184731" cy="264560"/>
    <xdr:sp macro="" textlink="">
      <xdr:nvSpPr>
        <xdr:cNvPr id="117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7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74" name="PoljeZBesedilom 1173"/>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7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7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7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624</xdr:row>
      <xdr:rowOff>0</xdr:rowOff>
    </xdr:from>
    <xdr:ext cx="184731" cy="264560"/>
    <xdr:sp macro="" textlink="">
      <xdr:nvSpPr>
        <xdr:cNvPr id="117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7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80" name="PoljeZBesedilom 1179"/>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8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8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8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623</xdr:row>
      <xdr:rowOff>0</xdr:rowOff>
    </xdr:from>
    <xdr:ext cx="184731" cy="264560"/>
    <xdr:sp macro="" textlink="">
      <xdr:nvSpPr>
        <xdr:cNvPr id="118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8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86" name="PoljeZBesedilom 1185"/>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8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8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8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2" name="PoljeZBesedilom 1191"/>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638</xdr:row>
      <xdr:rowOff>0</xdr:rowOff>
    </xdr:from>
    <xdr:ext cx="184731" cy="264560"/>
    <xdr:sp macro="" textlink="">
      <xdr:nvSpPr>
        <xdr:cNvPr id="119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9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98" name="PoljeZBesedilom 1197"/>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199"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200"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201"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4560"/>
    <xdr:sp macro="" textlink="">
      <xdr:nvSpPr>
        <xdr:cNvPr id="1202"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203"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204" name="PoljeZBesedilom 1203"/>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205"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206"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207"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639</xdr:row>
      <xdr:rowOff>0</xdr:rowOff>
    </xdr:from>
    <xdr:ext cx="184731" cy="262950"/>
    <xdr:sp macro="" textlink="">
      <xdr:nvSpPr>
        <xdr:cNvPr id="1208" name="PoljeZBesedilom 2"/>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209" name="PoljeZBesedilom 1208"/>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210"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211"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212"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640</xdr:row>
      <xdr:rowOff>0</xdr:rowOff>
    </xdr:from>
    <xdr:ext cx="184731" cy="274009"/>
    <xdr:sp macro="" textlink="">
      <xdr:nvSpPr>
        <xdr:cNvPr id="1213" name="PoljeZBesedilom 2"/>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14"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15" name="PoljeZBesedilom 1214"/>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1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17"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1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19"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20"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21" name="PoljeZBesedilom 1220"/>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22"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23"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24"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25"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2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27" name="PoljeZBesedilom 1226"/>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2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29"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30"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31"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32"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33" name="PoljeZBesedilom 123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34"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35"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3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635</xdr:row>
      <xdr:rowOff>0</xdr:rowOff>
    </xdr:from>
    <xdr:ext cx="184731" cy="264560"/>
    <xdr:sp macro="" textlink="">
      <xdr:nvSpPr>
        <xdr:cNvPr id="1237"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3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39" name="PoljeZBesedilom 1238"/>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40"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41"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42"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43"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4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45" name="PoljeZBesedilom 1244"/>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46"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4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4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4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5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51" name="PoljeZBesedilom 1250"/>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5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5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5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5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56"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57" name="PoljeZBesedilom 1256"/>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58"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59"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60"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6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6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63" name="PoljeZBesedilom 126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64"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65"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66"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67"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268" name="PoljeZBesedilom 1267"/>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269"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270"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271"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272"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73"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74" name="PoljeZBesedilom 1273"/>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75"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76"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77"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636</xdr:row>
      <xdr:rowOff>0</xdr:rowOff>
    </xdr:from>
    <xdr:ext cx="184731" cy="264560"/>
    <xdr:sp macro="" textlink="">
      <xdr:nvSpPr>
        <xdr:cNvPr id="1278" name="PoljeZBesedilom 2"/>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7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0" name="PoljeZBesedilom 1279"/>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1"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2"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3"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4"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5"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6" name="PoljeZBesedilom 1285"/>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7"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8"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89"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643</xdr:row>
      <xdr:rowOff>0</xdr:rowOff>
    </xdr:from>
    <xdr:ext cx="184731" cy="264560"/>
    <xdr:sp macro="" textlink="">
      <xdr:nvSpPr>
        <xdr:cNvPr id="1290" name="PoljeZBesedilom 2"/>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9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92" name="PoljeZBesedilom 1291"/>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93"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94"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95"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643</xdr:row>
      <xdr:rowOff>0</xdr:rowOff>
    </xdr:from>
    <xdr:ext cx="184731" cy="264560"/>
    <xdr:sp macro="" textlink="">
      <xdr:nvSpPr>
        <xdr:cNvPr id="1296"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97"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98" name="PoljeZBesedilom 1297"/>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299"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300"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30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644</xdr:row>
      <xdr:rowOff>0</xdr:rowOff>
    </xdr:from>
    <xdr:ext cx="184731" cy="264560"/>
    <xdr:sp macro="" textlink="">
      <xdr:nvSpPr>
        <xdr:cNvPr id="130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303" name="PoljeZBesedilom 130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304"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305"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306"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645</xdr:row>
      <xdr:rowOff>0</xdr:rowOff>
    </xdr:from>
    <xdr:ext cx="184731" cy="274009"/>
    <xdr:sp macro="" textlink="">
      <xdr:nvSpPr>
        <xdr:cNvPr id="1307"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0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09" name="PoljeZBesedilom 1308"/>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5" name="PoljeZBesedilom 1314"/>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1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1" name="PoljeZBesedilom 1320"/>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7" name="PoljeZBesedilom 1326"/>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2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3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646</xdr:row>
      <xdr:rowOff>0</xdr:rowOff>
    </xdr:from>
    <xdr:ext cx="184731" cy="264560"/>
    <xdr:sp macro="" textlink="">
      <xdr:nvSpPr>
        <xdr:cNvPr id="133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3" name="PoljeZBesedilom 133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7"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39" name="PoljeZBesedilom 1338"/>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4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4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4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4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44"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45" name="PoljeZBesedilom 1344"/>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46"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4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48"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49"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1" name="PoljeZBesedilom 1350"/>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2"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3"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4"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5"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6"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7" name="PoljeZBesedilom 1356"/>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8"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59"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60"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649</xdr:row>
      <xdr:rowOff>0</xdr:rowOff>
    </xdr:from>
    <xdr:ext cx="184731" cy="264560"/>
    <xdr:sp macro="" textlink="">
      <xdr:nvSpPr>
        <xdr:cNvPr id="1361" name="PoljeZBesedilom 2"/>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62"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63" name="PoljeZBesedilom 136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64"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65"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66"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650</xdr:row>
      <xdr:rowOff>0</xdr:rowOff>
    </xdr:from>
    <xdr:ext cx="184731" cy="264560"/>
    <xdr:sp macro="" textlink="">
      <xdr:nvSpPr>
        <xdr:cNvPr id="1367" name="PoljeZBesedilom 2"/>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68"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69" name="PoljeZBesedilom 1368"/>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70"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7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7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73"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74" name="PoljeZBesedilom 1373"/>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75"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76"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77"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78"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79"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80" name="PoljeZBesedilom 1379"/>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81"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82"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83"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661</xdr:row>
      <xdr:rowOff>0</xdr:rowOff>
    </xdr:from>
    <xdr:ext cx="184731" cy="264560"/>
    <xdr:sp macro="" textlink="">
      <xdr:nvSpPr>
        <xdr:cNvPr id="1384" name="PoljeZBesedilom 2"/>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85" name="PoljeZBesedilom 1384"/>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86"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87"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88"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662</xdr:row>
      <xdr:rowOff>0</xdr:rowOff>
    </xdr:from>
    <xdr:ext cx="184731" cy="274009"/>
    <xdr:sp macro="" textlink="">
      <xdr:nvSpPr>
        <xdr:cNvPr id="1389" name="PoljeZBesedilom 2"/>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747</xdr:row>
      <xdr:rowOff>135262</xdr:rowOff>
    </xdr:from>
    <xdr:ext cx="191101" cy="272341"/>
    <xdr:sp macro="" textlink="">
      <xdr:nvSpPr>
        <xdr:cNvPr id="1390" name="PoljeZBesedilom 2">
          <a:extLst>
            <a:ext uri="{FF2B5EF4-FFF2-40B4-BE49-F238E27FC236}"/>
          </a:extLst>
        </xdr:cNvPr>
        <xdr:cNvSpPr txBox="1"/>
      </xdr:nvSpPr>
      <xdr:spPr>
        <a:xfrm>
          <a:off x="6153150" y="500381912"/>
          <a:ext cx="191101" cy="27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747</xdr:row>
      <xdr:rowOff>135262</xdr:rowOff>
    </xdr:from>
    <xdr:ext cx="191101" cy="272341"/>
    <xdr:sp macro="" textlink="">
      <xdr:nvSpPr>
        <xdr:cNvPr id="1391" name="PoljeZBesedilom 1390">
          <a:extLst>
            <a:ext uri="{FF2B5EF4-FFF2-40B4-BE49-F238E27FC236}"/>
          </a:extLst>
        </xdr:cNvPr>
        <xdr:cNvSpPr txBox="1"/>
      </xdr:nvSpPr>
      <xdr:spPr>
        <a:xfrm>
          <a:off x="6153150" y="500381912"/>
          <a:ext cx="191101" cy="27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f.uni-lj.si/index.php?eID=tx_nawsecuredl&amp;u=0&amp;g=0&amp;t=1552040840&amp;hash=b29dca45b108dea47dfc049b74800ab462ccd739&amp;file=fileadmin/datoteke/znanstveno_in_mednarodno/raziskovalno/Raziskovalna_oprema/Kromatografski_sistem_FPLC_NGC_QuestTM_SLO.pdf" TargetMode="External"/><Relationship Id="rId21" Type="http://schemas.openxmlformats.org/officeDocument/2006/relationships/hyperlink" Target="http://www.ki.si/" TargetMode="External"/><Relationship Id="rId42" Type="http://schemas.openxmlformats.org/officeDocument/2006/relationships/hyperlink" Target="https://www.ki.si/odseki/d04-odsek-za-analizno-kemijo/oprema/" TargetMode="External"/><Relationship Id="rId63" Type="http://schemas.openxmlformats.org/officeDocument/2006/relationships/hyperlink" Target="http://celica.si/lab.php?id=7" TargetMode="External"/><Relationship Id="rId84" Type="http://schemas.openxmlformats.org/officeDocument/2006/relationships/hyperlink" Target="http://is.zrc-sazu.si/oprema" TargetMode="External"/><Relationship Id="rId138" Type="http://schemas.openxmlformats.org/officeDocument/2006/relationships/hyperlink" Target="http://www.cipkebip.org/" TargetMode="External"/><Relationship Id="rId159" Type="http://schemas.openxmlformats.org/officeDocument/2006/relationships/hyperlink" Target="http://www.cipkebip.org/" TargetMode="External"/><Relationship Id="rId170" Type="http://schemas.openxmlformats.org/officeDocument/2006/relationships/hyperlink" Target="http://www.cipkebip.org/" TargetMode="External"/><Relationship Id="rId191" Type="http://schemas.openxmlformats.org/officeDocument/2006/relationships/hyperlink" Target="http://www.bf.uni-lj.si/index.php?eID=dumpFile&amp;t=f&amp;f=22226&amp;token=af7337677f21ffddc46a5cecfd5852bf8ec73243" TargetMode="External"/><Relationship Id="rId205" Type="http://schemas.openxmlformats.org/officeDocument/2006/relationships/hyperlink" Target="http://hpc.fs.uni-lj.si/sites/default/files/FS_HPC_cenik_24032011.pdf" TargetMode="External"/><Relationship Id="rId226" Type="http://schemas.openxmlformats.org/officeDocument/2006/relationships/hyperlink" Target="http://www.zrs-kp.si/index.php/research/infra-program/" TargetMode="External"/><Relationship Id="rId107" Type="http://schemas.openxmlformats.org/officeDocument/2006/relationships/hyperlink" Target="http://www.bf.uni-lj.si/index.php?eID=dumpFile&amp;t=f&amp;f=22199&amp;token=6747f5bbf98564566f3f789e0d4430f09afc43e4" TargetMode="External"/><Relationship Id="rId11" Type="http://schemas.openxmlformats.org/officeDocument/2006/relationships/hyperlink" Target="https://www.ki.si/departments/d09-department-of-inorganic-chemistry-and-technology/equipment/" TargetMode="External"/><Relationship Id="rId32" Type="http://schemas.openxmlformats.org/officeDocument/2006/relationships/hyperlink" Target="https://www.ki.si/za-gospodarstvo/storitve/kemijska-analiza/termicna-analiza/termicna-karakterizacija-polimerov/" TargetMode="External"/><Relationship Id="rId53" Type="http://schemas.openxmlformats.org/officeDocument/2006/relationships/hyperlink" Target="https://www.ki.si/odseki/d11-odsek-za-molekularno-biologijo-in-nanobiotehnologijo/podrocja-dejavnosti/" TargetMode="External"/><Relationship Id="rId74" Type="http://schemas.openxmlformats.org/officeDocument/2006/relationships/hyperlink" Target="http://www.nib.si/infrastruktura/infrastrukturni-center-planta" TargetMode="External"/><Relationship Id="rId128" Type="http://schemas.openxmlformats.org/officeDocument/2006/relationships/hyperlink" Target="http://www.bf.uni-lj.si/dekanat/raziskovalno-delo/razpolozljiva-raziskovalna-oprema/p4-0220-dovc/" TargetMode="External"/><Relationship Id="rId149" Type="http://schemas.openxmlformats.org/officeDocument/2006/relationships/hyperlink" Target="http://www.cipkebip.org/" TargetMode="External"/><Relationship Id="rId5" Type="http://schemas.openxmlformats.org/officeDocument/2006/relationships/hyperlink" Target="https://www.ki.si/odseki/d10-odsek-za-kemijo-materialov/elektronska-mikroskopija-in-katalizatorji/elektronska-mikroskopija/" TargetMode="External"/><Relationship Id="rId95" Type="http://schemas.openxmlformats.org/officeDocument/2006/relationships/hyperlink" Target="http://www3.fgg.uni-lj.si/" TargetMode="External"/><Relationship Id="rId160" Type="http://schemas.openxmlformats.org/officeDocument/2006/relationships/hyperlink" Target="http://www.cipkebip.org/" TargetMode="External"/><Relationship Id="rId181" Type="http://schemas.openxmlformats.org/officeDocument/2006/relationships/hyperlink" Target="http://www.zvkds.si/" TargetMode="External"/><Relationship Id="rId216" Type="http://schemas.openxmlformats.org/officeDocument/2006/relationships/hyperlink" Target="https://www.fs.uni-lj.si/raziskovalna_dejavnost/raziskovalna_dejavnost/oprema/2016051312260770/" TargetMode="External"/><Relationship Id="rId237" Type="http://schemas.openxmlformats.org/officeDocument/2006/relationships/hyperlink" Target="http://www.ntf.uni-lj.si/ntf/raziskovanje/raziskovalno-delo/raziskovalna-oprema/" TargetMode="External"/><Relationship Id="rId22" Type="http://schemas.openxmlformats.org/officeDocument/2006/relationships/hyperlink" Target="http://www.ki.si/index.php?id=704" TargetMode="External"/><Relationship Id="rId43" Type="http://schemas.openxmlformats.org/officeDocument/2006/relationships/hyperlink" Target="https://www.ki.si/departments/d06-department-of-food-chemistry/equipment/" TargetMode="External"/><Relationship Id="rId64" Type="http://schemas.openxmlformats.org/officeDocument/2006/relationships/hyperlink" Target="http://www.nib.si/storitve-in-oprema/raziskovalna-oprema" TargetMode="External"/><Relationship Id="rId118" Type="http://schemas.openxmlformats.org/officeDocument/2006/relationships/hyperlink" Target="http://www.bf.uni-lj.si/index.php?eID=dumpFile&amp;t=f&amp;f=22149&amp;token=7caa9f383a2c161fe2cf7dc38dbce50fede59ef9" TargetMode="External"/><Relationship Id="rId139" Type="http://schemas.openxmlformats.org/officeDocument/2006/relationships/hyperlink" Target="http://www.cipkebip.org/" TargetMode="External"/><Relationship Id="rId85" Type="http://schemas.openxmlformats.org/officeDocument/2006/relationships/hyperlink" Target="http://is.zrc-sazu.si/oprema" TargetMode="External"/><Relationship Id="rId150" Type="http://schemas.openxmlformats.org/officeDocument/2006/relationships/hyperlink" Target="http://www.cipkebip.org/" TargetMode="External"/><Relationship Id="rId171" Type="http://schemas.openxmlformats.org/officeDocument/2006/relationships/hyperlink" Target="http://www.cipkebip.org/" TargetMode="External"/><Relationship Id="rId192" Type="http://schemas.openxmlformats.org/officeDocument/2006/relationships/hyperlink" Target="http://www.bf.uni-lj.si/index.php?eID=dumpFile&amp;t=f&amp;f=22232&amp;token=86a45a9bd7a45426cd0a17e0c1f390dad247c5e4" TargetMode="External"/><Relationship Id="rId206" Type="http://schemas.openxmlformats.org/officeDocument/2006/relationships/hyperlink" Target="https://www.fs.uni-lj.si/raziskovalna_dejavnost/raziskovalna_dejavnost/oprema/2016050519260135/" TargetMode="External"/><Relationship Id="rId227" Type="http://schemas.openxmlformats.org/officeDocument/2006/relationships/hyperlink" Target="http://www.zrs-kp.si/index.php/research/infra-program/" TargetMode="External"/><Relationship Id="rId201" Type="http://schemas.openxmlformats.org/officeDocument/2006/relationships/hyperlink" Target="https://www.ijs.si/ijsw/Znotraj%20hi%C5%A1e" TargetMode="External"/><Relationship Id="rId222" Type="http://schemas.openxmlformats.org/officeDocument/2006/relationships/hyperlink" Target="https://www.fs.uni-lj.si/raziskovalna_dejavnost/raziskovalna_dejavnost/oprema/2016051613491067/" TargetMode="External"/><Relationship Id="rId12" Type="http://schemas.openxmlformats.org/officeDocument/2006/relationships/hyperlink" Target="https://www.ki.si/departments/d09-department-of-inorganic-chemistry-and-technology/equipment/" TargetMode="External"/><Relationship Id="rId17" Type="http://schemas.openxmlformats.org/officeDocument/2006/relationships/hyperlink" Target="http://www.cmm.ki.si/vrana/" TargetMode="External"/><Relationship Id="rId33" Type="http://schemas.openxmlformats.org/officeDocument/2006/relationships/hyperlink" Target="http://www.ki.si/" TargetMode="External"/><Relationship Id="rId38" Type="http://schemas.openxmlformats.org/officeDocument/2006/relationships/hyperlink" Target="https://www.ki.si/odseki/d01-teoreticni-odsek/azmanov-racunski-center/" TargetMode="External"/><Relationship Id="rId59" Type="http://schemas.openxmlformats.org/officeDocument/2006/relationships/hyperlink" Target="http://www.fkbv.um.si/" TargetMode="External"/><Relationship Id="rId103" Type="http://schemas.openxmlformats.org/officeDocument/2006/relationships/hyperlink" Target="http://www.bf.uni-lj.si/index.php?eID=dumpFile&amp;t=f&amp;f=22191&amp;token=fe209e0ae688144674418b8d58c3c31d378fa4df" TargetMode="External"/><Relationship Id="rId108" Type="http://schemas.openxmlformats.org/officeDocument/2006/relationships/hyperlink" Target="http://www.bf.uni-lj.si/index.php?eID=dumpFile&amp;t=f&amp;f=22196&amp;token=678a572ca5edb0c2fdc692a2ece3fbb30bb7dbe6" TargetMode="External"/><Relationship Id="rId124" Type="http://schemas.openxmlformats.org/officeDocument/2006/relationships/hyperlink" Target="http://www.bf.uni-lj.si/index.php?eID=dumpFile&amp;t=f&amp;f=22176&amp;token=744f92e22d604594d08d9fb3419ec4d6dbb47db6" TargetMode="External"/><Relationship Id="rId129" Type="http://schemas.openxmlformats.org/officeDocument/2006/relationships/hyperlink" Target="http://www.bf.uni-lj.si/index.php?eID=dumpFile&amp;t=f&amp;f=22258&amp;token=84efcd8d63a646fb5e37770a3cd8931d890f6229" TargetMode="External"/><Relationship Id="rId54" Type="http://schemas.openxmlformats.org/officeDocument/2006/relationships/hyperlink" Target="http://www.ki.si/" TargetMode="External"/><Relationship Id="rId70" Type="http://schemas.openxmlformats.org/officeDocument/2006/relationships/hyperlink" Target="http://www.nib.si/infrastruktura/infrastrukturni-center-planta" TargetMode="External"/><Relationship Id="rId75" Type="http://schemas.openxmlformats.org/officeDocument/2006/relationships/hyperlink" Target="http://www.nib.si/infrastruktura/infrastrukturni-center-planta" TargetMode="External"/><Relationship Id="rId91" Type="http://schemas.openxmlformats.org/officeDocument/2006/relationships/hyperlink" Target="http://www.ffa.uni-lj.si/raziskave/raziskovalna-oprema/0/arrs" TargetMode="External"/><Relationship Id="rId96" Type="http://schemas.openxmlformats.org/officeDocument/2006/relationships/hyperlink" Target="http://www.bf.uni-lj.si/index.php?eID=dumpFile&amp;t=f&amp;f=22192&amp;token=da8c4649189bf8bd5a51c285170f045e041d9ef7" TargetMode="External"/><Relationship Id="rId140" Type="http://schemas.openxmlformats.org/officeDocument/2006/relationships/hyperlink" Target="http://www.cipkebip.org/" TargetMode="External"/><Relationship Id="rId145" Type="http://schemas.openxmlformats.org/officeDocument/2006/relationships/hyperlink" Target="http://www.cipkebip.org/" TargetMode="External"/><Relationship Id="rId161" Type="http://schemas.openxmlformats.org/officeDocument/2006/relationships/hyperlink" Target="http://www.cipkebip.org/" TargetMode="External"/><Relationship Id="rId166" Type="http://schemas.openxmlformats.org/officeDocument/2006/relationships/hyperlink" Target="http://www.cipkebip.org/" TargetMode="External"/><Relationship Id="rId182" Type="http://schemas.openxmlformats.org/officeDocument/2006/relationships/hyperlink" Target="https://www.inz.si/sl/Storitve/" TargetMode="External"/><Relationship Id="rId187" Type="http://schemas.openxmlformats.org/officeDocument/2006/relationships/hyperlink" Target="http://www.ffa.uni-lj.si/raziskave/raziskovalna-oprema/0/arrs" TargetMode="External"/><Relationship Id="rId217" Type="http://schemas.openxmlformats.org/officeDocument/2006/relationships/hyperlink" Target="https://www.fs.uni-lj.si/raziskovalna_dejavnost/raziskovalna_dejavnost/oprema/2017031618122303/" TargetMode="External"/><Relationship Id="rId1" Type="http://schemas.openxmlformats.org/officeDocument/2006/relationships/hyperlink" Target="http://www.ki.si/" TargetMode="External"/><Relationship Id="rId6" Type="http://schemas.openxmlformats.org/officeDocument/2006/relationships/hyperlink" Target="http://www.ki.si/" TargetMode="External"/><Relationship Id="rId212" Type="http://schemas.openxmlformats.org/officeDocument/2006/relationships/hyperlink" Target="https://www.fs.uni-lj.si/raziskovalna_dejavnost/raziskovalna_dejavnost/oprema/2016051310413723/" TargetMode="External"/><Relationship Id="rId233" Type="http://schemas.openxmlformats.org/officeDocument/2006/relationships/hyperlink" Target="http://www.zrs-kp.si/index.php/research/infra-program/" TargetMode="External"/><Relationship Id="rId238" Type="http://schemas.openxmlformats.org/officeDocument/2006/relationships/printerSettings" Target="../printerSettings/printerSettings1.bin"/><Relationship Id="rId23" Type="http://schemas.openxmlformats.org/officeDocument/2006/relationships/hyperlink" Target="https://www.ki.si/o-institutu/raziskovalna-infrastruktura/" TargetMode="External"/><Relationship Id="rId28" Type="http://schemas.openxmlformats.org/officeDocument/2006/relationships/hyperlink" Target="https://www.ki.si/o-institutu/raziskovalna-infrastruktura/" TargetMode="External"/><Relationship Id="rId49" Type="http://schemas.openxmlformats.org/officeDocument/2006/relationships/hyperlink" Target="https://www.ki.si/odseki/d12-odsek-za-sintezno-biologijo-in-imunologijo/oprema/" TargetMode="External"/><Relationship Id="rId114" Type="http://schemas.openxmlformats.org/officeDocument/2006/relationships/hyperlink" Target="http://www.bf.uni-lj.si/index.php?eID=dumpFile&amp;t=f&amp;f=22290&amp;token=f9942b1d48339a3682303bb31e5f0e5f89b7a499" TargetMode="External"/><Relationship Id="rId119" Type="http://schemas.openxmlformats.org/officeDocument/2006/relationships/hyperlink" Target="http://www.bf.uni-lj.si/index.php?eID=dumpFile&amp;t=f&amp;f=22150&amp;token=7782ee82b430435b08f10cdbb1cc0cc3e5a8d583" TargetMode="External"/><Relationship Id="rId44" Type="http://schemas.openxmlformats.org/officeDocument/2006/relationships/hyperlink" Target="https://www.ki.si/departments/d06-department-of-food-chemistry/equipment/" TargetMode="External"/><Relationship Id="rId60" Type="http://schemas.openxmlformats.org/officeDocument/2006/relationships/hyperlink" Target="http://www.fkbv.um.si/" TargetMode="External"/><Relationship Id="rId65" Type="http://schemas.openxmlformats.org/officeDocument/2006/relationships/hyperlink" Target="http://www.nib.si/images/stories/datoteke2/Delovanje_centra/arrs-ri-evidenca-opreme-105-nib.pdf" TargetMode="External"/><Relationship Id="rId81" Type="http://schemas.openxmlformats.org/officeDocument/2006/relationships/hyperlink" Target="http://www.nib.si/infrastruktura/infrastrukturni-center-planta" TargetMode="External"/><Relationship Id="rId86" Type="http://schemas.openxmlformats.org/officeDocument/2006/relationships/hyperlink" Target="http://is.zrc-sazu.si/oprema" TargetMode="External"/><Relationship Id="rId130" Type="http://schemas.openxmlformats.org/officeDocument/2006/relationships/hyperlink" Target="http://www.bf.uni-lj.si/dekanat/raziskovalno-delo/razpolozljiva-raziskovalna-oprema/p4-0220-dovc/" TargetMode="External"/><Relationship Id="rId135" Type="http://schemas.openxmlformats.org/officeDocument/2006/relationships/hyperlink" Target="http://www.cipkebip.org/" TargetMode="External"/><Relationship Id="rId151" Type="http://schemas.openxmlformats.org/officeDocument/2006/relationships/hyperlink" Target="http://www.cipkebip.org/" TargetMode="External"/><Relationship Id="rId156" Type="http://schemas.openxmlformats.org/officeDocument/2006/relationships/hyperlink" Target="http://www.cipkebip.org/" TargetMode="External"/><Relationship Id="rId177" Type="http://schemas.openxmlformats.org/officeDocument/2006/relationships/hyperlink" Target="http://www.fs.um.si/raziskovanje/raziskovalna-oprema/" TargetMode="External"/><Relationship Id="rId198" Type="http://schemas.openxmlformats.org/officeDocument/2006/relationships/hyperlink" Target="http://www.fkkt.uni-lj.si/sl/storitve/" TargetMode="External"/><Relationship Id="rId172" Type="http://schemas.openxmlformats.org/officeDocument/2006/relationships/hyperlink" Target="http://www.cipkebip.org/" TargetMode="External"/><Relationship Id="rId193" Type="http://schemas.openxmlformats.org/officeDocument/2006/relationships/hyperlink" Target="http://www.ki.si/odseki/l-09/oprema/" TargetMode="External"/><Relationship Id="rId202" Type="http://schemas.openxmlformats.org/officeDocument/2006/relationships/hyperlink" Target="https://www.ukc-mb.si/obvestila/oglasi/" TargetMode="External"/><Relationship Id="rId207" Type="http://schemas.openxmlformats.org/officeDocument/2006/relationships/hyperlink" Target="https://www.fs.uni-lj.si/raziskovalna_dejavnost/raziskovalna_dejavnost/oprema/2016051309323693/" TargetMode="External"/><Relationship Id="rId223" Type="http://schemas.openxmlformats.org/officeDocument/2006/relationships/hyperlink" Target="https://www.fs.uni-lj.si/raziskovalna_dejavnost/raziskovalna_dejavnost/oprema/2018082715234390/" TargetMode="External"/><Relationship Id="rId228" Type="http://schemas.openxmlformats.org/officeDocument/2006/relationships/hyperlink" Target="http://www.zrs-kp.si/index.php/research/infra-program/" TargetMode="External"/><Relationship Id="rId13" Type="http://schemas.openxmlformats.org/officeDocument/2006/relationships/hyperlink" Target="https://www.ki.si/odseki/d07-odsek-za-polimerno-kemijo-in-tehnologijo/l07equipment/" TargetMode="External"/><Relationship Id="rId18" Type="http://schemas.openxmlformats.org/officeDocument/2006/relationships/hyperlink" Target="https://www.ki.si/odseki/d12-odsek-za-sintezno-biologijo-in-imunologijo/oprema/" TargetMode="External"/><Relationship Id="rId39" Type="http://schemas.openxmlformats.org/officeDocument/2006/relationships/hyperlink" Target="https://www.ki.si/odseki/d01-teoreticni-odsek/azmanov-racunski-center/" TargetMode="External"/><Relationship Id="rId109" Type="http://schemas.openxmlformats.org/officeDocument/2006/relationships/hyperlink" Target="http://www.bf.uni-lj.si/index.php?eID=dumpFile&amp;t=f&amp;f=22193&amp;token=0683bf51a2e1956249985bc784390a3af9479e13" TargetMode="External"/><Relationship Id="rId34" Type="http://schemas.openxmlformats.org/officeDocument/2006/relationships/hyperlink" Target="http://www.ki.sihttps/www.ki.si/odseki/d13-odsek-za-katalizo-in-reakcijsko-inzenirstvo/oprema/" TargetMode="External"/><Relationship Id="rId50" Type="http://schemas.openxmlformats.org/officeDocument/2006/relationships/hyperlink" Target="https://www.ki.si/odseki/d12-odsek-za-sintezno-biologijo-in-imunologijo/oprema/" TargetMode="External"/><Relationship Id="rId55" Type="http://schemas.openxmlformats.org/officeDocument/2006/relationships/hyperlink" Target="https://www.ki.si/index.php?id=704" TargetMode="External"/><Relationship Id="rId76" Type="http://schemas.openxmlformats.org/officeDocument/2006/relationships/hyperlink" Target="http://www.nib.si/infrastruktura/infrastrukturni-center-planta" TargetMode="External"/><Relationship Id="rId97" Type="http://schemas.openxmlformats.org/officeDocument/2006/relationships/hyperlink" Target="http://www.bf.uni-lj.si/index.php?eID=dumpFile&amp;t=f&amp;f=22205&amp;token=faa842a0a0309dca72578c9b4c2c184e1aa03f14" TargetMode="External"/><Relationship Id="rId104" Type="http://schemas.openxmlformats.org/officeDocument/2006/relationships/hyperlink" Target="http://www.bf.uni-lj.si/index.php?eID=dumpFile&amp;t=f&amp;f=22208&amp;token=76c8251fb3281ae7317f5cf9d93508a69650c499" TargetMode="External"/><Relationship Id="rId120" Type="http://schemas.openxmlformats.org/officeDocument/2006/relationships/hyperlink" Target="http://www.bf.uni-lj.si/index.php?eID=dumpFile&amp;t=f&amp;f=22146&amp;token=c98c58dc237983f6852441a1a94a676950df1a3a" TargetMode="External"/><Relationship Id="rId125" Type="http://schemas.openxmlformats.org/officeDocument/2006/relationships/hyperlink" Target="http://www.bf.uni-lj.si/index.php?eID=dumpFile&amp;t=f&amp;f=22215&amp;token=c24cd9666864d8a26a449cc1a29f570a72a604c7" TargetMode="External"/><Relationship Id="rId141" Type="http://schemas.openxmlformats.org/officeDocument/2006/relationships/hyperlink" Target="http://www.cipkebip.org/" TargetMode="External"/><Relationship Id="rId146" Type="http://schemas.openxmlformats.org/officeDocument/2006/relationships/hyperlink" Target="http://www.cipkebip.org/" TargetMode="External"/><Relationship Id="rId167" Type="http://schemas.openxmlformats.org/officeDocument/2006/relationships/hyperlink" Target="http://www.cipkebip.org/" TargetMode="External"/><Relationship Id="rId188" Type="http://schemas.openxmlformats.org/officeDocument/2006/relationships/hyperlink" Target="http://www.bf.uni-lj.si/index.php?eID=tx_nawsecuredl&amp;u=0&amp;g=0&amp;t=1553188552&amp;hash=fbe44da1b1be42f3298c0d3c5b9ecc1ed8efc4d0&amp;file=fileadmin/datoteke/znanstveno_in_mednarodno/raziskovalno/Raziskovalna_oprema/Sistem_za_PCR_SLO.pdf" TargetMode="External"/><Relationship Id="rId7" Type="http://schemas.openxmlformats.org/officeDocument/2006/relationships/hyperlink" Target="https://www.ki.si/departments/d04-department-of-analytical-chemistry/equipment/" TargetMode="External"/><Relationship Id="rId71" Type="http://schemas.openxmlformats.org/officeDocument/2006/relationships/hyperlink" Target="http://www.nib.si/infrastruktura/infrastrukturni-center-planta" TargetMode="External"/><Relationship Id="rId92" Type="http://schemas.openxmlformats.org/officeDocument/2006/relationships/hyperlink" Target="http://www.ffa.uni-lj.si/raziskave/raziskovalna-oprema/0/arrs" TargetMode="External"/><Relationship Id="rId162" Type="http://schemas.openxmlformats.org/officeDocument/2006/relationships/hyperlink" Target="http://www.cipkebip.org/" TargetMode="External"/><Relationship Id="rId183" Type="http://schemas.openxmlformats.org/officeDocument/2006/relationships/hyperlink" Target="https://www.inz.si/sl/Storitve/" TargetMode="External"/><Relationship Id="rId213" Type="http://schemas.openxmlformats.org/officeDocument/2006/relationships/hyperlink" Target="https://www.fs.uni-lj.si/raziskovalna_dejavnost/raziskovalna_dejavnost/oprema/2016051310590162/" TargetMode="External"/><Relationship Id="rId218" Type="http://schemas.openxmlformats.org/officeDocument/2006/relationships/hyperlink" Target="https://www.fs.uni-lj.si/raziskovalna_dejavnost/raziskovalna_dejavnost/oprema/2017031618055595/" TargetMode="External"/><Relationship Id="rId234" Type="http://schemas.openxmlformats.org/officeDocument/2006/relationships/hyperlink" Target="http://www.ntf.uni-lj.si/ntf/raziskovanje/raziskovalno-delo/raziskovalna-oprema/" TargetMode="External"/><Relationship Id="rId239" Type="http://schemas.openxmlformats.org/officeDocument/2006/relationships/drawing" Target="../drawings/drawing1.xml"/><Relationship Id="rId2" Type="http://schemas.openxmlformats.org/officeDocument/2006/relationships/hyperlink" Target="http://www.ki.si/" TargetMode="External"/><Relationship Id="rId29" Type="http://schemas.openxmlformats.org/officeDocument/2006/relationships/hyperlink" Target="https://www.ki.si/o-institutu/raziskovalna-infrastruktura/" TargetMode="External"/><Relationship Id="rId24" Type="http://schemas.openxmlformats.org/officeDocument/2006/relationships/hyperlink" Target="https://www.ki.si/o-institutu/raziskovalna-infrastruktura/" TargetMode="External"/><Relationship Id="rId40" Type="http://schemas.openxmlformats.org/officeDocument/2006/relationships/hyperlink" Target="https://www.ki.si/odseki/d01-teoreticni-odsek/azmanov-racunski-center/" TargetMode="External"/><Relationship Id="rId45" Type="http://schemas.openxmlformats.org/officeDocument/2006/relationships/hyperlink" Target="https://www.ki.si/odseki/d12-odsek-za-sintezno-biologijo-in-imunologijo/oprema/" TargetMode="External"/><Relationship Id="rId66" Type="http://schemas.openxmlformats.org/officeDocument/2006/relationships/hyperlink" Target="http://www.nib.si/storitve-in-oprema/raziskovalna-oprema" TargetMode="External"/><Relationship Id="rId87" Type="http://schemas.openxmlformats.org/officeDocument/2006/relationships/hyperlink" Target="http://is.zrc-sazu.si/oprema" TargetMode="External"/><Relationship Id="rId110" Type="http://schemas.openxmlformats.org/officeDocument/2006/relationships/hyperlink" Target="http://www.bf.uni-lj.si/index.php?eID=dumpFile&amp;t=f&amp;f=23533&amp;token=9dc645fb8beb1c14ca9b1bee21d772742d62f46b" TargetMode="External"/><Relationship Id="rId115" Type="http://schemas.openxmlformats.org/officeDocument/2006/relationships/hyperlink" Target="http://www.bf.uni-lj.si/index.php?eID=dumpFile&amp;t=f&amp;f=22132&amp;token=41bb9230cd7a705774b6efbb5c9a33786e76d269" TargetMode="External"/><Relationship Id="rId131" Type="http://schemas.openxmlformats.org/officeDocument/2006/relationships/hyperlink" Target="http://www.cipkebip.org/" TargetMode="External"/><Relationship Id="rId136" Type="http://schemas.openxmlformats.org/officeDocument/2006/relationships/hyperlink" Target="http://www.cipkebip.org/" TargetMode="External"/><Relationship Id="rId157" Type="http://schemas.openxmlformats.org/officeDocument/2006/relationships/hyperlink" Target="http://www.cipkebip.org/" TargetMode="External"/><Relationship Id="rId178" Type="http://schemas.openxmlformats.org/officeDocument/2006/relationships/hyperlink" Target="http://www.fs.um.si/raziskovanje/raziskovalna-oprema/" TargetMode="External"/><Relationship Id="rId61" Type="http://schemas.openxmlformats.org/officeDocument/2006/relationships/hyperlink" Target="http://www.zag.si/si/oprema/d00ff0c247747c10588e35aefb922f50" TargetMode="External"/><Relationship Id="rId82" Type="http://schemas.openxmlformats.org/officeDocument/2006/relationships/hyperlink" Target="http://is.zrc-sazu.si/oprema" TargetMode="External"/><Relationship Id="rId152" Type="http://schemas.openxmlformats.org/officeDocument/2006/relationships/hyperlink" Target="http://www.cipkebip.org/" TargetMode="External"/><Relationship Id="rId173" Type="http://schemas.openxmlformats.org/officeDocument/2006/relationships/hyperlink" Target="http://www.cipkebip.org/" TargetMode="External"/><Relationship Id="rId194" Type="http://schemas.openxmlformats.org/officeDocument/2006/relationships/hyperlink" Target="http://www.fkkt.uni-lj.si/sl/oddelki-in-katedre/oddelek-za-kemijsko-inzenirstvo-in-tehnisko-varnost/katedra-za-poklicno-procesno-in-pozarno-varnost/raziskovalna-oprema/" TargetMode="External"/><Relationship Id="rId199" Type="http://schemas.openxmlformats.org/officeDocument/2006/relationships/hyperlink" Target="http://www.fkkt.uni-lj.si/sl/raziskovalna-infrastruktura/enota-za-analizo-organskih-molekul/chnso/" TargetMode="External"/><Relationship Id="rId203" Type="http://schemas.openxmlformats.org/officeDocument/2006/relationships/hyperlink" Target="https://www.ukc-mb.si/obvestila/oglasi/" TargetMode="External"/><Relationship Id="rId208" Type="http://schemas.openxmlformats.org/officeDocument/2006/relationships/hyperlink" Target="https://www.fs.uni-lj.si/raziskovalna_dejavnost/raziskovalna_dejavnost/oprema/2016051310145549/" TargetMode="External"/><Relationship Id="rId229" Type="http://schemas.openxmlformats.org/officeDocument/2006/relationships/hyperlink" Target="http://www.zrs-kp.si/index.php/research/infra-program/" TargetMode="External"/><Relationship Id="rId19" Type="http://schemas.openxmlformats.org/officeDocument/2006/relationships/hyperlink" Target="https://www.ki.si/odseki/d12-odsek-za-sintezno-biologijo-in-imunologijo/oprema/" TargetMode="External"/><Relationship Id="rId224" Type="http://schemas.openxmlformats.org/officeDocument/2006/relationships/hyperlink" Target="https://www.fs.uni-lj.si/raziskovalna_dejavnost/raziskovalna_dejavnost/oprema/2019021313150909/" TargetMode="External"/><Relationship Id="rId240" Type="http://schemas.openxmlformats.org/officeDocument/2006/relationships/vmlDrawing" Target="../drawings/vmlDrawing1.vml"/><Relationship Id="rId14" Type="http://schemas.openxmlformats.org/officeDocument/2006/relationships/hyperlink" Target="https://www.ki.si/odseki/d07-odsek-za-polimerno-kemijo-in-tehnologijo/l07equipment/" TargetMode="External"/><Relationship Id="rId30" Type="http://schemas.openxmlformats.org/officeDocument/2006/relationships/hyperlink" Target="https://www.ki.si/departments/d06-department-of-food-chemistry/equipment/" TargetMode="External"/><Relationship Id="rId35" Type="http://schemas.openxmlformats.org/officeDocument/2006/relationships/hyperlink" Target="http://www.ki.si/" TargetMode="External"/><Relationship Id="rId56" Type="http://schemas.openxmlformats.org/officeDocument/2006/relationships/hyperlink" Target="https://www.imt.si/organizacijske-enote/infrastrukturna-organizacijska-enota" TargetMode="External"/><Relationship Id="rId77" Type="http://schemas.openxmlformats.org/officeDocument/2006/relationships/hyperlink" Target="http://www.nib.si/infrastruktura/infrastrukturni-center-planta" TargetMode="External"/><Relationship Id="rId100" Type="http://schemas.openxmlformats.org/officeDocument/2006/relationships/hyperlink" Target="http://www.bf.uni-lj.si/index.php?eID=dumpFile&amp;t=f&amp;f=22187&amp;token=838b26daad6e4e2e82ba60e8269079cdec9bfea8" TargetMode="External"/><Relationship Id="rId105" Type="http://schemas.openxmlformats.org/officeDocument/2006/relationships/hyperlink" Target="http://www.bf.uni-lj.si/index.php?eID=dumpFile&amp;t=f&amp;f=22203&amp;token=279087d539e062f94a90eb5363581ed61624f2ab" TargetMode="External"/><Relationship Id="rId126" Type="http://schemas.openxmlformats.org/officeDocument/2006/relationships/hyperlink" Target="http://www.bf.uni-lj.si/index.php?eID=dumpFile&amp;t=f&amp;f=22254&amp;token=1b7cc0a7d74608c80c7a1b86884ea8a32a3b9878" TargetMode="External"/><Relationship Id="rId147" Type="http://schemas.openxmlformats.org/officeDocument/2006/relationships/hyperlink" Target="http://www.cipkebip.org/" TargetMode="External"/><Relationship Id="rId168" Type="http://schemas.openxmlformats.org/officeDocument/2006/relationships/hyperlink" Target="http://www.cipkebip.org/" TargetMode="External"/><Relationship Id="rId8" Type="http://schemas.openxmlformats.org/officeDocument/2006/relationships/hyperlink" Target="https://www.ki.si/departments/d04-department-of-analytical-chemistry/equipment/" TargetMode="External"/><Relationship Id="rId51" Type="http://schemas.openxmlformats.org/officeDocument/2006/relationships/hyperlink" Target="https://www.ki.si/odseki/d12-odsek-za-sintezno-biologijo-in-imunologijo/oprema/" TargetMode="External"/><Relationship Id="rId72" Type="http://schemas.openxmlformats.org/officeDocument/2006/relationships/hyperlink" Target="http://www.nib.si/infrastruktura/infrastrukturni-center-planta" TargetMode="External"/><Relationship Id="rId93" Type="http://schemas.openxmlformats.org/officeDocument/2006/relationships/hyperlink" Target="http://www.ffa.uni-lj.si/raziskave/raziskovalna-oprema/0/arrs" TargetMode="External"/><Relationship Id="rId98" Type="http://schemas.openxmlformats.org/officeDocument/2006/relationships/hyperlink" Target="http://www.bf.uni-lj.si/index.php?eID=dumpFile&amp;t=f&amp;f=22213&amp;token=c5587d3a01cfd79b5c0a77b4de9fb1162b0b437b" TargetMode="External"/><Relationship Id="rId121" Type="http://schemas.openxmlformats.org/officeDocument/2006/relationships/hyperlink" Target="http://www.bf.uni-lj.si/index.php?eID=dumpFile&amp;t=f&amp;f=22141&amp;token=ca33e05741401db250568dd69acf6b78e589d95a" TargetMode="External"/><Relationship Id="rId142" Type="http://schemas.openxmlformats.org/officeDocument/2006/relationships/hyperlink" Target="http://www.cipkebip.org/" TargetMode="External"/><Relationship Id="rId163" Type="http://schemas.openxmlformats.org/officeDocument/2006/relationships/hyperlink" Target="http://www.cipkebip.org/" TargetMode="External"/><Relationship Id="rId184" Type="http://schemas.openxmlformats.org/officeDocument/2006/relationships/hyperlink" Target="https://www.inz.si/sl/Storitve/" TargetMode="External"/><Relationship Id="rId189" Type="http://schemas.openxmlformats.org/officeDocument/2006/relationships/hyperlink" Target="http://www.bf.uni-lj.si/index.php?eID=tx_nawsecuredl&amp;u=0&amp;g=0&amp;t=1553188552&amp;hash=4166c8397529220929d35f9efcf216199e6a17b2&amp;file=fileadmin/datoteke/znanstveno_in_mednarodno/raziskovalno/Raziskovalna_oprema/MBSAn_SLO.pdf" TargetMode="External"/><Relationship Id="rId219" Type="http://schemas.openxmlformats.org/officeDocument/2006/relationships/hyperlink" Target="https://www.fs.uni-lj.si/raziskovalna_dejavnost/raziskovalna_dejavnost/oprema/2016112913004251/" TargetMode="External"/><Relationship Id="rId3" Type="http://schemas.openxmlformats.org/officeDocument/2006/relationships/hyperlink" Target="http://www.ki.si/" TargetMode="External"/><Relationship Id="rId214" Type="http://schemas.openxmlformats.org/officeDocument/2006/relationships/hyperlink" Target="https://www.fs.uni-lj.si/raziskovalna_dejavnost/raziskovalna_dejavnost/oprema/2016051312194154/" TargetMode="External"/><Relationship Id="rId230" Type="http://schemas.openxmlformats.org/officeDocument/2006/relationships/hyperlink" Target="http://www.zrs-kp.si/index.php/research/infra-program/" TargetMode="External"/><Relationship Id="rId235" Type="http://schemas.openxmlformats.org/officeDocument/2006/relationships/hyperlink" Target="http://www.ntf.uni-lj.si/ntf/raziskovanje/raziskovalno-delo/raziskovalna-oprema/" TargetMode="External"/><Relationship Id="rId25" Type="http://schemas.openxmlformats.org/officeDocument/2006/relationships/hyperlink" Target="https://www.ki.si/o-institutu/raziskovalna-infrastruktura/" TargetMode="External"/><Relationship Id="rId46" Type="http://schemas.openxmlformats.org/officeDocument/2006/relationships/hyperlink" Target="https://www.ki.si/odseki/d12-odsek-za-sintezno-biologijo-in-imunologijo/oprema/" TargetMode="External"/><Relationship Id="rId67" Type="http://schemas.openxmlformats.org/officeDocument/2006/relationships/hyperlink" Target="http://www.nib.si/storitve-in-oprema/raziskovalna-oprema" TargetMode="External"/><Relationship Id="rId116" Type="http://schemas.openxmlformats.org/officeDocument/2006/relationships/hyperlink" Target="http://www.bf.uni-lj.si/index.php?eID=dumpFile&amp;t=f&amp;f=22233&amp;token=ca1e64444e8cefc90aed676a7bf26de63c8b5cc0" TargetMode="External"/><Relationship Id="rId137" Type="http://schemas.openxmlformats.org/officeDocument/2006/relationships/hyperlink" Target="http://www.cipkebip.org/" TargetMode="External"/><Relationship Id="rId158" Type="http://schemas.openxmlformats.org/officeDocument/2006/relationships/hyperlink" Target="http://www.cipkebip.org/" TargetMode="External"/><Relationship Id="rId20" Type="http://schemas.openxmlformats.org/officeDocument/2006/relationships/hyperlink" Target="https://www.ki.si/departments/d10-department-of-materials-chemistry/modern-battery-systems/arrs-project/" TargetMode="External"/><Relationship Id="rId41" Type="http://schemas.openxmlformats.org/officeDocument/2006/relationships/hyperlink" Target="https://www.ki.si/departments/d06-department-of-food-chemistry/equipment/" TargetMode="External"/><Relationship Id="rId62" Type="http://schemas.openxmlformats.org/officeDocument/2006/relationships/hyperlink" Target="http://celica.si/lab.php?id=7" TargetMode="External"/><Relationship Id="rId83" Type="http://schemas.openxmlformats.org/officeDocument/2006/relationships/hyperlink" Target="http://is.zrc-sazu.si/oprema" TargetMode="External"/><Relationship Id="rId88" Type="http://schemas.openxmlformats.org/officeDocument/2006/relationships/hyperlink" Target="http://is.zrc-sazu.si/oprema" TargetMode="External"/><Relationship Id="rId111" Type="http://schemas.openxmlformats.org/officeDocument/2006/relationships/hyperlink" Target="http://www.bf.uni-lj.si/index.php?eID=dumpFile&amp;t=f&amp;f=23532&amp;token=c785b209d1153f3996f72d6be84d59991b261957" TargetMode="External"/><Relationship Id="rId132" Type="http://schemas.openxmlformats.org/officeDocument/2006/relationships/hyperlink" Target="http://www.cipkebip.org/" TargetMode="External"/><Relationship Id="rId153" Type="http://schemas.openxmlformats.org/officeDocument/2006/relationships/hyperlink" Target="http://www.cipkebip.org/" TargetMode="External"/><Relationship Id="rId174" Type="http://schemas.openxmlformats.org/officeDocument/2006/relationships/hyperlink" Target="http://www.cipkebip.org/" TargetMode="External"/><Relationship Id="rId179" Type="http://schemas.openxmlformats.org/officeDocument/2006/relationships/hyperlink" Target="http://www.fs.um.si/raziskovanje/raziskovalna-oprema/" TargetMode="External"/><Relationship Id="rId195" Type="http://schemas.openxmlformats.org/officeDocument/2006/relationships/hyperlink" Target="http://www.fkkt.uni-lj.si/sl/raziskovalna-infrastruktura/enota-za-analizo-makromolekul/sistem-za-kromatografijo-bioloskih-makromolekul-sklopljen-z-naprednim-karakterizacijskim-sistemom/" TargetMode="External"/><Relationship Id="rId209" Type="http://schemas.openxmlformats.org/officeDocument/2006/relationships/hyperlink" Target="https://www.fs.uni-lj.si/raziskovalna_dejavnost/raziskovalna_dejavnost/oprema/2016051310180795/" TargetMode="External"/><Relationship Id="rId190" Type="http://schemas.openxmlformats.org/officeDocument/2006/relationships/hyperlink" Target="http://www.bf.uni-lj.si/index.php?eID=dumpFile&amp;t=f&amp;f=22228&amp;token=d2417a3faf7764e983b74749ebd1f3957f8ad44d" TargetMode="External"/><Relationship Id="rId204" Type="http://schemas.openxmlformats.org/officeDocument/2006/relationships/hyperlink" Target="http://hpc.fs.uni-lj.si/sites/default/files/FS_HPC_cenik_24032011.pdf" TargetMode="External"/><Relationship Id="rId220" Type="http://schemas.openxmlformats.org/officeDocument/2006/relationships/hyperlink" Target="https://www.fs.uni-lj.si/raziskovalna_dejavnost/raziskovalna_dejavnost/oprema/2016051613571814/" TargetMode="External"/><Relationship Id="rId225" Type="http://schemas.openxmlformats.org/officeDocument/2006/relationships/hyperlink" Target="http://www.zrs-kp.si/index.php/research/infra-program/" TargetMode="External"/><Relationship Id="rId241" Type="http://schemas.openxmlformats.org/officeDocument/2006/relationships/comments" Target="../comments1.xml"/><Relationship Id="rId15" Type="http://schemas.openxmlformats.org/officeDocument/2006/relationships/hyperlink" Target="https://www.ki.si/odseki/d07-odsek-za-polimerno-kemijo-in-tehnologijo/l07equipment/" TargetMode="External"/><Relationship Id="rId36" Type="http://schemas.openxmlformats.org/officeDocument/2006/relationships/hyperlink" Target="https://www.ki.si/odseki/d01-teoreticni-odsek/azmanov-racunski-center/" TargetMode="External"/><Relationship Id="rId57" Type="http://schemas.openxmlformats.org/officeDocument/2006/relationships/hyperlink" Target="https://www.imt.si/organizacijske-enote/infrastrukturna-organizacijska-enota" TargetMode="External"/><Relationship Id="rId106" Type="http://schemas.openxmlformats.org/officeDocument/2006/relationships/hyperlink" Target="http://www.bf.uni-lj.si/index.php?eID=dumpFile&amp;t=f&amp;f=22202&amp;token=8f69bdcf0bc715d3d71b43804f115a4c76754155" TargetMode="External"/><Relationship Id="rId127" Type="http://schemas.openxmlformats.org/officeDocument/2006/relationships/hyperlink" Target="http://www.bf.uni-lj.si/index.php?eID=dumpFile&amp;t=f&amp;f=22257&amp;token=563983441e77a3091a92c2fd23ca13c650704a11" TargetMode="External"/><Relationship Id="rId10" Type="http://schemas.openxmlformats.org/officeDocument/2006/relationships/hyperlink" Target="https://www.ki.si/odseki/d10-odsek-za-kemijo-materialov/elektronska-mikroskopija-in-katalizatorji/elektronska-mikroskopija/" TargetMode="External"/><Relationship Id="rId31" Type="http://schemas.openxmlformats.org/officeDocument/2006/relationships/hyperlink" Target="http://www.ki.si/" TargetMode="External"/><Relationship Id="rId52" Type="http://schemas.openxmlformats.org/officeDocument/2006/relationships/hyperlink" Target="https://www.ki.si/odseki/d12-odsek-za-sintezno-biologijo-in-imunologijo/oprema/" TargetMode="External"/><Relationship Id="rId73" Type="http://schemas.openxmlformats.org/officeDocument/2006/relationships/hyperlink" Target="http://www.nib.si/infrastruktura/infrastrukturni-center-planta" TargetMode="External"/><Relationship Id="rId78" Type="http://schemas.openxmlformats.org/officeDocument/2006/relationships/hyperlink" Target="http://www.nib.si/infrastruktura/infrastrukturni-center-planta" TargetMode="External"/><Relationship Id="rId94" Type="http://schemas.openxmlformats.org/officeDocument/2006/relationships/hyperlink" Target="http://www3.fgg.uni-lj.si/" TargetMode="External"/><Relationship Id="rId99" Type="http://schemas.openxmlformats.org/officeDocument/2006/relationships/hyperlink" Target="http://www.bf.uni-lj.si/index.php?eID=dumpFile&amp;t=f&amp;f=22209&amp;token=88d7aceb523bd56f6182f30360202583efa88294" TargetMode="External"/><Relationship Id="rId101" Type="http://schemas.openxmlformats.org/officeDocument/2006/relationships/hyperlink" Target="http://www.bf.uni-lj.si/index.php?eID=dumpFile&amp;t=f&amp;f=22211&amp;token=e9f00be141f2bb2704295b75e586b4f93636f4f5" TargetMode="External"/><Relationship Id="rId122" Type="http://schemas.openxmlformats.org/officeDocument/2006/relationships/hyperlink" Target="http://www.bf.uni-lj.si/index.php?eID=dumpFile&amp;t=f&amp;f=22145&amp;token=cf0fe0aede6f11899d81fe7a10255d66e541aab3" TargetMode="External"/><Relationship Id="rId143" Type="http://schemas.openxmlformats.org/officeDocument/2006/relationships/hyperlink" Target="http://www.cipkebip.org/" TargetMode="External"/><Relationship Id="rId148" Type="http://schemas.openxmlformats.org/officeDocument/2006/relationships/hyperlink" Target="http://www.cipkebip.org/" TargetMode="External"/><Relationship Id="rId164" Type="http://schemas.openxmlformats.org/officeDocument/2006/relationships/hyperlink" Target="http://www.cipkebip.org/" TargetMode="External"/><Relationship Id="rId169" Type="http://schemas.openxmlformats.org/officeDocument/2006/relationships/hyperlink" Target="http://www.cipkebip.org/" TargetMode="External"/><Relationship Id="rId185" Type="http://schemas.openxmlformats.org/officeDocument/2006/relationships/hyperlink" Target="http://www.fvz.upr.si/sl/node/356" TargetMode="External"/><Relationship Id="rId4" Type="http://schemas.openxmlformats.org/officeDocument/2006/relationships/hyperlink" Target="http://www.ki.si/" TargetMode="External"/><Relationship Id="rId9" Type="http://schemas.openxmlformats.org/officeDocument/2006/relationships/hyperlink" Target="https://www.ki.si/odseki/d10-odsek-za-kemijo-materialov/elektronska-mikroskopija-in-katalizatorji/elektronska-mikroskopija/" TargetMode="External"/><Relationship Id="rId180" Type="http://schemas.openxmlformats.org/officeDocument/2006/relationships/hyperlink" Target="http://www.zvkds.si/" TargetMode="External"/><Relationship Id="rId210" Type="http://schemas.openxmlformats.org/officeDocument/2006/relationships/hyperlink" Target="https://www.fs.uni-lj.si/raziskovalna_dejavnost/raziskovalna_dejavnost/oprema/2016051310343418/" TargetMode="External"/><Relationship Id="rId215" Type="http://schemas.openxmlformats.org/officeDocument/2006/relationships/hyperlink" Target="https://www.fs.uni-lj.si/raziskovalna_dejavnost/raziskovalna_dejavnost/oprema/2016051312255269/" TargetMode="External"/><Relationship Id="rId236" Type="http://schemas.openxmlformats.org/officeDocument/2006/relationships/hyperlink" Target="http://www.ntf.uni-lj.si/ntf/raziskovanje/raziskovalno-delo/raziskovalna-oprema/" TargetMode="External"/><Relationship Id="rId26" Type="http://schemas.openxmlformats.org/officeDocument/2006/relationships/hyperlink" Target="https://www.ki.si/o-institutu/raziskovalna-infrastruktura/" TargetMode="External"/><Relationship Id="rId231" Type="http://schemas.openxmlformats.org/officeDocument/2006/relationships/hyperlink" Target="http://www.zrs-kp.si/index.php/research/infra-program/" TargetMode="External"/><Relationship Id="rId47" Type="http://schemas.openxmlformats.org/officeDocument/2006/relationships/hyperlink" Target="https://www.ki.si/odseki/d12-odsek-za-sintezno-biologijo-in-imunologijo/oprema/" TargetMode="External"/><Relationship Id="rId68" Type="http://schemas.openxmlformats.org/officeDocument/2006/relationships/hyperlink" Target="http://www.nib.si/storitve-in-oprema/raziskovalna-oprema" TargetMode="External"/><Relationship Id="rId89" Type="http://schemas.openxmlformats.org/officeDocument/2006/relationships/hyperlink" Target="http://is.zrc-sazu.si/oprema" TargetMode="External"/><Relationship Id="rId112" Type="http://schemas.openxmlformats.org/officeDocument/2006/relationships/hyperlink" Target="http://www.bf.uni-lj.si/index.php?eID=dumpFile&amp;t=f&amp;f=22286&amp;token=263e352d25e2b95cf6ed9fe25deff0807be89f62" TargetMode="External"/><Relationship Id="rId133" Type="http://schemas.openxmlformats.org/officeDocument/2006/relationships/hyperlink" Target="http://www.cipkebip.org/" TargetMode="External"/><Relationship Id="rId154" Type="http://schemas.openxmlformats.org/officeDocument/2006/relationships/hyperlink" Target="http://www.cipkebip.org/" TargetMode="External"/><Relationship Id="rId175" Type="http://schemas.openxmlformats.org/officeDocument/2006/relationships/hyperlink" Target="http://www.cipkebip.org/" TargetMode="External"/><Relationship Id="rId196" Type="http://schemas.openxmlformats.org/officeDocument/2006/relationships/hyperlink" Target="http://www.fkkt.uni-lj.si/sl/raziskovalna-infrastruktura/enota-za-analizo-makromolekul/laserski-sistem-za-karakterizacijo-nanodelcev-v-raztopinah-in-suspenzijah-litesizertm-500/" TargetMode="External"/><Relationship Id="rId200" Type="http://schemas.openxmlformats.org/officeDocument/2006/relationships/hyperlink" Target="https://www.ijs.si/ijsw/Znotraj%20hi%C5%A1e" TargetMode="External"/><Relationship Id="rId16" Type="http://schemas.openxmlformats.org/officeDocument/2006/relationships/hyperlink" Target="http://www.cmm.ki.si/vrana/" TargetMode="External"/><Relationship Id="rId221" Type="http://schemas.openxmlformats.org/officeDocument/2006/relationships/hyperlink" Target="https://www.fs.uni-lj.si/raziskovalna_dejavnost/raziskovalna_dejavnost/oprema/2016051613514191/" TargetMode="External"/><Relationship Id="rId37" Type="http://schemas.openxmlformats.org/officeDocument/2006/relationships/hyperlink" Target="https://www.ki.si/odseki/d01-teoreticni-odsek/azmanov-racunski-center/" TargetMode="External"/><Relationship Id="rId58" Type="http://schemas.openxmlformats.org/officeDocument/2006/relationships/hyperlink" Target="http://www.iam.upr.si/sl/oddelki/ot/raziskovalna-oprema/" TargetMode="External"/><Relationship Id="rId79" Type="http://schemas.openxmlformats.org/officeDocument/2006/relationships/hyperlink" Target="http://www.nib.si/infrastruktura/infrastrukturni-center-planta" TargetMode="External"/><Relationship Id="rId102" Type="http://schemas.openxmlformats.org/officeDocument/2006/relationships/hyperlink" Target="http://www.bf.uni-lj.si/index.php?eID=dumpFile&amp;t=f&amp;f=22190&amp;token=f7ed2d5fdbdba04abb7fd949316b92ef9e883f1a" TargetMode="External"/><Relationship Id="rId123" Type="http://schemas.openxmlformats.org/officeDocument/2006/relationships/hyperlink" Target="http://www.bf.uni-lj.si/index.php?eID=dumpFile&amp;t=f&amp;f=22179&amp;token=0290b82507c15a259e3e2f487fb74313449d0fcb" TargetMode="External"/><Relationship Id="rId144" Type="http://schemas.openxmlformats.org/officeDocument/2006/relationships/hyperlink" Target="http://www.cipkebip.org/" TargetMode="External"/><Relationship Id="rId90" Type="http://schemas.openxmlformats.org/officeDocument/2006/relationships/hyperlink" Target="http://www.ffa.uni-lj.si/raziskave/raziskovalna-oprema/0/arrs" TargetMode="External"/><Relationship Id="rId165" Type="http://schemas.openxmlformats.org/officeDocument/2006/relationships/hyperlink" Target="http://www.cipkebip.org/" TargetMode="External"/><Relationship Id="rId186" Type="http://schemas.openxmlformats.org/officeDocument/2006/relationships/hyperlink" Target="http://www.conot.si/index.php/o-centru/nova-oprema.html" TargetMode="External"/><Relationship Id="rId211" Type="http://schemas.openxmlformats.org/officeDocument/2006/relationships/hyperlink" Target="https://www.fs.uni-lj.si/raziskovalna_dejavnost/raziskovalna_dejavnost/oprema/2016051310390393/" TargetMode="External"/><Relationship Id="rId232" Type="http://schemas.openxmlformats.org/officeDocument/2006/relationships/hyperlink" Target="http://www.zrs-kp.si/index.php/research/infra-program/" TargetMode="External"/><Relationship Id="rId27" Type="http://schemas.openxmlformats.org/officeDocument/2006/relationships/hyperlink" Target="https://www.ki.si/o-institutu/raziskovalna-infrastruktura/" TargetMode="External"/><Relationship Id="rId48" Type="http://schemas.openxmlformats.org/officeDocument/2006/relationships/hyperlink" Target="https://www.ki.si/odseki/d12-odsek-za-sintezno-biologijo-in-imunologijo/oprema/" TargetMode="External"/><Relationship Id="rId69" Type="http://schemas.openxmlformats.org/officeDocument/2006/relationships/hyperlink" Target="http://www.nib.si/infrastruktura/infrastrukturni-center-planta" TargetMode="External"/><Relationship Id="rId113" Type="http://schemas.openxmlformats.org/officeDocument/2006/relationships/hyperlink" Target="http://www.bf.uni-lj.si/index.php?eID=dumpFile&amp;t=f&amp;f=22137&amp;token=6c434c261d13f0d94151db89e31b3445d6370faf" TargetMode="External"/><Relationship Id="rId134" Type="http://schemas.openxmlformats.org/officeDocument/2006/relationships/hyperlink" Target="http://www.cipkebip.org/" TargetMode="External"/><Relationship Id="rId80" Type="http://schemas.openxmlformats.org/officeDocument/2006/relationships/hyperlink" Target="http://www.nib.si/infrastruktura/infrastrukturni-center-planta" TargetMode="External"/><Relationship Id="rId155" Type="http://schemas.openxmlformats.org/officeDocument/2006/relationships/hyperlink" Target="http://www.cipkebip.org/" TargetMode="External"/><Relationship Id="rId176" Type="http://schemas.openxmlformats.org/officeDocument/2006/relationships/hyperlink" Target="http://www.cipkebip.org/" TargetMode="External"/><Relationship Id="rId197" Type="http://schemas.openxmlformats.org/officeDocument/2006/relationships/hyperlink" Target="http://www.fkkt.uni-lj.si/sl/raziskovalna-infrastruktura/enota-za-analizo-malih-molekul/sklopljen-sistem-za-termicno-analizo/"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B050"/>
  </sheetPr>
  <dimension ref="A1:IF1056"/>
  <sheetViews>
    <sheetView showGridLines="0" tabSelected="1" zoomScaleNormal="100" zoomScaleSheetLayoutView="75" zoomScalePageLayoutView="110" workbookViewId="0">
      <pane xSplit="7" ySplit="8" topLeftCell="H9" activePane="bottomRight" state="frozen"/>
      <selection pane="topRight" activeCell="H1" sqref="H1"/>
      <selection pane="bottomLeft" activeCell="A9" sqref="A9"/>
      <selection pane="bottomRight" activeCell="A9" sqref="A9"/>
    </sheetView>
  </sheetViews>
  <sheetFormatPr defaultColWidth="9.19921875" defaultRowHeight="13.3" x14ac:dyDescent="0.25"/>
  <cols>
    <col min="1" max="1" width="6.5" style="55" customWidth="1"/>
    <col min="2" max="2" width="15.3984375" style="48" customWidth="1"/>
    <col min="3" max="3" width="7" style="42" customWidth="1"/>
    <col min="4" max="4" width="12.69921875" style="36" customWidth="1"/>
    <col min="5" max="5" width="14.59765625" style="48" customWidth="1"/>
    <col min="6" max="6" width="9.296875" style="42" customWidth="1"/>
    <col min="7" max="7" width="29.09765625" style="48" customWidth="1"/>
    <col min="8" max="8" width="8.19921875" style="42" customWidth="1"/>
    <col min="9" max="9" width="26.69921875" style="71" customWidth="1"/>
    <col min="10" max="10" width="12.5" style="86" customWidth="1"/>
    <col min="11" max="11" width="14.69921875" style="42" customWidth="1"/>
    <col min="12" max="12" width="30.5" style="71" customWidth="1"/>
    <col min="13" max="13" width="32.69921875" style="71" customWidth="1"/>
    <col min="14" max="14" width="28.796875" style="71" customWidth="1"/>
    <col min="15" max="15" width="28.69921875" style="71" customWidth="1"/>
    <col min="16" max="16" width="13.69921875" style="42" customWidth="1"/>
    <col min="17" max="17" width="15.69921875" style="42" customWidth="1"/>
    <col min="18" max="18" width="12.296875" style="42" customWidth="1"/>
    <col min="19" max="19" width="11.796875" style="42" customWidth="1"/>
    <col min="20" max="21" width="11.69921875" style="42" customWidth="1"/>
    <col min="22" max="22" width="10.5" style="42" customWidth="1"/>
    <col min="23" max="23" width="11.69921875" style="42" customWidth="1"/>
    <col min="24" max="24" width="20.5" style="42" customWidth="1"/>
    <col min="25" max="25" width="7.5" style="41" customWidth="1"/>
    <col min="26" max="26" width="6.19921875" style="41" customWidth="1"/>
    <col min="27" max="27" width="6.296875" style="41" customWidth="1"/>
    <col min="28" max="28" width="8.5" style="41" customWidth="1"/>
    <col min="29" max="29" width="17.5" style="41" customWidth="1"/>
    <col min="30" max="30" width="15.19921875" style="41" customWidth="1"/>
    <col min="31" max="31" width="11.5" style="41" customWidth="1"/>
    <col min="32" max="32" width="17.796875" style="55" customWidth="1"/>
    <col min="33" max="33" width="12.296875" style="42" customWidth="1"/>
    <col min="34" max="34" width="15.19921875" style="71" customWidth="1"/>
    <col min="35" max="35" width="6.5" style="55" customWidth="1"/>
    <col min="36" max="36" width="12.296875" style="42" customWidth="1"/>
    <col min="37" max="37" width="14.09765625" style="71" customWidth="1"/>
    <col min="38" max="38" width="6" style="55" customWidth="1"/>
    <col min="39" max="39" width="12.5" style="42" customWidth="1"/>
    <col min="40" max="40" width="14.796875" style="71" customWidth="1"/>
    <col min="41" max="41" width="6.5" style="55" customWidth="1"/>
    <col min="42" max="42" width="12.5" style="42" customWidth="1"/>
    <col min="43" max="43" width="13.5" style="71" customWidth="1"/>
    <col min="44" max="44" width="6.19921875" style="55" customWidth="1"/>
    <col min="45" max="45" width="13.5" style="42" customWidth="1"/>
    <col min="46" max="46" width="11.5" style="42" customWidth="1"/>
    <col min="47" max="47" width="5.796875" style="55" customWidth="1"/>
    <col min="48" max="48" width="15.69921875" style="71" customWidth="1"/>
    <col min="49" max="49" width="11" style="42" customWidth="1"/>
    <col min="50" max="50" width="5.796875" style="55" customWidth="1"/>
    <col min="51" max="16384" width="9.19921875" style="48"/>
  </cols>
  <sheetData>
    <row r="1" spans="1:50" s="78" customFormat="1" ht="21.05" x14ac:dyDescent="0.25">
      <c r="A1" s="46" t="s">
        <v>619</v>
      </c>
      <c r="C1" s="49"/>
      <c r="D1" s="50"/>
      <c r="E1" s="82"/>
      <c r="F1" s="50"/>
      <c r="G1" s="82"/>
      <c r="H1" s="50"/>
      <c r="I1" s="73"/>
      <c r="J1" s="83"/>
      <c r="K1" s="51"/>
      <c r="L1" s="73"/>
      <c r="M1" s="73"/>
      <c r="N1" s="73"/>
      <c r="O1" s="80"/>
      <c r="P1" s="58"/>
      <c r="Q1" s="28"/>
      <c r="R1" s="28"/>
      <c r="S1" s="28"/>
      <c r="T1" s="28"/>
      <c r="U1" s="29"/>
      <c r="V1" s="28"/>
      <c r="W1" s="28"/>
      <c r="X1" s="29"/>
      <c r="Y1" s="38"/>
      <c r="Z1" s="38"/>
      <c r="AA1" s="38"/>
      <c r="AB1" s="38"/>
      <c r="AC1" s="38"/>
      <c r="AD1" s="38"/>
      <c r="AE1" s="38"/>
      <c r="AF1" s="61"/>
      <c r="AG1" s="29"/>
      <c r="AH1" s="74"/>
      <c r="AI1" s="61"/>
      <c r="AJ1" s="29"/>
      <c r="AK1" s="74"/>
      <c r="AL1" s="61"/>
      <c r="AM1" s="29"/>
      <c r="AN1" s="74"/>
      <c r="AO1" s="61"/>
      <c r="AP1" s="29"/>
      <c r="AQ1" s="74"/>
      <c r="AR1" s="61"/>
      <c r="AS1" s="29"/>
      <c r="AT1" s="29"/>
      <c r="AU1" s="61"/>
      <c r="AV1" s="76"/>
      <c r="AW1" s="30"/>
      <c r="AX1" s="64"/>
    </row>
    <row r="2" spans="1:50" s="78" customFormat="1" x14ac:dyDescent="0.25">
      <c r="A2" s="52"/>
      <c r="C2" s="53"/>
      <c r="D2" s="51"/>
      <c r="E2" s="37"/>
      <c r="F2" s="51"/>
      <c r="G2" s="37"/>
      <c r="H2" s="51"/>
      <c r="I2" s="73"/>
      <c r="J2" s="83"/>
      <c r="K2" s="29"/>
      <c r="L2" s="73"/>
      <c r="M2" s="74"/>
      <c r="N2" s="73"/>
      <c r="O2" s="81"/>
      <c r="P2" s="58"/>
      <c r="Q2" s="28"/>
      <c r="R2" s="28"/>
      <c r="S2" s="28"/>
      <c r="T2" s="28"/>
      <c r="U2" s="29"/>
      <c r="V2" s="28"/>
      <c r="W2" s="28"/>
      <c r="X2" s="29"/>
      <c r="Y2" s="107"/>
      <c r="Z2" s="107"/>
      <c r="AA2" s="107"/>
      <c r="AB2" s="107"/>
      <c r="AC2" s="107"/>
      <c r="AD2" s="107"/>
      <c r="AE2" s="107"/>
      <c r="AF2" s="61"/>
      <c r="AG2" s="29"/>
      <c r="AH2" s="74"/>
      <c r="AI2" s="61"/>
      <c r="AJ2" s="29"/>
      <c r="AK2" s="74"/>
      <c r="AL2" s="61"/>
      <c r="AM2" s="29"/>
      <c r="AN2" s="74"/>
      <c r="AO2" s="61"/>
      <c r="AP2" s="29"/>
      <c r="AQ2" s="74"/>
      <c r="AR2" s="61"/>
      <c r="AS2" s="29"/>
      <c r="AT2" s="29"/>
      <c r="AU2" s="61"/>
      <c r="AV2" s="76"/>
      <c r="AW2" s="30"/>
      <c r="AX2" s="64"/>
    </row>
    <row r="3" spans="1:50" s="78" customFormat="1" x14ac:dyDescent="0.25">
      <c r="A3" s="52"/>
      <c r="C3" s="49"/>
      <c r="D3" s="54"/>
      <c r="E3" s="37"/>
      <c r="F3" s="51"/>
      <c r="G3" s="37"/>
      <c r="H3" s="51"/>
      <c r="I3" s="73"/>
      <c r="J3" s="83"/>
      <c r="K3" s="29"/>
      <c r="L3" s="73"/>
      <c r="M3" s="74"/>
      <c r="N3" s="73"/>
      <c r="O3" s="81"/>
      <c r="P3" s="58"/>
      <c r="Q3" s="28"/>
      <c r="R3" s="28"/>
      <c r="S3" s="28"/>
      <c r="T3" s="28"/>
      <c r="U3" s="29"/>
      <c r="V3" s="28"/>
      <c r="W3" s="28"/>
      <c r="X3" s="29"/>
      <c r="Y3" s="70"/>
      <c r="Z3" s="70"/>
      <c r="AA3" s="70"/>
      <c r="AB3" s="70"/>
      <c r="AC3" s="70"/>
      <c r="AD3" s="70"/>
      <c r="AE3" s="70"/>
      <c r="AF3" s="61"/>
      <c r="AG3" s="29"/>
      <c r="AH3" s="74"/>
      <c r="AI3" s="61"/>
      <c r="AJ3" s="29"/>
      <c r="AK3" s="74"/>
      <c r="AL3" s="61"/>
      <c r="AM3" s="29"/>
      <c r="AN3" s="74"/>
      <c r="AO3" s="61"/>
      <c r="AP3" s="29"/>
      <c r="AQ3" s="74"/>
      <c r="AR3" s="61"/>
      <c r="AS3" s="29"/>
      <c r="AT3" s="29"/>
      <c r="AU3" s="61"/>
      <c r="AV3" s="76"/>
      <c r="AW3" s="30"/>
      <c r="AX3" s="64"/>
    </row>
    <row r="4" spans="1:50" s="78" customFormat="1" ht="13.85" thickBot="1" x14ac:dyDescent="0.3">
      <c r="A4" s="52"/>
      <c r="C4" s="53"/>
      <c r="D4" s="51"/>
      <c r="E4" s="37"/>
      <c r="F4" s="51"/>
      <c r="G4" s="37"/>
      <c r="H4" s="51"/>
      <c r="I4" s="73"/>
      <c r="J4" s="83"/>
      <c r="K4" s="29"/>
      <c r="L4" s="73"/>
      <c r="M4" s="74"/>
      <c r="N4" s="73"/>
      <c r="O4" s="81"/>
      <c r="P4" s="58"/>
      <c r="Q4" s="28"/>
      <c r="R4" s="28"/>
      <c r="S4" s="28"/>
      <c r="T4" s="28"/>
      <c r="U4" s="29"/>
      <c r="V4" s="28"/>
      <c r="W4" s="28"/>
      <c r="X4" s="29"/>
      <c r="Y4" s="70"/>
      <c r="Z4" s="70"/>
      <c r="AA4" s="70"/>
      <c r="AB4" s="70"/>
      <c r="AC4" s="70"/>
      <c r="AD4" s="70"/>
      <c r="AE4" s="70"/>
      <c r="AF4" s="61"/>
      <c r="AG4" s="29"/>
      <c r="AH4" s="74"/>
      <c r="AI4" s="61"/>
      <c r="AJ4" s="29"/>
      <c r="AK4" s="74"/>
      <c r="AL4" s="61"/>
      <c r="AM4" s="29"/>
      <c r="AN4" s="74"/>
      <c r="AO4" s="61"/>
      <c r="AP4" s="29"/>
      <c r="AQ4" s="74"/>
      <c r="AR4" s="61"/>
      <c r="AS4" s="29"/>
      <c r="AT4" s="29"/>
      <c r="AU4" s="61"/>
      <c r="AV4" s="76"/>
      <c r="AW4" s="30"/>
      <c r="AX4" s="64"/>
    </row>
    <row r="5" spans="1:50" ht="18.850000000000001" thickBot="1" x14ac:dyDescent="0.3">
      <c r="C5" s="56"/>
      <c r="D5" s="56"/>
      <c r="E5" s="128" t="s">
        <v>643</v>
      </c>
      <c r="F5" s="129"/>
      <c r="G5" s="129"/>
      <c r="H5" s="129"/>
      <c r="I5" s="129"/>
      <c r="J5" s="129"/>
      <c r="K5" s="129"/>
      <c r="L5" s="130"/>
      <c r="M5" s="130"/>
      <c r="N5" s="130"/>
      <c r="O5" s="131"/>
      <c r="P5" s="56"/>
      <c r="Q5" s="56"/>
      <c r="R5" s="125" t="s">
        <v>459</v>
      </c>
      <c r="S5" s="126"/>
      <c r="T5" s="126"/>
      <c r="U5" s="127"/>
      <c r="V5" s="56"/>
      <c r="W5" s="56"/>
      <c r="X5" s="56"/>
      <c r="Y5" s="45"/>
      <c r="Z5" s="45"/>
      <c r="AA5" s="45"/>
      <c r="AB5" s="45"/>
      <c r="AC5" s="45"/>
      <c r="AD5" s="45"/>
      <c r="AE5" s="45"/>
      <c r="AF5" s="99" t="s">
        <v>8989</v>
      </c>
      <c r="AG5" s="100"/>
      <c r="AH5" s="100"/>
      <c r="AI5" s="100"/>
      <c r="AJ5" s="100"/>
      <c r="AK5" s="100"/>
      <c r="AL5" s="100"/>
      <c r="AM5" s="100"/>
      <c r="AN5" s="100"/>
      <c r="AO5" s="100"/>
      <c r="AP5" s="100"/>
      <c r="AQ5" s="100"/>
      <c r="AR5" s="100"/>
      <c r="AS5" s="100"/>
      <c r="AT5" s="100"/>
      <c r="AU5" s="100"/>
      <c r="AV5" s="100"/>
      <c r="AW5" s="100"/>
      <c r="AX5" s="101"/>
    </row>
    <row r="6" spans="1:50" ht="13.3" customHeight="1" x14ac:dyDescent="0.25">
      <c r="A6" s="132" t="s">
        <v>646</v>
      </c>
      <c r="B6" s="134" t="s">
        <v>647</v>
      </c>
      <c r="C6" s="108" t="s">
        <v>624</v>
      </c>
      <c r="D6" s="108" t="s">
        <v>8589</v>
      </c>
      <c r="E6" s="139" t="s">
        <v>626</v>
      </c>
      <c r="F6" s="141" t="s">
        <v>625</v>
      </c>
      <c r="G6" s="139" t="s">
        <v>627</v>
      </c>
      <c r="H6" s="141" t="s">
        <v>628</v>
      </c>
      <c r="I6" s="123" t="s">
        <v>629</v>
      </c>
      <c r="J6" s="137" t="s">
        <v>630</v>
      </c>
      <c r="K6" s="121" t="s">
        <v>463</v>
      </c>
      <c r="L6" s="123" t="s">
        <v>631</v>
      </c>
      <c r="M6" s="123" t="s">
        <v>632</v>
      </c>
      <c r="N6" s="123" t="s">
        <v>6</v>
      </c>
      <c r="O6" s="123" t="s">
        <v>633</v>
      </c>
      <c r="P6" s="108" t="s">
        <v>0</v>
      </c>
      <c r="Q6" s="110" t="s">
        <v>464</v>
      </c>
      <c r="R6" s="108" t="s">
        <v>1</v>
      </c>
      <c r="S6" s="108" t="s">
        <v>2</v>
      </c>
      <c r="T6" s="108" t="s">
        <v>3</v>
      </c>
      <c r="U6" s="108" t="s">
        <v>460</v>
      </c>
      <c r="V6" s="110" t="s">
        <v>465</v>
      </c>
      <c r="W6" s="110" t="s">
        <v>466</v>
      </c>
      <c r="X6" s="119" t="s">
        <v>461</v>
      </c>
      <c r="Y6" s="114" t="s">
        <v>623</v>
      </c>
      <c r="Z6" s="115"/>
      <c r="AA6" s="116"/>
      <c r="AB6" s="110" t="s">
        <v>636</v>
      </c>
      <c r="AC6" s="112" t="s">
        <v>462</v>
      </c>
      <c r="AD6" s="110" t="s">
        <v>7</v>
      </c>
      <c r="AE6" s="117" t="s">
        <v>451</v>
      </c>
      <c r="AF6" s="105" t="s">
        <v>641</v>
      </c>
      <c r="AG6" s="102" t="s">
        <v>634</v>
      </c>
      <c r="AH6" s="103"/>
      <c r="AI6" s="104"/>
      <c r="AJ6" s="102" t="s">
        <v>638</v>
      </c>
      <c r="AK6" s="103"/>
      <c r="AL6" s="104"/>
      <c r="AM6" s="102" t="s">
        <v>639</v>
      </c>
      <c r="AN6" s="103"/>
      <c r="AO6" s="104"/>
      <c r="AP6" s="102" t="s">
        <v>642</v>
      </c>
      <c r="AQ6" s="103"/>
      <c r="AR6" s="104"/>
      <c r="AS6" s="102" t="s">
        <v>5</v>
      </c>
      <c r="AT6" s="103"/>
      <c r="AU6" s="104"/>
      <c r="AV6" s="102" t="s">
        <v>5</v>
      </c>
      <c r="AW6" s="103"/>
      <c r="AX6" s="104"/>
    </row>
    <row r="7" spans="1:50" ht="51.55" customHeight="1" x14ac:dyDescent="0.25">
      <c r="A7" s="133"/>
      <c r="B7" s="135"/>
      <c r="C7" s="109"/>
      <c r="D7" s="109"/>
      <c r="E7" s="140"/>
      <c r="F7" s="142"/>
      <c r="G7" s="140"/>
      <c r="H7" s="142"/>
      <c r="I7" s="136"/>
      <c r="J7" s="138"/>
      <c r="K7" s="122"/>
      <c r="L7" s="124"/>
      <c r="M7" s="124"/>
      <c r="N7" s="124"/>
      <c r="O7" s="124"/>
      <c r="P7" s="109"/>
      <c r="Q7" s="111"/>
      <c r="R7" s="109"/>
      <c r="S7" s="109"/>
      <c r="T7" s="109"/>
      <c r="U7" s="109"/>
      <c r="V7" s="111"/>
      <c r="W7" s="111"/>
      <c r="X7" s="120"/>
      <c r="Y7" s="31" t="s">
        <v>238</v>
      </c>
      <c r="Z7" s="31" t="s">
        <v>236</v>
      </c>
      <c r="AA7" s="31" t="s">
        <v>234</v>
      </c>
      <c r="AB7" s="111"/>
      <c r="AC7" s="113"/>
      <c r="AD7" s="111"/>
      <c r="AE7" s="118"/>
      <c r="AF7" s="106"/>
      <c r="AG7" s="39" t="s">
        <v>635</v>
      </c>
      <c r="AH7" s="40" t="s">
        <v>4</v>
      </c>
      <c r="AI7" s="62" t="s">
        <v>637</v>
      </c>
      <c r="AJ7" s="39" t="s">
        <v>635</v>
      </c>
      <c r="AK7" s="40" t="s">
        <v>4</v>
      </c>
      <c r="AL7" s="62" t="s">
        <v>637</v>
      </c>
      <c r="AM7" s="39" t="s">
        <v>635</v>
      </c>
      <c r="AN7" s="40" t="s">
        <v>4</v>
      </c>
      <c r="AO7" s="62" t="s">
        <v>637</v>
      </c>
      <c r="AP7" s="39" t="s">
        <v>635</v>
      </c>
      <c r="AQ7" s="40" t="s">
        <v>4</v>
      </c>
      <c r="AR7" s="62" t="s">
        <v>637</v>
      </c>
      <c r="AS7" s="39" t="s">
        <v>640</v>
      </c>
      <c r="AT7" s="40" t="s">
        <v>4</v>
      </c>
      <c r="AU7" s="62" t="s">
        <v>637</v>
      </c>
      <c r="AV7" s="39" t="s">
        <v>640</v>
      </c>
      <c r="AW7" s="40" t="s">
        <v>4</v>
      </c>
      <c r="AX7" s="62" t="s">
        <v>637</v>
      </c>
    </row>
    <row r="8" spans="1:50" s="89" customFormat="1" ht="13.85" thickBot="1" x14ac:dyDescent="0.3">
      <c r="A8" s="66">
        <v>1</v>
      </c>
      <c r="B8" s="67">
        <v>2</v>
      </c>
      <c r="C8" s="59">
        <v>3</v>
      </c>
      <c r="D8" s="59">
        <v>4</v>
      </c>
      <c r="E8" s="67">
        <v>5</v>
      </c>
      <c r="F8" s="59">
        <v>6</v>
      </c>
      <c r="G8" s="67">
        <v>7</v>
      </c>
      <c r="H8" s="59">
        <v>8</v>
      </c>
      <c r="I8" s="72">
        <v>9</v>
      </c>
      <c r="J8" s="84">
        <v>10</v>
      </c>
      <c r="K8" s="59">
        <v>11</v>
      </c>
      <c r="L8" s="72">
        <v>12</v>
      </c>
      <c r="M8" s="72">
        <v>13</v>
      </c>
      <c r="N8" s="72">
        <v>14</v>
      </c>
      <c r="O8" s="72">
        <v>15</v>
      </c>
      <c r="P8" s="59">
        <v>16</v>
      </c>
      <c r="Q8" s="59">
        <v>17</v>
      </c>
      <c r="R8" s="59">
        <v>18</v>
      </c>
      <c r="S8" s="59">
        <v>19</v>
      </c>
      <c r="T8" s="59">
        <v>20</v>
      </c>
      <c r="U8" s="59">
        <v>21</v>
      </c>
      <c r="V8" s="59">
        <v>22</v>
      </c>
      <c r="W8" s="59">
        <v>23</v>
      </c>
      <c r="X8" s="59">
        <v>24</v>
      </c>
      <c r="Y8" s="59">
        <v>25</v>
      </c>
      <c r="Z8" s="59">
        <v>26</v>
      </c>
      <c r="AA8" s="59">
        <v>27</v>
      </c>
      <c r="AB8" s="59">
        <v>28</v>
      </c>
      <c r="AC8" s="59">
        <v>29</v>
      </c>
      <c r="AD8" s="59">
        <v>30</v>
      </c>
      <c r="AE8" s="69">
        <v>31</v>
      </c>
      <c r="AF8" s="68">
        <v>32</v>
      </c>
      <c r="AG8" s="43">
        <v>33</v>
      </c>
      <c r="AH8" s="75">
        <v>34</v>
      </c>
      <c r="AI8" s="63">
        <v>35</v>
      </c>
      <c r="AJ8" s="43">
        <v>36</v>
      </c>
      <c r="AK8" s="75">
        <v>37</v>
      </c>
      <c r="AL8" s="63">
        <v>38</v>
      </c>
      <c r="AM8" s="43">
        <v>39</v>
      </c>
      <c r="AN8" s="75">
        <v>40</v>
      </c>
      <c r="AO8" s="63">
        <v>41</v>
      </c>
      <c r="AP8" s="43">
        <v>42</v>
      </c>
      <c r="AQ8" s="75">
        <v>43</v>
      </c>
      <c r="AR8" s="63">
        <v>44</v>
      </c>
      <c r="AS8" s="43">
        <v>45</v>
      </c>
      <c r="AT8" s="44">
        <v>46</v>
      </c>
      <c r="AU8" s="63">
        <v>47</v>
      </c>
      <c r="AV8" s="77">
        <v>48</v>
      </c>
      <c r="AW8" s="59">
        <v>49</v>
      </c>
      <c r="AX8" s="65">
        <v>48</v>
      </c>
    </row>
    <row r="9" spans="1:50" s="87" customFormat="1" ht="91" customHeight="1" x14ac:dyDescent="0.25">
      <c r="A9" s="146">
        <v>101</v>
      </c>
      <c r="B9" s="147" t="s">
        <v>2501</v>
      </c>
      <c r="C9" s="148" t="s">
        <v>2500</v>
      </c>
      <c r="D9" s="149" t="s">
        <v>2499</v>
      </c>
      <c r="E9" s="150" t="s">
        <v>2490</v>
      </c>
      <c r="F9" s="148">
        <v>8274</v>
      </c>
      <c r="G9" s="150" t="s">
        <v>2516</v>
      </c>
      <c r="H9" s="148">
        <v>2002</v>
      </c>
      <c r="I9" s="151" t="s">
        <v>2515</v>
      </c>
      <c r="J9" s="152">
        <v>322000</v>
      </c>
      <c r="K9" s="148" t="s">
        <v>1970</v>
      </c>
      <c r="L9" s="151" t="s">
        <v>2514</v>
      </c>
      <c r="M9" s="151" t="s">
        <v>2513</v>
      </c>
      <c r="N9" s="151" t="s">
        <v>2512</v>
      </c>
      <c r="O9" s="151" t="s">
        <v>2511</v>
      </c>
      <c r="P9" s="148">
        <v>2454</v>
      </c>
      <c r="Q9" s="148">
        <v>48.2</v>
      </c>
      <c r="R9" s="148"/>
      <c r="S9" s="148">
        <v>16.8</v>
      </c>
      <c r="T9" s="148">
        <v>31.4</v>
      </c>
      <c r="U9" s="148">
        <v>48.2</v>
      </c>
      <c r="V9" s="148">
        <v>100</v>
      </c>
      <c r="W9" s="148">
        <v>100</v>
      </c>
      <c r="X9" s="153" t="s">
        <v>2492</v>
      </c>
      <c r="Y9" s="148">
        <v>3</v>
      </c>
      <c r="Z9" s="148">
        <v>9</v>
      </c>
      <c r="AA9" s="148">
        <v>2</v>
      </c>
      <c r="AB9" s="148">
        <v>44</v>
      </c>
      <c r="AC9" s="148">
        <v>202</v>
      </c>
      <c r="AD9" s="148">
        <v>23.3</v>
      </c>
      <c r="AE9" s="154">
        <v>5</v>
      </c>
      <c r="AF9" s="155">
        <v>100</v>
      </c>
      <c r="AG9" s="156" t="s">
        <v>2491</v>
      </c>
      <c r="AH9" s="157" t="s">
        <v>2510</v>
      </c>
      <c r="AI9" s="158">
        <v>30</v>
      </c>
      <c r="AJ9" s="159" t="s">
        <v>2509</v>
      </c>
      <c r="AK9" s="157" t="s">
        <v>2508</v>
      </c>
      <c r="AL9" s="158">
        <v>30</v>
      </c>
      <c r="AM9" s="159" t="s">
        <v>2507</v>
      </c>
      <c r="AN9" s="157" t="s">
        <v>2506</v>
      </c>
      <c r="AO9" s="158">
        <v>15</v>
      </c>
      <c r="AP9" s="159" t="s">
        <v>2505</v>
      </c>
      <c r="AQ9" s="157" t="s">
        <v>2504</v>
      </c>
      <c r="AR9" s="158">
        <v>15</v>
      </c>
      <c r="AS9" s="159" t="s">
        <v>2503</v>
      </c>
      <c r="AT9" s="160" t="s">
        <v>2502</v>
      </c>
      <c r="AU9" s="161">
        <v>10</v>
      </c>
      <c r="AV9" s="162"/>
      <c r="AW9" s="148"/>
      <c r="AX9" s="163"/>
    </row>
    <row r="10" spans="1:50" s="47" customFormat="1" ht="64.95" customHeight="1" x14ac:dyDescent="0.25">
      <c r="A10" s="164">
        <v>101</v>
      </c>
      <c r="B10" s="147" t="s">
        <v>2501</v>
      </c>
      <c r="C10" s="165" t="s">
        <v>2500</v>
      </c>
      <c r="D10" s="166" t="s">
        <v>2499</v>
      </c>
      <c r="E10" s="167" t="s">
        <v>2490</v>
      </c>
      <c r="F10" s="168">
        <v>8274</v>
      </c>
      <c r="G10" s="169" t="s">
        <v>2498</v>
      </c>
      <c r="H10" s="165">
        <v>2018</v>
      </c>
      <c r="I10" s="170" t="s">
        <v>2497</v>
      </c>
      <c r="J10" s="171">
        <v>66856</v>
      </c>
      <c r="K10" s="165" t="s">
        <v>800</v>
      </c>
      <c r="L10" s="172" t="s">
        <v>2496</v>
      </c>
      <c r="M10" s="172" t="s">
        <v>2495</v>
      </c>
      <c r="N10" s="170" t="s">
        <v>2494</v>
      </c>
      <c r="O10" s="170" t="s">
        <v>2493</v>
      </c>
      <c r="P10" s="165">
        <v>2978</v>
      </c>
      <c r="Q10" s="168">
        <v>48.2</v>
      </c>
      <c r="R10" s="165"/>
      <c r="S10" s="168">
        <v>16.8</v>
      </c>
      <c r="T10" s="168">
        <v>31.4</v>
      </c>
      <c r="U10" s="168">
        <v>48.2</v>
      </c>
      <c r="V10" s="168">
        <v>100</v>
      </c>
      <c r="W10" s="165">
        <v>20</v>
      </c>
      <c r="X10" s="173" t="s">
        <v>2492</v>
      </c>
      <c r="Y10" s="165">
        <v>3</v>
      </c>
      <c r="Z10" s="165">
        <v>9</v>
      </c>
      <c r="AA10" s="165">
        <v>1</v>
      </c>
      <c r="AB10" s="165">
        <v>44</v>
      </c>
      <c r="AC10" s="165">
        <v>146</v>
      </c>
      <c r="AD10" s="168">
        <v>23.3</v>
      </c>
      <c r="AE10" s="174">
        <v>5</v>
      </c>
      <c r="AF10" s="175">
        <v>100</v>
      </c>
      <c r="AG10" s="156" t="s">
        <v>2491</v>
      </c>
      <c r="AH10" s="176" t="s">
        <v>2490</v>
      </c>
      <c r="AI10" s="177">
        <v>100</v>
      </c>
      <c r="AJ10" s="178"/>
      <c r="AK10" s="176"/>
      <c r="AL10" s="177"/>
      <c r="AM10" s="178"/>
      <c r="AN10" s="176"/>
      <c r="AO10" s="177"/>
      <c r="AP10" s="178"/>
      <c r="AQ10" s="176"/>
      <c r="AR10" s="177"/>
      <c r="AS10" s="178"/>
      <c r="AT10" s="160"/>
      <c r="AU10" s="161"/>
      <c r="AV10" s="179"/>
      <c r="AW10" s="165"/>
      <c r="AX10" s="180"/>
    </row>
    <row r="11" spans="1:50" s="88" customFormat="1" ht="79.75" x14ac:dyDescent="0.25">
      <c r="A11" s="181">
        <v>103</v>
      </c>
      <c r="B11" s="147" t="s">
        <v>8591</v>
      </c>
      <c r="C11" s="182" t="s">
        <v>2517</v>
      </c>
      <c r="D11" s="183" t="s">
        <v>1711</v>
      </c>
      <c r="E11" s="184" t="s">
        <v>2518</v>
      </c>
      <c r="F11" s="182">
        <v>13822</v>
      </c>
      <c r="G11" s="184" t="s">
        <v>2519</v>
      </c>
      <c r="H11" s="182">
        <v>2010</v>
      </c>
      <c r="I11" s="185" t="s">
        <v>2520</v>
      </c>
      <c r="J11" s="186">
        <v>477428</v>
      </c>
      <c r="K11" s="182" t="s">
        <v>677</v>
      </c>
      <c r="L11" s="185" t="s">
        <v>2521</v>
      </c>
      <c r="M11" s="185" t="s">
        <v>2522</v>
      </c>
      <c r="N11" s="185" t="s">
        <v>2523</v>
      </c>
      <c r="O11" s="185" t="s">
        <v>2524</v>
      </c>
      <c r="P11" s="182" t="s">
        <v>2525</v>
      </c>
      <c r="Q11" s="187">
        <v>7.14</v>
      </c>
      <c r="R11" s="187">
        <v>0</v>
      </c>
      <c r="S11" s="187">
        <v>7.67</v>
      </c>
      <c r="T11" s="187">
        <v>3.43</v>
      </c>
      <c r="U11" s="187">
        <f t="shared" ref="U11:U39" si="0">+R11+S11+T11</f>
        <v>11.1</v>
      </c>
      <c r="V11" s="182">
        <v>215</v>
      </c>
      <c r="W11" s="186">
        <v>100</v>
      </c>
      <c r="X11" s="188" t="s">
        <v>2526</v>
      </c>
      <c r="Y11" s="182">
        <v>3</v>
      </c>
      <c r="Z11" s="182">
        <v>1</v>
      </c>
      <c r="AA11" s="182">
        <v>3</v>
      </c>
      <c r="AB11" s="182">
        <v>4</v>
      </c>
      <c r="AC11" s="182">
        <v>159.1</v>
      </c>
      <c r="AD11" s="182">
        <v>34.26</v>
      </c>
      <c r="AE11" s="182">
        <v>5</v>
      </c>
      <c r="AF11" s="189">
        <v>215</v>
      </c>
      <c r="AG11" s="190" t="s">
        <v>2527</v>
      </c>
      <c r="AH11" s="182" t="s">
        <v>2518</v>
      </c>
      <c r="AI11" s="191">
        <v>31</v>
      </c>
      <c r="AJ11" s="190" t="s">
        <v>2528</v>
      </c>
      <c r="AK11" s="182" t="s">
        <v>2529</v>
      </c>
      <c r="AL11" s="191">
        <v>30</v>
      </c>
      <c r="AM11" s="190" t="s">
        <v>2530</v>
      </c>
      <c r="AN11" s="182" t="s">
        <v>2531</v>
      </c>
      <c r="AO11" s="191">
        <v>13</v>
      </c>
      <c r="AP11" s="190" t="s">
        <v>2532</v>
      </c>
      <c r="AQ11" s="182" t="s">
        <v>2533</v>
      </c>
      <c r="AR11" s="191">
        <v>2</v>
      </c>
      <c r="AS11" s="190" t="s">
        <v>2534</v>
      </c>
      <c r="AT11" s="182"/>
      <c r="AU11" s="191">
        <v>16</v>
      </c>
      <c r="AV11" s="190" t="s">
        <v>2535</v>
      </c>
      <c r="AW11" s="182"/>
      <c r="AX11" s="191">
        <v>8</v>
      </c>
    </row>
    <row r="12" spans="1:50" s="88" customFormat="1" ht="106.35" x14ac:dyDescent="0.25">
      <c r="A12" s="181">
        <v>103</v>
      </c>
      <c r="B12" s="147" t="s">
        <v>8591</v>
      </c>
      <c r="C12" s="182" t="s">
        <v>2536</v>
      </c>
      <c r="D12" s="183" t="s">
        <v>2537</v>
      </c>
      <c r="E12" s="184" t="s">
        <v>2538</v>
      </c>
      <c r="F12" s="182" t="s">
        <v>2539</v>
      </c>
      <c r="G12" s="184" t="s">
        <v>2540</v>
      </c>
      <c r="H12" s="182">
        <v>2007</v>
      </c>
      <c r="I12" s="185" t="s">
        <v>2541</v>
      </c>
      <c r="J12" s="186">
        <v>131495</v>
      </c>
      <c r="K12" s="182" t="s">
        <v>655</v>
      </c>
      <c r="L12" s="192" t="s">
        <v>2542</v>
      </c>
      <c r="M12" s="192" t="s">
        <v>2543</v>
      </c>
      <c r="N12" s="192" t="s">
        <v>2544</v>
      </c>
      <c r="O12" s="192" t="s">
        <v>2545</v>
      </c>
      <c r="P12" s="182" t="s">
        <v>2546</v>
      </c>
      <c r="Q12" s="187">
        <v>4.51</v>
      </c>
      <c r="R12" s="187">
        <v>0</v>
      </c>
      <c r="S12" s="187">
        <v>2.11</v>
      </c>
      <c r="T12" s="187">
        <v>3.49</v>
      </c>
      <c r="U12" s="187">
        <f t="shared" si="0"/>
        <v>5.6</v>
      </c>
      <c r="V12" s="182">
        <v>100</v>
      </c>
      <c r="W12" s="186">
        <v>100</v>
      </c>
      <c r="X12" s="188" t="s">
        <v>2526</v>
      </c>
      <c r="Y12" s="182">
        <v>3</v>
      </c>
      <c r="Z12" s="182">
        <v>12</v>
      </c>
      <c r="AA12" s="182">
        <v>1</v>
      </c>
      <c r="AB12" s="182">
        <v>60</v>
      </c>
      <c r="AC12" s="182">
        <v>101</v>
      </c>
      <c r="AD12" s="182">
        <v>34.869999999999997</v>
      </c>
      <c r="AE12" s="182">
        <v>5</v>
      </c>
      <c r="AF12" s="189">
        <v>100</v>
      </c>
      <c r="AG12" s="190" t="s">
        <v>2537</v>
      </c>
      <c r="AH12" s="182" t="s">
        <v>2547</v>
      </c>
      <c r="AI12" s="191">
        <v>100</v>
      </c>
      <c r="AJ12" s="190"/>
      <c r="AK12" s="182"/>
      <c r="AL12" s="191"/>
      <c r="AM12" s="190"/>
      <c r="AN12" s="182"/>
      <c r="AO12" s="191"/>
      <c r="AP12" s="190"/>
      <c r="AQ12" s="182"/>
      <c r="AR12" s="191"/>
      <c r="AS12" s="190"/>
      <c r="AT12" s="182"/>
      <c r="AU12" s="191"/>
      <c r="AV12" s="190"/>
      <c r="AW12" s="182"/>
      <c r="AX12" s="191"/>
    </row>
    <row r="13" spans="1:50" s="88" customFormat="1" ht="66.5" x14ac:dyDescent="0.25">
      <c r="A13" s="181">
        <v>103</v>
      </c>
      <c r="B13" s="147" t="s">
        <v>8591</v>
      </c>
      <c r="C13" s="182" t="s">
        <v>2548</v>
      </c>
      <c r="D13" s="183" t="s">
        <v>2549</v>
      </c>
      <c r="E13" s="184" t="s">
        <v>2550</v>
      </c>
      <c r="F13" s="182">
        <v>14126</v>
      </c>
      <c r="G13" s="184" t="s">
        <v>2551</v>
      </c>
      <c r="H13" s="182">
        <v>2008</v>
      </c>
      <c r="I13" s="185" t="s">
        <v>2552</v>
      </c>
      <c r="J13" s="186">
        <v>54631.89</v>
      </c>
      <c r="K13" s="182" t="s">
        <v>8592</v>
      </c>
      <c r="L13" s="185" t="s">
        <v>2553</v>
      </c>
      <c r="M13" s="185" t="s">
        <v>2554</v>
      </c>
      <c r="N13" s="185" t="s">
        <v>2555</v>
      </c>
      <c r="O13" s="185" t="s">
        <v>2556</v>
      </c>
      <c r="P13" s="182" t="s">
        <v>2557</v>
      </c>
      <c r="Q13" s="187">
        <v>4.76</v>
      </c>
      <c r="R13" s="187">
        <v>0</v>
      </c>
      <c r="S13" s="187">
        <v>0.88</v>
      </c>
      <c r="T13" s="187">
        <v>4.34</v>
      </c>
      <c r="U13" s="187">
        <f t="shared" si="0"/>
        <v>5.22</v>
      </c>
      <c r="V13" s="182">
        <v>100</v>
      </c>
      <c r="W13" s="186">
        <v>100</v>
      </c>
      <c r="X13" s="188" t="s">
        <v>2526</v>
      </c>
      <c r="Y13" s="182">
        <v>1</v>
      </c>
      <c r="Z13" s="182">
        <v>7</v>
      </c>
      <c r="AA13" s="182">
        <v>6</v>
      </c>
      <c r="AB13" s="182">
        <v>60</v>
      </c>
      <c r="AC13" s="182"/>
      <c r="AD13" s="182">
        <v>43.43</v>
      </c>
      <c r="AE13" s="182">
        <v>5</v>
      </c>
      <c r="AF13" s="189">
        <v>100</v>
      </c>
      <c r="AG13" s="190" t="s">
        <v>2549</v>
      </c>
      <c r="AH13" s="182" t="s">
        <v>2550</v>
      </c>
      <c r="AI13" s="191">
        <v>40</v>
      </c>
      <c r="AJ13" s="190" t="s">
        <v>740</v>
      </c>
      <c r="AK13" s="182" t="s">
        <v>2558</v>
      </c>
      <c r="AL13" s="191">
        <v>40</v>
      </c>
      <c r="AM13" s="190" t="s">
        <v>2559</v>
      </c>
      <c r="AN13" s="182"/>
      <c r="AO13" s="191">
        <v>10</v>
      </c>
      <c r="AP13" s="190" t="s">
        <v>1911</v>
      </c>
      <c r="AQ13" s="182"/>
      <c r="AR13" s="191">
        <v>10</v>
      </c>
      <c r="AS13" s="190"/>
      <c r="AT13" s="182"/>
      <c r="AU13" s="191"/>
      <c r="AV13" s="190"/>
      <c r="AW13" s="182"/>
      <c r="AX13" s="191"/>
    </row>
    <row r="14" spans="1:50" s="88" customFormat="1" ht="53.2" x14ac:dyDescent="0.25">
      <c r="A14" s="181">
        <v>103</v>
      </c>
      <c r="B14" s="147" t="s">
        <v>8591</v>
      </c>
      <c r="C14" s="182" t="s">
        <v>2560</v>
      </c>
      <c r="D14" s="183" t="s">
        <v>2530</v>
      </c>
      <c r="E14" s="184" t="s">
        <v>2561</v>
      </c>
      <c r="F14" s="182">
        <v>16374</v>
      </c>
      <c r="G14" s="184" t="s">
        <v>2562</v>
      </c>
      <c r="H14" s="182">
        <v>2000</v>
      </c>
      <c r="I14" s="185" t="s">
        <v>2563</v>
      </c>
      <c r="J14" s="186">
        <v>258517.07</v>
      </c>
      <c r="K14" s="182" t="s">
        <v>1970</v>
      </c>
      <c r="L14" s="185" t="s">
        <v>2564</v>
      </c>
      <c r="M14" s="185" t="s">
        <v>2565</v>
      </c>
      <c r="N14" s="185" t="s">
        <v>2566</v>
      </c>
      <c r="O14" s="185" t="s">
        <v>2567</v>
      </c>
      <c r="P14" s="182" t="s">
        <v>2568</v>
      </c>
      <c r="Q14" s="187">
        <v>4.83</v>
      </c>
      <c r="R14" s="187">
        <v>0</v>
      </c>
      <c r="S14" s="187">
        <v>4.1500000000000004</v>
      </c>
      <c r="T14" s="187">
        <v>2.82</v>
      </c>
      <c r="U14" s="187">
        <f t="shared" si="0"/>
        <v>6.9700000000000006</v>
      </c>
      <c r="V14" s="182">
        <v>20</v>
      </c>
      <c r="W14" s="186">
        <v>100</v>
      </c>
      <c r="X14" s="188" t="s">
        <v>2526</v>
      </c>
      <c r="Y14" s="182">
        <v>3</v>
      </c>
      <c r="Z14" s="182">
        <v>8</v>
      </c>
      <c r="AA14" s="182">
        <v>1</v>
      </c>
      <c r="AB14" s="182">
        <v>60</v>
      </c>
      <c r="AC14" s="182">
        <v>256</v>
      </c>
      <c r="AD14" s="187">
        <v>28.22</v>
      </c>
      <c r="AE14" s="182">
        <v>5</v>
      </c>
      <c r="AF14" s="189">
        <v>20</v>
      </c>
      <c r="AG14" s="190" t="s">
        <v>2530</v>
      </c>
      <c r="AH14" s="182" t="s">
        <v>2531</v>
      </c>
      <c r="AI14" s="191">
        <v>100</v>
      </c>
      <c r="AJ14" s="190"/>
      <c r="AK14" s="182"/>
      <c r="AL14" s="191"/>
      <c r="AM14" s="190"/>
      <c r="AN14" s="182"/>
      <c r="AO14" s="191"/>
      <c r="AP14" s="190"/>
      <c r="AQ14" s="182"/>
      <c r="AR14" s="191"/>
      <c r="AS14" s="190"/>
      <c r="AT14" s="182"/>
      <c r="AU14" s="191"/>
      <c r="AV14" s="190"/>
      <c r="AW14" s="182"/>
      <c r="AX14" s="191"/>
    </row>
    <row r="15" spans="1:50" s="88" customFormat="1" ht="93.05" x14ac:dyDescent="0.25">
      <c r="A15" s="181">
        <v>103</v>
      </c>
      <c r="B15" s="147" t="s">
        <v>8591</v>
      </c>
      <c r="C15" s="182" t="s">
        <v>2536</v>
      </c>
      <c r="D15" s="183" t="s">
        <v>2537</v>
      </c>
      <c r="E15" s="184" t="s">
        <v>2569</v>
      </c>
      <c r="F15" s="182">
        <v>21418</v>
      </c>
      <c r="G15" s="184" t="s">
        <v>2570</v>
      </c>
      <c r="H15" s="182">
        <v>2013</v>
      </c>
      <c r="I15" s="185" t="s">
        <v>2571</v>
      </c>
      <c r="J15" s="186">
        <v>65671.28</v>
      </c>
      <c r="K15" s="182" t="s">
        <v>8592</v>
      </c>
      <c r="L15" s="185" t="s">
        <v>2572</v>
      </c>
      <c r="M15" s="185" t="s">
        <v>2573</v>
      </c>
      <c r="N15" s="185" t="s">
        <v>2574</v>
      </c>
      <c r="O15" s="185" t="s">
        <v>2575</v>
      </c>
      <c r="P15" s="182" t="s">
        <v>2576</v>
      </c>
      <c r="Q15" s="187">
        <v>5.1660235294117651</v>
      </c>
      <c r="R15" s="187">
        <f>13134.24/1700</f>
        <v>7.7260235294117647</v>
      </c>
      <c r="S15" s="187">
        <v>1.06</v>
      </c>
      <c r="T15" s="187">
        <v>2.89</v>
      </c>
      <c r="U15" s="187">
        <f t="shared" si="0"/>
        <v>11.676023529411765</v>
      </c>
      <c r="V15" s="182">
        <v>100</v>
      </c>
      <c r="W15" s="187">
        <v>100</v>
      </c>
      <c r="X15" s="188" t="s">
        <v>2526</v>
      </c>
      <c r="Y15" s="182">
        <v>3</v>
      </c>
      <c r="Z15" s="182">
        <v>12</v>
      </c>
      <c r="AA15" s="182">
        <v>4</v>
      </c>
      <c r="AB15" s="182">
        <v>60</v>
      </c>
      <c r="AC15" s="182"/>
      <c r="AD15" s="182">
        <v>28.91</v>
      </c>
      <c r="AE15" s="182">
        <v>5</v>
      </c>
      <c r="AF15" s="189">
        <v>100</v>
      </c>
      <c r="AG15" s="190" t="s">
        <v>2537</v>
      </c>
      <c r="AH15" s="182" t="s">
        <v>2547</v>
      </c>
      <c r="AI15" s="191">
        <v>100</v>
      </c>
      <c r="AJ15" s="190"/>
      <c r="AK15" s="182"/>
      <c r="AL15" s="191"/>
      <c r="AM15" s="190"/>
      <c r="AN15" s="182"/>
      <c r="AO15" s="191"/>
      <c r="AP15" s="190"/>
      <c r="AQ15" s="182"/>
      <c r="AR15" s="191"/>
      <c r="AS15" s="190"/>
      <c r="AT15" s="182"/>
      <c r="AU15" s="191"/>
      <c r="AV15" s="190"/>
      <c r="AW15" s="182"/>
      <c r="AX15" s="191"/>
    </row>
    <row r="16" spans="1:50" s="88" customFormat="1" ht="132.94999999999999" x14ac:dyDescent="0.25">
      <c r="A16" s="181">
        <v>103</v>
      </c>
      <c r="B16" s="147" t="s">
        <v>8591</v>
      </c>
      <c r="C16" s="182" t="s">
        <v>2536</v>
      </c>
      <c r="D16" s="183" t="s">
        <v>2537</v>
      </c>
      <c r="E16" s="184" t="s">
        <v>2577</v>
      </c>
      <c r="F16" s="182">
        <v>15669</v>
      </c>
      <c r="G16" s="184" t="s">
        <v>2578</v>
      </c>
      <c r="H16" s="182">
        <v>2000</v>
      </c>
      <c r="I16" s="185" t="s">
        <v>2579</v>
      </c>
      <c r="J16" s="186">
        <v>78904.44</v>
      </c>
      <c r="K16" s="182" t="s">
        <v>1970</v>
      </c>
      <c r="L16" s="185" t="s">
        <v>2580</v>
      </c>
      <c r="M16" s="185" t="s">
        <v>2581</v>
      </c>
      <c r="N16" s="185" t="s">
        <v>2582</v>
      </c>
      <c r="O16" s="185" t="s">
        <v>2583</v>
      </c>
      <c r="P16" s="182" t="s">
        <v>2584</v>
      </c>
      <c r="Q16" s="187">
        <v>3.9499999999999993</v>
      </c>
      <c r="R16" s="187">
        <v>0</v>
      </c>
      <c r="S16" s="187">
        <v>1.27</v>
      </c>
      <c r="T16" s="187">
        <v>3.34</v>
      </c>
      <c r="U16" s="187">
        <f t="shared" si="0"/>
        <v>4.6099999999999994</v>
      </c>
      <c r="V16" s="182">
        <v>100</v>
      </c>
      <c r="W16" s="186">
        <v>100</v>
      </c>
      <c r="X16" s="188" t="s">
        <v>2526</v>
      </c>
      <c r="Y16" s="182">
        <v>3</v>
      </c>
      <c r="Z16" s="182">
        <v>12</v>
      </c>
      <c r="AA16" s="182">
        <v>3</v>
      </c>
      <c r="AB16" s="182">
        <v>60</v>
      </c>
      <c r="AC16" s="182">
        <v>13</v>
      </c>
      <c r="AD16" s="182">
        <v>33.4</v>
      </c>
      <c r="AE16" s="182">
        <v>5</v>
      </c>
      <c r="AF16" s="189">
        <v>100</v>
      </c>
      <c r="AG16" s="190" t="s">
        <v>2537</v>
      </c>
      <c r="AH16" s="182" t="s">
        <v>2547</v>
      </c>
      <c r="AI16" s="191">
        <v>100</v>
      </c>
      <c r="AJ16" s="190"/>
      <c r="AK16" s="182"/>
      <c r="AL16" s="191"/>
      <c r="AM16" s="190"/>
      <c r="AN16" s="182"/>
      <c r="AO16" s="191"/>
      <c r="AP16" s="190"/>
      <c r="AQ16" s="182"/>
      <c r="AR16" s="191"/>
      <c r="AS16" s="190"/>
      <c r="AT16" s="182"/>
      <c r="AU16" s="191"/>
      <c r="AV16" s="190"/>
      <c r="AW16" s="182"/>
      <c r="AX16" s="191"/>
    </row>
    <row r="17" spans="1:50" s="88" customFormat="1" ht="93.05" x14ac:dyDescent="0.25">
      <c r="A17" s="181">
        <v>103</v>
      </c>
      <c r="B17" s="147" t="s">
        <v>8591</v>
      </c>
      <c r="C17" s="182" t="s">
        <v>2548</v>
      </c>
      <c r="D17" s="183" t="s">
        <v>2549</v>
      </c>
      <c r="E17" s="184" t="s">
        <v>2550</v>
      </c>
      <c r="F17" s="182">
        <v>14126</v>
      </c>
      <c r="G17" s="184" t="s">
        <v>2585</v>
      </c>
      <c r="H17" s="182">
        <v>2005</v>
      </c>
      <c r="I17" s="185" t="s">
        <v>2586</v>
      </c>
      <c r="J17" s="186">
        <v>123044.02</v>
      </c>
      <c r="K17" s="182" t="s">
        <v>664</v>
      </c>
      <c r="L17" s="185" t="s">
        <v>2553</v>
      </c>
      <c r="M17" s="185" t="s">
        <v>2554</v>
      </c>
      <c r="N17" s="185" t="s">
        <v>2587</v>
      </c>
      <c r="O17" s="185" t="s">
        <v>2588</v>
      </c>
      <c r="P17" s="182" t="s">
        <v>2589</v>
      </c>
      <c r="Q17" s="187">
        <v>5.3000000000000007</v>
      </c>
      <c r="R17" s="187">
        <v>0</v>
      </c>
      <c r="S17" s="187">
        <v>1.98</v>
      </c>
      <c r="T17" s="187">
        <v>4.34</v>
      </c>
      <c r="U17" s="187">
        <f t="shared" si="0"/>
        <v>6.32</v>
      </c>
      <c r="V17" s="182">
        <v>100</v>
      </c>
      <c r="W17" s="186">
        <v>100</v>
      </c>
      <c r="X17" s="188" t="s">
        <v>2526</v>
      </c>
      <c r="Y17" s="182">
        <v>3</v>
      </c>
      <c r="Z17" s="182">
        <v>10</v>
      </c>
      <c r="AA17" s="182">
        <v>6</v>
      </c>
      <c r="AB17" s="182">
        <v>60</v>
      </c>
      <c r="AC17" s="182">
        <v>314</v>
      </c>
      <c r="AD17" s="187">
        <v>43.43</v>
      </c>
      <c r="AE17" s="182">
        <v>5</v>
      </c>
      <c r="AF17" s="189">
        <v>100</v>
      </c>
      <c r="AG17" s="190" t="s">
        <v>2549</v>
      </c>
      <c r="AH17" s="182" t="s">
        <v>2550</v>
      </c>
      <c r="AI17" s="191">
        <v>40</v>
      </c>
      <c r="AJ17" s="190" t="s">
        <v>740</v>
      </c>
      <c r="AK17" s="182" t="s">
        <v>2558</v>
      </c>
      <c r="AL17" s="191">
        <v>10</v>
      </c>
      <c r="AM17" s="190" t="s">
        <v>2590</v>
      </c>
      <c r="AN17" s="182" t="s">
        <v>2550</v>
      </c>
      <c r="AO17" s="191">
        <v>30</v>
      </c>
      <c r="AP17" s="190" t="s">
        <v>2559</v>
      </c>
      <c r="AQ17" s="182"/>
      <c r="AR17" s="191">
        <v>10</v>
      </c>
      <c r="AS17" s="190" t="s">
        <v>1911</v>
      </c>
      <c r="AT17" s="182"/>
      <c r="AU17" s="191">
        <v>10</v>
      </c>
      <c r="AV17" s="190"/>
      <c r="AW17" s="182"/>
      <c r="AX17" s="191"/>
    </row>
    <row r="18" spans="1:50" s="88" customFormat="1" ht="53.2" x14ac:dyDescent="0.25">
      <c r="A18" s="181">
        <v>103</v>
      </c>
      <c r="B18" s="147" t="s">
        <v>8591</v>
      </c>
      <c r="C18" s="182" t="s">
        <v>2548</v>
      </c>
      <c r="D18" s="183" t="s">
        <v>2549</v>
      </c>
      <c r="E18" s="184" t="s">
        <v>2550</v>
      </c>
      <c r="F18" s="182">
        <v>14126</v>
      </c>
      <c r="G18" s="184" t="s">
        <v>2591</v>
      </c>
      <c r="H18" s="182">
        <v>2002</v>
      </c>
      <c r="I18" s="185" t="s">
        <v>2592</v>
      </c>
      <c r="J18" s="186">
        <v>153698.79999999999</v>
      </c>
      <c r="K18" s="182" t="s">
        <v>867</v>
      </c>
      <c r="L18" s="185" t="s">
        <v>2553</v>
      </c>
      <c r="M18" s="185" t="s">
        <v>2554</v>
      </c>
      <c r="N18" s="185" t="s">
        <v>2593</v>
      </c>
      <c r="O18" s="185" t="s">
        <v>2594</v>
      </c>
      <c r="P18" s="182" t="s">
        <v>2595</v>
      </c>
      <c r="Q18" s="187">
        <v>5.53</v>
      </c>
      <c r="R18" s="187">
        <v>0</v>
      </c>
      <c r="S18" s="187">
        <v>2.4700000000000002</v>
      </c>
      <c r="T18" s="187">
        <v>4.34</v>
      </c>
      <c r="U18" s="187">
        <f t="shared" si="0"/>
        <v>6.8100000000000005</v>
      </c>
      <c r="V18" s="182">
        <v>100</v>
      </c>
      <c r="W18" s="186">
        <v>100</v>
      </c>
      <c r="X18" s="188" t="s">
        <v>2526</v>
      </c>
      <c r="Y18" s="182">
        <v>3</v>
      </c>
      <c r="Z18" s="182">
        <v>1</v>
      </c>
      <c r="AA18" s="182">
        <v>2</v>
      </c>
      <c r="AB18" s="182">
        <v>60</v>
      </c>
      <c r="AC18" s="182">
        <v>16</v>
      </c>
      <c r="AD18" s="182">
        <v>43.43</v>
      </c>
      <c r="AE18" s="182">
        <v>5</v>
      </c>
      <c r="AF18" s="189">
        <v>100</v>
      </c>
      <c r="AG18" s="190" t="s">
        <v>2549</v>
      </c>
      <c r="AH18" s="182" t="s">
        <v>2550</v>
      </c>
      <c r="AI18" s="191">
        <v>40</v>
      </c>
      <c r="AJ18" s="190" t="s">
        <v>740</v>
      </c>
      <c r="AK18" s="182" t="s">
        <v>2558</v>
      </c>
      <c r="AL18" s="191">
        <v>40</v>
      </c>
      <c r="AM18" s="190" t="s">
        <v>2559</v>
      </c>
      <c r="AN18" s="182"/>
      <c r="AO18" s="191">
        <v>10</v>
      </c>
      <c r="AP18" s="190" t="s">
        <v>1911</v>
      </c>
      <c r="AQ18" s="182"/>
      <c r="AR18" s="191">
        <v>10</v>
      </c>
      <c r="AS18" s="190"/>
      <c r="AT18" s="182"/>
      <c r="AU18" s="191"/>
      <c r="AV18" s="190"/>
      <c r="AW18" s="182"/>
      <c r="AX18" s="191"/>
    </row>
    <row r="19" spans="1:50" s="88" customFormat="1" ht="53.2" x14ac:dyDescent="0.25">
      <c r="A19" s="181">
        <v>103</v>
      </c>
      <c r="B19" s="147" t="s">
        <v>8591</v>
      </c>
      <c r="C19" s="182" t="s">
        <v>2596</v>
      </c>
      <c r="D19" s="183" t="s">
        <v>2597</v>
      </c>
      <c r="E19" s="184" t="s">
        <v>2598</v>
      </c>
      <c r="F19" s="182">
        <v>14231</v>
      </c>
      <c r="G19" s="184" t="s">
        <v>2599</v>
      </c>
      <c r="H19" s="182">
        <v>2011</v>
      </c>
      <c r="I19" s="185" t="s">
        <v>2599</v>
      </c>
      <c r="J19" s="186">
        <v>135315.84</v>
      </c>
      <c r="K19" s="182" t="s">
        <v>8592</v>
      </c>
      <c r="L19" s="185" t="s">
        <v>2553</v>
      </c>
      <c r="M19" s="185" t="s">
        <v>2600</v>
      </c>
      <c r="N19" s="185" t="s">
        <v>2601</v>
      </c>
      <c r="O19" s="185" t="s">
        <v>2602</v>
      </c>
      <c r="P19" s="182" t="s">
        <v>2603</v>
      </c>
      <c r="Q19" s="187">
        <v>4.53</v>
      </c>
      <c r="R19" s="187">
        <v>0</v>
      </c>
      <c r="S19" s="187">
        <v>2.17</v>
      </c>
      <c r="T19" s="187">
        <v>3.48</v>
      </c>
      <c r="U19" s="187">
        <f t="shared" si="0"/>
        <v>5.65</v>
      </c>
      <c r="V19" s="182">
        <v>100</v>
      </c>
      <c r="W19" s="186">
        <v>96</v>
      </c>
      <c r="X19" s="188" t="s">
        <v>2526</v>
      </c>
      <c r="Y19" s="182">
        <v>3</v>
      </c>
      <c r="Z19" s="182">
        <v>11</v>
      </c>
      <c r="AA19" s="182">
        <v>5</v>
      </c>
      <c r="AB19" s="182">
        <v>4</v>
      </c>
      <c r="AC19" s="182"/>
      <c r="AD19" s="182">
        <v>34.82</v>
      </c>
      <c r="AE19" s="182">
        <v>5</v>
      </c>
      <c r="AF19" s="189">
        <v>100</v>
      </c>
      <c r="AG19" s="190" t="s">
        <v>2597</v>
      </c>
      <c r="AH19" s="182" t="s">
        <v>2604</v>
      </c>
      <c r="AI19" s="191">
        <v>100</v>
      </c>
      <c r="AJ19" s="190"/>
      <c r="AK19" s="182"/>
      <c r="AL19" s="191"/>
      <c r="AM19" s="190"/>
      <c r="AN19" s="182"/>
      <c r="AO19" s="191"/>
      <c r="AP19" s="190"/>
      <c r="AQ19" s="182"/>
      <c r="AR19" s="191"/>
      <c r="AS19" s="190"/>
      <c r="AT19" s="182"/>
      <c r="AU19" s="191"/>
      <c r="AV19" s="190"/>
      <c r="AW19" s="182"/>
      <c r="AX19" s="191"/>
    </row>
    <row r="20" spans="1:50" s="88" customFormat="1" ht="132.94999999999999" x14ac:dyDescent="0.25">
      <c r="A20" s="181">
        <v>103</v>
      </c>
      <c r="B20" s="147" t="s">
        <v>8591</v>
      </c>
      <c r="C20" s="182" t="s">
        <v>2536</v>
      </c>
      <c r="D20" s="183" t="s">
        <v>2537</v>
      </c>
      <c r="E20" s="184" t="s">
        <v>2577</v>
      </c>
      <c r="F20" s="182">
        <v>15669</v>
      </c>
      <c r="G20" s="184" t="s">
        <v>2605</v>
      </c>
      <c r="H20" s="182">
        <v>2014</v>
      </c>
      <c r="I20" s="185" t="s">
        <v>2606</v>
      </c>
      <c r="J20" s="186">
        <v>53667.51</v>
      </c>
      <c r="K20" s="182" t="s">
        <v>8592</v>
      </c>
      <c r="L20" s="185" t="s">
        <v>2580</v>
      </c>
      <c r="M20" s="185" t="s">
        <v>2581</v>
      </c>
      <c r="N20" s="185" t="s">
        <v>2607</v>
      </c>
      <c r="O20" s="185" t="s">
        <v>2608</v>
      </c>
      <c r="P20" s="182" t="s">
        <v>2609</v>
      </c>
      <c r="Q20" s="187">
        <v>7.2038352941176473</v>
      </c>
      <c r="R20" s="187">
        <f>10733.52/1700</f>
        <v>6.3138352941176477</v>
      </c>
      <c r="S20" s="187">
        <v>0.86</v>
      </c>
      <c r="T20" s="187">
        <v>3.34</v>
      </c>
      <c r="U20" s="187">
        <f t="shared" si="0"/>
        <v>10.513835294117648</v>
      </c>
      <c r="V20" s="182">
        <v>100</v>
      </c>
      <c r="W20" s="186">
        <v>97</v>
      </c>
      <c r="X20" s="188" t="s">
        <v>2526</v>
      </c>
      <c r="Y20" s="182">
        <v>3</v>
      </c>
      <c r="Z20" s="182">
        <v>12</v>
      </c>
      <c r="AA20" s="182">
        <v>3</v>
      </c>
      <c r="AB20" s="182">
        <v>60</v>
      </c>
      <c r="AC20" s="182">
        <v>316</v>
      </c>
      <c r="AD20" s="182">
        <v>33.4</v>
      </c>
      <c r="AE20" s="182">
        <v>5</v>
      </c>
      <c r="AF20" s="189">
        <v>100</v>
      </c>
      <c r="AG20" s="190" t="s">
        <v>2537</v>
      </c>
      <c r="AH20" s="182" t="s">
        <v>2547</v>
      </c>
      <c r="AI20" s="191">
        <v>100</v>
      </c>
      <c r="AJ20" s="190"/>
      <c r="AK20" s="182"/>
      <c r="AL20" s="191"/>
      <c r="AM20" s="190"/>
      <c r="AN20" s="182"/>
      <c r="AO20" s="191"/>
      <c r="AP20" s="190"/>
      <c r="AQ20" s="182"/>
      <c r="AR20" s="191"/>
      <c r="AS20" s="190"/>
      <c r="AT20" s="182"/>
      <c r="AU20" s="191"/>
      <c r="AV20" s="190"/>
      <c r="AW20" s="182"/>
      <c r="AX20" s="191"/>
    </row>
    <row r="21" spans="1:50" s="88" customFormat="1" ht="132.94999999999999" x14ac:dyDescent="0.25">
      <c r="A21" s="181">
        <v>103</v>
      </c>
      <c r="B21" s="147" t="s">
        <v>8591</v>
      </c>
      <c r="C21" s="182" t="s">
        <v>2536</v>
      </c>
      <c r="D21" s="183" t="s">
        <v>2537</v>
      </c>
      <c r="E21" s="184" t="s">
        <v>2577</v>
      </c>
      <c r="F21" s="182">
        <v>15669</v>
      </c>
      <c r="G21" s="184" t="s">
        <v>2610</v>
      </c>
      <c r="H21" s="182">
        <v>2004</v>
      </c>
      <c r="I21" s="185" t="s">
        <v>2611</v>
      </c>
      <c r="J21" s="186">
        <v>85342.22</v>
      </c>
      <c r="K21" s="182" t="s">
        <v>664</v>
      </c>
      <c r="L21" s="185" t="s">
        <v>2580</v>
      </c>
      <c r="M21" s="185" t="s">
        <v>2581</v>
      </c>
      <c r="N21" s="185" t="s">
        <v>2607</v>
      </c>
      <c r="O21" s="185" t="s">
        <v>2608</v>
      </c>
      <c r="P21" s="182" t="s">
        <v>2612</v>
      </c>
      <c r="Q21" s="187">
        <v>4</v>
      </c>
      <c r="R21" s="187">
        <v>0</v>
      </c>
      <c r="S21" s="187">
        <v>1.37</v>
      </c>
      <c r="T21" s="187">
        <v>3.34</v>
      </c>
      <c r="U21" s="187">
        <f t="shared" si="0"/>
        <v>4.71</v>
      </c>
      <c r="V21" s="182">
        <v>100</v>
      </c>
      <c r="W21" s="186">
        <v>100</v>
      </c>
      <c r="X21" s="188" t="s">
        <v>2526</v>
      </c>
      <c r="Y21" s="182">
        <v>3</v>
      </c>
      <c r="Z21" s="182">
        <v>12</v>
      </c>
      <c r="AA21" s="182">
        <v>3</v>
      </c>
      <c r="AB21" s="182">
        <v>60</v>
      </c>
      <c r="AC21" s="182">
        <v>316</v>
      </c>
      <c r="AD21" s="182">
        <v>33.4</v>
      </c>
      <c r="AE21" s="182">
        <v>5</v>
      </c>
      <c r="AF21" s="189">
        <v>100</v>
      </c>
      <c r="AG21" s="190" t="s">
        <v>2537</v>
      </c>
      <c r="AH21" s="182" t="s">
        <v>2547</v>
      </c>
      <c r="AI21" s="191">
        <v>100</v>
      </c>
      <c r="AJ21" s="190"/>
      <c r="AK21" s="182"/>
      <c r="AL21" s="191"/>
      <c r="AM21" s="190"/>
      <c r="AN21" s="182"/>
      <c r="AO21" s="191"/>
      <c r="AP21" s="190" t="s">
        <v>1144</v>
      </c>
      <c r="AQ21" s="182"/>
      <c r="AR21" s="191"/>
      <c r="AS21" s="190"/>
      <c r="AT21" s="182"/>
      <c r="AU21" s="191"/>
      <c r="AV21" s="190"/>
      <c r="AW21" s="182"/>
      <c r="AX21" s="191"/>
    </row>
    <row r="22" spans="1:50" s="88" customFormat="1" ht="106.35" x14ac:dyDescent="0.25">
      <c r="A22" s="181">
        <v>103</v>
      </c>
      <c r="B22" s="147" t="s">
        <v>8591</v>
      </c>
      <c r="C22" s="193" t="s">
        <v>2613</v>
      </c>
      <c r="D22" s="183" t="s">
        <v>2614</v>
      </c>
      <c r="E22" s="184" t="s">
        <v>2615</v>
      </c>
      <c r="F22" s="182" t="s">
        <v>2616</v>
      </c>
      <c r="G22" s="184" t="s">
        <v>2617</v>
      </c>
      <c r="H22" s="182">
        <v>2013</v>
      </c>
      <c r="I22" s="185" t="s">
        <v>2618</v>
      </c>
      <c r="J22" s="186">
        <v>167133.49</v>
      </c>
      <c r="K22" s="182" t="s">
        <v>8592</v>
      </c>
      <c r="L22" s="185" t="s">
        <v>2619</v>
      </c>
      <c r="M22" s="185" t="s">
        <v>2620</v>
      </c>
      <c r="N22" s="185" t="s">
        <v>2621</v>
      </c>
      <c r="O22" s="185" t="s">
        <v>2622</v>
      </c>
      <c r="P22" s="182" t="s">
        <v>2623</v>
      </c>
      <c r="Q22" s="187">
        <v>4.1127764705882379</v>
      </c>
      <c r="R22" s="187">
        <f>33426.72/1700</f>
        <v>19.662776470588238</v>
      </c>
      <c r="S22" s="187">
        <v>2.69</v>
      </c>
      <c r="T22" s="187">
        <v>2.81</v>
      </c>
      <c r="U22" s="187">
        <f t="shared" si="0"/>
        <v>25.162776470588238</v>
      </c>
      <c r="V22" s="182">
        <v>100</v>
      </c>
      <c r="W22" s="186">
        <v>100</v>
      </c>
      <c r="X22" s="188" t="s">
        <v>2526</v>
      </c>
      <c r="Y22" s="182">
        <v>5</v>
      </c>
      <c r="Z22" s="182">
        <v>1</v>
      </c>
      <c r="AA22" s="182">
        <v>2</v>
      </c>
      <c r="AB22" s="182">
        <v>34</v>
      </c>
      <c r="AC22" s="182"/>
      <c r="AD22" s="182">
        <v>28.08</v>
      </c>
      <c r="AE22" s="182">
        <v>5</v>
      </c>
      <c r="AF22" s="189">
        <v>100</v>
      </c>
      <c r="AG22" s="190" t="s">
        <v>2559</v>
      </c>
      <c r="AH22" s="182" t="s">
        <v>2624</v>
      </c>
      <c r="AI22" s="191">
        <v>40</v>
      </c>
      <c r="AJ22" s="190" t="s">
        <v>2625</v>
      </c>
      <c r="AK22" s="182" t="s">
        <v>2626</v>
      </c>
      <c r="AL22" s="191">
        <v>20</v>
      </c>
      <c r="AM22" s="190" t="s">
        <v>1947</v>
      </c>
      <c r="AN22" s="182" t="s">
        <v>2615</v>
      </c>
      <c r="AO22" s="191">
        <v>40</v>
      </c>
      <c r="AP22" s="190"/>
      <c r="AQ22" s="182"/>
      <c r="AR22" s="191"/>
      <c r="AS22" s="190"/>
      <c r="AT22" s="182"/>
      <c r="AU22" s="191"/>
      <c r="AV22" s="190"/>
      <c r="AW22" s="182"/>
      <c r="AX22" s="191"/>
    </row>
    <row r="23" spans="1:50" s="88" customFormat="1" ht="66.5" x14ac:dyDescent="0.25">
      <c r="A23" s="181">
        <v>103</v>
      </c>
      <c r="B23" s="147" t="s">
        <v>8591</v>
      </c>
      <c r="C23" s="182" t="s">
        <v>2560</v>
      </c>
      <c r="D23" s="183" t="s">
        <v>2532</v>
      </c>
      <c r="E23" s="184" t="s">
        <v>2627</v>
      </c>
      <c r="F23" s="182">
        <v>16256</v>
      </c>
      <c r="G23" s="184" t="s">
        <v>2628</v>
      </c>
      <c r="H23" s="182">
        <v>2011</v>
      </c>
      <c r="I23" s="185" t="s">
        <v>2629</v>
      </c>
      <c r="J23" s="186">
        <v>60582.77</v>
      </c>
      <c r="K23" s="182" t="s">
        <v>8592</v>
      </c>
      <c r="L23" s="185" t="s">
        <v>2553</v>
      </c>
      <c r="M23" s="185" t="s">
        <v>2554</v>
      </c>
      <c r="N23" s="185" t="s">
        <v>2630</v>
      </c>
      <c r="O23" s="185" t="s">
        <v>2631</v>
      </c>
      <c r="P23" s="182" t="s">
        <v>2632</v>
      </c>
      <c r="Q23" s="187">
        <v>3.34</v>
      </c>
      <c r="R23" s="187">
        <v>0</v>
      </c>
      <c r="S23" s="187">
        <v>0.97</v>
      </c>
      <c r="T23" s="187">
        <v>2.87</v>
      </c>
      <c r="U23" s="187">
        <f t="shared" si="0"/>
        <v>3.84</v>
      </c>
      <c r="V23" s="182">
        <v>100</v>
      </c>
      <c r="W23" s="186">
        <v>100</v>
      </c>
      <c r="X23" s="188" t="s">
        <v>2526</v>
      </c>
      <c r="Y23" s="182">
        <v>3</v>
      </c>
      <c r="Z23" s="182">
        <v>2</v>
      </c>
      <c r="AA23" s="182">
        <v>3</v>
      </c>
      <c r="AB23" s="182">
        <v>44</v>
      </c>
      <c r="AC23" s="182"/>
      <c r="AD23" s="182">
        <v>28.68</v>
      </c>
      <c r="AE23" s="182">
        <v>5</v>
      </c>
      <c r="AF23" s="189">
        <v>100</v>
      </c>
      <c r="AG23" s="190" t="s">
        <v>2532</v>
      </c>
      <c r="AH23" s="182" t="s">
        <v>2533</v>
      </c>
      <c r="AI23" s="191">
        <v>50</v>
      </c>
      <c r="AJ23" s="190" t="s">
        <v>2633</v>
      </c>
      <c r="AK23" s="182" t="s">
        <v>2634</v>
      </c>
      <c r="AL23" s="191">
        <v>5</v>
      </c>
      <c r="AM23" s="190" t="s">
        <v>2559</v>
      </c>
      <c r="AN23" s="182" t="s">
        <v>2635</v>
      </c>
      <c r="AO23" s="191">
        <v>35</v>
      </c>
      <c r="AP23" s="190" t="s">
        <v>1947</v>
      </c>
      <c r="AQ23" s="182" t="s">
        <v>2533</v>
      </c>
      <c r="AR23" s="191">
        <v>10</v>
      </c>
      <c r="AS23" s="190"/>
      <c r="AT23" s="182"/>
      <c r="AU23" s="191"/>
      <c r="AV23" s="190"/>
      <c r="AW23" s="182"/>
      <c r="AX23" s="191"/>
    </row>
    <row r="24" spans="1:50" s="88" customFormat="1" ht="66.5" x14ac:dyDescent="0.25">
      <c r="A24" s="181">
        <v>103</v>
      </c>
      <c r="B24" s="147" t="s">
        <v>8591</v>
      </c>
      <c r="C24" s="182" t="s">
        <v>2517</v>
      </c>
      <c r="D24" s="183" t="s">
        <v>2636</v>
      </c>
      <c r="E24" s="184" t="s">
        <v>2529</v>
      </c>
      <c r="F24" s="182" t="s">
        <v>2637</v>
      </c>
      <c r="G24" s="184" t="s">
        <v>2638</v>
      </c>
      <c r="H24" s="182">
        <v>2003</v>
      </c>
      <c r="I24" s="185" t="s">
        <v>2639</v>
      </c>
      <c r="J24" s="186">
        <v>51948.46</v>
      </c>
      <c r="K24" s="182" t="s">
        <v>867</v>
      </c>
      <c r="L24" s="185" t="s">
        <v>2640</v>
      </c>
      <c r="M24" s="185" t="s">
        <v>2641</v>
      </c>
      <c r="N24" s="185" t="s">
        <v>2642</v>
      </c>
      <c r="O24" s="185" t="s">
        <v>2643</v>
      </c>
      <c r="P24" s="182" t="s">
        <v>2644</v>
      </c>
      <c r="Q24" s="187">
        <v>4.5600000000000005</v>
      </c>
      <c r="R24" s="187">
        <v>0</v>
      </c>
      <c r="S24" s="187">
        <v>0.83</v>
      </c>
      <c r="T24" s="187">
        <v>4.16</v>
      </c>
      <c r="U24" s="187">
        <f t="shared" si="0"/>
        <v>4.99</v>
      </c>
      <c r="V24" s="182">
        <v>100</v>
      </c>
      <c r="W24" s="186">
        <v>100</v>
      </c>
      <c r="X24" s="188" t="s">
        <v>2526</v>
      </c>
      <c r="Y24" s="182">
        <v>3</v>
      </c>
      <c r="Z24" s="182">
        <v>11</v>
      </c>
      <c r="AA24" s="182">
        <v>4</v>
      </c>
      <c r="AB24" s="182">
        <v>4</v>
      </c>
      <c r="AC24" s="182">
        <v>72</v>
      </c>
      <c r="AD24" s="182">
        <v>41.55</v>
      </c>
      <c r="AE24" s="182">
        <v>5</v>
      </c>
      <c r="AF24" s="189">
        <v>100</v>
      </c>
      <c r="AG24" s="190" t="s">
        <v>2636</v>
      </c>
      <c r="AH24" s="182" t="s">
        <v>2529</v>
      </c>
      <c r="AI24" s="191">
        <v>16</v>
      </c>
      <c r="AJ24" s="190" t="s">
        <v>2530</v>
      </c>
      <c r="AK24" s="182" t="s">
        <v>2531</v>
      </c>
      <c r="AL24" s="191">
        <v>41</v>
      </c>
      <c r="AM24" s="190" t="s">
        <v>2527</v>
      </c>
      <c r="AN24" s="182" t="s">
        <v>2518</v>
      </c>
      <c r="AO24" s="191">
        <v>10</v>
      </c>
      <c r="AP24" s="190" t="s">
        <v>2645</v>
      </c>
      <c r="AQ24" s="182" t="s">
        <v>2533</v>
      </c>
      <c r="AR24" s="191">
        <v>18</v>
      </c>
      <c r="AS24" s="190" t="s">
        <v>1911</v>
      </c>
      <c r="AT24" s="182"/>
      <c r="AU24" s="191">
        <v>11</v>
      </c>
      <c r="AV24" s="190" t="s">
        <v>2646</v>
      </c>
      <c r="AW24" s="182"/>
      <c r="AX24" s="191">
        <v>4</v>
      </c>
    </row>
    <row r="25" spans="1:50" s="88" customFormat="1" ht="53.2" x14ac:dyDescent="0.25">
      <c r="A25" s="181">
        <v>103</v>
      </c>
      <c r="B25" s="147" t="s">
        <v>8591</v>
      </c>
      <c r="C25" s="182" t="s">
        <v>2596</v>
      </c>
      <c r="D25" s="183" t="s">
        <v>2597</v>
      </c>
      <c r="E25" s="184" t="s">
        <v>2647</v>
      </c>
      <c r="F25" s="182">
        <v>13530</v>
      </c>
      <c r="G25" s="184" t="s">
        <v>2648</v>
      </c>
      <c r="H25" s="182">
        <v>2007</v>
      </c>
      <c r="I25" s="185" t="s">
        <v>2649</v>
      </c>
      <c r="J25" s="186">
        <v>86603.38</v>
      </c>
      <c r="K25" s="182" t="s">
        <v>8592</v>
      </c>
      <c r="L25" s="185" t="s">
        <v>2553</v>
      </c>
      <c r="M25" s="185" t="s">
        <v>2554</v>
      </c>
      <c r="N25" s="185" t="s">
        <v>2650</v>
      </c>
      <c r="O25" s="185" t="s">
        <v>2651</v>
      </c>
      <c r="P25" s="182" t="s">
        <v>2652</v>
      </c>
      <c r="Q25" s="187">
        <v>4.32</v>
      </c>
      <c r="R25" s="187">
        <v>0</v>
      </c>
      <c r="S25" s="187">
        <v>1.39</v>
      </c>
      <c r="T25" s="187">
        <v>3.65</v>
      </c>
      <c r="U25" s="187">
        <f t="shared" si="0"/>
        <v>5.04</v>
      </c>
      <c r="V25" s="182">
        <v>100</v>
      </c>
      <c r="W25" s="186">
        <v>100</v>
      </c>
      <c r="X25" s="188" t="s">
        <v>2526</v>
      </c>
      <c r="Y25" s="182"/>
      <c r="Z25" s="182"/>
      <c r="AA25" s="182"/>
      <c r="AB25" s="182">
        <v>4</v>
      </c>
      <c r="AC25" s="182"/>
      <c r="AD25" s="182">
        <v>36.49</v>
      </c>
      <c r="AE25" s="182">
        <v>5</v>
      </c>
      <c r="AF25" s="189">
        <v>100</v>
      </c>
      <c r="AG25" s="190" t="s">
        <v>2597</v>
      </c>
      <c r="AH25" s="182" t="s">
        <v>2647</v>
      </c>
      <c r="AI25" s="191">
        <v>100</v>
      </c>
      <c r="AJ25" s="190"/>
      <c r="AK25" s="182"/>
      <c r="AL25" s="191"/>
      <c r="AM25" s="190"/>
      <c r="AN25" s="182"/>
      <c r="AO25" s="191"/>
      <c r="AP25" s="190"/>
      <c r="AQ25" s="182"/>
      <c r="AR25" s="191"/>
      <c r="AS25" s="190"/>
      <c r="AT25" s="182"/>
      <c r="AU25" s="191"/>
      <c r="AV25" s="190"/>
      <c r="AW25" s="182"/>
      <c r="AX25" s="191"/>
    </row>
    <row r="26" spans="1:50" s="88" customFormat="1" ht="79.75" x14ac:dyDescent="0.25">
      <c r="A26" s="181">
        <v>103</v>
      </c>
      <c r="B26" s="147" t="s">
        <v>8591</v>
      </c>
      <c r="C26" s="182" t="s">
        <v>2653</v>
      </c>
      <c r="D26" s="183" t="s">
        <v>2549</v>
      </c>
      <c r="E26" s="184" t="s">
        <v>2550</v>
      </c>
      <c r="F26" s="182">
        <v>14126</v>
      </c>
      <c r="G26" s="184" t="s">
        <v>351</v>
      </c>
      <c r="H26" s="182">
        <v>2008</v>
      </c>
      <c r="I26" s="185" t="s">
        <v>2654</v>
      </c>
      <c r="J26" s="186">
        <v>73571.88</v>
      </c>
      <c r="K26" s="182" t="s">
        <v>8592</v>
      </c>
      <c r="L26" s="185" t="s">
        <v>2553</v>
      </c>
      <c r="M26" s="185" t="s">
        <v>2655</v>
      </c>
      <c r="N26" s="185" t="s">
        <v>2656</v>
      </c>
      <c r="O26" s="185" t="s">
        <v>2657</v>
      </c>
      <c r="P26" s="182" t="s">
        <v>2658</v>
      </c>
      <c r="Q26" s="187">
        <v>4.9099999999999993</v>
      </c>
      <c r="R26" s="187">
        <v>0</v>
      </c>
      <c r="S26" s="187">
        <v>1.18</v>
      </c>
      <c r="T26" s="187">
        <v>4.34</v>
      </c>
      <c r="U26" s="187">
        <f t="shared" si="0"/>
        <v>5.52</v>
      </c>
      <c r="V26" s="182">
        <v>100</v>
      </c>
      <c r="W26" s="186">
        <v>98</v>
      </c>
      <c r="X26" s="188" t="s">
        <v>2526</v>
      </c>
      <c r="Y26" s="182"/>
      <c r="Z26" s="182"/>
      <c r="AA26" s="182"/>
      <c r="AB26" s="182">
        <v>60</v>
      </c>
      <c r="AC26" s="182"/>
      <c r="AD26" s="182">
        <v>43.43</v>
      </c>
      <c r="AE26" s="182">
        <v>5</v>
      </c>
      <c r="AF26" s="189">
        <v>100</v>
      </c>
      <c r="AG26" s="190" t="s">
        <v>2549</v>
      </c>
      <c r="AH26" s="182" t="s">
        <v>2550</v>
      </c>
      <c r="AI26" s="191">
        <v>13</v>
      </c>
      <c r="AJ26" s="190" t="s">
        <v>2590</v>
      </c>
      <c r="AK26" s="182" t="s">
        <v>2550</v>
      </c>
      <c r="AL26" s="191">
        <v>39</v>
      </c>
      <c r="AM26" s="190" t="s">
        <v>1911</v>
      </c>
      <c r="AN26" s="182"/>
      <c r="AO26" s="191">
        <v>38</v>
      </c>
      <c r="AP26" s="190"/>
      <c r="AQ26" s="182"/>
      <c r="AR26" s="191"/>
      <c r="AS26" s="190"/>
      <c r="AT26" s="182"/>
      <c r="AU26" s="191"/>
      <c r="AV26" s="190"/>
      <c r="AW26" s="182"/>
      <c r="AX26" s="191"/>
    </row>
    <row r="27" spans="1:50" s="88" customFormat="1" ht="66.5" x14ac:dyDescent="0.25">
      <c r="A27" s="181">
        <v>103</v>
      </c>
      <c r="B27" s="147" t="s">
        <v>8591</v>
      </c>
      <c r="C27" s="182" t="s">
        <v>2659</v>
      </c>
      <c r="D27" s="183" t="s">
        <v>2660</v>
      </c>
      <c r="E27" s="184" t="s">
        <v>2661</v>
      </c>
      <c r="F27" s="182">
        <v>15639</v>
      </c>
      <c r="G27" s="184" t="s">
        <v>2662</v>
      </c>
      <c r="H27" s="182">
        <v>2010</v>
      </c>
      <c r="I27" s="185" t="s">
        <v>2663</v>
      </c>
      <c r="J27" s="186">
        <v>61587.06</v>
      </c>
      <c r="K27" s="182" t="s">
        <v>8592</v>
      </c>
      <c r="L27" s="185" t="s">
        <v>2664</v>
      </c>
      <c r="M27" s="185" t="s">
        <v>2665</v>
      </c>
      <c r="N27" s="185" t="s">
        <v>2666</v>
      </c>
      <c r="O27" s="185" t="s">
        <v>2667</v>
      </c>
      <c r="P27" s="182" t="s">
        <v>2668</v>
      </c>
      <c r="Q27" s="187">
        <v>3.08</v>
      </c>
      <c r="R27" s="187">
        <v>0</v>
      </c>
      <c r="S27" s="187">
        <v>0.99</v>
      </c>
      <c r="T27" s="187">
        <v>2.6</v>
      </c>
      <c r="U27" s="187">
        <f t="shared" si="0"/>
        <v>3.59</v>
      </c>
      <c r="V27" s="182">
        <v>70</v>
      </c>
      <c r="W27" s="186">
        <v>100</v>
      </c>
      <c r="X27" s="188" t="s">
        <v>2526</v>
      </c>
      <c r="Y27" s="182">
        <v>1</v>
      </c>
      <c r="Z27" s="182">
        <v>8</v>
      </c>
      <c r="AA27" s="182">
        <v>1</v>
      </c>
      <c r="AB27" s="182">
        <v>66</v>
      </c>
      <c r="AC27" s="182"/>
      <c r="AD27" s="182">
        <v>26.01</v>
      </c>
      <c r="AE27" s="182">
        <v>5</v>
      </c>
      <c r="AF27" s="189">
        <v>70</v>
      </c>
      <c r="AG27" s="190"/>
      <c r="AH27" s="182" t="s">
        <v>2669</v>
      </c>
      <c r="AI27" s="191">
        <v>84</v>
      </c>
      <c r="AJ27" s="190" t="s">
        <v>2670</v>
      </c>
      <c r="AK27" s="182" t="s">
        <v>2671</v>
      </c>
      <c r="AL27" s="191">
        <v>1</v>
      </c>
      <c r="AM27" s="190" t="s">
        <v>2559</v>
      </c>
      <c r="AN27" s="182" t="s">
        <v>2635</v>
      </c>
      <c r="AO27" s="191">
        <v>15</v>
      </c>
      <c r="AP27" s="190"/>
      <c r="AQ27" s="182"/>
      <c r="AR27" s="191"/>
      <c r="AS27" s="190"/>
      <c r="AT27" s="182"/>
      <c r="AU27" s="191"/>
      <c r="AV27" s="190"/>
      <c r="AW27" s="182"/>
      <c r="AX27" s="191"/>
    </row>
    <row r="28" spans="1:50" s="88" customFormat="1" ht="53.2" x14ac:dyDescent="0.25">
      <c r="A28" s="181">
        <v>103</v>
      </c>
      <c r="B28" s="147" t="s">
        <v>8591</v>
      </c>
      <c r="C28" s="182" t="s">
        <v>2596</v>
      </c>
      <c r="D28" s="183" t="s">
        <v>2597</v>
      </c>
      <c r="E28" s="184" t="s">
        <v>2598</v>
      </c>
      <c r="F28" s="182">
        <v>14231</v>
      </c>
      <c r="G28" s="184" t="s">
        <v>2672</v>
      </c>
      <c r="H28" s="182">
        <v>2002</v>
      </c>
      <c r="I28" s="185" t="s">
        <v>2673</v>
      </c>
      <c r="J28" s="186">
        <v>200030</v>
      </c>
      <c r="K28" s="182" t="s">
        <v>867</v>
      </c>
      <c r="L28" s="185" t="s">
        <v>2553</v>
      </c>
      <c r="M28" s="185" t="s">
        <v>2554</v>
      </c>
      <c r="N28" s="185" t="s">
        <v>2674</v>
      </c>
      <c r="O28" s="185" t="s">
        <v>2675</v>
      </c>
      <c r="P28" s="182" t="s">
        <v>2676</v>
      </c>
      <c r="Q28" s="187">
        <v>5.0299999999999994</v>
      </c>
      <c r="R28" s="187">
        <v>0</v>
      </c>
      <c r="S28" s="187">
        <v>3.21</v>
      </c>
      <c r="T28" s="187">
        <v>3.48</v>
      </c>
      <c r="U28" s="187">
        <f t="shared" si="0"/>
        <v>6.6899999999999995</v>
      </c>
      <c r="V28" s="182">
        <v>100</v>
      </c>
      <c r="W28" s="186">
        <v>100</v>
      </c>
      <c r="X28" s="188" t="s">
        <v>2526</v>
      </c>
      <c r="Y28" s="182"/>
      <c r="Z28" s="182"/>
      <c r="AA28" s="182"/>
      <c r="AB28" s="182">
        <v>4</v>
      </c>
      <c r="AC28" s="182"/>
      <c r="AD28" s="182">
        <v>34.82</v>
      </c>
      <c r="AE28" s="182">
        <v>5</v>
      </c>
      <c r="AF28" s="189">
        <v>100</v>
      </c>
      <c r="AG28" s="190" t="s">
        <v>2597</v>
      </c>
      <c r="AH28" s="182" t="s">
        <v>2604</v>
      </c>
      <c r="AI28" s="191">
        <v>100</v>
      </c>
      <c r="AJ28" s="190"/>
      <c r="AK28" s="182"/>
      <c r="AL28" s="191"/>
      <c r="AM28" s="190"/>
      <c r="AN28" s="182"/>
      <c r="AO28" s="191"/>
      <c r="AP28" s="190"/>
      <c r="AQ28" s="182"/>
      <c r="AR28" s="191"/>
      <c r="AS28" s="190"/>
      <c r="AT28" s="182"/>
      <c r="AU28" s="191"/>
      <c r="AV28" s="190"/>
      <c r="AW28" s="182"/>
      <c r="AX28" s="191"/>
    </row>
    <row r="29" spans="1:50" s="88" customFormat="1" ht="79.75" x14ac:dyDescent="0.25">
      <c r="A29" s="181">
        <v>103</v>
      </c>
      <c r="B29" s="147" t="s">
        <v>8591</v>
      </c>
      <c r="C29" s="182" t="s">
        <v>2517</v>
      </c>
      <c r="D29" s="183" t="s">
        <v>1711</v>
      </c>
      <c r="E29" s="184" t="s">
        <v>2518</v>
      </c>
      <c r="F29" s="182" t="s">
        <v>2677</v>
      </c>
      <c r="G29" s="184" t="s">
        <v>2678</v>
      </c>
      <c r="H29" s="182">
        <v>2010</v>
      </c>
      <c r="I29" s="185" t="s">
        <v>2679</v>
      </c>
      <c r="J29" s="186">
        <v>236342.83</v>
      </c>
      <c r="K29" s="182" t="s">
        <v>8592</v>
      </c>
      <c r="L29" s="185" t="s">
        <v>2680</v>
      </c>
      <c r="M29" s="185" t="s">
        <v>2681</v>
      </c>
      <c r="N29" s="185" t="s">
        <v>2682</v>
      </c>
      <c r="O29" s="185" t="s">
        <v>2683</v>
      </c>
      <c r="P29" s="182" t="s">
        <v>2684</v>
      </c>
      <c r="Q29" s="187">
        <v>5.2700000000000005</v>
      </c>
      <c r="R29" s="187">
        <v>0</v>
      </c>
      <c r="S29" s="187">
        <v>3.8</v>
      </c>
      <c r="T29" s="187">
        <v>3.43</v>
      </c>
      <c r="U29" s="187">
        <f t="shared" si="0"/>
        <v>7.23</v>
      </c>
      <c r="V29" s="182">
        <v>100</v>
      </c>
      <c r="W29" s="186">
        <v>100</v>
      </c>
      <c r="X29" s="188" t="s">
        <v>2526</v>
      </c>
      <c r="Y29" s="182">
        <v>3</v>
      </c>
      <c r="Z29" s="182">
        <v>2</v>
      </c>
      <c r="AA29" s="182">
        <v>3</v>
      </c>
      <c r="AB29" s="182">
        <v>4</v>
      </c>
      <c r="AC29" s="182"/>
      <c r="AD29" s="182">
        <v>34.26</v>
      </c>
      <c r="AE29" s="182">
        <v>5</v>
      </c>
      <c r="AF29" s="189">
        <v>100</v>
      </c>
      <c r="AG29" s="190" t="s">
        <v>2527</v>
      </c>
      <c r="AH29" s="182" t="s">
        <v>2518</v>
      </c>
      <c r="AI29" s="191">
        <v>25</v>
      </c>
      <c r="AJ29" s="190" t="s">
        <v>2528</v>
      </c>
      <c r="AK29" s="182" t="s">
        <v>2529</v>
      </c>
      <c r="AL29" s="191">
        <v>50</v>
      </c>
      <c r="AM29" s="190" t="s">
        <v>2530</v>
      </c>
      <c r="AN29" s="182" t="s">
        <v>2531</v>
      </c>
      <c r="AO29" s="191">
        <v>9</v>
      </c>
      <c r="AP29" s="190" t="s">
        <v>2685</v>
      </c>
      <c r="AQ29" s="182"/>
      <c r="AR29" s="191">
        <v>3</v>
      </c>
      <c r="AS29" s="190" t="s">
        <v>2686</v>
      </c>
      <c r="AT29" s="182"/>
      <c r="AU29" s="191">
        <v>13</v>
      </c>
      <c r="AV29" s="190"/>
      <c r="AW29" s="182"/>
      <c r="AX29" s="191"/>
    </row>
    <row r="30" spans="1:50" s="88" customFormat="1" ht="53.2" x14ac:dyDescent="0.25">
      <c r="A30" s="181">
        <v>103</v>
      </c>
      <c r="B30" s="147" t="s">
        <v>8591</v>
      </c>
      <c r="C30" s="182" t="s">
        <v>2596</v>
      </c>
      <c r="D30" s="183" t="s">
        <v>2597</v>
      </c>
      <c r="E30" s="184" t="s">
        <v>2598</v>
      </c>
      <c r="F30" s="182">
        <v>14231</v>
      </c>
      <c r="G30" s="184" t="s">
        <v>2687</v>
      </c>
      <c r="H30" s="182">
        <v>2006</v>
      </c>
      <c r="I30" s="185" t="s">
        <v>2688</v>
      </c>
      <c r="J30" s="186">
        <v>410002</v>
      </c>
      <c r="K30" s="182" t="s">
        <v>664</v>
      </c>
      <c r="L30" s="185" t="s">
        <v>2553</v>
      </c>
      <c r="M30" s="185" t="s">
        <v>2554</v>
      </c>
      <c r="N30" s="185" t="s">
        <v>2689</v>
      </c>
      <c r="O30" s="185" t="s">
        <v>2690</v>
      </c>
      <c r="P30" s="182" t="s">
        <v>2691</v>
      </c>
      <c r="Q30" s="187">
        <v>6.66</v>
      </c>
      <c r="R30" s="187">
        <v>0</v>
      </c>
      <c r="S30" s="187">
        <v>6.59</v>
      </c>
      <c r="T30" s="187">
        <v>3.48</v>
      </c>
      <c r="U30" s="187">
        <f t="shared" si="0"/>
        <v>10.07</v>
      </c>
      <c r="V30" s="182">
        <v>100</v>
      </c>
      <c r="W30" s="186">
        <v>100</v>
      </c>
      <c r="X30" s="188" t="s">
        <v>2526</v>
      </c>
      <c r="Y30" s="182"/>
      <c r="Z30" s="182"/>
      <c r="AA30" s="182"/>
      <c r="AB30" s="182">
        <v>4</v>
      </c>
      <c r="AC30" s="182">
        <v>319</v>
      </c>
      <c r="AD30" s="182">
        <v>34.82</v>
      </c>
      <c r="AE30" s="182">
        <v>5</v>
      </c>
      <c r="AF30" s="189">
        <v>100</v>
      </c>
      <c r="AG30" s="190" t="s">
        <v>2597</v>
      </c>
      <c r="AH30" s="182" t="s">
        <v>2692</v>
      </c>
      <c r="AI30" s="191">
        <v>100</v>
      </c>
      <c r="AJ30" s="190"/>
      <c r="AK30" s="182"/>
      <c r="AL30" s="191"/>
      <c r="AM30" s="190"/>
      <c r="AN30" s="182"/>
      <c r="AO30" s="191"/>
      <c r="AP30" s="190"/>
      <c r="AQ30" s="182"/>
      <c r="AR30" s="191"/>
      <c r="AS30" s="190"/>
      <c r="AT30" s="182"/>
      <c r="AU30" s="191"/>
      <c r="AV30" s="190"/>
      <c r="AW30" s="182"/>
      <c r="AX30" s="191"/>
    </row>
    <row r="31" spans="1:50" s="88" customFormat="1" ht="199.4" x14ac:dyDescent="0.25">
      <c r="A31" s="181">
        <v>103</v>
      </c>
      <c r="B31" s="147" t="s">
        <v>8591</v>
      </c>
      <c r="C31" s="182" t="s">
        <v>2560</v>
      </c>
      <c r="D31" s="183" t="s">
        <v>2530</v>
      </c>
      <c r="E31" s="184" t="s">
        <v>2531</v>
      </c>
      <c r="F31" s="194">
        <v>8790</v>
      </c>
      <c r="G31" s="184" t="s">
        <v>2693</v>
      </c>
      <c r="H31" s="182">
        <v>2005</v>
      </c>
      <c r="I31" s="185" t="s">
        <v>2694</v>
      </c>
      <c r="J31" s="186">
        <v>296384</v>
      </c>
      <c r="K31" s="182" t="s">
        <v>664</v>
      </c>
      <c r="L31" s="185" t="s">
        <v>2695</v>
      </c>
      <c r="M31" s="185" t="s">
        <v>2696</v>
      </c>
      <c r="N31" s="185" t="s">
        <v>2697</v>
      </c>
      <c r="O31" s="185" t="s">
        <v>2698</v>
      </c>
      <c r="P31" s="182" t="s">
        <v>2699</v>
      </c>
      <c r="Q31" s="187">
        <v>6.3299999999999992</v>
      </c>
      <c r="R31" s="187">
        <v>0</v>
      </c>
      <c r="S31" s="187">
        <v>4.76</v>
      </c>
      <c r="T31" s="187">
        <v>4.03</v>
      </c>
      <c r="U31" s="187">
        <f t="shared" si="0"/>
        <v>8.7899999999999991</v>
      </c>
      <c r="V31" s="182">
        <v>100</v>
      </c>
      <c r="W31" s="186">
        <v>100</v>
      </c>
      <c r="X31" s="188" t="s">
        <v>2526</v>
      </c>
      <c r="Y31" s="182">
        <v>3</v>
      </c>
      <c r="Z31" s="182">
        <v>8</v>
      </c>
      <c r="AA31" s="182">
        <v>1</v>
      </c>
      <c r="AB31" s="182">
        <v>60</v>
      </c>
      <c r="AC31" s="182">
        <v>313</v>
      </c>
      <c r="AD31" s="182">
        <v>40.28</v>
      </c>
      <c r="AE31" s="182">
        <v>5</v>
      </c>
      <c r="AF31" s="189">
        <v>100</v>
      </c>
      <c r="AG31" s="190" t="s">
        <v>2530</v>
      </c>
      <c r="AH31" s="182" t="s">
        <v>2531</v>
      </c>
      <c r="AI31" s="191">
        <v>60</v>
      </c>
      <c r="AJ31" s="190" t="s">
        <v>2532</v>
      </c>
      <c r="AK31" s="182" t="s">
        <v>2700</v>
      </c>
      <c r="AL31" s="191">
        <v>30</v>
      </c>
      <c r="AM31" s="190" t="s">
        <v>1911</v>
      </c>
      <c r="AN31" s="182"/>
      <c r="AO31" s="191">
        <v>10</v>
      </c>
      <c r="AP31" s="190"/>
      <c r="AQ31" s="182"/>
      <c r="AR31" s="191"/>
      <c r="AS31" s="190"/>
      <c r="AT31" s="182"/>
      <c r="AU31" s="191"/>
      <c r="AV31" s="190"/>
      <c r="AW31" s="182"/>
      <c r="AX31" s="191"/>
    </row>
    <row r="32" spans="1:50" s="88" customFormat="1" ht="79.75" x14ac:dyDescent="0.25">
      <c r="A32" s="181">
        <v>103</v>
      </c>
      <c r="B32" s="147" t="s">
        <v>8591</v>
      </c>
      <c r="C32" s="182" t="s">
        <v>2701</v>
      </c>
      <c r="D32" s="183" t="s">
        <v>2530</v>
      </c>
      <c r="E32" s="184" t="s">
        <v>2702</v>
      </c>
      <c r="F32" s="195">
        <v>14115</v>
      </c>
      <c r="G32" s="184" t="s">
        <v>2703</v>
      </c>
      <c r="H32" s="182">
        <v>2010</v>
      </c>
      <c r="I32" s="185" t="s">
        <v>2704</v>
      </c>
      <c r="J32" s="186">
        <v>595000</v>
      </c>
      <c r="K32" s="182" t="s">
        <v>677</v>
      </c>
      <c r="L32" s="185" t="s">
        <v>2705</v>
      </c>
      <c r="M32" s="185" t="s">
        <v>2706</v>
      </c>
      <c r="N32" s="185" t="s">
        <v>2707</v>
      </c>
      <c r="O32" s="185" t="s">
        <v>2708</v>
      </c>
      <c r="P32" s="182" t="s">
        <v>2709</v>
      </c>
      <c r="Q32" s="187">
        <v>8.18</v>
      </c>
      <c r="R32" s="187">
        <v>0</v>
      </c>
      <c r="S32" s="187">
        <v>9.56</v>
      </c>
      <c r="T32" s="187">
        <v>3.56</v>
      </c>
      <c r="U32" s="187">
        <f t="shared" si="0"/>
        <v>13.120000000000001</v>
      </c>
      <c r="V32" s="182">
        <v>122</v>
      </c>
      <c r="W32" s="186">
        <v>100</v>
      </c>
      <c r="X32" s="188" t="s">
        <v>2710</v>
      </c>
      <c r="Y32" s="182">
        <v>3</v>
      </c>
      <c r="Z32" s="182">
        <v>5</v>
      </c>
      <c r="AA32" s="182">
        <v>1</v>
      </c>
      <c r="AB32" s="182">
        <v>4</v>
      </c>
      <c r="AC32" s="182">
        <v>119</v>
      </c>
      <c r="AD32" s="182">
        <v>35.61</v>
      </c>
      <c r="AE32" s="182">
        <v>5</v>
      </c>
      <c r="AF32" s="189">
        <v>108</v>
      </c>
      <c r="AG32" s="190" t="s">
        <v>2549</v>
      </c>
      <c r="AH32" s="182" t="s">
        <v>2550</v>
      </c>
      <c r="AI32" s="191">
        <v>9</v>
      </c>
      <c r="AJ32" s="190" t="s">
        <v>2530</v>
      </c>
      <c r="AK32" s="182" t="s">
        <v>2531</v>
      </c>
      <c r="AL32" s="191">
        <v>46</v>
      </c>
      <c r="AM32" s="190" t="s">
        <v>2532</v>
      </c>
      <c r="AN32" s="182" t="s">
        <v>2533</v>
      </c>
      <c r="AO32" s="191">
        <v>10</v>
      </c>
      <c r="AP32" s="190"/>
      <c r="AQ32" s="182"/>
      <c r="AR32" s="191"/>
      <c r="AS32" s="190" t="s">
        <v>2670</v>
      </c>
      <c r="AT32" s="182" t="s">
        <v>2711</v>
      </c>
      <c r="AU32" s="191">
        <v>43</v>
      </c>
      <c r="AV32" s="190"/>
      <c r="AW32" s="182"/>
      <c r="AX32" s="191"/>
    </row>
    <row r="33" spans="1:50" s="88" customFormat="1" ht="93.05" x14ac:dyDescent="0.25">
      <c r="A33" s="181">
        <v>103</v>
      </c>
      <c r="B33" s="147" t="s">
        <v>8591</v>
      </c>
      <c r="C33" s="182" t="s">
        <v>2548</v>
      </c>
      <c r="D33" s="183" t="s">
        <v>2549</v>
      </c>
      <c r="E33" s="184" t="s">
        <v>2712</v>
      </c>
      <c r="F33" s="182">
        <v>34349</v>
      </c>
      <c r="G33" s="184" t="s">
        <v>2713</v>
      </c>
      <c r="H33" s="182">
        <v>2016</v>
      </c>
      <c r="I33" s="185" t="s">
        <v>2714</v>
      </c>
      <c r="J33" s="186">
        <v>139142.16</v>
      </c>
      <c r="K33" s="182" t="s">
        <v>694</v>
      </c>
      <c r="L33" s="185" t="s">
        <v>2715</v>
      </c>
      <c r="M33" s="185" t="s">
        <v>2716</v>
      </c>
      <c r="N33" s="185" t="s">
        <v>2717</v>
      </c>
      <c r="O33" s="185" t="s">
        <v>2718</v>
      </c>
      <c r="P33" s="193" t="s">
        <v>2719</v>
      </c>
      <c r="Q33" s="187">
        <v>4.2896941176470609</v>
      </c>
      <c r="R33" s="187">
        <f>27828.48/1700</f>
        <v>16.369694117647057</v>
      </c>
      <c r="S33" s="187">
        <v>2.2400000000000002</v>
      </c>
      <c r="T33" s="187">
        <v>2.62</v>
      </c>
      <c r="U33" s="187">
        <f t="shared" si="0"/>
        <v>21.22969411764706</v>
      </c>
      <c r="V33" s="182">
        <v>100</v>
      </c>
      <c r="W33" s="186">
        <v>53</v>
      </c>
      <c r="X33" s="188" t="s">
        <v>2526</v>
      </c>
      <c r="Y33" s="182">
        <v>3</v>
      </c>
      <c r="Z33" s="182">
        <v>11</v>
      </c>
      <c r="AA33" s="182">
        <v>6</v>
      </c>
      <c r="AB33" s="182">
        <v>44</v>
      </c>
      <c r="AC33" s="182">
        <v>72</v>
      </c>
      <c r="AD33" s="182">
        <v>26.16</v>
      </c>
      <c r="AE33" s="182">
        <v>5</v>
      </c>
      <c r="AF33" s="189">
        <v>100</v>
      </c>
      <c r="AG33" s="190" t="s">
        <v>2549</v>
      </c>
      <c r="AH33" s="182" t="s">
        <v>2550</v>
      </c>
      <c r="AI33" s="191">
        <v>80</v>
      </c>
      <c r="AJ33" s="190" t="s">
        <v>2597</v>
      </c>
      <c r="AK33" s="182" t="s">
        <v>2720</v>
      </c>
      <c r="AL33" s="191">
        <v>20</v>
      </c>
      <c r="AM33" s="190"/>
      <c r="AN33" s="182"/>
      <c r="AO33" s="191"/>
      <c r="AP33" s="190"/>
      <c r="AQ33" s="182"/>
      <c r="AR33" s="191"/>
      <c r="AS33" s="190"/>
      <c r="AT33" s="182"/>
      <c r="AU33" s="191"/>
      <c r="AV33" s="190"/>
      <c r="AW33" s="182"/>
      <c r="AX33" s="191"/>
    </row>
    <row r="34" spans="1:50" s="88" customFormat="1" ht="132.94999999999999" x14ac:dyDescent="0.25">
      <c r="A34" s="181">
        <v>103</v>
      </c>
      <c r="B34" s="147" t="s">
        <v>8591</v>
      </c>
      <c r="C34" s="182" t="s">
        <v>2536</v>
      </c>
      <c r="D34" s="183" t="s">
        <v>2537</v>
      </c>
      <c r="E34" s="184" t="s">
        <v>2721</v>
      </c>
      <c r="F34" s="182">
        <v>15669</v>
      </c>
      <c r="G34" s="184" t="s">
        <v>2722</v>
      </c>
      <c r="H34" s="182">
        <v>2016</v>
      </c>
      <c r="I34" s="185" t="s">
        <v>2723</v>
      </c>
      <c r="J34" s="186">
        <v>97743.84</v>
      </c>
      <c r="K34" s="182" t="s">
        <v>694</v>
      </c>
      <c r="L34" s="185" t="s">
        <v>2580</v>
      </c>
      <c r="M34" s="185" t="s">
        <v>2581</v>
      </c>
      <c r="N34" s="185" t="s">
        <v>2724</v>
      </c>
      <c r="O34" s="185" t="s">
        <v>2725</v>
      </c>
      <c r="P34" s="193" t="s">
        <v>2726</v>
      </c>
      <c r="Q34" s="187">
        <v>9.4893176470588241</v>
      </c>
      <c r="R34" s="187">
        <f>19548.84/1700</f>
        <v>11.499317647058824</v>
      </c>
      <c r="S34" s="187">
        <v>1.57</v>
      </c>
      <c r="T34" s="187">
        <v>3.34</v>
      </c>
      <c r="U34" s="187">
        <f t="shared" si="0"/>
        <v>16.409317647058824</v>
      </c>
      <c r="V34" s="182">
        <v>100</v>
      </c>
      <c r="W34" s="186">
        <v>52</v>
      </c>
      <c r="X34" s="188" t="s">
        <v>2526</v>
      </c>
      <c r="Y34" s="182">
        <v>3</v>
      </c>
      <c r="Z34" s="182">
        <v>12</v>
      </c>
      <c r="AA34" s="182">
        <v>3</v>
      </c>
      <c r="AB34" s="182">
        <v>60</v>
      </c>
      <c r="AC34" s="182"/>
      <c r="AD34" s="182">
        <v>33.4</v>
      </c>
      <c r="AE34" s="182">
        <v>5</v>
      </c>
      <c r="AF34" s="189">
        <v>100</v>
      </c>
      <c r="AG34" s="190" t="s">
        <v>2537</v>
      </c>
      <c r="AH34" s="182" t="s">
        <v>2547</v>
      </c>
      <c r="AI34" s="191">
        <v>100</v>
      </c>
      <c r="AJ34" s="190"/>
      <c r="AK34" s="182"/>
      <c r="AL34" s="191"/>
      <c r="AM34" s="190"/>
      <c r="AN34" s="182"/>
      <c r="AO34" s="191"/>
      <c r="AP34" s="190"/>
      <c r="AQ34" s="182"/>
      <c r="AR34" s="191"/>
      <c r="AS34" s="190"/>
      <c r="AT34" s="182"/>
      <c r="AU34" s="191"/>
      <c r="AV34" s="190"/>
      <c r="AW34" s="182"/>
      <c r="AX34" s="191"/>
    </row>
    <row r="35" spans="1:50" s="88" customFormat="1" ht="93.05" x14ac:dyDescent="0.25">
      <c r="A35" s="181">
        <v>103</v>
      </c>
      <c r="B35" s="147" t="s">
        <v>8591</v>
      </c>
      <c r="C35" s="193" t="s">
        <v>2659</v>
      </c>
      <c r="D35" s="183" t="s">
        <v>2527</v>
      </c>
      <c r="E35" s="184" t="s">
        <v>2727</v>
      </c>
      <c r="F35" s="182">
        <v>15640</v>
      </c>
      <c r="G35" s="184" t="s">
        <v>2728</v>
      </c>
      <c r="H35" s="182">
        <v>2016</v>
      </c>
      <c r="I35" s="185" t="s">
        <v>2729</v>
      </c>
      <c r="J35" s="186">
        <v>161871.13</v>
      </c>
      <c r="K35" s="182" t="s">
        <v>694</v>
      </c>
      <c r="L35" s="185" t="s">
        <v>2664</v>
      </c>
      <c r="M35" s="185" t="s">
        <v>2665</v>
      </c>
      <c r="N35" s="196" t="s">
        <v>2730</v>
      </c>
      <c r="O35" s="196" t="s">
        <v>2731</v>
      </c>
      <c r="P35" s="193" t="s">
        <v>2732</v>
      </c>
      <c r="Q35" s="187">
        <v>13.793576470588238</v>
      </c>
      <c r="R35" s="187">
        <f>32374.08/1700</f>
        <v>19.043576470588235</v>
      </c>
      <c r="S35" s="187">
        <v>2.6</v>
      </c>
      <c r="T35" s="187">
        <v>2.67</v>
      </c>
      <c r="U35" s="187">
        <f t="shared" si="0"/>
        <v>24.313576470588238</v>
      </c>
      <c r="V35" s="182">
        <v>100</v>
      </c>
      <c r="W35" s="186">
        <v>48</v>
      </c>
      <c r="X35" s="197" t="s">
        <v>2526</v>
      </c>
      <c r="Y35" s="182">
        <v>3</v>
      </c>
      <c r="Z35" s="182">
        <v>4</v>
      </c>
      <c r="AA35" s="182">
        <v>1</v>
      </c>
      <c r="AB35" s="182">
        <v>4</v>
      </c>
      <c r="AC35" s="182"/>
      <c r="AD35" s="182">
        <v>26.69</v>
      </c>
      <c r="AE35" s="182">
        <v>5</v>
      </c>
      <c r="AF35" s="189">
        <v>100</v>
      </c>
      <c r="AG35" s="190" t="s">
        <v>2733</v>
      </c>
      <c r="AH35" s="182" t="s">
        <v>2669</v>
      </c>
      <c r="AI35" s="191">
        <v>30</v>
      </c>
      <c r="AJ35" s="190" t="s">
        <v>2734</v>
      </c>
      <c r="AK35" s="182" t="s">
        <v>2669</v>
      </c>
      <c r="AL35" s="191">
        <v>35</v>
      </c>
      <c r="AM35" s="190" t="s">
        <v>2735</v>
      </c>
      <c r="AN35" s="182" t="s">
        <v>2669</v>
      </c>
      <c r="AO35" s="191">
        <v>20</v>
      </c>
      <c r="AP35" s="190" t="s">
        <v>2559</v>
      </c>
      <c r="AQ35" s="182" t="s">
        <v>2736</v>
      </c>
      <c r="AR35" s="191">
        <v>15</v>
      </c>
      <c r="AS35" s="190"/>
      <c r="AT35" s="182"/>
      <c r="AU35" s="191"/>
      <c r="AV35" s="190"/>
      <c r="AW35" s="182"/>
      <c r="AX35" s="191"/>
    </row>
    <row r="36" spans="1:50" s="88" customFormat="1" ht="66.5" x14ac:dyDescent="0.25">
      <c r="A36" s="181">
        <v>103</v>
      </c>
      <c r="B36" s="147" t="s">
        <v>8591</v>
      </c>
      <c r="C36" s="182" t="s">
        <v>2517</v>
      </c>
      <c r="D36" s="183" t="s">
        <v>2636</v>
      </c>
      <c r="E36" s="184" t="s">
        <v>2529</v>
      </c>
      <c r="F36" s="182" t="s">
        <v>2637</v>
      </c>
      <c r="G36" s="184" t="s">
        <v>8593</v>
      </c>
      <c r="H36" s="182">
        <v>2016</v>
      </c>
      <c r="I36" s="185" t="s">
        <v>8594</v>
      </c>
      <c r="J36" s="186">
        <v>46024.31</v>
      </c>
      <c r="K36" s="182" t="s">
        <v>694</v>
      </c>
      <c r="L36" s="185" t="s">
        <v>8595</v>
      </c>
      <c r="M36" s="185" t="s">
        <v>2641</v>
      </c>
      <c r="N36" s="185" t="s">
        <v>8596</v>
      </c>
      <c r="O36" s="185" t="s">
        <v>2643</v>
      </c>
      <c r="P36" s="193" t="s">
        <v>8597</v>
      </c>
      <c r="Q36" s="187">
        <v>5.67</v>
      </c>
      <c r="R36" s="187">
        <v>5.41</v>
      </c>
      <c r="S36" s="187">
        <v>0.74</v>
      </c>
      <c r="T36" s="187">
        <v>4.16</v>
      </c>
      <c r="U36" s="187">
        <f t="shared" si="0"/>
        <v>10.31</v>
      </c>
      <c r="V36" s="182">
        <v>58</v>
      </c>
      <c r="W36" s="186">
        <v>52</v>
      </c>
      <c r="X36" s="197" t="s">
        <v>8598</v>
      </c>
      <c r="Y36" s="182">
        <v>3</v>
      </c>
      <c r="Z36" s="182">
        <v>11</v>
      </c>
      <c r="AA36" s="182">
        <v>4</v>
      </c>
      <c r="AB36" s="182">
        <v>4</v>
      </c>
      <c r="AC36" s="182">
        <v>52</v>
      </c>
      <c r="AD36" s="182">
        <v>41.55</v>
      </c>
      <c r="AE36" s="182">
        <v>5</v>
      </c>
      <c r="AF36" s="189">
        <v>100</v>
      </c>
      <c r="AG36" s="190" t="s">
        <v>2636</v>
      </c>
      <c r="AH36" s="182" t="s">
        <v>2529</v>
      </c>
      <c r="AI36" s="191">
        <v>8</v>
      </c>
      <c r="AJ36" s="190" t="s">
        <v>2530</v>
      </c>
      <c r="AK36" s="182" t="s">
        <v>2531</v>
      </c>
      <c r="AL36" s="191">
        <v>62</v>
      </c>
      <c r="AM36" s="190" t="s">
        <v>2527</v>
      </c>
      <c r="AN36" s="182" t="s">
        <v>2518</v>
      </c>
      <c r="AO36" s="191">
        <v>1</v>
      </c>
      <c r="AP36" s="190" t="s">
        <v>2645</v>
      </c>
      <c r="AQ36" s="182" t="s">
        <v>2533</v>
      </c>
      <c r="AR36" s="191">
        <v>2</v>
      </c>
      <c r="AS36" s="190" t="s">
        <v>1911</v>
      </c>
      <c r="AT36" s="182"/>
      <c r="AU36" s="191">
        <v>27</v>
      </c>
      <c r="AV36" s="190" t="s">
        <v>2646</v>
      </c>
      <c r="AW36" s="182"/>
      <c r="AX36" s="191">
        <v>0</v>
      </c>
    </row>
    <row r="37" spans="1:50" s="88" customFormat="1" ht="132.94999999999999" x14ac:dyDescent="0.25">
      <c r="A37" s="181">
        <v>103</v>
      </c>
      <c r="B37" s="147" t="s">
        <v>8591</v>
      </c>
      <c r="C37" s="198">
        <v>5</v>
      </c>
      <c r="D37" s="183" t="s">
        <v>2527</v>
      </c>
      <c r="E37" s="184" t="s">
        <v>2737</v>
      </c>
      <c r="F37" s="182">
        <v>23575</v>
      </c>
      <c r="G37" s="184" t="s">
        <v>2738</v>
      </c>
      <c r="H37" s="182">
        <v>2018</v>
      </c>
      <c r="I37" s="185" t="s">
        <v>2739</v>
      </c>
      <c r="J37" s="186">
        <v>175199.9</v>
      </c>
      <c r="K37" s="182" t="s">
        <v>800</v>
      </c>
      <c r="L37" s="185" t="s">
        <v>2580</v>
      </c>
      <c r="M37" s="185" t="s">
        <v>2581</v>
      </c>
      <c r="N37" s="185" t="s">
        <v>2740</v>
      </c>
      <c r="O37" s="185" t="s">
        <v>2741</v>
      </c>
      <c r="P37" s="193" t="s">
        <v>2742</v>
      </c>
      <c r="Q37" s="187">
        <v>15.00175294117647</v>
      </c>
      <c r="R37" s="187">
        <f>175199.9/(5*1700)</f>
        <v>20.611752941176469</v>
      </c>
      <c r="S37" s="187">
        <v>2.82</v>
      </c>
      <c r="T37" s="187">
        <v>2.4700000000000002</v>
      </c>
      <c r="U37" s="187">
        <f t="shared" si="0"/>
        <v>25.901752941176468</v>
      </c>
      <c r="V37" s="182">
        <v>100</v>
      </c>
      <c r="W37" s="186">
        <v>0</v>
      </c>
      <c r="X37" s="197" t="s">
        <v>2743</v>
      </c>
      <c r="Y37" s="182">
        <v>3</v>
      </c>
      <c r="Z37" s="182">
        <v>12</v>
      </c>
      <c r="AA37" s="182">
        <v>1</v>
      </c>
      <c r="AB37" s="182"/>
      <c r="AC37" s="182">
        <v>39</v>
      </c>
      <c r="AD37" s="182">
        <v>24.65</v>
      </c>
      <c r="AE37" s="182">
        <v>5</v>
      </c>
      <c r="AF37" s="189">
        <v>100</v>
      </c>
      <c r="AG37" s="190" t="s">
        <v>2744</v>
      </c>
      <c r="AH37" s="182" t="s">
        <v>2745</v>
      </c>
      <c r="AI37" s="191">
        <v>60</v>
      </c>
      <c r="AJ37" s="190" t="s">
        <v>2746</v>
      </c>
      <c r="AK37" s="182" t="s">
        <v>2747</v>
      </c>
      <c r="AL37" s="191">
        <v>25</v>
      </c>
      <c r="AM37" s="190" t="s">
        <v>2559</v>
      </c>
      <c r="AN37" s="182" t="s">
        <v>2748</v>
      </c>
      <c r="AO37" s="191">
        <v>15</v>
      </c>
      <c r="AP37" s="190"/>
      <c r="AQ37" s="182"/>
      <c r="AR37" s="191"/>
      <c r="AS37" s="190"/>
      <c r="AT37" s="182"/>
      <c r="AU37" s="191"/>
      <c r="AV37" s="190"/>
      <c r="AW37" s="182"/>
      <c r="AX37" s="191"/>
    </row>
    <row r="38" spans="1:50" s="88" customFormat="1" ht="119.65" x14ac:dyDescent="0.25">
      <c r="A38" s="181">
        <v>103</v>
      </c>
      <c r="B38" s="147" t="s">
        <v>8591</v>
      </c>
      <c r="C38" s="182" t="s">
        <v>2536</v>
      </c>
      <c r="D38" s="183" t="s">
        <v>2537</v>
      </c>
      <c r="E38" s="184" t="s">
        <v>2569</v>
      </c>
      <c r="F38" s="182">
        <v>21418</v>
      </c>
      <c r="G38" s="184" t="s">
        <v>8564</v>
      </c>
      <c r="H38" s="182">
        <v>2018</v>
      </c>
      <c r="I38" s="185" t="s">
        <v>8565</v>
      </c>
      <c r="J38" s="186">
        <v>71187.58</v>
      </c>
      <c r="K38" s="182" t="s">
        <v>2749</v>
      </c>
      <c r="L38" s="185" t="s">
        <v>2572</v>
      </c>
      <c r="M38" s="185" t="s">
        <v>2573</v>
      </c>
      <c r="N38" s="185" t="s">
        <v>2750</v>
      </c>
      <c r="O38" s="185" t="s">
        <v>2751</v>
      </c>
      <c r="P38" s="193" t="s">
        <v>2752</v>
      </c>
      <c r="Q38" s="187">
        <v>7.625009411764708</v>
      </c>
      <c r="R38" s="187">
        <f>71187.58/(5*1700)</f>
        <v>8.3750094117647063</v>
      </c>
      <c r="S38" s="187">
        <v>1.1399999999999999</v>
      </c>
      <c r="T38" s="187">
        <v>2.89</v>
      </c>
      <c r="U38" s="187">
        <f t="shared" si="0"/>
        <v>12.405009411764707</v>
      </c>
      <c r="V38" s="182">
        <v>100</v>
      </c>
      <c r="W38" s="187">
        <v>7</v>
      </c>
      <c r="X38" s="197" t="s">
        <v>2753</v>
      </c>
      <c r="Y38" s="182">
        <v>3</v>
      </c>
      <c r="Z38" s="182">
        <v>12</v>
      </c>
      <c r="AA38" s="182">
        <v>2</v>
      </c>
      <c r="AB38" s="182">
        <v>60</v>
      </c>
      <c r="AC38" s="182">
        <v>28</v>
      </c>
      <c r="AD38" s="182">
        <v>28.91</v>
      </c>
      <c r="AE38" s="182">
        <v>5</v>
      </c>
      <c r="AF38" s="189">
        <v>100</v>
      </c>
      <c r="AG38" s="190" t="s">
        <v>2537</v>
      </c>
      <c r="AH38" s="182" t="s">
        <v>2547</v>
      </c>
      <c r="AI38" s="191">
        <v>100</v>
      </c>
      <c r="AJ38" s="190"/>
      <c r="AK38" s="182"/>
      <c r="AL38" s="191"/>
      <c r="AM38" s="190"/>
      <c r="AN38" s="182"/>
      <c r="AO38" s="191"/>
      <c r="AP38" s="190"/>
      <c r="AQ38" s="182"/>
      <c r="AR38" s="191"/>
      <c r="AS38" s="190"/>
      <c r="AT38" s="182"/>
      <c r="AU38" s="191"/>
      <c r="AV38" s="190"/>
      <c r="AW38" s="182"/>
      <c r="AX38" s="191"/>
    </row>
    <row r="39" spans="1:50" s="88" customFormat="1" ht="93.05" x14ac:dyDescent="0.25">
      <c r="A39" s="181">
        <v>103</v>
      </c>
      <c r="B39" s="147" t="s">
        <v>8591</v>
      </c>
      <c r="C39" s="198">
        <v>8</v>
      </c>
      <c r="D39" s="183" t="s">
        <v>2532</v>
      </c>
      <c r="E39" s="184" t="s">
        <v>2627</v>
      </c>
      <c r="F39" s="182">
        <v>16256</v>
      </c>
      <c r="G39" s="199" t="s">
        <v>2754</v>
      </c>
      <c r="H39" s="182">
        <v>2018</v>
      </c>
      <c r="I39" s="196" t="s">
        <v>2755</v>
      </c>
      <c r="J39" s="186">
        <v>297834.08</v>
      </c>
      <c r="K39" s="182" t="s">
        <v>800</v>
      </c>
      <c r="L39" s="185" t="s">
        <v>2553</v>
      </c>
      <c r="M39" s="185" t="s">
        <v>2554</v>
      </c>
      <c r="N39" s="196" t="s">
        <v>2756</v>
      </c>
      <c r="O39" s="196" t="s">
        <v>2757</v>
      </c>
      <c r="P39" s="200">
        <v>15928</v>
      </c>
      <c r="Q39" s="187">
        <v>26.929303529411765</v>
      </c>
      <c r="R39" s="187">
        <f>297834.08/(5*1700)</f>
        <v>35.039303529411768</v>
      </c>
      <c r="S39" s="187">
        <v>4.79</v>
      </c>
      <c r="T39" s="187">
        <v>2.87</v>
      </c>
      <c r="U39" s="187">
        <f t="shared" si="0"/>
        <v>42.699303529411765</v>
      </c>
      <c r="V39" s="182" t="s">
        <v>2758</v>
      </c>
      <c r="W39" s="187">
        <v>0</v>
      </c>
      <c r="X39" s="197" t="s">
        <v>2759</v>
      </c>
      <c r="Y39" s="182">
        <v>3</v>
      </c>
      <c r="Z39" s="182">
        <v>2</v>
      </c>
      <c r="AA39" s="182">
        <v>3</v>
      </c>
      <c r="AB39" s="182">
        <v>44</v>
      </c>
      <c r="AC39" s="182">
        <v>101</v>
      </c>
      <c r="AD39" s="182">
        <v>28.68</v>
      </c>
      <c r="AE39" s="182">
        <v>5</v>
      </c>
      <c r="AF39" s="189">
        <v>100</v>
      </c>
      <c r="AG39" s="190"/>
      <c r="AH39" s="182" t="s">
        <v>2760</v>
      </c>
      <c r="AI39" s="191">
        <v>80</v>
      </c>
      <c r="AJ39" s="190" t="s">
        <v>2761</v>
      </c>
      <c r="AK39" s="182" t="s">
        <v>2762</v>
      </c>
      <c r="AL39" s="191">
        <v>10</v>
      </c>
      <c r="AM39" s="190" t="s">
        <v>2763</v>
      </c>
      <c r="AN39" s="182"/>
      <c r="AO39" s="191">
        <v>10</v>
      </c>
      <c r="AP39" s="190"/>
      <c r="AQ39" s="182"/>
      <c r="AR39" s="191"/>
      <c r="AS39" s="190"/>
      <c r="AT39" s="182"/>
      <c r="AU39" s="191"/>
      <c r="AV39" s="190"/>
      <c r="AW39" s="182"/>
      <c r="AX39" s="191"/>
    </row>
    <row r="40" spans="1:50" s="47" customFormat="1" ht="58.05" customHeight="1" x14ac:dyDescent="0.25">
      <c r="A40" s="201">
        <v>104</v>
      </c>
      <c r="B40" s="147" t="s">
        <v>650</v>
      </c>
      <c r="C40" s="202">
        <v>6</v>
      </c>
      <c r="D40" s="202" t="s">
        <v>780</v>
      </c>
      <c r="E40" s="203" t="s">
        <v>1171</v>
      </c>
      <c r="F40" s="204">
        <v>29488</v>
      </c>
      <c r="G40" s="203" t="s">
        <v>792</v>
      </c>
      <c r="H40" s="202">
        <v>2014</v>
      </c>
      <c r="I40" s="205" t="s">
        <v>793</v>
      </c>
      <c r="J40" s="206">
        <v>56108</v>
      </c>
      <c r="K40" s="202" t="s">
        <v>8566</v>
      </c>
      <c r="L40" s="207" t="s">
        <v>784</v>
      </c>
      <c r="M40" s="205" t="s">
        <v>785</v>
      </c>
      <c r="N40" s="205" t="s">
        <v>794</v>
      </c>
      <c r="O40" s="205" t="s">
        <v>795</v>
      </c>
      <c r="P40" s="202" t="s">
        <v>1024</v>
      </c>
      <c r="Q40" s="208">
        <v>49.08</v>
      </c>
      <c r="R40" s="209">
        <v>6.6</v>
      </c>
      <c r="S40" s="209">
        <v>1</v>
      </c>
      <c r="T40" s="209">
        <v>41.48</v>
      </c>
      <c r="U40" s="210">
        <f t="shared" ref="U40:U71" si="1">SUM(R40:T40)</f>
        <v>49.08</v>
      </c>
      <c r="V40" s="211">
        <v>22.58</v>
      </c>
      <c r="W40" s="202">
        <v>35</v>
      </c>
      <c r="X40" s="212" t="s">
        <v>1074</v>
      </c>
      <c r="Y40" s="213">
        <v>3</v>
      </c>
      <c r="Z40" s="213">
        <v>11</v>
      </c>
      <c r="AA40" s="213">
        <v>5</v>
      </c>
      <c r="AB40" s="213">
        <v>4</v>
      </c>
      <c r="AC40" s="213"/>
      <c r="AD40" s="214"/>
      <c r="AE40" s="215">
        <v>5</v>
      </c>
      <c r="AF40" s="216">
        <v>38</v>
      </c>
      <c r="AG40" s="217" t="s">
        <v>780</v>
      </c>
      <c r="AH40" s="218" t="s">
        <v>1110</v>
      </c>
      <c r="AI40" s="219">
        <v>38</v>
      </c>
      <c r="AJ40" s="220"/>
      <c r="AK40" s="221"/>
      <c r="AL40" s="222"/>
      <c r="AM40" s="220"/>
      <c r="AN40" s="221"/>
      <c r="AO40" s="222"/>
      <c r="AP40" s="220"/>
      <c r="AQ40" s="221"/>
      <c r="AR40" s="222"/>
      <c r="AS40" s="220"/>
      <c r="AT40" s="223"/>
      <c r="AU40" s="224"/>
      <c r="AV40" s="225"/>
      <c r="AW40" s="213"/>
      <c r="AX40" s="226"/>
    </row>
    <row r="41" spans="1:50" s="47" customFormat="1" ht="77.95" customHeight="1" x14ac:dyDescent="0.25">
      <c r="A41" s="201">
        <v>104</v>
      </c>
      <c r="B41" s="147" t="s">
        <v>650</v>
      </c>
      <c r="C41" s="202">
        <v>6</v>
      </c>
      <c r="D41" s="202" t="s">
        <v>780</v>
      </c>
      <c r="E41" s="203" t="s">
        <v>1171</v>
      </c>
      <c r="F41" s="204">
        <v>29488</v>
      </c>
      <c r="G41" s="203" t="s">
        <v>796</v>
      </c>
      <c r="H41" s="202">
        <v>2017</v>
      </c>
      <c r="I41" s="205" t="s">
        <v>797</v>
      </c>
      <c r="J41" s="206">
        <v>144436</v>
      </c>
      <c r="K41" s="204" t="s">
        <v>694</v>
      </c>
      <c r="L41" s="207" t="s">
        <v>784</v>
      </c>
      <c r="M41" s="205" t="s">
        <v>785</v>
      </c>
      <c r="N41" s="205" t="s">
        <v>794</v>
      </c>
      <c r="O41" s="205" t="s">
        <v>795</v>
      </c>
      <c r="P41" s="202" t="s">
        <v>1025</v>
      </c>
      <c r="Q41" s="208">
        <v>58.589999999999996</v>
      </c>
      <c r="R41" s="209">
        <v>15.58</v>
      </c>
      <c r="S41" s="209">
        <v>2</v>
      </c>
      <c r="T41" s="209">
        <v>41.01</v>
      </c>
      <c r="U41" s="210">
        <f t="shared" si="1"/>
        <v>58.589999999999996</v>
      </c>
      <c r="V41" s="211">
        <v>31.75</v>
      </c>
      <c r="W41" s="202">
        <v>0</v>
      </c>
      <c r="X41" s="212" t="s">
        <v>1074</v>
      </c>
      <c r="Y41" s="213">
        <v>3</v>
      </c>
      <c r="Z41" s="213">
        <v>11</v>
      </c>
      <c r="AA41" s="213">
        <v>5</v>
      </c>
      <c r="AB41" s="213">
        <v>4</v>
      </c>
      <c r="AC41" s="213" t="s">
        <v>1087</v>
      </c>
      <c r="AD41" s="214"/>
      <c r="AE41" s="215">
        <v>5</v>
      </c>
      <c r="AF41" s="216">
        <v>14</v>
      </c>
      <c r="AG41" s="217" t="s">
        <v>780</v>
      </c>
      <c r="AH41" s="218" t="s">
        <v>1111</v>
      </c>
      <c r="AI41" s="219">
        <v>14</v>
      </c>
      <c r="AJ41" s="220"/>
      <c r="AK41" s="221"/>
      <c r="AL41" s="222"/>
      <c r="AM41" s="220"/>
      <c r="AN41" s="221"/>
      <c r="AO41" s="222"/>
      <c r="AP41" s="220"/>
      <c r="AQ41" s="221"/>
      <c r="AR41" s="222"/>
      <c r="AS41" s="220"/>
      <c r="AT41" s="223"/>
      <c r="AU41" s="224"/>
      <c r="AV41" s="225"/>
      <c r="AW41" s="213"/>
      <c r="AX41" s="226"/>
    </row>
    <row r="42" spans="1:50" s="47" customFormat="1" ht="77.95" customHeight="1" x14ac:dyDescent="0.25">
      <c r="A42" s="227">
        <v>104</v>
      </c>
      <c r="B42" s="147" t="s">
        <v>650</v>
      </c>
      <c r="C42" s="228">
        <v>10</v>
      </c>
      <c r="D42" s="228" t="s">
        <v>651</v>
      </c>
      <c r="E42" s="229" t="s">
        <v>652</v>
      </c>
      <c r="F42" s="230">
        <v>11517</v>
      </c>
      <c r="G42" s="229" t="s">
        <v>653</v>
      </c>
      <c r="H42" s="230">
        <v>2008</v>
      </c>
      <c r="I42" s="231" t="s">
        <v>654</v>
      </c>
      <c r="J42" s="232">
        <v>187789</v>
      </c>
      <c r="K42" s="233" t="s">
        <v>655</v>
      </c>
      <c r="L42" s="231" t="s">
        <v>656</v>
      </c>
      <c r="M42" s="234" t="s">
        <v>657</v>
      </c>
      <c r="N42" s="234" t="s">
        <v>658</v>
      </c>
      <c r="O42" s="234" t="s">
        <v>659</v>
      </c>
      <c r="P42" s="230" t="s">
        <v>1005</v>
      </c>
      <c r="Q42" s="235">
        <f t="shared" ref="Q42:Q52" si="2">U42</f>
        <v>12.705882352941176</v>
      </c>
      <c r="R42" s="235">
        <v>0</v>
      </c>
      <c r="S42" s="235">
        <v>0</v>
      </c>
      <c r="T42" s="235">
        <v>12.705882352941176</v>
      </c>
      <c r="U42" s="210">
        <f t="shared" si="1"/>
        <v>12.705882352941176</v>
      </c>
      <c r="V42" s="211">
        <v>100</v>
      </c>
      <c r="W42" s="202">
        <v>100</v>
      </c>
      <c r="X42" s="212" t="s">
        <v>1064</v>
      </c>
      <c r="Y42" s="236">
        <v>3</v>
      </c>
      <c r="Z42" s="236">
        <v>6</v>
      </c>
      <c r="AA42" s="236">
        <v>1</v>
      </c>
      <c r="AB42" s="236">
        <v>4</v>
      </c>
      <c r="AC42" s="236">
        <v>87</v>
      </c>
      <c r="AD42" s="237">
        <v>0</v>
      </c>
      <c r="AE42" s="238">
        <v>5</v>
      </c>
      <c r="AF42" s="239">
        <v>100</v>
      </c>
      <c r="AG42" s="240" t="s">
        <v>651</v>
      </c>
      <c r="AH42" s="241" t="s">
        <v>1107</v>
      </c>
      <c r="AI42" s="242">
        <v>70</v>
      </c>
      <c r="AJ42" s="243" t="s">
        <v>1130</v>
      </c>
      <c r="AK42" s="244" t="s">
        <v>1131</v>
      </c>
      <c r="AL42" s="245">
        <v>10</v>
      </c>
      <c r="AM42" s="243" t="s">
        <v>1130</v>
      </c>
      <c r="AN42" s="244" t="s">
        <v>1150</v>
      </c>
      <c r="AO42" s="245">
        <v>10</v>
      </c>
      <c r="AP42" s="243" t="s">
        <v>1130</v>
      </c>
      <c r="AQ42" s="244"/>
      <c r="AR42" s="245"/>
      <c r="AS42" s="243"/>
      <c r="AT42" s="246"/>
      <c r="AU42" s="247"/>
      <c r="AV42" s="248" t="s">
        <v>1165</v>
      </c>
      <c r="AW42" s="236" t="s">
        <v>1166</v>
      </c>
      <c r="AX42" s="180">
        <v>10</v>
      </c>
    </row>
    <row r="43" spans="1:50" s="47" customFormat="1" ht="52.2" customHeight="1" x14ac:dyDescent="0.25">
      <c r="A43" s="249">
        <v>104</v>
      </c>
      <c r="B43" s="147" t="s">
        <v>650</v>
      </c>
      <c r="C43" s="230">
        <v>12</v>
      </c>
      <c r="D43" s="230" t="s">
        <v>660</v>
      </c>
      <c r="E43" s="229" t="s">
        <v>661</v>
      </c>
      <c r="F43" s="230">
        <v>14360</v>
      </c>
      <c r="G43" s="229" t="s">
        <v>662</v>
      </c>
      <c r="H43" s="230">
        <v>2004</v>
      </c>
      <c r="I43" s="234" t="s">
        <v>663</v>
      </c>
      <c r="J43" s="232">
        <v>33812</v>
      </c>
      <c r="K43" s="230" t="s">
        <v>664</v>
      </c>
      <c r="L43" s="234" t="s">
        <v>665</v>
      </c>
      <c r="M43" s="234" t="s">
        <v>666</v>
      </c>
      <c r="N43" s="234" t="s">
        <v>667</v>
      </c>
      <c r="O43" s="234" t="s">
        <v>668</v>
      </c>
      <c r="P43" s="230" t="s">
        <v>1006</v>
      </c>
      <c r="Q43" s="208">
        <f t="shared" si="2"/>
        <v>18.461764705882352</v>
      </c>
      <c r="R43" s="208">
        <v>0</v>
      </c>
      <c r="S43" s="208">
        <v>0</v>
      </c>
      <c r="T43" s="208">
        <v>18.461764705882352</v>
      </c>
      <c r="U43" s="210">
        <f t="shared" si="1"/>
        <v>18.461764705882352</v>
      </c>
      <c r="V43" s="211">
        <v>68.33</v>
      </c>
      <c r="W43" s="202">
        <v>100</v>
      </c>
      <c r="X43" s="212" t="s">
        <v>1065</v>
      </c>
      <c r="Y43" s="236">
        <v>3</v>
      </c>
      <c r="Z43" s="236">
        <v>1</v>
      </c>
      <c r="AA43" s="236">
        <v>7</v>
      </c>
      <c r="AB43" s="236">
        <v>4</v>
      </c>
      <c r="AC43" s="236">
        <v>99</v>
      </c>
      <c r="AD43" s="237"/>
      <c r="AE43" s="238">
        <v>5</v>
      </c>
      <c r="AF43" s="239">
        <v>100</v>
      </c>
      <c r="AG43" s="250" t="s">
        <v>1089</v>
      </c>
      <c r="AH43" s="241" t="s">
        <v>1098</v>
      </c>
      <c r="AI43" s="242">
        <v>25</v>
      </c>
      <c r="AJ43" s="243" t="s">
        <v>1132</v>
      </c>
      <c r="AK43" s="244" t="s">
        <v>1133</v>
      </c>
      <c r="AL43" s="245">
        <v>25</v>
      </c>
      <c r="AM43" s="243" t="s">
        <v>660</v>
      </c>
      <c r="AN43" s="244" t="s">
        <v>1098</v>
      </c>
      <c r="AO43" s="245">
        <v>25</v>
      </c>
      <c r="AP43" s="243" t="s">
        <v>1157</v>
      </c>
      <c r="AQ43" s="244" t="s">
        <v>1158</v>
      </c>
      <c r="AR43" s="245">
        <v>25</v>
      </c>
      <c r="AS43" s="243"/>
      <c r="AT43" s="246"/>
      <c r="AU43" s="247"/>
      <c r="AV43" s="248"/>
      <c r="AW43" s="236"/>
      <c r="AX43" s="180"/>
    </row>
    <row r="44" spans="1:50" s="47" customFormat="1" ht="104" customHeight="1" x14ac:dyDescent="0.25">
      <c r="A44" s="249">
        <v>104</v>
      </c>
      <c r="B44" s="147" t="s">
        <v>650</v>
      </c>
      <c r="C44" s="230">
        <v>12</v>
      </c>
      <c r="D44" s="230" t="s">
        <v>660</v>
      </c>
      <c r="E44" s="229" t="s">
        <v>661</v>
      </c>
      <c r="F44" s="230">
        <v>14360</v>
      </c>
      <c r="G44" s="229" t="s">
        <v>669</v>
      </c>
      <c r="H44" s="230">
        <v>2006</v>
      </c>
      <c r="I44" s="234" t="s">
        <v>670</v>
      </c>
      <c r="J44" s="232">
        <v>189202</v>
      </c>
      <c r="K44" s="230" t="s">
        <v>664</v>
      </c>
      <c r="L44" s="234" t="s">
        <v>671</v>
      </c>
      <c r="M44" s="251" t="s">
        <v>672</v>
      </c>
      <c r="N44" s="234" t="s">
        <v>673</v>
      </c>
      <c r="O44" s="234" t="s">
        <v>674</v>
      </c>
      <c r="P44" s="230" t="s">
        <v>1007</v>
      </c>
      <c r="Q44" s="208">
        <f t="shared" si="2"/>
        <v>15.909411764705883</v>
      </c>
      <c r="R44" s="208">
        <v>1.1399999999999999</v>
      </c>
      <c r="S44" s="208">
        <v>0</v>
      </c>
      <c r="T44" s="208">
        <v>14.769411764705882</v>
      </c>
      <c r="U44" s="210">
        <f t="shared" si="1"/>
        <v>15.909411764705883</v>
      </c>
      <c r="V44" s="211">
        <v>100</v>
      </c>
      <c r="W44" s="202">
        <v>100</v>
      </c>
      <c r="X44" s="212" t="s">
        <v>1065</v>
      </c>
      <c r="Y44" s="236">
        <v>3</v>
      </c>
      <c r="Z44" s="236">
        <v>4</v>
      </c>
      <c r="AA44" s="236">
        <v>7</v>
      </c>
      <c r="AB44" s="236">
        <v>4</v>
      </c>
      <c r="AC44" s="236">
        <v>101</v>
      </c>
      <c r="AD44" s="237">
        <v>0</v>
      </c>
      <c r="AE44" s="238">
        <v>5</v>
      </c>
      <c r="AF44" s="239">
        <v>100</v>
      </c>
      <c r="AG44" s="250" t="s">
        <v>1089</v>
      </c>
      <c r="AH44" s="241" t="s">
        <v>1098</v>
      </c>
      <c r="AI44" s="242">
        <v>20</v>
      </c>
      <c r="AJ44" s="243" t="s">
        <v>1132</v>
      </c>
      <c r="AK44" s="244" t="s">
        <v>1133</v>
      </c>
      <c r="AL44" s="245">
        <v>20</v>
      </c>
      <c r="AM44" s="243" t="s">
        <v>660</v>
      </c>
      <c r="AN44" s="244" t="s">
        <v>1098</v>
      </c>
      <c r="AO44" s="245">
        <v>40</v>
      </c>
      <c r="AP44" s="243" t="s">
        <v>1157</v>
      </c>
      <c r="AQ44" s="244" t="s">
        <v>1158</v>
      </c>
      <c r="AR44" s="245">
        <v>20</v>
      </c>
      <c r="AS44" s="243"/>
      <c r="AT44" s="246"/>
      <c r="AU44" s="247"/>
      <c r="AV44" s="248"/>
      <c r="AW44" s="236"/>
      <c r="AX44" s="180"/>
    </row>
    <row r="45" spans="1:50" s="47" customFormat="1" ht="117" customHeight="1" x14ac:dyDescent="0.25">
      <c r="A45" s="249">
        <v>104</v>
      </c>
      <c r="B45" s="147" t="s">
        <v>650</v>
      </c>
      <c r="C45" s="230">
        <v>12</v>
      </c>
      <c r="D45" s="230" t="s">
        <v>660</v>
      </c>
      <c r="E45" s="229" t="s">
        <v>661</v>
      </c>
      <c r="F45" s="230">
        <v>14360</v>
      </c>
      <c r="G45" s="229" t="s">
        <v>675</v>
      </c>
      <c r="H45" s="230">
        <v>2009</v>
      </c>
      <c r="I45" s="234" t="s">
        <v>676</v>
      </c>
      <c r="J45" s="232">
        <f>6476+16468+17246</f>
        <v>40190</v>
      </c>
      <c r="K45" s="230" t="s">
        <v>677</v>
      </c>
      <c r="L45" s="234" t="s">
        <v>678</v>
      </c>
      <c r="M45" s="251" t="s">
        <v>679</v>
      </c>
      <c r="N45" s="234" t="s">
        <v>680</v>
      </c>
      <c r="O45" s="234" t="s">
        <v>681</v>
      </c>
      <c r="P45" s="230" t="s">
        <v>1008</v>
      </c>
      <c r="Q45" s="208">
        <f t="shared" si="2"/>
        <v>0</v>
      </c>
      <c r="R45" s="208">
        <v>0</v>
      </c>
      <c r="S45" s="208">
        <v>0</v>
      </c>
      <c r="T45" s="208"/>
      <c r="U45" s="210">
        <f t="shared" si="1"/>
        <v>0</v>
      </c>
      <c r="V45" s="211">
        <v>100</v>
      </c>
      <c r="W45" s="202">
        <v>100</v>
      </c>
      <c r="X45" s="212" t="s">
        <v>1065</v>
      </c>
      <c r="Y45" s="236">
        <v>2</v>
      </c>
      <c r="Z45" s="236">
        <v>1</v>
      </c>
      <c r="AA45" s="236">
        <v>3</v>
      </c>
      <c r="AB45" s="236">
        <v>5</v>
      </c>
      <c r="AC45" s="236">
        <v>98</v>
      </c>
      <c r="AD45" s="237"/>
      <c r="AE45" s="238">
        <v>5</v>
      </c>
      <c r="AF45" s="239">
        <v>100</v>
      </c>
      <c r="AG45" s="250" t="s">
        <v>1089</v>
      </c>
      <c r="AH45" s="241" t="s">
        <v>1098</v>
      </c>
      <c r="AI45" s="242">
        <v>20</v>
      </c>
      <c r="AJ45" s="243" t="s">
        <v>1132</v>
      </c>
      <c r="AK45" s="244" t="s">
        <v>1133</v>
      </c>
      <c r="AL45" s="245">
        <v>20</v>
      </c>
      <c r="AM45" s="243" t="s">
        <v>660</v>
      </c>
      <c r="AN45" s="244" t="s">
        <v>1098</v>
      </c>
      <c r="AO45" s="245">
        <v>40</v>
      </c>
      <c r="AP45" s="243" t="s">
        <v>1157</v>
      </c>
      <c r="AQ45" s="244" t="s">
        <v>1158</v>
      </c>
      <c r="AR45" s="245">
        <v>20</v>
      </c>
      <c r="AS45" s="243"/>
      <c r="AT45" s="246"/>
      <c r="AU45" s="247"/>
      <c r="AV45" s="248"/>
      <c r="AW45" s="236"/>
      <c r="AX45" s="180"/>
    </row>
    <row r="46" spans="1:50" s="47" customFormat="1" ht="58.05" customHeight="1" x14ac:dyDescent="0.25">
      <c r="A46" s="249">
        <v>104</v>
      </c>
      <c r="B46" s="147" t="s">
        <v>650</v>
      </c>
      <c r="C46" s="230">
        <v>11</v>
      </c>
      <c r="D46" s="230" t="s">
        <v>682</v>
      </c>
      <c r="E46" s="229" t="s">
        <v>683</v>
      </c>
      <c r="F46" s="230">
        <v>18325</v>
      </c>
      <c r="G46" s="229" t="s">
        <v>684</v>
      </c>
      <c r="H46" s="230">
        <v>2007</v>
      </c>
      <c r="I46" s="234" t="s">
        <v>685</v>
      </c>
      <c r="J46" s="232">
        <v>52862</v>
      </c>
      <c r="K46" s="230" t="s">
        <v>8566</v>
      </c>
      <c r="L46" s="234" t="s">
        <v>686</v>
      </c>
      <c r="M46" s="234" t="s">
        <v>687</v>
      </c>
      <c r="N46" s="234" t="s">
        <v>688</v>
      </c>
      <c r="O46" s="234" t="s">
        <v>689</v>
      </c>
      <c r="P46" s="252" t="s">
        <v>1009</v>
      </c>
      <c r="Q46" s="208">
        <f t="shared" si="2"/>
        <v>10</v>
      </c>
      <c r="R46" s="209">
        <v>0</v>
      </c>
      <c r="S46" s="209">
        <v>0</v>
      </c>
      <c r="T46" s="209">
        <v>10</v>
      </c>
      <c r="U46" s="210">
        <f t="shared" si="1"/>
        <v>10</v>
      </c>
      <c r="V46" s="211">
        <v>100</v>
      </c>
      <c r="W46" s="202">
        <v>100</v>
      </c>
      <c r="X46" s="212" t="s">
        <v>1066</v>
      </c>
      <c r="Y46" s="236">
        <v>2</v>
      </c>
      <c r="Z46" s="236">
        <v>1</v>
      </c>
      <c r="AA46" s="236">
        <v>3</v>
      </c>
      <c r="AB46" s="236">
        <v>8</v>
      </c>
      <c r="AC46" s="236" t="s">
        <v>1086</v>
      </c>
      <c r="AD46" s="237"/>
      <c r="AE46" s="238">
        <v>5</v>
      </c>
      <c r="AF46" s="253">
        <v>100</v>
      </c>
      <c r="AG46" s="254" t="s">
        <v>682</v>
      </c>
      <c r="AH46" s="255" t="s">
        <v>1099</v>
      </c>
      <c r="AI46" s="256">
        <v>50</v>
      </c>
      <c r="AJ46" s="257" t="s">
        <v>1093</v>
      </c>
      <c r="AK46" s="255" t="s">
        <v>1099</v>
      </c>
      <c r="AL46" s="258">
        <v>50</v>
      </c>
      <c r="AM46" s="259"/>
      <c r="AN46" s="255"/>
      <c r="AO46" s="256"/>
      <c r="AP46" s="257"/>
      <c r="AQ46" s="260"/>
      <c r="AR46" s="258"/>
      <c r="AS46" s="243"/>
      <c r="AT46" s="246"/>
      <c r="AU46" s="247"/>
      <c r="AV46" s="248"/>
      <c r="AW46" s="236"/>
      <c r="AX46" s="180"/>
    </row>
    <row r="47" spans="1:50" s="47" customFormat="1" ht="104" customHeight="1" x14ac:dyDescent="0.25">
      <c r="A47" s="249">
        <v>104</v>
      </c>
      <c r="B47" s="147" t="s">
        <v>650</v>
      </c>
      <c r="C47" s="230">
        <v>10</v>
      </c>
      <c r="D47" s="236"/>
      <c r="E47" s="229" t="s">
        <v>699</v>
      </c>
      <c r="F47" s="230">
        <v>19277</v>
      </c>
      <c r="G47" s="229" t="s">
        <v>700</v>
      </c>
      <c r="H47" s="230">
        <v>2017</v>
      </c>
      <c r="I47" s="234" t="s">
        <v>701</v>
      </c>
      <c r="J47" s="232">
        <v>8983</v>
      </c>
      <c r="K47" s="230" t="s">
        <v>8570</v>
      </c>
      <c r="L47" s="234" t="s">
        <v>702</v>
      </c>
      <c r="M47" s="234" t="s">
        <v>703</v>
      </c>
      <c r="N47" s="234" t="s">
        <v>704</v>
      </c>
      <c r="O47" s="261" t="s">
        <v>705</v>
      </c>
      <c r="P47" s="230" t="s">
        <v>1011</v>
      </c>
      <c r="Q47" s="235">
        <f t="shared" si="2"/>
        <v>5</v>
      </c>
      <c r="R47" s="235"/>
      <c r="S47" s="262"/>
      <c r="T47" s="262">
        <v>5</v>
      </c>
      <c r="U47" s="210">
        <f t="shared" si="1"/>
        <v>5</v>
      </c>
      <c r="V47" s="211">
        <v>100</v>
      </c>
      <c r="W47" s="202">
        <v>0</v>
      </c>
      <c r="X47" s="212" t="s">
        <v>1068</v>
      </c>
      <c r="Y47" s="236">
        <v>4</v>
      </c>
      <c r="Z47" s="236">
        <v>2</v>
      </c>
      <c r="AA47" s="236">
        <v>3</v>
      </c>
      <c r="AB47" s="236">
        <v>31</v>
      </c>
      <c r="AC47" s="236"/>
      <c r="AD47" s="237"/>
      <c r="AE47" s="238">
        <v>5</v>
      </c>
      <c r="AF47" s="239">
        <v>100</v>
      </c>
      <c r="AG47" s="263" t="s">
        <v>1090</v>
      </c>
      <c r="AH47" s="264" t="s">
        <v>1101</v>
      </c>
      <c r="AI47" s="242">
        <v>50</v>
      </c>
      <c r="AJ47" s="265" t="s">
        <v>1134</v>
      </c>
      <c r="AK47" s="266" t="s">
        <v>1135</v>
      </c>
      <c r="AL47" s="245">
        <v>50</v>
      </c>
      <c r="AM47" s="267"/>
      <c r="AN47" s="244"/>
      <c r="AO47" s="245"/>
      <c r="AP47" s="268"/>
      <c r="AQ47" s="269"/>
      <c r="AR47" s="270"/>
      <c r="AS47" s="243"/>
      <c r="AT47" s="246"/>
      <c r="AU47" s="247"/>
      <c r="AV47" s="248"/>
      <c r="AW47" s="236"/>
      <c r="AX47" s="180"/>
    </row>
    <row r="48" spans="1:50" s="47" customFormat="1" ht="104" customHeight="1" x14ac:dyDescent="0.25">
      <c r="A48" s="249">
        <v>104</v>
      </c>
      <c r="B48" s="147" t="s">
        <v>650</v>
      </c>
      <c r="C48" s="230">
        <v>10</v>
      </c>
      <c r="D48" s="230" t="s">
        <v>706</v>
      </c>
      <c r="E48" s="229" t="s">
        <v>707</v>
      </c>
      <c r="F48" s="271" t="s">
        <v>708</v>
      </c>
      <c r="G48" s="229" t="s">
        <v>709</v>
      </c>
      <c r="H48" s="230">
        <v>2013</v>
      </c>
      <c r="I48" s="261" t="s">
        <v>710</v>
      </c>
      <c r="J48" s="232">
        <v>410607</v>
      </c>
      <c r="K48" s="230" t="s">
        <v>8566</v>
      </c>
      <c r="L48" s="261" t="s">
        <v>711</v>
      </c>
      <c r="M48" s="261" t="s">
        <v>712</v>
      </c>
      <c r="N48" s="261" t="s">
        <v>713</v>
      </c>
      <c r="O48" s="261" t="s">
        <v>714</v>
      </c>
      <c r="P48" s="230" t="s">
        <v>1012</v>
      </c>
      <c r="Q48" s="235">
        <f t="shared" si="2"/>
        <v>271.23</v>
      </c>
      <c r="R48" s="262">
        <v>36.229999999999997</v>
      </c>
      <c r="S48" s="235">
        <v>200</v>
      </c>
      <c r="T48" s="235">
        <v>35</v>
      </c>
      <c r="U48" s="210">
        <f t="shared" si="1"/>
        <v>271.23</v>
      </c>
      <c r="V48" s="211">
        <v>89.42</v>
      </c>
      <c r="W48" s="202">
        <v>45</v>
      </c>
      <c r="X48" s="212" t="s">
        <v>1064</v>
      </c>
      <c r="Y48" s="236">
        <v>3</v>
      </c>
      <c r="Z48" s="236">
        <v>5</v>
      </c>
      <c r="AA48" s="236">
        <v>2</v>
      </c>
      <c r="AB48" s="236">
        <v>44</v>
      </c>
      <c r="AC48" s="236"/>
      <c r="AD48" s="237">
        <v>45</v>
      </c>
      <c r="AE48" s="238">
        <v>5</v>
      </c>
      <c r="AF48" s="239">
        <f>+AI48+AL48+AO48</f>
        <v>100</v>
      </c>
      <c r="AG48" s="250" t="s">
        <v>651</v>
      </c>
      <c r="AH48" s="241" t="s">
        <v>1102</v>
      </c>
      <c r="AI48" s="242">
        <v>50</v>
      </c>
      <c r="AJ48" s="268" t="s">
        <v>1136</v>
      </c>
      <c r="AK48" s="244" t="s">
        <v>1137</v>
      </c>
      <c r="AL48" s="245">
        <v>10</v>
      </c>
      <c r="AM48" s="268" t="s">
        <v>1151</v>
      </c>
      <c r="AN48" s="244" t="s">
        <v>1152</v>
      </c>
      <c r="AO48" s="245">
        <v>40</v>
      </c>
      <c r="AP48" s="272"/>
      <c r="AQ48" s="273"/>
      <c r="AR48" s="274"/>
      <c r="AS48" s="272"/>
      <c r="AT48" s="275"/>
      <c r="AU48" s="276"/>
      <c r="AV48" s="277"/>
      <c r="AW48" s="230"/>
      <c r="AX48" s="180"/>
    </row>
    <row r="49" spans="1:50" s="47" customFormat="1" ht="77.95" customHeight="1" x14ac:dyDescent="0.25">
      <c r="A49" s="249">
        <v>104</v>
      </c>
      <c r="B49" s="147" t="s">
        <v>650</v>
      </c>
      <c r="C49" s="230">
        <v>10</v>
      </c>
      <c r="D49" s="230" t="s">
        <v>715</v>
      </c>
      <c r="E49" s="229" t="s">
        <v>707</v>
      </c>
      <c r="F49" s="271" t="s">
        <v>708</v>
      </c>
      <c r="G49" s="229" t="s">
        <v>716</v>
      </c>
      <c r="H49" s="230">
        <v>2016</v>
      </c>
      <c r="I49" s="261" t="s">
        <v>717</v>
      </c>
      <c r="J49" s="278">
        <v>82670</v>
      </c>
      <c r="K49" s="230" t="s">
        <v>718</v>
      </c>
      <c r="L49" s="261" t="s">
        <v>719</v>
      </c>
      <c r="M49" s="261" t="s">
        <v>720</v>
      </c>
      <c r="N49" s="261" t="s">
        <v>721</v>
      </c>
      <c r="O49" s="261" t="s">
        <v>722</v>
      </c>
      <c r="P49" s="230" t="s">
        <v>1013</v>
      </c>
      <c r="Q49" s="235">
        <f t="shared" si="2"/>
        <v>9.73</v>
      </c>
      <c r="R49" s="262">
        <v>9.73</v>
      </c>
      <c r="S49" s="235">
        <v>0</v>
      </c>
      <c r="T49" s="235"/>
      <c r="U49" s="210">
        <f t="shared" si="1"/>
        <v>9.73</v>
      </c>
      <c r="V49" s="211">
        <v>3.5</v>
      </c>
      <c r="W49" s="202">
        <v>33</v>
      </c>
      <c r="X49" s="212" t="s">
        <v>1064</v>
      </c>
      <c r="Y49" s="236">
        <v>3</v>
      </c>
      <c r="Z49" s="236">
        <v>5</v>
      </c>
      <c r="AA49" s="236">
        <v>2</v>
      </c>
      <c r="AB49" s="236"/>
      <c r="AC49" s="236"/>
      <c r="AD49" s="237">
        <v>25</v>
      </c>
      <c r="AE49" s="238">
        <v>5</v>
      </c>
      <c r="AF49" s="239">
        <f>+AI49</f>
        <v>10</v>
      </c>
      <c r="AG49" s="250" t="s">
        <v>651</v>
      </c>
      <c r="AH49" s="241"/>
      <c r="AI49" s="242">
        <v>10</v>
      </c>
      <c r="AJ49" s="268"/>
      <c r="AK49" s="244"/>
      <c r="AL49" s="245"/>
      <c r="AM49" s="268"/>
      <c r="AN49" s="279"/>
      <c r="AO49" s="245"/>
      <c r="AP49" s="268"/>
      <c r="AQ49" s="280"/>
      <c r="AR49" s="245"/>
      <c r="AS49" s="272"/>
      <c r="AT49" s="275"/>
      <c r="AU49" s="276"/>
      <c r="AV49" s="277"/>
      <c r="AW49" s="230"/>
      <c r="AX49" s="180"/>
    </row>
    <row r="50" spans="1:50" s="47" customFormat="1" ht="208" customHeight="1" x14ac:dyDescent="0.25">
      <c r="A50" s="249">
        <v>104</v>
      </c>
      <c r="B50" s="147" t="s">
        <v>650</v>
      </c>
      <c r="C50" s="230">
        <v>13</v>
      </c>
      <c r="D50" s="230" t="s">
        <v>723</v>
      </c>
      <c r="E50" s="229" t="s">
        <v>724</v>
      </c>
      <c r="F50" s="230">
        <v>6259</v>
      </c>
      <c r="G50" s="229" t="s">
        <v>725</v>
      </c>
      <c r="H50" s="230">
        <v>2011</v>
      </c>
      <c r="I50" s="234" t="s">
        <v>726</v>
      </c>
      <c r="J50" s="232">
        <v>81234</v>
      </c>
      <c r="K50" s="230" t="s">
        <v>8566</v>
      </c>
      <c r="L50" s="231" t="s">
        <v>727</v>
      </c>
      <c r="M50" s="234" t="s">
        <v>728</v>
      </c>
      <c r="N50" s="234" t="s">
        <v>729</v>
      </c>
      <c r="O50" s="234" t="s">
        <v>730</v>
      </c>
      <c r="P50" s="252" t="s">
        <v>1014</v>
      </c>
      <c r="Q50" s="208">
        <f t="shared" si="2"/>
        <v>20</v>
      </c>
      <c r="R50" s="209">
        <v>0</v>
      </c>
      <c r="S50" s="209">
        <v>0</v>
      </c>
      <c r="T50" s="209">
        <v>20</v>
      </c>
      <c r="U50" s="210">
        <f t="shared" si="1"/>
        <v>20</v>
      </c>
      <c r="V50" s="211">
        <v>90.92</v>
      </c>
      <c r="W50" s="202">
        <v>98</v>
      </c>
      <c r="X50" s="212" t="s">
        <v>1066</v>
      </c>
      <c r="Y50" s="236">
        <v>1</v>
      </c>
      <c r="Z50" s="236">
        <v>7</v>
      </c>
      <c r="AA50" s="236"/>
      <c r="AB50" s="236">
        <v>59</v>
      </c>
      <c r="AC50" s="236" t="s">
        <v>1086</v>
      </c>
      <c r="AD50" s="237">
        <v>0</v>
      </c>
      <c r="AE50" s="238">
        <v>5</v>
      </c>
      <c r="AF50" s="253">
        <v>45</v>
      </c>
      <c r="AG50" s="250" t="s">
        <v>723</v>
      </c>
      <c r="AH50" s="241" t="s">
        <v>1103</v>
      </c>
      <c r="AI50" s="242">
        <v>45</v>
      </c>
      <c r="AJ50" s="268"/>
      <c r="AK50" s="281"/>
      <c r="AL50" s="270"/>
      <c r="AM50" s="243"/>
      <c r="AN50" s="244"/>
      <c r="AO50" s="245"/>
      <c r="AP50" s="268"/>
      <c r="AQ50" s="269"/>
      <c r="AR50" s="282"/>
      <c r="AS50" s="243"/>
      <c r="AT50" s="246"/>
      <c r="AU50" s="247"/>
      <c r="AV50" s="248"/>
      <c r="AW50" s="236"/>
      <c r="AX50" s="180"/>
    </row>
    <row r="51" spans="1:50" s="47" customFormat="1" ht="377.05" customHeight="1" x14ac:dyDescent="0.25">
      <c r="A51" s="249">
        <v>104</v>
      </c>
      <c r="B51" s="147" t="s">
        <v>650</v>
      </c>
      <c r="C51" s="230">
        <v>10</v>
      </c>
      <c r="D51" s="230" t="s">
        <v>651</v>
      </c>
      <c r="E51" s="229" t="s">
        <v>768</v>
      </c>
      <c r="F51" s="230">
        <v>27920</v>
      </c>
      <c r="G51" s="229" t="s">
        <v>769</v>
      </c>
      <c r="H51" s="230">
        <v>2008</v>
      </c>
      <c r="I51" s="234" t="s">
        <v>770</v>
      </c>
      <c r="J51" s="232">
        <v>85458</v>
      </c>
      <c r="K51" s="230" t="s">
        <v>8566</v>
      </c>
      <c r="L51" s="234" t="s">
        <v>656</v>
      </c>
      <c r="M51" s="234" t="s">
        <v>657</v>
      </c>
      <c r="N51" s="234" t="s">
        <v>771</v>
      </c>
      <c r="O51" s="234" t="s">
        <v>772</v>
      </c>
      <c r="P51" s="230" t="s">
        <v>1020</v>
      </c>
      <c r="Q51" s="208">
        <f t="shared" si="2"/>
        <v>7.88</v>
      </c>
      <c r="R51" s="209">
        <v>0</v>
      </c>
      <c r="S51" s="209">
        <v>1.88</v>
      </c>
      <c r="T51" s="209">
        <v>6</v>
      </c>
      <c r="U51" s="210">
        <f t="shared" si="1"/>
        <v>7.88</v>
      </c>
      <c r="V51" s="211">
        <v>93.17</v>
      </c>
      <c r="W51" s="202">
        <v>100</v>
      </c>
      <c r="X51" s="212" t="s">
        <v>1066</v>
      </c>
      <c r="Y51" s="236">
        <v>1</v>
      </c>
      <c r="Z51" s="236">
        <v>1</v>
      </c>
      <c r="AA51" s="236">
        <v>7</v>
      </c>
      <c r="AB51" s="236">
        <v>60</v>
      </c>
      <c r="AC51" s="236"/>
      <c r="AD51" s="237"/>
      <c r="AE51" s="238">
        <v>5</v>
      </c>
      <c r="AF51" s="253">
        <f>+AI51+AL51+AO51+AR51+AU51+AX51</f>
        <v>18</v>
      </c>
      <c r="AG51" s="250" t="s">
        <v>651</v>
      </c>
      <c r="AH51" s="241" t="s">
        <v>1108</v>
      </c>
      <c r="AI51" s="242">
        <v>8</v>
      </c>
      <c r="AJ51" s="268" t="s">
        <v>842</v>
      </c>
      <c r="AK51" s="244" t="s">
        <v>1139</v>
      </c>
      <c r="AL51" s="270">
        <v>2</v>
      </c>
      <c r="AM51" s="243" t="s">
        <v>1153</v>
      </c>
      <c r="AN51" s="244"/>
      <c r="AO51" s="245">
        <v>4</v>
      </c>
      <c r="AP51" s="268" t="s">
        <v>723</v>
      </c>
      <c r="AQ51" s="269" t="s">
        <v>1162</v>
      </c>
      <c r="AR51" s="270">
        <v>2</v>
      </c>
      <c r="AS51" s="243" t="s">
        <v>964</v>
      </c>
      <c r="AT51" s="246" t="s">
        <v>1169</v>
      </c>
      <c r="AU51" s="247">
        <v>1</v>
      </c>
      <c r="AV51" s="248" t="s">
        <v>761</v>
      </c>
      <c r="AW51" s="236" t="s">
        <v>1170</v>
      </c>
      <c r="AX51" s="180">
        <v>1</v>
      </c>
    </row>
    <row r="52" spans="1:50" s="47" customFormat="1" ht="104" customHeight="1" x14ac:dyDescent="0.25">
      <c r="A52" s="249">
        <v>104</v>
      </c>
      <c r="B52" s="147" t="s">
        <v>650</v>
      </c>
      <c r="C52" s="230">
        <v>11</v>
      </c>
      <c r="D52" s="230" t="s">
        <v>682</v>
      </c>
      <c r="E52" s="229" t="s">
        <v>773</v>
      </c>
      <c r="F52" s="230">
        <v>35382</v>
      </c>
      <c r="G52" s="229" t="s">
        <v>774</v>
      </c>
      <c r="H52" s="230">
        <v>2007</v>
      </c>
      <c r="I52" s="231" t="s">
        <v>775</v>
      </c>
      <c r="J52" s="232">
        <v>39332</v>
      </c>
      <c r="K52" s="233" t="s">
        <v>655</v>
      </c>
      <c r="L52" s="231" t="s">
        <v>776</v>
      </c>
      <c r="M52" s="234" t="s">
        <v>777</v>
      </c>
      <c r="N52" s="234" t="s">
        <v>778</v>
      </c>
      <c r="O52" s="234" t="s">
        <v>779</v>
      </c>
      <c r="P52" s="230" t="s">
        <v>1021</v>
      </c>
      <c r="Q52" s="283">
        <f t="shared" si="2"/>
        <v>14.7694117647059</v>
      </c>
      <c r="R52" s="284">
        <v>0</v>
      </c>
      <c r="S52" s="283">
        <v>0</v>
      </c>
      <c r="T52" s="283">
        <v>14.7694117647059</v>
      </c>
      <c r="U52" s="210">
        <f t="shared" si="1"/>
        <v>14.7694117647059</v>
      </c>
      <c r="V52" s="211">
        <v>19.579999999999998</v>
      </c>
      <c r="W52" s="202">
        <v>100</v>
      </c>
      <c r="X52" s="212" t="s">
        <v>1072</v>
      </c>
      <c r="Y52" s="236">
        <v>4</v>
      </c>
      <c r="Z52" s="236">
        <v>6</v>
      </c>
      <c r="AA52" s="236">
        <v>2</v>
      </c>
      <c r="AB52" s="236">
        <v>35</v>
      </c>
      <c r="AC52" s="236">
        <v>80</v>
      </c>
      <c r="AD52" s="237">
        <v>0</v>
      </c>
      <c r="AE52" s="238">
        <v>5</v>
      </c>
      <c r="AF52" s="253">
        <f>+AI52+AL52</f>
        <v>12</v>
      </c>
      <c r="AG52" s="285" t="s">
        <v>660</v>
      </c>
      <c r="AH52" s="286" t="s">
        <v>1098</v>
      </c>
      <c r="AI52" s="287">
        <v>11</v>
      </c>
      <c r="AJ52" s="288" t="s">
        <v>682</v>
      </c>
      <c r="AK52" s="286" t="s">
        <v>1140</v>
      </c>
      <c r="AL52" s="287">
        <v>1</v>
      </c>
      <c r="AM52" s="288" t="s">
        <v>822</v>
      </c>
      <c r="AN52" s="286" t="s">
        <v>1154</v>
      </c>
      <c r="AO52" s="287">
        <v>0</v>
      </c>
      <c r="AP52" s="289"/>
      <c r="AQ52" s="290"/>
      <c r="AR52" s="291"/>
      <c r="AS52" s="243"/>
      <c r="AT52" s="246"/>
      <c r="AU52" s="247"/>
      <c r="AV52" s="248"/>
      <c r="AW52" s="236"/>
      <c r="AX52" s="180"/>
    </row>
    <row r="53" spans="1:50" s="47" customFormat="1" ht="52.2" customHeight="1" x14ac:dyDescent="0.25">
      <c r="A53" s="201">
        <v>104</v>
      </c>
      <c r="B53" s="147" t="s">
        <v>650</v>
      </c>
      <c r="C53" s="202">
        <v>6</v>
      </c>
      <c r="D53" s="202" t="s">
        <v>780</v>
      </c>
      <c r="E53" s="203" t="s">
        <v>1172</v>
      </c>
      <c r="F53" s="204">
        <v>36423</v>
      </c>
      <c r="G53" s="203" t="s">
        <v>798</v>
      </c>
      <c r="H53" s="202">
        <v>2018</v>
      </c>
      <c r="I53" s="205" t="s">
        <v>799</v>
      </c>
      <c r="J53" s="206">
        <v>131575</v>
      </c>
      <c r="K53" s="204" t="s">
        <v>800</v>
      </c>
      <c r="L53" s="207" t="s">
        <v>784</v>
      </c>
      <c r="M53" s="205" t="s">
        <v>785</v>
      </c>
      <c r="N53" s="205" t="s">
        <v>794</v>
      </c>
      <c r="O53" s="205" t="s">
        <v>795</v>
      </c>
      <c r="P53" s="202" t="s">
        <v>1026</v>
      </c>
      <c r="Q53" s="208">
        <v>51.31</v>
      </c>
      <c r="R53" s="209">
        <v>0</v>
      </c>
      <c r="S53" s="209">
        <v>2.7</v>
      </c>
      <c r="T53" s="209">
        <v>48.61</v>
      </c>
      <c r="U53" s="210">
        <f t="shared" si="1"/>
        <v>51.31</v>
      </c>
      <c r="V53" s="211">
        <v>44</v>
      </c>
      <c r="W53" s="202">
        <v>0</v>
      </c>
      <c r="X53" s="212" t="s">
        <v>1074</v>
      </c>
      <c r="Y53" s="213">
        <v>3</v>
      </c>
      <c r="Z53" s="213">
        <v>11</v>
      </c>
      <c r="AA53" s="213">
        <v>5</v>
      </c>
      <c r="AB53" s="213">
        <v>4</v>
      </c>
      <c r="AC53" s="213" t="s">
        <v>1088</v>
      </c>
      <c r="AD53" s="214"/>
      <c r="AE53" s="215">
        <v>5</v>
      </c>
      <c r="AF53" s="216">
        <v>90</v>
      </c>
      <c r="AG53" s="217" t="s">
        <v>780</v>
      </c>
      <c r="AH53" s="218" t="s">
        <v>1112</v>
      </c>
      <c r="AI53" s="219">
        <v>90</v>
      </c>
      <c r="AJ53" s="220"/>
      <c r="AK53" s="221"/>
      <c r="AL53" s="222"/>
      <c r="AM53" s="220"/>
      <c r="AN53" s="221"/>
      <c r="AO53" s="222"/>
      <c r="AP53" s="220"/>
      <c r="AQ53" s="292"/>
      <c r="AR53" s="222"/>
      <c r="AS53" s="220"/>
      <c r="AT53" s="223"/>
      <c r="AU53" s="224"/>
      <c r="AV53" s="225"/>
      <c r="AW53" s="213"/>
      <c r="AX53" s="226"/>
    </row>
    <row r="54" spans="1:50" s="47" customFormat="1" ht="64.95" customHeight="1" x14ac:dyDescent="0.25">
      <c r="A54" s="293">
        <v>104</v>
      </c>
      <c r="B54" s="147" t="s">
        <v>650</v>
      </c>
      <c r="C54" s="294">
        <v>3</v>
      </c>
      <c r="D54" s="294" t="s">
        <v>780</v>
      </c>
      <c r="E54" s="203" t="s">
        <v>781</v>
      </c>
      <c r="F54" s="202">
        <v>24445</v>
      </c>
      <c r="G54" s="203" t="s">
        <v>782</v>
      </c>
      <c r="H54" s="202">
        <v>2008</v>
      </c>
      <c r="I54" s="207" t="s">
        <v>783</v>
      </c>
      <c r="J54" s="206">
        <v>421612</v>
      </c>
      <c r="K54" s="295" t="s">
        <v>655</v>
      </c>
      <c r="L54" s="207" t="s">
        <v>784</v>
      </c>
      <c r="M54" s="205" t="s">
        <v>785</v>
      </c>
      <c r="N54" s="205" t="s">
        <v>786</v>
      </c>
      <c r="O54" s="205" t="s">
        <v>787</v>
      </c>
      <c r="P54" s="202" t="s">
        <v>1022</v>
      </c>
      <c r="Q54" s="208">
        <v>41.82</v>
      </c>
      <c r="R54" s="209">
        <v>0</v>
      </c>
      <c r="S54" s="208">
        <v>5.25</v>
      </c>
      <c r="T54" s="208">
        <v>36.57</v>
      </c>
      <c r="U54" s="210">
        <f t="shared" si="1"/>
        <v>41.82</v>
      </c>
      <c r="V54" s="211">
        <v>35.78</v>
      </c>
      <c r="W54" s="202">
        <v>100</v>
      </c>
      <c r="X54" s="212" t="s">
        <v>1073</v>
      </c>
      <c r="Y54" s="213">
        <v>3</v>
      </c>
      <c r="Z54" s="213">
        <v>11</v>
      </c>
      <c r="AA54" s="213">
        <v>5</v>
      </c>
      <c r="AB54" s="213">
        <v>4</v>
      </c>
      <c r="AC54" s="213">
        <v>85</v>
      </c>
      <c r="AD54" s="214"/>
      <c r="AE54" s="215">
        <v>5</v>
      </c>
      <c r="AF54" s="216">
        <v>0</v>
      </c>
      <c r="AG54" s="217" t="s">
        <v>964</v>
      </c>
      <c r="AH54" s="218" t="s">
        <v>1109</v>
      </c>
      <c r="AI54" s="219">
        <v>0</v>
      </c>
      <c r="AJ54" s="220"/>
      <c r="AK54" s="221"/>
      <c r="AL54" s="222"/>
      <c r="AM54" s="220"/>
      <c r="AN54" s="221"/>
      <c r="AO54" s="222"/>
      <c r="AP54" s="220"/>
      <c r="AQ54" s="292"/>
      <c r="AR54" s="222"/>
      <c r="AS54" s="220"/>
      <c r="AT54" s="223"/>
      <c r="AU54" s="224"/>
      <c r="AV54" s="225"/>
      <c r="AW54" s="213"/>
      <c r="AX54" s="226"/>
    </row>
    <row r="55" spans="1:50" s="47" customFormat="1" ht="64.95" customHeight="1" x14ac:dyDescent="0.25">
      <c r="A55" s="296">
        <v>104</v>
      </c>
      <c r="B55" s="147" t="s">
        <v>650</v>
      </c>
      <c r="C55" s="202">
        <v>6</v>
      </c>
      <c r="D55" s="294" t="s">
        <v>780</v>
      </c>
      <c r="E55" s="203" t="s">
        <v>781</v>
      </c>
      <c r="F55" s="204">
        <v>24445</v>
      </c>
      <c r="G55" s="203" t="s">
        <v>788</v>
      </c>
      <c r="H55" s="204">
        <v>2011</v>
      </c>
      <c r="I55" s="205" t="s">
        <v>789</v>
      </c>
      <c r="J55" s="206">
        <v>209339</v>
      </c>
      <c r="K55" s="204" t="s">
        <v>677</v>
      </c>
      <c r="L55" s="207" t="s">
        <v>784</v>
      </c>
      <c r="M55" s="205" t="s">
        <v>785</v>
      </c>
      <c r="N55" s="205" t="s">
        <v>790</v>
      </c>
      <c r="O55" s="205" t="s">
        <v>791</v>
      </c>
      <c r="P55" s="202" t="s">
        <v>1023</v>
      </c>
      <c r="Q55" s="208">
        <v>51.49</v>
      </c>
      <c r="R55" s="209">
        <v>0.13</v>
      </c>
      <c r="S55" s="209">
        <v>2.75</v>
      </c>
      <c r="T55" s="209">
        <v>48.61</v>
      </c>
      <c r="U55" s="210">
        <f t="shared" si="1"/>
        <v>51.49</v>
      </c>
      <c r="V55" s="211">
        <v>38.67</v>
      </c>
      <c r="W55" s="202">
        <v>42</v>
      </c>
      <c r="X55" s="212" t="s">
        <v>1074</v>
      </c>
      <c r="Y55" s="213">
        <v>3</v>
      </c>
      <c r="Z55" s="213">
        <v>11</v>
      </c>
      <c r="AA55" s="213">
        <v>5</v>
      </c>
      <c r="AB55" s="213">
        <v>4</v>
      </c>
      <c r="AC55" s="213">
        <v>95</v>
      </c>
      <c r="AD55" s="214"/>
      <c r="AE55" s="215">
        <v>5</v>
      </c>
      <c r="AF55" s="297">
        <v>52</v>
      </c>
      <c r="AG55" s="298" t="s">
        <v>780</v>
      </c>
      <c r="AH55" s="299" t="s">
        <v>1110</v>
      </c>
      <c r="AI55" s="300">
        <v>52</v>
      </c>
      <c r="AJ55" s="301"/>
      <c r="AK55" s="302"/>
      <c r="AL55" s="303"/>
      <c r="AM55" s="304"/>
      <c r="AN55" s="299"/>
      <c r="AO55" s="300"/>
      <c r="AP55" s="301"/>
      <c r="AQ55" s="302"/>
      <c r="AR55" s="303"/>
      <c r="AS55" s="220"/>
      <c r="AT55" s="223"/>
      <c r="AU55" s="224"/>
      <c r="AV55" s="225"/>
      <c r="AW55" s="213"/>
      <c r="AX55" s="226"/>
    </row>
    <row r="56" spans="1:50" s="47" customFormat="1" ht="194.95" customHeight="1" x14ac:dyDescent="0.25">
      <c r="A56" s="249">
        <v>104</v>
      </c>
      <c r="B56" s="147" t="s">
        <v>650</v>
      </c>
      <c r="C56" s="230">
        <v>13</v>
      </c>
      <c r="D56" s="230" t="s">
        <v>801</v>
      </c>
      <c r="E56" s="229" t="s">
        <v>802</v>
      </c>
      <c r="F56" s="236">
        <v>25446</v>
      </c>
      <c r="G56" s="229" t="s">
        <v>803</v>
      </c>
      <c r="H56" s="230">
        <v>2013</v>
      </c>
      <c r="I56" s="234" t="s">
        <v>804</v>
      </c>
      <c r="J56" s="232">
        <v>215027</v>
      </c>
      <c r="K56" s="230" t="s">
        <v>8566</v>
      </c>
      <c r="L56" s="234" t="s">
        <v>805</v>
      </c>
      <c r="M56" s="234" t="s">
        <v>806</v>
      </c>
      <c r="N56" s="234" t="s">
        <v>807</v>
      </c>
      <c r="O56" s="234" t="s">
        <v>808</v>
      </c>
      <c r="P56" s="230" t="s">
        <v>1027</v>
      </c>
      <c r="Q56" s="208">
        <f t="shared" ref="Q56:Q67" si="3">U56</f>
        <v>26.43</v>
      </c>
      <c r="R56" s="209">
        <v>8.43</v>
      </c>
      <c r="S56" s="208">
        <v>3</v>
      </c>
      <c r="T56" s="208">
        <v>15</v>
      </c>
      <c r="U56" s="210">
        <f t="shared" si="1"/>
        <v>26.43</v>
      </c>
      <c r="V56" s="211">
        <v>100</v>
      </c>
      <c r="W56" s="202">
        <v>53</v>
      </c>
      <c r="X56" s="212" t="s">
        <v>1075</v>
      </c>
      <c r="Y56" s="236">
        <v>3</v>
      </c>
      <c r="Z56" s="236">
        <v>12</v>
      </c>
      <c r="AA56" s="236">
        <v>5</v>
      </c>
      <c r="AB56" s="236">
        <v>44</v>
      </c>
      <c r="AC56" s="236"/>
      <c r="AD56" s="237">
        <v>15</v>
      </c>
      <c r="AE56" s="238">
        <v>5</v>
      </c>
      <c r="AF56" s="239">
        <v>100</v>
      </c>
      <c r="AG56" s="250" t="s">
        <v>801</v>
      </c>
      <c r="AH56" s="241" t="s">
        <v>1113</v>
      </c>
      <c r="AI56" s="242">
        <v>100</v>
      </c>
      <c r="AJ56" s="243"/>
      <c r="AK56" s="244"/>
      <c r="AL56" s="245"/>
      <c r="AM56" s="243"/>
      <c r="AN56" s="244"/>
      <c r="AO56" s="245"/>
      <c r="AP56" s="243"/>
      <c r="AQ56" s="280"/>
      <c r="AR56" s="245"/>
      <c r="AS56" s="243"/>
      <c r="AT56" s="246"/>
      <c r="AU56" s="247"/>
      <c r="AV56" s="248"/>
      <c r="AW56" s="236"/>
      <c r="AX56" s="180"/>
    </row>
    <row r="57" spans="1:50" s="47" customFormat="1" ht="104" customHeight="1" x14ac:dyDescent="0.25">
      <c r="A57" s="305">
        <v>104</v>
      </c>
      <c r="B57" s="147" t="s">
        <v>650</v>
      </c>
      <c r="C57" s="236">
        <v>13</v>
      </c>
      <c r="D57" s="236" t="s">
        <v>723</v>
      </c>
      <c r="E57" s="229" t="s">
        <v>802</v>
      </c>
      <c r="F57" s="236">
        <v>25446</v>
      </c>
      <c r="G57" s="306" t="s">
        <v>809</v>
      </c>
      <c r="H57" s="236">
        <v>2016</v>
      </c>
      <c r="I57" s="261" t="s">
        <v>809</v>
      </c>
      <c r="J57" s="232">
        <v>69763</v>
      </c>
      <c r="K57" s="230" t="s">
        <v>8566</v>
      </c>
      <c r="L57" s="234" t="s">
        <v>805</v>
      </c>
      <c r="M57" s="234" t="s">
        <v>806</v>
      </c>
      <c r="N57" s="261" t="s">
        <v>810</v>
      </c>
      <c r="O57" s="261" t="s">
        <v>811</v>
      </c>
      <c r="P57" s="236" t="s">
        <v>1028</v>
      </c>
      <c r="Q57" s="208">
        <f t="shared" si="3"/>
        <v>26.21</v>
      </c>
      <c r="R57" s="209">
        <v>8.2100000000000009</v>
      </c>
      <c r="S57" s="307">
        <v>3</v>
      </c>
      <c r="T57" s="307">
        <v>15</v>
      </c>
      <c r="U57" s="210">
        <f t="shared" si="1"/>
        <v>26.21</v>
      </c>
      <c r="V57" s="211">
        <v>100</v>
      </c>
      <c r="W57" s="202">
        <v>0</v>
      </c>
      <c r="X57" s="212" t="s">
        <v>1075</v>
      </c>
      <c r="Y57" s="236">
        <v>3</v>
      </c>
      <c r="Z57" s="236">
        <v>11</v>
      </c>
      <c r="AA57" s="236">
        <v>5</v>
      </c>
      <c r="AB57" s="308">
        <v>66</v>
      </c>
      <c r="AC57" s="236"/>
      <c r="AD57" s="237">
        <v>15</v>
      </c>
      <c r="AE57" s="238">
        <v>5</v>
      </c>
      <c r="AF57" s="239">
        <v>100</v>
      </c>
      <c r="AG57" s="250" t="s">
        <v>801</v>
      </c>
      <c r="AH57" s="241" t="s">
        <v>1114</v>
      </c>
      <c r="AI57" s="242">
        <v>100</v>
      </c>
      <c r="AJ57" s="309"/>
      <c r="AK57" s="310"/>
      <c r="AL57" s="311"/>
      <c r="AM57" s="309"/>
      <c r="AN57" s="310"/>
      <c r="AO57" s="311"/>
      <c r="AP57" s="309"/>
      <c r="AQ57" s="312"/>
      <c r="AR57" s="311"/>
      <c r="AS57" s="309"/>
      <c r="AT57" s="313"/>
      <c r="AU57" s="314"/>
      <c r="AV57" s="315"/>
      <c r="AW57" s="316"/>
      <c r="AX57" s="317"/>
    </row>
    <row r="58" spans="1:50" s="47" customFormat="1" ht="104" customHeight="1" x14ac:dyDescent="0.25">
      <c r="A58" s="305">
        <v>104</v>
      </c>
      <c r="B58" s="147" t="s">
        <v>650</v>
      </c>
      <c r="C58" s="236">
        <v>13</v>
      </c>
      <c r="D58" s="236" t="s">
        <v>812</v>
      </c>
      <c r="E58" s="229" t="s">
        <v>802</v>
      </c>
      <c r="F58" s="236">
        <v>25446</v>
      </c>
      <c r="G58" s="229" t="s">
        <v>813</v>
      </c>
      <c r="H58" s="236">
        <v>2016</v>
      </c>
      <c r="I58" s="261" t="s">
        <v>814</v>
      </c>
      <c r="J58" s="232">
        <v>61345</v>
      </c>
      <c r="K58" s="230" t="s">
        <v>8566</v>
      </c>
      <c r="L58" s="234" t="s">
        <v>805</v>
      </c>
      <c r="M58" s="234" t="s">
        <v>806</v>
      </c>
      <c r="N58" s="261" t="s">
        <v>815</v>
      </c>
      <c r="O58" s="261" t="s">
        <v>816</v>
      </c>
      <c r="P58" s="236" t="s">
        <v>1029</v>
      </c>
      <c r="Q58" s="237">
        <f t="shared" si="3"/>
        <v>7.22</v>
      </c>
      <c r="R58" s="209">
        <v>7.22</v>
      </c>
      <c r="S58" s="307">
        <v>0</v>
      </c>
      <c r="T58" s="307"/>
      <c r="U58" s="210">
        <f t="shared" si="1"/>
        <v>7.22</v>
      </c>
      <c r="V58" s="211">
        <v>100</v>
      </c>
      <c r="W58" s="202">
        <v>30</v>
      </c>
      <c r="X58" s="212" t="s">
        <v>1075</v>
      </c>
      <c r="Y58" s="236">
        <v>1</v>
      </c>
      <c r="Z58" s="236">
        <v>7</v>
      </c>
      <c r="AA58" s="236">
        <v>6</v>
      </c>
      <c r="AB58" s="308">
        <v>44</v>
      </c>
      <c r="AC58" s="236"/>
      <c r="AD58" s="237">
        <v>15</v>
      </c>
      <c r="AE58" s="238">
        <v>5</v>
      </c>
      <c r="AF58" s="239">
        <v>100</v>
      </c>
      <c r="AG58" s="250" t="s">
        <v>801</v>
      </c>
      <c r="AH58" s="241" t="s">
        <v>1115</v>
      </c>
      <c r="AI58" s="242">
        <v>100</v>
      </c>
      <c r="AJ58" s="309"/>
      <c r="AK58" s="310"/>
      <c r="AL58" s="311"/>
      <c r="AM58" s="309"/>
      <c r="AN58" s="310"/>
      <c r="AO58" s="311"/>
      <c r="AP58" s="309"/>
      <c r="AQ58" s="312"/>
      <c r="AR58" s="311"/>
      <c r="AS58" s="309"/>
      <c r="AT58" s="313"/>
      <c r="AU58" s="314"/>
      <c r="AV58" s="315"/>
      <c r="AW58" s="316"/>
      <c r="AX58" s="317"/>
    </row>
    <row r="59" spans="1:50" s="47" customFormat="1" ht="130.05000000000001" customHeight="1" x14ac:dyDescent="0.25">
      <c r="A59" s="305">
        <v>104</v>
      </c>
      <c r="B59" s="147" t="s">
        <v>650</v>
      </c>
      <c r="C59" s="236">
        <v>13</v>
      </c>
      <c r="D59" s="236" t="s">
        <v>817</v>
      </c>
      <c r="E59" s="229" t="s">
        <v>802</v>
      </c>
      <c r="F59" s="236">
        <v>25446</v>
      </c>
      <c r="G59" s="229" t="s">
        <v>818</v>
      </c>
      <c r="H59" s="236">
        <v>2016</v>
      </c>
      <c r="I59" s="261" t="s">
        <v>819</v>
      </c>
      <c r="J59" s="232">
        <v>47389</v>
      </c>
      <c r="K59" s="230" t="s">
        <v>8566</v>
      </c>
      <c r="L59" s="234" t="s">
        <v>805</v>
      </c>
      <c r="M59" s="234" t="s">
        <v>806</v>
      </c>
      <c r="N59" s="234" t="s">
        <v>820</v>
      </c>
      <c r="O59" s="261" t="s">
        <v>821</v>
      </c>
      <c r="P59" s="236" t="s">
        <v>1030</v>
      </c>
      <c r="Q59" s="237">
        <f t="shared" si="3"/>
        <v>5.58</v>
      </c>
      <c r="R59" s="209">
        <v>5.58</v>
      </c>
      <c r="S59" s="307">
        <v>0</v>
      </c>
      <c r="T59" s="307"/>
      <c r="U59" s="210">
        <f t="shared" si="1"/>
        <v>5.58</v>
      </c>
      <c r="V59" s="211">
        <v>100</v>
      </c>
      <c r="W59" s="202">
        <v>28</v>
      </c>
      <c r="X59" s="212" t="s">
        <v>1075</v>
      </c>
      <c r="Y59" s="236">
        <v>3</v>
      </c>
      <c r="Z59" s="236">
        <v>11</v>
      </c>
      <c r="AA59" s="236">
        <v>5</v>
      </c>
      <c r="AB59" s="308">
        <v>66</v>
      </c>
      <c r="AC59" s="236"/>
      <c r="AD59" s="237">
        <v>15</v>
      </c>
      <c r="AE59" s="238">
        <v>5</v>
      </c>
      <c r="AF59" s="239">
        <v>100</v>
      </c>
      <c r="AG59" s="250" t="s">
        <v>801</v>
      </c>
      <c r="AH59" s="241" t="s">
        <v>1116</v>
      </c>
      <c r="AI59" s="242">
        <v>100</v>
      </c>
      <c r="AJ59" s="309"/>
      <c r="AK59" s="310"/>
      <c r="AL59" s="311"/>
      <c r="AM59" s="309"/>
      <c r="AN59" s="310"/>
      <c r="AO59" s="311"/>
      <c r="AP59" s="309"/>
      <c r="AQ59" s="312"/>
      <c r="AR59" s="311"/>
      <c r="AS59" s="309"/>
      <c r="AT59" s="313"/>
      <c r="AU59" s="314"/>
      <c r="AV59" s="315"/>
      <c r="AW59" s="316"/>
      <c r="AX59" s="317"/>
    </row>
    <row r="60" spans="1:50" s="47" customFormat="1" ht="260.05" customHeight="1" x14ac:dyDescent="0.25">
      <c r="A60" s="249">
        <v>104</v>
      </c>
      <c r="B60" s="147" t="s">
        <v>650</v>
      </c>
      <c r="C60" s="230">
        <v>14</v>
      </c>
      <c r="D60" s="230" t="s">
        <v>822</v>
      </c>
      <c r="E60" s="229" t="s">
        <v>823</v>
      </c>
      <c r="F60" s="230">
        <v>8611</v>
      </c>
      <c r="G60" s="229" t="s">
        <v>824</v>
      </c>
      <c r="H60" s="230">
        <v>2011</v>
      </c>
      <c r="I60" s="234" t="s">
        <v>825</v>
      </c>
      <c r="J60" s="232">
        <v>70988</v>
      </c>
      <c r="K60" s="230" t="s">
        <v>8570</v>
      </c>
      <c r="L60" s="234" t="s">
        <v>826</v>
      </c>
      <c r="M60" s="234" t="s">
        <v>827</v>
      </c>
      <c r="N60" s="234" t="s">
        <v>828</v>
      </c>
      <c r="O60" s="234" t="s">
        <v>829</v>
      </c>
      <c r="P60" s="230" t="s">
        <v>1031</v>
      </c>
      <c r="Q60" s="237">
        <f t="shared" si="3"/>
        <v>6.2</v>
      </c>
      <c r="R60" s="262">
        <v>0</v>
      </c>
      <c r="S60" s="262">
        <v>4.7</v>
      </c>
      <c r="T60" s="262">
        <v>1.5</v>
      </c>
      <c r="U60" s="210">
        <f t="shared" si="1"/>
        <v>6.2</v>
      </c>
      <c r="V60" s="211">
        <v>90</v>
      </c>
      <c r="W60" s="202">
        <v>100</v>
      </c>
      <c r="X60" s="212" t="s">
        <v>1076</v>
      </c>
      <c r="Y60" s="236">
        <v>6</v>
      </c>
      <c r="Z60" s="236">
        <v>1</v>
      </c>
      <c r="AA60" s="236">
        <v>4</v>
      </c>
      <c r="AB60" s="236">
        <v>14</v>
      </c>
      <c r="AC60" s="236"/>
      <c r="AD60" s="237"/>
      <c r="AE60" s="238">
        <v>2</v>
      </c>
      <c r="AF60" s="253">
        <v>90</v>
      </c>
      <c r="AG60" s="250" t="s">
        <v>1094</v>
      </c>
      <c r="AH60" s="241" t="s">
        <v>1117</v>
      </c>
      <c r="AI60" s="242">
        <v>45</v>
      </c>
      <c r="AJ60" s="268" t="s">
        <v>1141</v>
      </c>
      <c r="AK60" s="266" t="s">
        <v>1142</v>
      </c>
      <c r="AL60" s="270">
        <v>45</v>
      </c>
      <c r="AM60" s="243"/>
      <c r="AN60" s="244"/>
      <c r="AO60" s="245"/>
      <c r="AP60" s="268"/>
      <c r="AQ60" s="269"/>
      <c r="AR60" s="270"/>
      <c r="AS60" s="243"/>
      <c r="AT60" s="246"/>
      <c r="AU60" s="247"/>
      <c r="AV60" s="248"/>
      <c r="AW60" s="236"/>
      <c r="AX60" s="180"/>
    </row>
    <row r="61" spans="1:50" s="47" customFormat="1" ht="156.05000000000001" customHeight="1" x14ac:dyDescent="0.25">
      <c r="A61" s="249">
        <v>104</v>
      </c>
      <c r="B61" s="147" t="s">
        <v>650</v>
      </c>
      <c r="C61" s="230">
        <v>14</v>
      </c>
      <c r="D61" s="230" t="s">
        <v>830</v>
      </c>
      <c r="E61" s="229" t="s">
        <v>823</v>
      </c>
      <c r="F61" s="230">
        <v>8611</v>
      </c>
      <c r="G61" s="229" t="s">
        <v>831</v>
      </c>
      <c r="H61" s="230">
        <v>2016</v>
      </c>
      <c r="I61" s="234" t="s">
        <v>832</v>
      </c>
      <c r="J61" s="232">
        <v>96673</v>
      </c>
      <c r="K61" s="230" t="s">
        <v>8570</v>
      </c>
      <c r="L61" s="234" t="s">
        <v>833</v>
      </c>
      <c r="M61" s="234" t="s">
        <v>827</v>
      </c>
      <c r="N61" s="234" t="s">
        <v>834</v>
      </c>
      <c r="O61" s="234" t="s">
        <v>835</v>
      </c>
      <c r="P61" s="230" t="s">
        <v>1032</v>
      </c>
      <c r="Q61" s="235">
        <f t="shared" si="3"/>
        <v>10.09</v>
      </c>
      <c r="R61" s="262">
        <v>10.09</v>
      </c>
      <c r="S61" s="262">
        <v>0</v>
      </c>
      <c r="T61" s="262"/>
      <c r="U61" s="210">
        <f t="shared" si="1"/>
        <v>10.09</v>
      </c>
      <c r="V61" s="211">
        <v>90</v>
      </c>
      <c r="W61" s="202">
        <v>83</v>
      </c>
      <c r="X61" s="212" t="s">
        <v>1076</v>
      </c>
      <c r="Y61" s="236">
        <v>6</v>
      </c>
      <c r="Z61" s="236">
        <v>1</v>
      </c>
      <c r="AA61" s="236">
        <v>4</v>
      </c>
      <c r="AB61" s="236">
        <v>14</v>
      </c>
      <c r="AC61" s="236"/>
      <c r="AD61" s="237"/>
      <c r="AE61" s="238">
        <v>2</v>
      </c>
      <c r="AF61" s="253">
        <v>90</v>
      </c>
      <c r="AG61" s="250"/>
      <c r="AH61" s="241"/>
      <c r="AI61" s="242"/>
      <c r="AJ61" s="268"/>
      <c r="AK61" s="266"/>
      <c r="AL61" s="270"/>
      <c r="AM61" s="243"/>
      <c r="AN61" s="244"/>
      <c r="AO61" s="245"/>
      <c r="AP61" s="268"/>
      <c r="AQ61" s="269"/>
      <c r="AR61" s="270"/>
      <c r="AS61" s="243"/>
      <c r="AT61" s="246"/>
      <c r="AU61" s="247"/>
      <c r="AV61" s="248"/>
      <c r="AW61" s="236"/>
      <c r="AX61" s="180"/>
    </row>
    <row r="62" spans="1:50" s="47" customFormat="1" ht="52.2" customHeight="1" x14ac:dyDescent="0.25">
      <c r="A62" s="249">
        <v>104</v>
      </c>
      <c r="B62" s="147" t="s">
        <v>650</v>
      </c>
      <c r="C62" s="230">
        <v>14</v>
      </c>
      <c r="D62" s="230" t="s">
        <v>830</v>
      </c>
      <c r="E62" s="229" t="s">
        <v>823</v>
      </c>
      <c r="F62" s="230">
        <v>8611</v>
      </c>
      <c r="G62" s="229" t="s">
        <v>836</v>
      </c>
      <c r="H62" s="230">
        <v>2016</v>
      </c>
      <c r="I62" s="234" t="s">
        <v>837</v>
      </c>
      <c r="J62" s="232">
        <v>20767</v>
      </c>
      <c r="K62" s="230" t="s">
        <v>8570</v>
      </c>
      <c r="L62" s="234" t="s">
        <v>838</v>
      </c>
      <c r="M62" s="234" t="s">
        <v>839</v>
      </c>
      <c r="N62" s="234" t="s">
        <v>840</v>
      </c>
      <c r="O62" s="234" t="s">
        <v>841</v>
      </c>
      <c r="P62" s="230" t="s">
        <v>1033</v>
      </c>
      <c r="Q62" s="208">
        <f t="shared" si="3"/>
        <v>2.44</v>
      </c>
      <c r="R62" s="209">
        <v>2.44</v>
      </c>
      <c r="S62" s="209">
        <v>0</v>
      </c>
      <c r="T62" s="209"/>
      <c r="U62" s="210">
        <f t="shared" si="1"/>
        <v>2.44</v>
      </c>
      <c r="V62" s="211">
        <v>100</v>
      </c>
      <c r="W62" s="202">
        <v>33</v>
      </c>
      <c r="X62" s="212" t="s">
        <v>1076</v>
      </c>
      <c r="Y62" s="236">
        <v>6</v>
      </c>
      <c r="Z62" s="236">
        <v>1</v>
      </c>
      <c r="AA62" s="236">
        <v>4</v>
      </c>
      <c r="AB62" s="236">
        <v>14</v>
      </c>
      <c r="AC62" s="236"/>
      <c r="AD62" s="237"/>
      <c r="AE62" s="238">
        <v>2</v>
      </c>
      <c r="AF62" s="253">
        <v>100</v>
      </c>
      <c r="AG62" s="250"/>
      <c r="AH62" s="241"/>
      <c r="AI62" s="242"/>
      <c r="AJ62" s="268"/>
      <c r="AK62" s="266"/>
      <c r="AL62" s="270"/>
      <c r="AM62" s="243"/>
      <c r="AN62" s="244"/>
      <c r="AO62" s="245"/>
      <c r="AP62" s="268"/>
      <c r="AQ62" s="269"/>
      <c r="AR62" s="270"/>
      <c r="AS62" s="243"/>
      <c r="AT62" s="246"/>
      <c r="AU62" s="247"/>
      <c r="AV62" s="248"/>
      <c r="AW62" s="236"/>
      <c r="AX62" s="180"/>
    </row>
    <row r="63" spans="1:50" s="47" customFormat="1" ht="409.6" customHeight="1" x14ac:dyDescent="0.25">
      <c r="A63" s="249">
        <v>104</v>
      </c>
      <c r="B63" s="147" t="s">
        <v>650</v>
      </c>
      <c r="C63" s="230">
        <v>9</v>
      </c>
      <c r="D63" s="230" t="s">
        <v>842</v>
      </c>
      <c r="E63" s="229" t="s">
        <v>843</v>
      </c>
      <c r="F63" s="230">
        <v>15790</v>
      </c>
      <c r="G63" s="229" t="s">
        <v>844</v>
      </c>
      <c r="H63" s="230">
        <v>2012</v>
      </c>
      <c r="I63" s="234" t="s">
        <v>845</v>
      </c>
      <c r="J63" s="232">
        <v>133284</v>
      </c>
      <c r="K63" s="230" t="s">
        <v>8566</v>
      </c>
      <c r="L63" s="207" t="s">
        <v>846</v>
      </c>
      <c r="M63" s="205" t="s">
        <v>847</v>
      </c>
      <c r="N63" s="234" t="s">
        <v>848</v>
      </c>
      <c r="O63" s="234" t="s">
        <v>849</v>
      </c>
      <c r="P63" s="230" t="s">
        <v>1034</v>
      </c>
      <c r="Q63" s="235">
        <f t="shared" si="3"/>
        <v>2.1235294117647059</v>
      </c>
      <c r="R63" s="262">
        <v>0</v>
      </c>
      <c r="S63" s="262">
        <v>0.58823529411764708</v>
      </c>
      <c r="T63" s="262">
        <v>1.5352941176470587</v>
      </c>
      <c r="U63" s="210">
        <f t="shared" si="1"/>
        <v>2.1235294117647059</v>
      </c>
      <c r="V63" s="211">
        <v>80</v>
      </c>
      <c r="W63" s="202">
        <v>78</v>
      </c>
      <c r="X63" s="212" t="s">
        <v>1077</v>
      </c>
      <c r="Y63" s="236">
        <v>3</v>
      </c>
      <c r="Z63" s="236">
        <v>12</v>
      </c>
      <c r="AA63" s="236">
        <v>3</v>
      </c>
      <c r="AB63" s="236">
        <v>4</v>
      </c>
      <c r="AC63" s="236" t="s">
        <v>1086</v>
      </c>
      <c r="AD63" s="237">
        <v>0</v>
      </c>
      <c r="AE63" s="238">
        <v>5</v>
      </c>
      <c r="AF63" s="253">
        <v>80</v>
      </c>
      <c r="AG63" s="250" t="s">
        <v>842</v>
      </c>
      <c r="AH63" s="241" t="s">
        <v>1118</v>
      </c>
      <c r="AI63" s="242">
        <v>80</v>
      </c>
      <c r="AJ63" s="243"/>
      <c r="AK63" s="244"/>
      <c r="AL63" s="245"/>
      <c r="AM63" s="243"/>
      <c r="AN63" s="244"/>
      <c r="AO63" s="245"/>
      <c r="AP63" s="268"/>
      <c r="AQ63" s="269"/>
      <c r="AR63" s="270"/>
      <c r="AS63" s="243"/>
      <c r="AT63" s="246"/>
      <c r="AU63" s="247"/>
      <c r="AV63" s="248"/>
      <c r="AW63" s="236"/>
      <c r="AX63" s="180"/>
    </row>
    <row r="64" spans="1:50" s="47" customFormat="1" ht="364.05" customHeight="1" x14ac:dyDescent="0.25">
      <c r="A64" s="249">
        <v>104</v>
      </c>
      <c r="B64" s="147" t="s">
        <v>650</v>
      </c>
      <c r="C64" s="230">
        <v>9</v>
      </c>
      <c r="D64" s="230" t="s">
        <v>842</v>
      </c>
      <c r="E64" s="229" t="s">
        <v>843</v>
      </c>
      <c r="F64" s="230">
        <v>15790</v>
      </c>
      <c r="G64" s="229" t="s">
        <v>850</v>
      </c>
      <c r="H64" s="230">
        <v>2012</v>
      </c>
      <c r="I64" s="231" t="s">
        <v>851</v>
      </c>
      <c r="J64" s="232">
        <v>54437</v>
      </c>
      <c r="K64" s="230" t="s">
        <v>8566</v>
      </c>
      <c r="L64" s="207" t="s">
        <v>846</v>
      </c>
      <c r="M64" s="205" t="s">
        <v>847</v>
      </c>
      <c r="N64" s="234" t="s">
        <v>852</v>
      </c>
      <c r="O64" s="234" t="s">
        <v>853</v>
      </c>
      <c r="P64" s="252" t="s">
        <v>1035</v>
      </c>
      <c r="Q64" s="235">
        <f t="shared" si="3"/>
        <v>9.7705882352941167</v>
      </c>
      <c r="R64" s="262">
        <v>0</v>
      </c>
      <c r="S64" s="262">
        <v>8.235294117647058</v>
      </c>
      <c r="T64" s="262">
        <v>1.5352941176470587</v>
      </c>
      <c r="U64" s="210">
        <f t="shared" si="1"/>
        <v>9.7705882352941167</v>
      </c>
      <c r="V64" s="211">
        <v>80</v>
      </c>
      <c r="W64" s="202">
        <v>78</v>
      </c>
      <c r="X64" s="212" t="s">
        <v>1077</v>
      </c>
      <c r="Y64" s="236">
        <v>3</v>
      </c>
      <c r="Z64" s="236">
        <v>12</v>
      </c>
      <c r="AA64" s="236">
        <v>3</v>
      </c>
      <c r="AB64" s="236">
        <v>4</v>
      </c>
      <c r="AC64" s="236" t="s">
        <v>1086</v>
      </c>
      <c r="AD64" s="237">
        <v>0</v>
      </c>
      <c r="AE64" s="238">
        <v>5</v>
      </c>
      <c r="AF64" s="253">
        <v>80</v>
      </c>
      <c r="AG64" s="250" t="s">
        <v>842</v>
      </c>
      <c r="AH64" s="241" t="s">
        <v>1119</v>
      </c>
      <c r="AI64" s="242">
        <v>80</v>
      </c>
      <c r="AJ64" s="268"/>
      <c r="AK64" s="281"/>
      <c r="AL64" s="270"/>
      <c r="AM64" s="243"/>
      <c r="AN64" s="244"/>
      <c r="AO64" s="245"/>
      <c r="AP64" s="268"/>
      <c r="AQ64" s="269"/>
      <c r="AR64" s="270"/>
      <c r="AS64" s="243"/>
      <c r="AT64" s="246"/>
      <c r="AU64" s="247"/>
      <c r="AV64" s="248"/>
      <c r="AW64" s="236"/>
      <c r="AX64" s="180"/>
    </row>
    <row r="65" spans="1:50" s="47" customFormat="1" ht="143.05000000000001" customHeight="1" x14ac:dyDescent="0.25">
      <c r="A65" s="249">
        <v>104</v>
      </c>
      <c r="B65" s="147" t="s">
        <v>650</v>
      </c>
      <c r="C65" s="230">
        <v>3</v>
      </c>
      <c r="D65" s="230" t="s">
        <v>854</v>
      </c>
      <c r="E65" s="229" t="s">
        <v>855</v>
      </c>
      <c r="F65" s="271" t="s">
        <v>856</v>
      </c>
      <c r="G65" s="229" t="s">
        <v>857</v>
      </c>
      <c r="H65" s="230">
        <v>2014</v>
      </c>
      <c r="I65" s="234" t="s">
        <v>858</v>
      </c>
      <c r="J65" s="232">
        <v>132743</v>
      </c>
      <c r="K65" s="230" t="s">
        <v>8566</v>
      </c>
      <c r="L65" s="234" t="s">
        <v>859</v>
      </c>
      <c r="M65" s="234" t="s">
        <v>860</v>
      </c>
      <c r="N65" s="234" t="s">
        <v>861</v>
      </c>
      <c r="O65" s="234" t="s">
        <v>862</v>
      </c>
      <c r="P65" s="230" t="s">
        <v>1036</v>
      </c>
      <c r="Q65" s="208">
        <f t="shared" si="3"/>
        <v>8.44</v>
      </c>
      <c r="R65" s="209">
        <v>8.44</v>
      </c>
      <c r="S65" s="208"/>
      <c r="T65" s="208"/>
      <c r="U65" s="210">
        <f t="shared" si="1"/>
        <v>8.44</v>
      </c>
      <c r="V65" s="211">
        <v>83</v>
      </c>
      <c r="W65" s="202">
        <v>63</v>
      </c>
      <c r="X65" s="212" t="s">
        <v>1076</v>
      </c>
      <c r="Y65" s="236">
        <v>6</v>
      </c>
      <c r="Z65" s="236">
        <v>1</v>
      </c>
      <c r="AA65" s="236">
        <v>4</v>
      </c>
      <c r="AB65" s="236">
        <v>14</v>
      </c>
      <c r="AC65" s="236"/>
      <c r="AD65" s="237"/>
      <c r="AE65" s="238">
        <v>2.8571428571428572</v>
      </c>
      <c r="AF65" s="239">
        <v>83</v>
      </c>
      <c r="AG65" s="250" t="s">
        <v>854</v>
      </c>
      <c r="AH65" s="241" t="s">
        <v>1120</v>
      </c>
      <c r="AI65" s="242">
        <v>71</v>
      </c>
      <c r="AJ65" s="243" t="s">
        <v>1094</v>
      </c>
      <c r="AK65" s="244" t="s">
        <v>1143</v>
      </c>
      <c r="AL65" s="245">
        <v>4</v>
      </c>
      <c r="AM65" s="243" t="s">
        <v>822</v>
      </c>
      <c r="AN65" s="244" t="s">
        <v>1155</v>
      </c>
      <c r="AO65" s="245">
        <v>4</v>
      </c>
      <c r="AP65" s="243" t="s">
        <v>682</v>
      </c>
      <c r="AQ65" s="280" t="s">
        <v>1163</v>
      </c>
      <c r="AR65" s="245">
        <v>4</v>
      </c>
      <c r="AS65" s="243"/>
      <c r="AT65" s="246"/>
      <c r="AU65" s="247"/>
      <c r="AV65" s="248"/>
      <c r="AW65" s="236"/>
      <c r="AX65" s="180"/>
    </row>
    <row r="66" spans="1:50" s="47" customFormat="1" ht="143.05000000000001" customHeight="1" x14ac:dyDescent="0.25">
      <c r="A66" s="249">
        <v>104</v>
      </c>
      <c r="B66" s="147" t="s">
        <v>650</v>
      </c>
      <c r="C66" s="230">
        <v>3</v>
      </c>
      <c r="D66" s="230" t="s">
        <v>854</v>
      </c>
      <c r="E66" s="229" t="s">
        <v>855</v>
      </c>
      <c r="F66" s="252">
        <v>13627</v>
      </c>
      <c r="G66" s="229" t="s">
        <v>863</v>
      </c>
      <c r="H66" s="230">
        <v>2016</v>
      </c>
      <c r="I66" s="234" t="s">
        <v>864</v>
      </c>
      <c r="J66" s="232">
        <v>117439</v>
      </c>
      <c r="K66" s="230" t="s">
        <v>694</v>
      </c>
      <c r="L66" s="234" t="s">
        <v>859</v>
      </c>
      <c r="M66" s="234" t="s">
        <v>860</v>
      </c>
      <c r="N66" s="234" t="s">
        <v>861</v>
      </c>
      <c r="O66" s="234" t="s">
        <v>862</v>
      </c>
      <c r="P66" s="230" t="s">
        <v>1037</v>
      </c>
      <c r="Q66" s="208">
        <f t="shared" si="3"/>
        <v>12.53</v>
      </c>
      <c r="R66" s="208">
        <v>12.53</v>
      </c>
      <c r="S66" s="208"/>
      <c r="T66" s="208"/>
      <c r="U66" s="210">
        <f t="shared" si="1"/>
        <v>12.53</v>
      </c>
      <c r="V66" s="211">
        <v>91</v>
      </c>
      <c r="W66" s="202">
        <v>63</v>
      </c>
      <c r="X66" s="212" t="s">
        <v>1076</v>
      </c>
      <c r="Y66" s="236">
        <v>6</v>
      </c>
      <c r="Z66" s="236">
        <v>1</v>
      </c>
      <c r="AA66" s="236">
        <v>4</v>
      </c>
      <c r="AB66" s="236">
        <v>14</v>
      </c>
      <c r="AC66" s="236"/>
      <c r="AD66" s="237"/>
      <c r="AE66" s="238">
        <v>2.8571428571428572</v>
      </c>
      <c r="AF66" s="239">
        <v>91</v>
      </c>
      <c r="AG66" s="250" t="s">
        <v>854</v>
      </c>
      <c r="AH66" s="241" t="s">
        <v>1120</v>
      </c>
      <c r="AI66" s="242">
        <v>7</v>
      </c>
      <c r="AJ66" s="243" t="s">
        <v>1094</v>
      </c>
      <c r="AK66" s="244" t="s">
        <v>1143</v>
      </c>
      <c r="AL66" s="245">
        <v>17</v>
      </c>
      <c r="AM66" s="243" t="s">
        <v>822</v>
      </c>
      <c r="AN66" s="244" t="s">
        <v>1155</v>
      </c>
      <c r="AO66" s="245">
        <v>39</v>
      </c>
      <c r="AP66" s="243" t="s">
        <v>723</v>
      </c>
      <c r="AQ66" s="280" t="s">
        <v>1164</v>
      </c>
      <c r="AR66" s="245">
        <v>28</v>
      </c>
      <c r="AS66" s="243"/>
      <c r="AT66" s="246"/>
      <c r="AU66" s="247"/>
      <c r="AV66" s="248"/>
      <c r="AW66" s="236"/>
      <c r="AX66" s="180"/>
    </row>
    <row r="67" spans="1:50" s="47" customFormat="1" ht="52.2" customHeight="1" x14ac:dyDescent="0.25">
      <c r="A67" s="227">
        <v>104</v>
      </c>
      <c r="B67" s="147" t="s">
        <v>650</v>
      </c>
      <c r="C67" s="228">
        <v>12</v>
      </c>
      <c r="D67" s="228" t="s">
        <v>660</v>
      </c>
      <c r="E67" s="229" t="s">
        <v>748</v>
      </c>
      <c r="F67" s="230">
        <v>23939</v>
      </c>
      <c r="G67" s="229" t="s">
        <v>749</v>
      </c>
      <c r="H67" s="230">
        <v>2010</v>
      </c>
      <c r="I67" s="231" t="s">
        <v>750</v>
      </c>
      <c r="J67" s="232">
        <v>35452</v>
      </c>
      <c r="K67" s="233" t="s">
        <v>677</v>
      </c>
      <c r="L67" s="231" t="s">
        <v>751</v>
      </c>
      <c r="M67" s="234" t="s">
        <v>752</v>
      </c>
      <c r="N67" s="234" t="s">
        <v>753</v>
      </c>
      <c r="O67" s="234" t="s">
        <v>754</v>
      </c>
      <c r="P67" s="230" t="s">
        <v>1017</v>
      </c>
      <c r="Q67" s="208">
        <f t="shared" si="3"/>
        <v>0</v>
      </c>
      <c r="R67" s="209">
        <v>0</v>
      </c>
      <c r="S67" s="208"/>
      <c r="T67" s="208"/>
      <c r="U67" s="210">
        <f t="shared" si="1"/>
        <v>0</v>
      </c>
      <c r="V67" s="211">
        <v>63.33</v>
      </c>
      <c r="W67" s="202">
        <v>100</v>
      </c>
      <c r="X67" s="212" t="s">
        <v>1065</v>
      </c>
      <c r="Y67" s="236">
        <v>2</v>
      </c>
      <c r="Z67" s="236">
        <v>2</v>
      </c>
      <c r="AA67" s="236">
        <v>2</v>
      </c>
      <c r="AB67" s="236">
        <v>11</v>
      </c>
      <c r="AC67" s="236">
        <v>98</v>
      </c>
      <c r="AD67" s="237"/>
      <c r="AE67" s="238">
        <v>5</v>
      </c>
      <c r="AF67" s="216">
        <v>80</v>
      </c>
      <c r="AG67" s="217" t="s">
        <v>660</v>
      </c>
      <c r="AH67" s="218" t="s">
        <v>1098</v>
      </c>
      <c r="AI67" s="219">
        <v>50</v>
      </c>
      <c r="AJ67" s="220" t="s">
        <v>1089</v>
      </c>
      <c r="AK67" s="221" t="s">
        <v>1098</v>
      </c>
      <c r="AL67" s="222">
        <v>10</v>
      </c>
      <c r="AM67" s="243" t="s">
        <v>1132</v>
      </c>
      <c r="AN67" s="244" t="s">
        <v>1133</v>
      </c>
      <c r="AO67" s="245">
        <v>10</v>
      </c>
      <c r="AP67" s="243" t="s">
        <v>1157</v>
      </c>
      <c r="AQ67" s="280" t="s">
        <v>1158</v>
      </c>
      <c r="AR67" s="245">
        <v>10</v>
      </c>
      <c r="AS67" s="220" t="s">
        <v>1167</v>
      </c>
      <c r="AT67" s="223" t="s">
        <v>1098</v>
      </c>
      <c r="AU67" s="224">
        <v>0</v>
      </c>
      <c r="AV67" s="248"/>
      <c r="AW67" s="236"/>
      <c r="AX67" s="180"/>
    </row>
    <row r="68" spans="1:50" s="47" customFormat="1" ht="156.05000000000001" customHeight="1" x14ac:dyDescent="0.25">
      <c r="A68" s="249">
        <v>104</v>
      </c>
      <c r="B68" s="147" t="s">
        <v>650</v>
      </c>
      <c r="C68" s="230">
        <v>12</v>
      </c>
      <c r="D68" s="230" t="s">
        <v>660</v>
      </c>
      <c r="E68" s="229" t="s">
        <v>748</v>
      </c>
      <c r="F68" s="230">
        <v>23939</v>
      </c>
      <c r="G68" s="229" t="s">
        <v>865</v>
      </c>
      <c r="H68" s="230">
        <v>2002</v>
      </c>
      <c r="I68" s="234" t="s">
        <v>866</v>
      </c>
      <c r="J68" s="232">
        <v>55063</v>
      </c>
      <c r="K68" s="230" t="s">
        <v>867</v>
      </c>
      <c r="L68" s="234" t="s">
        <v>868</v>
      </c>
      <c r="M68" s="234" t="s">
        <v>869</v>
      </c>
      <c r="N68" s="234" t="s">
        <v>870</v>
      </c>
      <c r="O68" s="234" t="s">
        <v>871</v>
      </c>
      <c r="P68" s="230" t="s">
        <v>1038</v>
      </c>
      <c r="Q68" s="208">
        <v>20.209317647058825</v>
      </c>
      <c r="R68" s="208">
        <v>0</v>
      </c>
      <c r="S68" s="208">
        <v>1.7647058823529411</v>
      </c>
      <c r="T68" s="208">
        <v>18.444611764705883</v>
      </c>
      <c r="U68" s="210">
        <f t="shared" si="1"/>
        <v>20.209317647058825</v>
      </c>
      <c r="V68" s="211">
        <v>60</v>
      </c>
      <c r="W68" s="202">
        <v>100</v>
      </c>
      <c r="X68" s="212" t="s">
        <v>1065</v>
      </c>
      <c r="Y68" s="236">
        <v>3</v>
      </c>
      <c r="Z68" s="236">
        <v>11</v>
      </c>
      <c r="AA68" s="236">
        <v>5</v>
      </c>
      <c r="AB68" s="236">
        <v>4</v>
      </c>
      <c r="AC68" s="236">
        <v>175</v>
      </c>
      <c r="AD68" s="237">
        <v>30</v>
      </c>
      <c r="AE68" s="238">
        <v>5</v>
      </c>
      <c r="AF68" s="239">
        <v>60</v>
      </c>
      <c r="AG68" s="250" t="s">
        <v>660</v>
      </c>
      <c r="AH68" s="241" t="s">
        <v>1098</v>
      </c>
      <c r="AI68" s="242">
        <v>50</v>
      </c>
      <c r="AJ68" s="243" t="s">
        <v>1132</v>
      </c>
      <c r="AK68" s="244" t="s">
        <v>1133</v>
      </c>
      <c r="AL68" s="245">
        <v>10</v>
      </c>
      <c r="AM68" s="243"/>
      <c r="AN68" s="244"/>
      <c r="AO68" s="245"/>
      <c r="AP68" s="243"/>
      <c r="AQ68" s="280"/>
      <c r="AR68" s="245"/>
      <c r="AS68" s="243"/>
      <c r="AT68" s="246"/>
      <c r="AU68" s="247"/>
      <c r="AV68" s="248"/>
      <c r="AW68" s="236"/>
      <c r="AX68" s="180"/>
    </row>
    <row r="69" spans="1:50" s="47" customFormat="1" ht="143.05000000000001" customHeight="1" x14ac:dyDescent="0.25">
      <c r="A69" s="249">
        <v>104</v>
      </c>
      <c r="B69" s="147" t="s">
        <v>650</v>
      </c>
      <c r="C69" s="230">
        <v>12</v>
      </c>
      <c r="D69" s="230" t="s">
        <v>660</v>
      </c>
      <c r="E69" s="229" t="s">
        <v>748</v>
      </c>
      <c r="F69" s="230">
        <v>23939</v>
      </c>
      <c r="G69" s="229" t="s">
        <v>872</v>
      </c>
      <c r="H69" s="230">
        <v>2017</v>
      </c>
      <c r="I69" s="234" t="s">
        <v>873</v>
      </c>
      <c r="J69" s="232">
        <v>35543</v>
      </c>
      <c r="K69" s="230" t="s">
        <v>8570</v>
      </c>
      <c r="L69" s="234" t="s">
        <v>874</v>
      </c>
      <c r="M69" s="234" t="s">
        <v>869</v>
      </c>
      <c r="N69" s="234" t="s">
        <v>870</v>
      </c>
      <c r="O69" s="234" t="s">
        <v>875</v>
      </c>
      <c r="P69" s="230" t="s">
        <v>1039</v>
      </c>
      <c r="Q69" s="208">
        <v>24.039317647058823</v>
      </c>
      <c r="R69" s="208">
        <v>3.83</v>
      </c>
      <c r="S69" s="208">
        <v>1.7647058823529411</v>
      </c>
      <c r="T69" s="208">
        <v>18.444611764705883</v>
      </c>
      <c r="U69" s="210">
        <f t="shared" si="1"/>
        <v>24.039317647058823</v>
      </c>
      <c r="V69" s="211">
        <v>100</v>
      </c>
      <c r="W69" s="202">
        <v>0</v>
      </c>
      <c r="X69" s="212" t="s">
        <v>1065</v>
      </c>
      <c r="Y69" s="236">
        <v>3</v>
      </c>
      <c r="Z69" s="236">
        <v>11</v>
      </c>
      <c r="AA69" s="236">
        <v>5</v>
      </c>
      <c r="AB69" s="236">
        <v>4</v>
      </c>
      <c r="AC69" s="236"/>
      <c r="AD69" s="237"/>
      <c r="AE69" s="238">
        <v>5</v>
      </c>
      <c r="AF69" s="239">
        <v>100</v>
      </c>
      <c r="AG69" s="250" t="s">
        <v>660</v>
      </c>
      <c r="AH69" s="241" t="s">
        <v>1098</v>
      </c>
      <c r="AI69" s="242">
        <v>50</v>
      </c>
      <c r="AJ69" s="220" t="s">
        <v>1089</v>
      </c>
      <c r="AK69" s="244" t="s">
        <v>1098</v>
      </c>
      <c r="AL69" s="245">
        <v>30</v>
      </c>
      <c r="AM69" s="243" t="s">
        <v>1156</v>
      </c>
      <c r="AN69" s="244" t="s">
        <v>1098</v>
      </c>
      <c r="AO69" s="245">
        <v>20</v>
      </c>
      <c r="AP69" s="243"/>
      <c r="AQ69" s="280"/>
      <c r="AR69" s="245"/>
      <c r="AS69" s="243"/>
      <c r="AT69" s="246"/>
      <c r="AU69" s="247"/>
      <c r="AV69" s="248"/>
      <c r="AW69" s="236"/>
      <c r="AX69" s="180"/>
    </row>
    <row r="70" spans="1:50" s="47" customFormat="1" ht="104" customHeight="1" x14ac:dyDescent="0.25">
      <c r="A70" s="227">
        <v>104</v>
      </c>
      <c r="B70" s="147" t="s">
        <v>650</v>
      </c>
      <c r="C70" s="228">
        <v>12</v>
      </c>
      <c r="D70" s="228" t="s">
        <v>660</v>
      </c>
      <c r="E70" s="229" t="s">
        <v>748</v>
      </c>
      <c r="F70" s="230">
        <v>23939</v>
      </c>
      <c r="G70" s="229" t="s">
        <v>876</v>
      </c>
      <c r="H70" s="230">
        <v>2010</v>
      </c>
      <c r="I70" s="231" t="s">
        <v>877</v>
      </c>
      <c r="J70" s="232">
        <v>95216</v>
      </c>
      <c r="K70" s="233" t="s">
        <v>677</v>
      </c>
      <c r="L70" s="231" t="s">
        <v>878</v>
      </c>
      <c r="M70" s="231" t="s">
        <v>879</v>
      </c>
      <c r="N70" s="231" t="s">
        <v>880</v>
      </c>
      <c r="O70" s="231" t="s">
        <v>881</v>
      </c>
      <c r="P70" s="230" t="s">
        <v>1040</v>
      </c>
      <c r="Q70" s="208">
        <v>27.819155724975296</v>
      </c>
      <c r="R70" s="208">
        <v>0</v>
      </c>
      <c r="S70" s="208">
        <v>7.0591557249752928</v>
      </c>
      <c r="T70" s="208">
        <v>20.76</v>
      </c>
      <c r="U70" s="210">
        <f t="shared" si="1"/>
        <v>27.819155724975296</v>
      </c>
      <c r="V70" s="211">
        <v>100</v>
      </c>
      <c r="W70" s="202">
        <v>100</v>
      </c>
      <c r="X70" s="212" t="s">
        <v>1065</v>
      </c>
      <c r="Y70" s="236">
        <v>2</v>
      </c>
      <c r="Z70" s="236">
        <v>1</v>
      </c>
      <c r="AA70" s="236">
        <v>3</v>
      </c>
      <c r="AB70" s="236">
        <v>5</v>
      </c>
      <c r="AC70" s="236">
        <v>98</v>
      </c>
      <c r="AD70" s="237">
        <v>0</v>
      </c>
      <c r="AE70" s="238">
        <v>5</v>
      </c>
      <c r="AF70" s="239">
        <v>100</v>
      </c>
      <c r="AG70" s="250" t="s">
        <v>660</v>
      </c>
      <c r="AH70" s="241" t="s">
        <v>1098</v>
      </c>
      <c r="AI70" s="242">
        <v>70</v>
      </c>
      <c r="AJ70" s="243" t="s">
        <v>1132</v>
      </c>
      <c r="AK70" s="244" t="s">
        <v>1133</v>
      </c>
      <c r="AL70" s="245">
        <v>10</v>
      </c>
      <c r="AM70" s="243" t="s">
        <v>1157</v>
      </c>
      <c r="AN70" s="244" t="s">
        <v>1158</v>
      </c>
      <c r="AO70" s="245">
        <v>10</v>
      </c>
      <c r="AP70" s="220" t="s">
        <v>1089</v>
      </c>
      <c r="AQ70" s="280" t="s">
        <v>1098</v>
      </c>
      <c r="AR70" s="245">
        <v>10</v>
      </c>
      <c r="AS70" s="243"/>
      <c r="AT70" s="246"/>
      <c r="AU70" s="247"/>
      <c r="AV70" s="248"/>
      <c r="AW70" s="236"/>
      <c r="AX70" s="180"/>
    </row>
    <row r="71" spans="1:50" s="47" customFormat="1" ht="143.05000000000001" customHeight="1" x14ac:dyDescent="0.25">
      <c r="A71" s="249">
        <v>104</v>
      </c>
      <c r="B71" s="147" t="s">
        <v>650</v>
      </c>
      <c r="C71" s="230">
        <v>12</v>
      </c>
      <c r="D71" s="230" t="s">
        <v>660</v>
      </c>
      <c r="E71" s="229" t="s">
        <v>748</v>
      </c>
      <c r="F71" s="230">
        <v>23939</v>
      </c>
      <c r="G71" s="229" t="s">
        <v>872</v>
      </c>
      <c r="H71" s="230">
        <v>2017</v>
      </c>
      <c r="I71" s="234" t="s">
        <v>873</v>
      </c>
      <c r="J71" s="232">
        <v>22886</v>
      </c>
      <c r="K71" s="230" t="s">
        <v>8570</v>
      </c>
      <c r="L71" s="234" t="s">
        <v>874</v>
      </c>
      <c r="M71" s="234" t="s">
        <v>869</v>
      </c>
      <c r="N71" s="234" t="s">
        <v>870</v>
      </c>
      <c r="O71" s="234" t="s">
        <v>875</v>
      </c>
      <c r="P71" s="230" t="s">
        <v>1041</v>
      </c>
      <c r="Q71" s="208">
        <v>24.039317647058823</v>
      </c>
      <c r="R71" s="208">
        <v>3.83</v>
      </c>
      <c r="S71" s="208">
        <v>1.7647058823529411</v>
      </c>
      <c r="T71" s="208">
        <v>18.444611764705883</v>
      </c>
      <c r="U71" s="210">
        <f t="shared" si="1"/>
        <v>24.039317647058823</v>
      </c>
      <c r="V71" s="211">
        <v>80</v>
      </c>
      <c r="W71" s="202">
        <v>0</v>
      </c>
      <c r="X71" s="212" t="s">
        <v>1065</v>
      </c>
      <c r="Y71" s="236">
        <v>3</v>
      </c>
      <c r="Z71" s="236">
        <v>11</v>
      </c>
      <c r="AA71" s="236">
        <v>5</v>
      </c>
      <c r="AB71" s="236">
        <v>4</v>
      </c>
      <c r="AC71" s="236"/>
      <c r="AD71" s="237"/>
      <c r="AE71" s="238">
        <v>5</v>
      </c>
      <c r="AF71" s="239">
        <v>80</v>
      </c>
      <c r="AG71" s="250" t="s">
        <v>660</v>
      </c>
      <c r="AH71" s="241" t="s">
        <v>1098</v>
      </c>
      <c r="AI71" s="242">
        <v>40</v>
      </c>
      <c r="AJ71" s="220" t="s">
        <v>1089</v>
      </c>
      <c r="AK71" s="244" t="s">
        <v>1098</v>
      </c>
      <c r="AL71" s="245">
        <v>30</v>
      </c>
      <c r="AM71" s="243" t="s">
        <v>1156</v>
      </c>
      <c r="AN71" s="244" t="s">
        <v>1098</v>
      </c>
      <c r="AO71" s="245">
        <v>10</v>
      </c>
      <c r="AP71" s="243"/>
      <c r="AQ71" s="280"/>
      <c r="AR71" s="245"/>
      <c r="AS71" s="243"/>
      <c r="AT71" s="246"/>
      <c r="AU71" s="247"/>
      <c r="AV71" s="248"/>
      <c r="AW71" s="236"/>
      <c r="AX71" s="180"/>
    </row>
    <row r="72" spans="1:50" s="47" customFormat="1" ht="52.2" customHeight="1" x14ac:dyDescent="0.25">
      <c r="A72" s="227">
        <v>104</v>
      </c>
      <c r="B72" s="147" t="s">
        <v>650</v>
      </c>
      <c r="C72" s="228">
        <v>12</v>
      </c>
      <c r="D72" s="228" t="s">
        <v>660</v>
      </c>
      <c r="E72" s="229" t="s">
        <v>748</v>
      </c>
      <c r="F72" s="230">
        <v>23939</v>
      </c>
      <c r="G72" s="229" t="s">
        <v>958</v>
      </c>
      <c r="H72" s="230">
        <v>2010</v>
      </c>
      <c r="I72" s="231" t="s">
        <v>959</v>
      </c>
      <c r="J72" s="232">
        <v>8152</v>
      </c>
      <c r="K72" s="233" t="s">
        <v>677</v>
      </c>
      <c r="L72" s="231" t="s">
        <v>960</v>
      </c>
      <c r="M72" s="234" t="s">
        <v>961</v>
      </c>
      <c r="N72" s="234" t="s">
        <v>962</v>
      </c>
      <c r="O72" s="234" t="s">
        <v>963</v>
      </c>
      <c r="P72" s="230" t="s">
        <v>1056</v>
      </c>
      <c r="Q72" s="208">
        <f>U72</f>
        <v>3.5295778624876433</v>
      </c>
      <c r="R72" s="208">
        <v>0</v>
      </c>
      <c r="S72" s="208">
        <v>1.7647889312438232</v>
      </c>
      <c r="T72" s="208">
        <v>1.7647889312438201</v>
      </c>
      <c r="U72" s="210">
        <f t="shared" ref="U72:U98" si="4">SUM(R72:T72)</f>
        <v>3.5295778624876433</v>
      </c>
      <c r="V72" s="211">
        <v>43.33</v>
      </c>
      <c r="W72" s="202">
        <v>100</v>
      </c>
      <c r="X72" s="212" t="s">
        <v>1065</v>
      </c>
      <c r="Y72" s="236">
        <v>2</v>
      </c>
      <c r="Z72" s="236">
        <v>1</v>
      </c>
      <c r="AA72" s="236">
        <v>3</v>
      </c>
      <c r="AB72" s="236">
        <v>11</v>
      </c>
      <c r="AC72" s="236">
        <v>98</v>
      </c>
      <c r="AD72" s="237">
        <v>0</v>
      </c>
      <c r="AE72" s="238">
        <v>5</v>
      </c>
      <c r="AF72" s="239">
        <v>50</v>
      </c>
      <c r="AG72" s="217" t="s">
        <v>660</v>
      </c>
      <c r="AH72" s="218" t="s">
        <v>1098</v>
      </c>
      <c r="AI72" s="242">
        <v>10</v>
      </c>
      <c r="AJ72" s="243" t="s">
        <v>1132</v>
      </c>
      <c r="AK72" s="244" t="s">
        <v>1133</v>
      </c>
      <c r="AL72" s="245">
        <v>10</v>
      </c>
      <c r="AM72" s="243" t="s">
        <v>1159</v>
      </c>
      <c r="AN72" s="244" t="s">
        <v>1158</v>
      </c>
      <c r="AO72" s="245">
        <v>10</v>
      </c>
      <c r="AP72" s="243" t="s">
        <v>1157</v>
      </c>
      <c r="AQ72" s="280" t="s">
        <v>1158</v>
      </c>
      <c r="AR72" s="245">
        <v>10</v>
      </c>
      <c r="AS72" s="220" t="s">
        <v>1089</v>
      </c>
      <c r="AT72" s="223" t="s">
        <v>1098</v>
      </c>
      <c r="AU72" s="224">
        <v>10</v>
      </c>
      <c r="AV72" s="318" t="s">
        <v>1167</v>
      </c>
      <c r="AW72" s="202" t="s">
        <v>1098</v>
      </c>
      <c r="AX72" s="319">
        <v>0</v>
      </c>
    </row>
    <row r="73" spans="1:50" s="47" customFormat="1" ht="409.6" customHeight="1" x14ac:dyDescent="0.25">
      <c r="A73" s="249">
        <v>104</v>
      </c>
      <c r="B73" s="147" t="s">
        <v>650</v>
      </c>
      <c r="C73" s="230">
        <v>10</v>
      </c>
      <c r="D73" s="252" t="s">
        <v>882</v>
      </c>
      <c r="E73" s="229" t="s">
        <v>883</v>
      </c>
      <c r="F73" s="230">
        <v>28561</v>
      </c>
      <c r="G73" s="229" t="s">
        <v>884</v>
      </c>
      <c r="H73" s="230">
        <v>2017</v>
      </c>
      <c r="I73" s="234" t="s">
        <v>885</v>
      </c>
      <c r="J73" s="232">
        <v>20583</v>
      </c>
      <c r="K73" s="230" t="s">
        <v>8570</v>
      </c>
      <c r="L73" s="234" t="s">
        <v>886</v>
      </c>
      <c r="M73" s="234" t="s">
        <v>887</v>
      </c>
      <c r="N73" s="234" t="s">
        <v>888</v>
      </c>
      <c r="O73" s="234" t="s">
        <v>889</v>
      </c>
      <c r="P73" s="230" t="s">
        <v>1042</v>
      </c>
      <c r="Q73" s="235">
        <f>U73</f>
        <v>5.57</v>
      </c>
      <c r="R73" s="235">
        <v>5.57</v>
      </c>
      <c r="S73" s="262">
        <v>0</v>
      </c>
      <c r="T73" s="262">
        <v>0</v>
      </c>
      <c r="U73" s="210">
        <f t="shared" si="4"/>
        <v>5.57</v>
      </c>
      <c r="V73" s="211">
        <v>100</v>
      </c>
      <c r="W73" s="202">
        <v>0</v>
      </c>
      <c r="X73" s="212" t="s">
        <v>1066</v>
      </c>
      <c r="Y73" s="236">
        <v>4</v>
      </c>
      <c r="Z73" s="236">
        <v>2</v>
      </c>
      <c r="AA73" s="236">
        <v>3</v>
      </c>
      <c r="AB73" s="236">
        <v>31</v>
      </c>
      <c r="AC73" s="236"/>
      <c r="AD73" s="237"/>
      <c r="AE73" s="238">
        <v>5</v>
      </c>
      <c r="AF73" s="239">
        <v>100</v>
      </c>
      <c r="AG73" s="263" t="s">
        <v>882</v>
      </c>
      <c r="AH73" s="241"/>
      <c r="AI73" s="242">
        <v>100</v>
      </c>
      <c r="AJ73" s="320"/>
      <c r="AK73" s="321"/>
      <c r="AL73" s="322"/>
      <c r="AM73" s="323"/>
      <c r="AN73" s="324"/>
      <c r="AO73" s="325"/>
      <c r="AP73" s="268"/>
      <c r="AQ73" s="269"/>
      <c r="AR73" s="270"/>
      <c r="AS73" s="243"/>
      <c r="AT73" s="246"/>
      <c r="AU73" s="247"/>
      <c r="AV73" s="248"/>
      <c r="AW73" s="236"/>
      <c r="AX73" s="180"/>
    </row>
    <row r="74" spans="1:50" s="47" customFormat="1" ht="156.05000000000001" customHeight="1" x14ac:dyDescent="0.25">
      <c r="A74" s="201">
        <v>104</v>
      </c>
      <c r="B74" s="147" t="s">
        <v>650</v>
      </c>
      <c r="C74" s="202">
        <v>11</v>
      </c>
      <c r="D74" s="202" t="s">
        <v>682</v>
      </c>
      <c r="E74" s="203" t="s">
        <v>1173</v>
      </c>
      <c r="F74" s="202">
        <v>35544</v>
      </c>
      <c r="G74" s="203" t="s">
        <v>943</v>
      </c>
      <c r="H74" s="202">
        <v>2005</v>
      </c>
      <c r="I74" s="205" t="s">
        <v>944</v>
      </c>
      <c r="J74" s="206">
        <v>85052</v>
      </c>
      <c r="K74" s="202" t="s">
        <v>664</v>
      </c>
      <c r="L74" s="205" t="s">
        <v>945</v>
      </c>
      <c r="M74" s="205" t="s">
        <v>946</v>
      </c>
      <c r="N74" s="205" t="s">
        <v>947</v>
      </c>
      <c r="O74" s="205" t="s">
        <v>948</v>
      </c>
      <c r="P74" s="202" t="s">
        <v>1053</v>
      </c>
      <c r="Q74" s="208">
        <v>7.7664705882352942</v>
      </c>
      <c r="R74" s="208">
        <v>0</v>
      </c>
      <c r="S74" s="208">
        <v>2.9411764705882355</v>
      </c>
      <c r="T74" s="208">
        <v>4.8252941176470587</v>
      </c>
      <c r="U74" s="210">
        <f t="shared" si="4"/>
        <v>7.7664705882352942</v>
      </c>
      <c r="V74" s="211">
        <v>5.83</v>
      </c>
      <c r="W74" s="202">
        <v>100</v>
      </c>
      <c r="X74" s="212" t="s">
        <v>1081</v>
      </c>
      <c r="Y74" s="213">
        <v>3</v>
      </c>
      <c r="Z74" s="213">
        <v>12</v>
      </c>
      <c r="AA74" s="213">
        <v>3</v>
      </c>
      <c r="AB74" s="213">
        <v>4</v>
      </c>
      <c r="AC74" s="213">
        <v>92</v>
      </c>
      <c r="AD74" s="214">
        <v>0</v>
      </c>
      <c r="AE74" s="215">
        <v>5</v>
      </c>
      <c r="AF74" s="216">
        <v>15</v>
      </c>
      <c r="AG74" s="217" t="s">
        <v>660</v>
      </c>
      <c r="AH74" s="218" t="s">
        <v>1175</v>
      </c>
      <c r="AI74" s="219">
        <v>15</v>
      </c>
      <c r="AJ74" s="326"/>
      <c r="AK74" s="327"/>
      <c r="AL74" s="328"/>
      <c r="AM74" s="220"/>
      <c r="AN74" s="221"/>
      <c r="AO74" s="222"/>
      <c r="AP74" s="220"/>
      <c r="AQ74" s="292"/>
      <c r="AR74" s="222"/>
      <c r="AS74" s="220"/>
      <c r="AT74" s="223"/>
      <c r="AU74" s="224"/>
      <c r="AV74" s="225"/>
      <c r="AW74" s="213"/>
      <c r="AX74" s="226"/>
    </row>
    <row r="75" spans="1:50" s="47" customFormat="1" ht="409.6" customHeight="1" x14ac:dyDescent="0.25">
      <c r="A75" s="249">
        <v>104</v>
      </c>
      <c r="B75" s="147" t="s">
        <v>650</v>
      </c>
      <c r="C75" s="230">
        <v>13</v>
      </c>
      <c r="D75" s="230" t="s">
        <v>740</v>
      </c>
      <c r="E75" s="229" t="s">
        <v>890</v>
      </c>
      <c r="F75" s="230">
        <v>11874</v>
      </c>
      <c r="G75" s="229" t="s">
        <v>891</v>
      </c>
      <c r="H75" s="230">
        <v>2003</v>
      </c>
      <c r="I75" s="251" t="s">
        <v>892</v>
      </c>
      <c r="J75" s="232">
        <v>109084</v>
      </c>
      <c r="K75" s="230" t="s">
        <v>867</v>
      </c>
      <c r="L75" s="234" t="s">
        <v>893</v>
      </c>
      <c r="M75" s="234" t="s">
        <v>894</v>
      </c>
      <c r="N75" s="251" t="s">
        <v>895</v>
      </c>
      <c r="O75" s="234" t="s">
        <v>896</v>
      </c>
      <c r="P75" s="230" t="s">
        <v>1043</v>
      </c>
      <c r="Q75" s="208">
        <f t="shared" ref="Q75:Q81" si="5">U75</f>
        <v>7.2809294117647063</v>
      </c>
      <c r="R75" s="208">
        <v>0</v>
      </c>
      <c r="S75" s="208">
        <v>0.70588235294117652</v>
      </c>
      <c r="T75" s="208">
        <v>6.5750470588235297</v>
      </c>
      <c r="U75" s="210">
        <f t="shared" si="4"/>
        <v>7.2809294117647063</v>
      </c>
      <c r="V75" s="211">
        <v>100</v>
      </c>
      <c r="W75" s="202">
        <v>100</v>
      </c>
      <c r="X75" s="212" t="s">
        <v>1078</v>
      </c>
      <c r="Y75" s="236">
        <v>3</v>
      </c>
      <c r="Z75" s="236">
        <v>11</v>
      </c>
      <c r="AA75" s="236">
        <v>4</v>
      </c>
      <c r="AB75" s="236">
        <v>4</v>
      </c>
      <c r="AC75" s="236">
        <v>174</v>
      </c>
      <c r="AD75" s="237"/>
      <c r="AE75" s="238">
        <v>5</v>
      </c>
      <c r="AF75" s="239">
        <v>100</v>
      </c>
      <c r="AG75" s="250" t="s">
        <v>723</v>
      </c>
      <c r="AH75" s="241" t="s">
        <v>1121</v>
      </c>
      <c r="AI75" s="242">
        <v>100</v>
      </c>
      <c r="AJ75" s="329"/>
      <c r="AK75" s="244"/>
      <c r="AL75" s="245"/>
      <c r="AM75" s="330"/>
      <c r="AN75" s="244"/>
      <c r="AO75" s="245"/>
      <c r="AP75" s="323"/>
      <c r="AQ75" s="280"/>
      <c r="AR75" s="245"/>
      <c r="AS75" s="243"/>
      <c r="AT75" s="246"/>
      <c r="AU75" s="247"/>
      <c r="AV75" s="248"/>
      <c r="AW75" s="236"/>
      <c r="AX75" s="180"/>
    </row>
    <row r="76" spans="1:50" s="47" customFormat="1" ht="409.6" customHeight="1" x14ac:dyDescent="0.25">
      <c r="A76" s="227">
        <v>104</v>
      </c>
      <c r="B76" s="147" t="s">
        <v>650</v>
      </c>
      <c r="C76" s="228">
        <v>13</v>
      </c>
      <c r="D76" s="228" t="s">
        <v>740</v>
      </c>
      <c r="E76" s="229" t="s">
        <v>890</v>
      </c>
      <c r="F76" s="230">
        <v>11874</v>
      </c>
      <c r="G76" s="229" t="s">
        <v>897</v>
      </c>
      <c r="H76" s="230">
        <v>2007</v>
      </c>
      <c r="I76" s="331" t="s">
        <v>898</v>
      </c>
      <c r="J76" s="232">
        <v>94741</v>
      </c>
      <c r="K76" s="233" t="s">
        <v>655</v>
      </c>
      <c r="L76" s="231" t="s">
        <v>899</v>
      </c>
      <c r="M76" s="234" t="s">
        <v>894</v>
      </c>
      <c r="N76" s="234" t="s">
        <v>900</v>
      </c>
      <c r="O76" s="234" t="s">
        <v>901</v>
      </c>
      <c r="P76" s="230" t="s">
        <v>1044</v>
      </c>
      <c r="Q76" s="208">
        <f t="shared" si="5"/>
        <v>4.8907058823529415</v>
      </c>
      <c r="R76" s="208">
        <v>0.126</v>
      </c>
      <c r="S76" s="208">
        <v>0.35294117647058826</v>
      </c>
      <c r="T76" s="208">
        <v>4.4117647058823533</v>
      </c>
      <c r="U76" s="210">
        <f t="shared" si="4"/>
        <v>4.8907058823529415</v>
      </c>
      <c r="V76" s="211">
        <v>100</v>
      </c>
      <c r="W76" s="202">
        <v>93</v>
      </c>
      <c r="X76" s="212" t="s">
        <v>1078</v>
      </c>
      <c r="Y76" s="236">
        <v>3</v>
      </c>
      <c r="Z76" s="236">
        <v>7</v>
      </c>
      <c r="AA76" s="236">
        <v>2</v>
      </c>
      <c r="AB76" s="236">
        <v>4</v>
      </c>
      <c r="AC76" s="236">
        <v>81</v>
      </c>
      <c r="AD76" s="237"/>
      <c r="AE76" s="238">
        <v>5</v>
      </c>
      <c r="AF76" s="239">
        <v>100</v>
      </c>
      <c r="AG76" s="250" t="s">
        <v>723</v>
      </c>
      <c r="AH76" s="241" t="s">
        <v>1121</v>
      </c>
      <c r="AI76" s="242">
        <v>100</v>
      </c>
      <c r="AJ76" s="329"/>
      <c r="AK76" s="244"/>
      <c r="AL76" s="245"/>
      <c r="AM76" s="330"/>
      <c r="AN76" s="244"/>
      <c r="AO76" s="245"/>
      <c r="AP76" s="330"/>
      <c r="AQ76" s="280"/>
      <c r="AR76" s="245"/>
      <c r="AS76" s="243"/>
      <c r="AT76" s="246"/>
      <c r="AU76" s="247"/>
      <c r="AV76" s="248"/>
      <c r="AW76" s="236"/>
      <c r="AX76" s="180"/>
    </row>
    <row r="77" spans="1:50" s="47" customFormat="1" ht="409.6" customHeight="1" x14ac:dyDescent="0.25">
      <c r="A77" s="332">
        <v>104</v>
      </c>
      <c r="B77" s="147" t="s">
        <v>650</v>
      </c>
      <c r="C77" s="333">
        <v>13</v>
      </c>
      <c r="D77" s="252" t="s">
        <v>740</v>
      </c>
      <c r="E77" s="334" t="s">
        <v>890</v>
      </c>
      <c r="F77" s="335" t="s">
        <v>902</v>
      </c>
      <c r="G77" s="229" t="s">
        <v>903</v>
      </c>
      <c r="H77" s="252">
        <v>2010</v>
      </c>
      <c r="I77" s="234" t="s">
        <v>904</v>
      </c>
      <c r="J77" s="232">
        <v>102630</v>
      </c>
      <c r="K77" s="336" t="s">
        <v>677</v>
      </c>
      <c r="L77" s="231" t="s">
        <v>905</v>
      </c>
      <c r="M77" s="234" t="s">
        <v>906</v>
      </c>
      <c r="N77" s="234" t="s">
        <v>907</v>
      </c>
      <c r="O77" s="234" t="s">
        <v>908</v>
      </c>
      <c r="P77" s="230" t="s">
        <v>1045</v>
      </c>
      <c r="Q77" s="208">
        <f t="shared" si="5"/>
        <v>10.678823529411765</v>
      </c>
      <c r="R77" s="208">
        <v>0</v>
      </c>
      <c r="S77" s="208">
        <v>2.9411764705882355</v>
      </c>
      <c r="T77" s="208">
        <v>7.7376470588235291</v>
      </c>
      <c r="U77" s="210">
        <f t="shared" si="4"/>
        <v>10.678823529411765</v>
      </c>
      <c r="V77" s="211">
        <v>100</v>
      </c>
      <c r="W77" s="202">
        <v>100</v>
      </c>
      <c r="X77" s="212" t="s">
        <v>1078</v>
      </c>
      <c r="Y77" s="236">
        <v>1</v>
      </c>
      <c r="Z77" s="236">
        <v>7</v>
      </c>
      <c r="AA77" s="236">
        <v>6</v>
      </c>
      <c r="AB77" s="236">
        <v>4</v>
      </c>
      <c r="AC77" s="236">
        <v>99</v>
      </c>
      <c r="AD77" s="237">
        <v>0</v>
      </c>
      <c r="AE77" s="238">
        <v>5</v>
      </c>
      <c r="AF77" s="239">
        <v>100</v>
      </c>
      <c r="AG77" s="337" t="s">
        <v>740</v>
      </c>
      <c r="AH77" s="241" t="s">
        <v>1122</v>
      </c>
      <c r="AI77" s="242">
        <v>100</v>
      </c>
      <c r="AJ77" s="243"/>
      <c r="AK77" s="244"/>
      <c r="AL77" s="245"/>
      <c r="AM77" s="243"/>
      <c r="AN77" s="244"/>
      <c r="AO77" s="245"/>
      <c r="AP77" s="243"/>
      <c r="AQ77" s="280"/>
      <c r="AR77" s="245"/>
      <c r="AS77" s="243"/>
      <c r="AT77" s="246"/>
      <c r="AU77" s="247"/>
      <c r="AV77" s="248"/>
      <c r="AW77" s="236"/>
      <c r="AX77" s="180"/>
    </row>
    <row r="78" spans="1:50" s="47" customFormat="1" ht="409.6" customHeight="1" x14ac:dyDescent="0.25">
      <c r="A78" s="249">
        <v>104</v>
      </c>
      <c r="B78" s="147" t="s">
        <v>650</v>
      </c>
      <c r="C78" s="230">
        <v>5</v>
      </c>
      <c r="D78" s="230" t="s">
        <v>740</v>
      </c>
      <c r="E78" s="229" t="s">
        <v>890</v>
      </c>
      <c r="F78" s="230">
        <v>11874</v>
      </c>
      <c r="G78" s="229" t="s">
        <v>909</v>
      </c>
      <c r="H78" s="230">
        <v>2015</v>
      </c>
      <c r="I78" s="251" t="s">
        <v>910</v>
      </c>
      <c r="J78" s="232">
        <v>99625</v>
      </c>
      <c r="K78" s="230" t="s">
        <v>718</v>
      </c>
      <c r="L78" s="234" t="s">
        <v>893</v>
      </c>
      <c r="M78" s="234" t="s">
        <v>894</v>
      </c>
      <c r="N78" s="251" t="s">
        <v>895</v>
      </c>
      <c r="O78" s="234" t="s">
        <v>896</v>
      </c>
      <c r="P78" s="230" t="s">
        <v>1046</v>
      </c>
      <c r="Q78" s="208">
        <f t="shared" si="5"/>
        <v>19.009999999999998</v>
      </c>
      <c r="R78" s="208">
        <v>11.72</v>
      </c>
      <c r="S78" s="208">
        <v>0.71</v>
      </c>
      <c r="T78" s="208">
        <v>6.58</v>
      </c>
      <c r="U78" s="210">
        <f t="shared" si="4"/>
        <v>19.009999999999998</v>
      </c>
      <c r="V78" s="211">
        <v>100</v>
      </c>
      <c r="W78" s="202">
        <v>17</v>
      </c>
      <c r="X78" s="212" t="s">
        <v>1078</v>
      </c>
      <c r="Y78" s="236">
        <v>3</v>
      </c>
      <c r="Z78" s="236">
        <v>11</v>
      </c>
      <c r="AA78" s="236">
        <v>4</v>
      </c>
      <c r="AB78" s="236">
        <v>4</v>
      </c>
      <c r="AC78" s="236"/>
      <c r="AD78" s="237"/>
      <c r="AE78" s="238">
        <v>5</v>
      </c>
      <c r="AF78" s="239">
        <v>100</v>
      </c>
      <c r="AG78" s="250" t="s">
        <v>740</v>
      </c>
      <c r="AH78" s="241" t="s">
        <v>1123</v>
      </c>
      <c r="AI78" s="242">
        <v>100</v>
      </c>
      <c r="AJ78" s="330"/>
      <c r="AK78" s="244"/>
      <c r="AL78" s="245"/>
      <c r="AM78" s="330"/>
      <c r="AN78" s="244"/>
      <c r="AO78" s="245"/>
      <c r="AP78" s="243"/>
      <c r="AQ78" s="280"/>
      <c r="AR78" s="245"/>
      <c r="AS78" s="243"/>
      <c r="AT78" s="246"/>
      <c r="AU78" s="247"/>
      <c r="AV78" s="248"/>
      <c r="AW78" s="236"/>
      <c r="AX78" s="180"/>
    </row>
    <row r="79" spans="1:50" s="47" customFormat="1" ht="403.2" customHeight="1" x14ac:dyDescent="0.25">
      <c r="A79" s="249">
        <v>104</v>
      </c>
      <c r="B79" s="147" t="s">
        <v>650</v>
      </c>
      <c r="C79" s="230">
        <v>5</v>
      </c>
      <c r="D79" s="230" t="s">
        <v>740</v>
      </c>
      <c r="E79" s="229" t="s">
        <v>890</v>
      </c>
      <c r="F79" s="230">
        <v>11874</v>
      </c>
      <c r="G79" s="229" t="s">
        <v>911</v>
      </c>
      <c r="H79" s="236">
        <v>2015</v>
      </c>
      <c r="I79" s="234" t="s">
        <v>912</v>
      </c>
      <c r="J79" s="232">
        <v>48667</v>
      </c>
      <c r="K79" s="236" t="s">
        <v>694</v>
      </c>
      <c r="L79" s="234" t="s">
        <v>893</v>
      </c>
      <c r="M79" s="234" t="s">
        <v>894</v>
      </c>
      <c r="N79" s="234" t="s">
        <v>913</v>
      </c>
      <c r="O79" s="234" t="s">
        <v>914</v>
      </c>
      <c r="P79" s="230" t="s">
        <v>1047</v>
      </c>
      <c r="Q79" s="208">
        <f t="shared" si="5"/>
        <v>12.86</v>
      </c>
      <c r="R79" s="208">
        <v>5.73</v>
      </c>
      <c r="S79" s="338">
        <v>0.55000000000000004</v>
      </c>
      <c r="T79" s="338">
        <v>6.58</v>
      </c>
      <c r="U79" s="210">
        <f t="shared" si="4"/>
        <v>12.86</v>
      </c>
      <c r="V79" s="211">
        <v>100</v>
      </c>
      <c r="W79" s="202">
        <v>0.03</v>
      </c>
      <c r="X79" s="212" t="s">
        <v>1078</v>
      </c>
      <c r="Y79" s="236">
        <v>3</v>
      </c>
      <c r="Z79" s="236">
        <v>2</v>
      </c>
      <c r="AA79" s="236">
        <v>3</v>
      </c>
      <c r="AB79" s="236">
        <v>4</v>
      </c>
      <c r="AC79" s="236"/>
      <c r="AD79" s="237"/>
      <c r="AE79" s="238">
        <v>5</v>
      </c>
      <c r="AF79" s="239">
        <v>100</v>
      </c>
      <c r="AG79" s="339" t="s">
        <v>740</v>
      </c>
      <c r="AH79" s="340" t="s">
        <v>1123</v>
      </c>
      <c r="AI79" s="341">
        <v>100</v>
      </c>
      <c r="AJ79" s="272"/>
      <c r="AK79" s="279"/>
      <c r="AL79" s="274"/>
      <c r="AM79" s="272"/>
      <c r="AN79" s="279"/>
      <c r="AO79" s="274"/>
      <c r="AP79" s="272"/>
      <c r="AQ79" s="273"/>
      <c r="AR79" s="274"/>
      <c r="AS79" s="272"/>
      <c r="AT79" s="275"/>
      <c r="AU79" s="276"/>
      <c r="AV79" s="248"/>
      <c r="AW79" s="236"/>
      <c r="AX79" s="180"/>
    </row>
    <row r="80" spans="1:50" s="47" customFormat="1" ht="194.95" customHeight="1" x14ac:dyDescent="0.25">
      <c r="A80" s="249">
        <v>104</v>
      </c>
      <c r="B80" s="147" t="s">
        <v>650</v>
      </c>
      <c r="C80" s="230">
        <v>5</v>
      </c>
      <c r="D80" s="230" t="s">
        <v>740</v>
      </c>
      <c r="E80" s="229" t="s">
        <v>890</v>
      </c>
      <c r="F80" s="230">
        <v>11874</v>
      </c>
      <c r="G80" s="229" t="s">
        <v>915</v>
      </c>
      <c r="H80" s="236">
        <v>2016</v>
      </c>
      <c r="I80" s="234" t="s">
        <v>916</v>
      </c>
      <c r="J80" s="278">
        <v>59799</v>
      </c>
      <c r="K80" s="230" t="s">
        <v>718</v>
      </c>
      <c r="L80" s="234" t="s">
        <v>893</v>
      </c>
      <c r="M80" s="234" t="s">
        <v>894</v>
      </c>
      <c r="N80" s="234" t="s">
        <v>917</v>
      </c>
      <c r="O80" s="234" t="s">
        <v>918</v>
      </c>
      <c r="P80" s="230" t="s">
        <v>1048</v>
      </c>
      <c r="Q80" s="208">
        <f t="shared" si="5"/>
        <v>19.78</v>
      </c>
      <c r="R80" s="208">
        <v>7.04</v>
      </c>
      <c r="S80" s="338">
        <v>5</v>
      </c>
      <c r="T80" s="338">
        <v>7.74</v>
      </c>
      <c r="U80" s="210">
        <f t="shared" si="4"/>
        <v>19.78</v>
      </c>
      <c r="V80" s="211">
        <v>100</v>
      </c>
      <c r="W80" s="202">
        <v>32</v>
      </c>
      <c r="X80" s="212" t="s">
        <v>1078</v>
      </c>
      <c r="Y80" s="236">
        <v>3</v>
      </c>
      <c r="Z80" s="236">
        <v>11</v>
      </c>
      <c r="AA80" s="236">
        <v>5</v>
      </c>
      <c r="AB80" s="236">
        <v>4</v>
      </c>
      <c r="AC80" s="236"/>
      <c r="AD80" s="237"/>
      <c r="AE80" s="238"/>
      <c r="AF80" s="239">
        <v>100</v>
      </c>
      <c r="AG80" s="339" t="s">
        <v>740</v>
      </c>
      <c r="AH80" s="340" t="s">
        <v>1124</v>
      </c>
      <c r="AI80" s="341">
        <v>100</v>
      </c>
      <c r="AJ80" s="272" t="s">
        <v>1144</v>
      </c>
      <c r="AK80" s="279" t="s">
        <v>1144</v>
      </c>
      <c r="AL80" s="274"/>
      <c r="AM80" s="272"/>
      <c r="AN80" s="279"/>
      <c r="AO80" s="274"/>
      <c r="AP80" s="272"/>
      <c r="AQ80" s="273"/>
      <c r="AR80" s="274"/>
      <c r="AS80" s="272"/>
      <c r="AT80" s="275"/>
      <c r="AU80" s="276"/>
      <c r="AV80" s="248"/>
      <c r="AW80" s="236"/>
      <c r="AX80" s="180"/>
    </row>
    <row r="81" spans="1:50" s="47" customFormat="1" ht="409.6" customHeight="1" x14ac:dyDescent="0.25">
      <c r="A81" s="249">
        <v>104</v>
      </c>
      <c r="B81" s="147" t="s">
        <v>650</v>
      </c>
      <c r="C81" s="230">
        <v>5</v>
      </c>
      <c r="D81" s="230" t="s">
        <v>740</v>
      </c>
      <c r="E81" s="229" t="s">
        <v>890</v>
      </c>
      <c r="F81" s="230">
        <v>11874</v>
      </c>
      <c r="G81" s="229" t="s">
        <v>919</v>
      </c>
      <c r="H81" s="236">
        <v>2017</v>
      </c>
      <c r="I81" s="234" t="s">
        <v>920</v>
      </c>
      <c r="J81" s="278">
        <v>20583</v>
      </c>
      <c r="K81" s="230" t="s">
        <v>718</v>
      </c>
      <c r="L81" s="234" t="s">
        <v>893</v>
      </c>
      <c r="M81" s="234" t="s">
        <v>894</v>
      </c>
      <c r="N81" s="342" t="s">
        <v>921</v>
      </c>
      <c r="O81" s="234" t="s">
        <v>922</v>
      </c>
      <c r="P81" s="230" t="s">
        <v>1049</v>
      </c>
      <c r="Q81" s="208">
        <f t="shared" si="5"/>
        <v>14.31</v>
      </c>
      <c r="R81" s="208">
        <v>5.57</v>
      </c>
      <c r="S81" s="338">
        <v>1</v>
      </c>
      <c r="T81" s="338">
        <v>7.74</v>
      </c>
      <c r="U81" s="210">
        <f t="shared" si="4"/>
        <v>14.31</v>
      </c>
      <c r="V81" s="211">
        <v>100</v>
      </c>
      <c r="W81" s="202">
        <v>46</v>
      </c>
      <c r="X81" s="212" t="s">
        <v>1078</v>
      </c>
      <c r="Y81" s="236">
        <v>3</v>
      </c>
      <c r="Z81" s="236">
        <v>7</v>
      </c>
      <c r="AA81" s="236">
        <v>1</v>
      </c>
      <c r="AB81" s="236">
        <v>4</v>
      </c>
      <c r="AC81" s="236"/>
      <c r="AD81" s="237"/>
      <c r="AE81" s="238"/>
      <c r="AF81" s="239">
        <v>100</v>
      </c>
      <c r="AG81" s="339" t="s">
        <v>740</v>
      </c>
      <c r="AH81" s="340" t="s">
        <v>1122</v>
      </c>
      <c r="AI81" s="341">
        <v>100</v>
      </c>
      <c r="AJ81" s="272"/>
      <c r="AK81" s="279"/>
      <c r="AL81" s="274"/>
      <c r="AM81" s="272"/>
      <c r="AN81" s="279"/>
      <c r="AO81" s="274"/>
      <c r="AP81" s="272"/>
      <c r="AQ81" s="273"/>
      <c r="AR81" s="274"/>
      <c r="AS81" s="272"/>
      <c r="AT81" s="275"/>
      <c r="AU81" s="276"/>
      <c r="AV81" s="248"/>
      <c r="AW81" s="236"/>
      <c r="AX81" s="180"/>
    </row>
    <row r="82" spans="1:50" s="47" customFormat="1" ht="117" customHeight="1" x14ac:dyDescent="0.25">
      <c r="A82" s="249">
        <v>104</v>
      </c>
      <c r="B82" s="147" t="s">
        <v>650</v>
      </c>
      <c r="C82" s="230">
        <v>11</v>
      </c>
      <c r="D82" s="230" t="s">
        <v>731</v>
      </c>
      <c r="E82" s="229" t="s">
        <v>732</v>
      </c>
      <c r="F82" s="271" t="s">
        <v>733</v>
      </c>
      <c r="G82" s="229" t="s">
        <v>734</v>
      </c>
      <c r="H82" s="230">
        <v>2014</v>
      </c>
      <c r="I82" s="234" t="s">
        <v>735</v>
      </c>
      <c r="J82" s="232">
        <v>118334</v>
      </c>
      <c r="K82" s="230" t="s">
        <v>8566</v>
      </c>
      <c r="L82" s="234" t="s">
        <v>736</v>
      </c>
      <c r="M82" s="234" t="s">
        <v>737</v>
      </c>
      <c r="N82" s="234" t="s">
        <v>738</v>
      </c>
      <c r="O82" s="234" t="s">
        <v>739</v>
      </c>
      <c r="P82" s="230" t="s">
        <v>1015</v>
      </c>
      <c r="Q82" s="208">
        <v>29.92</v>
      </c>
      <c r="R82" s="209">
        <v>13.92</v>
      </c>
      <c r="S82" s="208">
        <v>16</v>
      </c>
      <c r="T82" s="208">
        <v>0</v>
      </c>
      <c r="U82" s="210">
        <f t="shared" si="4"/>
        <v>29.92</v>
      </c>
      <c r="V82" s="211">
        <v>3.42</v>
      </c>
      <c r="W82" s="202">
        <v>35</v>
      </c>
      <c r="X82" s="212" t="s">
        <v>1069</v>
      </c>
      <c r="Y82" s="236">
        <v>3</v>
      </c>
      <c r="Z82" s="236">
        <v>1</v>
      </c>
      <c r="AA82" s="236">
        <v>7</v>
      </c>
      <c r="AB82" s="236">
        <v>9</v>
      </c>
      <c r="AC82" s="236"/>
      <c r="AD82" s="237"/>
      <c r="AE82" s="238">
        <v>5</v>
      </c>
      <c r="AF82" s="239">
        <v>0</v>
      </c>
      <c r="AG82" s="250" t="s">
        <v>1091</v>
      </c>
      <c r="AH82" s="241" t="s">
        <v>1104</v>
      </c>
      <c r="AI82" s="242">
        <v>0</v>
      </c>
      <c r="AJ82" s="243"/>
      <c r="AK82" s="244"/>
      <c r="AL82" s="245"/>
      <c r="AM82" s="243"/>
      <c r="AN82" s="244"/>
      <c r="AO82" s="245"/>
      <c r="AP82" s="243"/>
      <c r="AQ82" s="280"/>
      <c r="AR82" s="245"/>
      <c r="AS82" s="243"/>
      <c r="AT82" s="246"/>
      <c r="AU82" s="247"/>
      <c r="AV82" s="248"/>
      <c r="AW82" s="236"/>
      <c r="AX82" s="180"/>
    </row>
    <row r="83" spans="1:50" s="47" customFormat="1" ht="169.2" customHeight="1" x14ac:dyDescent="0.25">
      <c r="A83" s="249">
        <v>104</v>
      </c>
      <c r="B83" s="147" t="s">
        <v>650</v>
      </c>
      <c r="C83" s="230">
        <v>15</v>
      </c>
      <c r="D83" s="230" t="s">
        <v>923</v>
      </c>
      <c r="E83" s="229" t="s">
        <v>924</v>
      </c>
      <c r="F83" s="230">
        <v>10082</v>
      </c>
      <c r="G83" s="229" t="s">
        <v>925</v>
      </c>
      <c r="H83" s="236">
        <v>1995</v>
      </c>
      <c r="I83" s="234" t="s">
        <v>926</v>
      </c>
      <c r="J83" s="232">
        <f>191478+227623</f>
        <v>419101</v>
      </c>
      <c r="K83" s="230" t="s">
        <v>664</v>
      </c>
      <c r="L83" s="234" t="s">
        <v>927</v>
      </c>
      <c r="M83" s="234" t="s">
        <v>928</v>
      </c>
      <c r="N83" s="234" t="s">
        <v>929</v>
      </c>
      <c r="O83" s="234" t="s">
        <v>930</v>
      </c>
      <c r="P83" s="230" t="s">
        <v>1050</v>
      </c>
      <c r="Q83" s="235">
        <f>U83</f>
        <v>48.88</v>
      </c>
      <c r="R83" s="235">
        <v>0</v>
      </c>
      <c r="S83" s="235">
        <v>5.88</v>
      </c>
      <c r="T83" s="235">
        <v>43</v>
      </c>
      <c r="U83" s="210">
        <f t="shared" si="4"/>
        <v>48.88</v>
      </c>
      <c r="V83" s="211" t="s">
        <v>1079</v>
      </c>
      <c r="W83" s="202">
        <v>100</v>
      </c>
      <c r="X83" s="212" t="s">
        <v>1080</v>
      </c>
      <c r="Y83" s="236">
        <v>3</v>
      </c>
      <c r="Z83" s="236">
        <v>1</v>
      </c>
      <c r="AA83" s="236">
        <v>3</v>
      </c>
      <c r="AB83" s="236">
        <v>60</v>
      </c>
      <c r="AC83" s="236">
        <v>97</v>
      </c>
      <c r="AD83" s="237"/>
      <c r="AE83" s="238">
        <v>5</v>
      </c>
      <c r="AF83" s="239" t="s">
        <v>1095</v>
      </c>
      <c r="AG83" s="250" t="s">
        <v>1079</v>
      </c>
      <c r="AH83" s="241"/>
      <c r="AI83" s="242"/>
      <c r="AJ83" s="243" t="s">
        <v>1079</v>
      </c>
      <c r="AK83" s="281"/>
      <c r="AL83" s="270"/>
      <c r="AM83" s="243" t="s">
        <v>1079</v>
      </c>
      <c r="AN83" s="244"/>
      <c r="AO83" s="245"/>
      <c r="AP83" s="243" t="s">
        <v>1079</v>
      </c>
      <c r="AQ83" s="280"/>
      <c r="AR83" s="245"/>
      <c r="AS83" s="243"/>
      <c r="AT83" s="246"/>
      <c r="AU83" s="247"/>
      <c r="AV83" s="248"/>
      <c r="AW83" s="236"/>
      <c r="AX83" s="180"/>
    </row>
    <row r="84" spans="1:50" s="47" customFormat="1" ht="169.2" customHeight="1" x14ac:dyDescent="0.25">
      <c r="A84" s="249">
        <v>104</v>
      </c>
      <c r="B84" s="147" t="s">
        <v>650</v>
      </c>
      <c r="C84" s="230">
        <v>15</v>
      </c>
      <c r="D84" s="230" t="s">
        <v>923</v>
      </c>
      <c r="E84" s="229" t="s">
        <v>924</v>
      </c>
      <c r="F84" s="230">
        <v>10082</v>
      </c>
      <c r="G84" s="229" t="s">
        <v>931</v>
      </c>
      <c r="H84" s="230">
        <v>2009</v>
      </c>
      <c r="I84" s="234" t="s">
        <v>932</v>
      </c>
      <c r="J84" s="232">
        <v>81176</v>
      </c>
      <c r="K84" s="230" t="s">
        <v>933</v>
      </c>
      <c r="L84" s="234" t="s">
        <v>934</v>
      </c>
      <c r="M84" s="234" t="s">
        <v>935</v>
      </c>
      <c r="N84" s="234" t="s">
        <v>936</v>
      </c>
      <c r="O84" s="234" t="s">
        <v>937</v>
      </c>
      <c r="P84" s="230" t="s">
        <v>1051</v>
      </c>
      <c r="Q84" s="235">
        <f>U84</f>
        <v>45.94</v>
      </c>
      <c r="R84" s="235">
        <v>0</v>
      </c>
      <c r="S84" s="262">
        <v>2.94</v>
      </c>
      <c r="T84" s="262">
        <v>43</v>
      </c>
      <c r="U84" s="210">
        <f t="shared" si="4"/>
        <v>45.94</v>
      </c>
      <c r="V84" s="211" t="s">
        <v>1079</v>
      </c>
      <c r="W84" s="202">
        <v>100</v>
      </c>
      <c r="X84" s="212" t="s">
        <v>1080</v>
      </c>
      <c r="Y84" s="236">
        <v>3</v>
      </c>
      <c r="Z84" s="236">
        <v>1</v>
      </c>
      <c r="AA84" s="236">
        <v>3</v>
      </c>
      <c r="AB84" s="236">
        <v>60</v>
      </c>
      <c r="AC84" s="236"/>
      <c r="AD84" s="237">
        <v>0</v>
      </c>
      <c r="AE84" s="238">
        <v>5</v>
      </c>
      <c r="AF84" s="239" t="s">
        <v>1095</v>
      </c>
      <c r="AG84" s="250" t="s">
        <v>1079</v>
      </c>
      <c r="AH84" s="241"/>
      <c r="AI84" s="242"/>
      <c r="AJ84" s="243" t="s">
        <v>1079</v>
      </c>
      <c r="AK84" s="244"/>
      <c r="AL84" s="245"/>
      <c r="AM84" s="243" t="s">
        <v>1079</v>
      </c>
      <c r="AN84" s="244"/>
      <c r="AO84" s="245"/>
      <c r="AP84" s="243" t="s">
        <v>1079</v>
      </c>
      <c r="AQ84" s="269"/>
      <c r="AR84" s="270"/>
      <c r="AS84" s="243"/>
      <c r="AT84" s="246"/>
      <c r="AU84" s="247"/>
      <c r="AV84" s="248"/>
      <c r="AW84" s="236"/>
      <c r="AX84" s="180"/>
    </row>
    <row r="85" spans="1:50" s="47" customFormat="1" ht="169.2" customHeight="1" x14ac:dyDescent="0.25">
      <c r="A85" s="249">
        <v>104</v>
      </c>
      <c r="B85" s="147" t="s">
        <v>650</v>
      </c>
      <c r="C85" s="230">
        <v>15</v>
      </c>
      <c r="D85" s="230" t="s">
        <v>923</v>
      </c>
      <c r="E85" s="229" t="s">
        <v>924</v>
      </c>
      <c r="F85" s="230" t="s">
        <v>938</v>
      </c>
      <c r="G85" s="229" t="s">
        <v>939</v>
      </c>
      <c r="H85" s="230">
        <v>2008</v>
      </c>
      <c r="I85" s="234" t="s">
        <v>940</v>
      </c>
      <c r="J85" s="232">
        <v>80008</v>
      </c>
      <c r="K85" s="230" t="s">
        <v>933</v>
      </c>
      <c r="L85" s="234" t="s">
        <v>934</v>
      </c>
      <c r="M85" s="234" t="s">
        <v>935</v>
      </c>
      <c r="N85" s="234" t="s">
        <v>941</v>
      </c>
      <c r="O85" s="234" t="s">
        <v>942</v>
      </c>
      <c r="P85" s="252" t="s">
        <v>1052</v>
      </c>
      <c r="Q85" s="235">
        <f>U85</f>
        <v>45.94</v>
      </c>
      <c r="R85" s="235">
        <v>0</v>
      </c>
      <c r="S85" s="262">
        <v>2.94</v>
      </c>
      <c r="T85" s="262">
        <v>43</v>
      </c>
      <c r="U85" s="210">
        <f t="shared" si="4"/>
        <v>45.94</v>
      </c>
      <c r="V85" s="211" t="s">
        <v>1079</v>
      </c>
      <c r="W85" s="202">
        <v>100</v>
      </c>
      <c r="X85" s="212" t="s">
        <v>1080</v>
      </c>
      <c r="Y85" s="236">
        <v>3</v>
      </c>
      <c r="Z85" s="236">
        <v>1</v>
      </c>
      <c r="AA85" s="236">
        <v>3</v>
      </c>
      <c r="AB85" s="236">
        <v>60</v>
      </c>
      <c r="AC85" s="236"/>
      <c r="AD85" s="237">
        <v>0</v>
      </c>
      <c r="AE85" s="238">
        <v>5</v>
      </c>
      <c r="AF85" s="239" t="s">
        <v>1095</v>
      </c>
      <c r="AG85" s="250" t="s">
        <v>1079</v>
      </c>
      <c r="AH85" s="340"/>
      <c r="AI85" s="242"/>
      <c r="AJ85" s="243" t="s">
        <v>1079</v>
      </c>
      <c r="AK85" s="281"/>
      <c r="AL85" s="270"/>
      <c r="AM85" s="243" t="s">
        <v>1079</v>
      </c>
      <c r="AN85" s="244"/>
      <c r="AO85" s="245"/>
      <c r="AP85" s="243" t="s">
        <v>1079</v>
      </c>
      <c r="AQ85" s="269"/>
      <c r="AR85" s="270"/>
      <c r="AS85" s="243"/>
      <c r="AT85" s="246"/>
      <c r="AU85" s="247"/>
      <c r="AV85" s="248"/>
      <c r="AW85" s="236"/>
      <c r="AX85" s="180"/>
    </row>
    <row r="86" spans="1:50" s="47" customFormat="1" ht="159.55000000000001" x14ac:dyDescent="0.25">
      <c r="A86" s="249">
        <v>104</v>
      </c>
      <c r="B86" s="147" t="s">
        <v>650</v>
      </c>
      <c r="C86" s="230">
        <v>10</v>
      </c>
      <c r="D86" s="230"/>
      <c r="E86" s="229" t="s">
        <v>949</v>
      </c>
      <c r="F86" s="230">
        <v>19037</v>
      </c>
      <c r="G86" s="229" t="s">
        <v>950</v>
      </c>
      <c r="H86" s="230">
        <v>2016</v>
      </c>
      <c r="I86" s="234" t="s">
        <v>951</v>
      </c>
      <c r="J86" s="278">
        <v>30703</v>
      </c>
      <c r="K86" s="230" t="s">
        <v>8570</v>
      </c>
      <c r="L86" s="234" t="s">
        <v>952</v>
      </c>
      <c r="M86" s="234" t="s">
        <v>953</v>
      </c>
      <c r="N86" s="234" t="s">
        <v>954</v>
      </c>
      <c r="O86" s="234" t="s">
        <v>955</v>
      </c>
      <c r="P86" s="230" t="s">
        <v>1054</v>
      </c>
      <c r="Q86" s="235">
        <f>U86</f>
        <v>5.26</v>
      </c>
      <c r="R86" s="235">
        <v>5.26</v>
      </c>
      <c r="S86" s="235">
        <v>0</v>
      </c>
      <c r="T86" s="235">
        <v>0</v>
      </c>
      <c r="U86" s="210">
        <f t="shared" si="4"/>
        <v>5.26</v>
      </c>
      <c r="V86" s="211">
        <v>100</v>
      </c>
      <c r="W86" s="202">
        <v>71</v>
      </c>
      <c r="X86" s="212" t="s">
        <v>1082</v>
      </c>
      <c r="Y86" s="236">
        <v>6</v>
      </c>
      <c r="Z86" s="236">
        <v>1</v>
      </c>
      <c r="AA86" s="236">
        <v>4</v>
      </c>
      <c r="AB86" s="236"/>
      <c r="AC86" s="236"/>
      <c r="AD86" s="237"/>
      <c r="AE86" s="238"/>
      <c r="AF86" s="216">
        <v>100</v>
      </c>
      <c r="AG86" s="263"/>
      <c r="AH86" s="241" t="s">
        <v>1125</v>
      </c>
      <c r="AI86" s="242">
        <v>100</v>
      </c>
      <c r="AJ86" s="243"/>
      <c r="AK86" s="244"/>
      <c r="AL86" s="245"/>
      <c r="AM86" s="243"/>
      <c r="AN86" s="244"/>
      <c r="AO86" s="245"/>
      <c r="AP86" s="243"/>
      <c r="AQ86" s="280"/>
      <c r="AR86" s="245"/>
      <c r="AS86" s="243"/>
      <c r="AT86" s="246"/>
      <c r="AU86" s="247"/>
      <c r="AV86" s="248"/>
      <c r="AW86" s="236"/>
      <c r="AX86" s="180"/>
    </row>
    <row r="87" spans="1:50" s="47" customFormat="1" ht="169.2" customHeight="1" x14ac:dyDescent="0.25">
      <c r="A87" s="249">
        <v>104</v>
      </c>
      <c r="B87" s="147" t="s">
        <v>650</v>
      </c>
      <c r="C87" s="230">
        <v>10</v>
      </c>
      <c r="D87" s="230"/>
      <c r="E87" s="229" t="s">
        <v>949</v>
      </c>
      <c r="F87" s="230">
        <v>19037</v>
      </c>
      <c r="G87" s="229" t="s">
        <v>956</v>
      </c>
      <c r="H87" s="230">
        <v>2017</v>
      </c>
      <c r="I87" s="234" t="s">
        <v>957</v>
      </c>
      <c r="J87" s="278">
        <v>33708.33</v>
      </c>
      <c r="K87" s="230" t="s">
        <v>8570</v>
      </c>
      <c r="L87" s="234" t="s">
        <v>952</v>
      </c>
      <c r="M87" s="234" t="s">
        <v>953</v>
      </c>
      <c r="N87" s="234" t="s">
        <v>954</v>
      </c>
      <c r="O87" s="234" t="s">
        <v>955</v>
      </c>
      <c r="P87" s="230" t="s">
        <v>1055</v>
      </c>
      <c r="Q87" s="235">
        <f>U87</f>
        <v>0.83</v>
      </c>
      <c r="R87" s="235">
        <v>0.83</v>
      </c>
      <c r="S87" s="235">
        <v>0</v>
      </c>
      <c r="T87" s="235">
        <v>0</v>
      </c>
      <c r="U87" s="210">
        <f t="shared" si="4"/>
        <v>0.83</v>
      </c>
      <c r="V87" s="211">
        <v>100</v>
      </c>
      <c r="W87" s="202">
        <v>4</v>
      </c>
      <c r="X87" s="212" t="s">
        <v>1082</v>
      </c>
      <c r="Y87" s="236">
        <v>6</v>
      </c>
      <c r="Z87" s="236">
        <v>1</v>
      </c>
      <c r="AA87" s="236">
        <v>4</v>
      </c>
      <c r="AB87" s="236"/>
      <c r="AC87" s="236"/>
      <c r="AD87" s="237"/>
      <c r="AE87" s="238">
        <v>5</v>
      </c>
      <c r="AF87" s="216">
        <v>100</v>
      </c>
      <c r="AG87" s="263"/>
      <c r="AH87" s="241" t="s">
        <v>1125</v>
      </c>
      <c r="AI87" s="242">
        <v>100</v>
      </c>
      <c r="AJ87" s="243"/>
      <c r="AK87" s="244"/>
      <c r="AL87" s="245"/>
      <c r="AM87" s="243"/>
      <c r="AN87" s="244"/>
      <c r="AO87" s="245"/>
      <c r="AP87" s="243"/>
      <c r="AQ87" s="280"/>
      <c r="AR87" s="245"/>
      <c r="AS87" s="243"/>
      <c r="AT87" s="246"/>
      <c r="AU87" s="247"/>
      <c r="AV87" s="248"/>
      <c r="AW87" s="236"/>
      <c r="AX87" s="180"/>
    </row>
    <row r="88" spans="1:50" s="47" customFormat="1" ht="104" customHeight="1" x14ac:dyDescent="0.25">
      <c r="A88" s="249">
        <v>104</v>
      </c>
      <c r="B88" s="147" t="s">
        <v>650</v>
      </c>
      <c r="C88" s="230">
        <v>7</v>
      </c>
      <c r="D88" s="230" t="s">
        <v>761</v>
      </c>
      <c r="E88" s="229" t="s">
        <v>1176</v>
      </c>
      <c r="F88" s="271" t="s">
        <v>1177</v>
      </c>
      <c r="G88" s="229" t="s">
        <v>762</v>
      </c>
      <c r="H88" s="230">
        <v>2013</v>
      </c>
      <c r="I88" s="234" t="s">
        <v>763</v>
      </c>
      <c r="J88" s="232">
        <v>57732</v>
      </c>
      <c r="K88" s="230" t="s">
        <v>8566</v>
      </c>
      <c r="L88" s="234" t="s">
        <v>764</v>
      </c>
      <c r="M88" s="234" t="s">
        <v>765</v>
      </c>
      <c r="N88" s="234" t="s">
        <v>766</v>
      </c>
      <c r="O88" s="234" t="s">
        <v>767</v>
      </c>
      <c r="P88" s="230" t="s">
        <v>1019</v>
      </c>
      <c r="Q88" s="208">
        <v>22.11</v>
      </c>
      <c r="R88" s="209">
        <v>6.79</v>
      </c>
      <c r="S88" s="208">
        <v>1.18</v>
      </c>
      <c r="T88" s="208">
        <v>14.14</v>
      </c>
      <c r="U88" s="210">
        <f t="shared" si="4"/>
        <v>22.11</v>
      </c>
      <c r="V88" s="211">
        <v>58.75</v>
      </c>
      <c r="W88" s="202">
        <v>40</v>
      </c>
      <c r="X88" s="212" t="s">
        <v>1071</v>
      </c>
      <c r="Y88" s="236">
        <v>3</v>
      </c>
      <c r="Z88" s="236">
        <v>12</v>
      </c>
      <c r="AA88" s="236">
        <v>3</v>
      </c>
      <c r="AB88" s="236"/>
      <c r="AC88" s="236"/>
      <c r="AD88" s="237"/>
      <c r="AE88" s="238">
        <v>5</v>
      </c>
      <c r="AF88" s="239">
        <v>86</v>
      </c>
      <c r="AG88" s="250" t="s">
        <v>761</v>
      </c>
      <c r="AH88" s="241" t="s">
        <v>1107</v>
      </c>
      <c r="AI88" s="242">
        <v>5</v>
      </c>
      <c r="AJ88" s="243" t="s">
        <v>1138</v>
      </c>
      <c r="AK88" s="244" t="s">
        <v>1107</v>
      </c>
      <c r="AL88" s="245">
        <v>0</v>
      </c>
      <c r="AM88" s="243"/>
      <c r="AN88" s="244"/>
      <c r="AO88" s="245"/>
      <c r="AP88" s="243"/>
      <c r="AQ88" s="280"/>
      <c r="AR88" s="245"/>
      <c r="AS88" s="243" t="s">
        <v>1165</v>
      </c>
      <c r="AT88" s="246" t="s">
        <v>1168</v>
      </c>
      <c r="AU88" s="247">
        <v>81</v>
      </c>
      <c r="AV88" s="248"/>
      <c r="AW88" s="236"/>
      <c r="AX88" s="180"/>
    </row>
    <row r="89" spans="1:50" s="47" customFormat="1" ht="77.95" customHeight="1" x14ac:dyDescent="0.25">
      <c r="A89" s="249">
        <v>104</v>
      </c>
      <c r="B89" s="147" t="s">
        <v>650</v>
      </c>
      <c r="C89" s="230">
        <v>11</v>
      </c>
      <c r="D89" s="230" t="s">
        <v>690</v>
      </c>
      <c r="E89" s="229" t="s">
        <v>691</v>
      </c>
      <c r="F89" s="230">
        <v>38479</v>
      </c>
      <c r="G89" s="229" t="s">
        <v>692</v>
      </c>
      <c r="H89" s="230">
        <v>2016</v>
      </c>
      <c r="I89" s="234" t="s">
        <v>693</v>
      </c>
      <c r="J89" s="232">
        <v>90201</v>
      </c>
      <c r="K89" s="230" t="s">
        <v>694</v>
      </c>
      <c r="L89" s="234" t="s">
        <v>695</v>
      </c>
      <c r="M89" s="342" t="s">
        <v>696</v>
      </c>
      <c r="N89" s="234" t="s">
        <v>697</v>
      </c>
      <c r="O89" s="234" t="s">
        <v>698</v>
      </c>
      <c r="P89" s="252" t="s">
        <v>1010</v>
      </c>
      <c r="Q89" s="208">
        <f>U89</f>
        <v>10.61</v>
      </c>
      <c r="R89" s="209">
        <v>10.61</v>
      </c>
      <c r="S89" s="209">
        <v>0</v>
      </c>
      <c r="T89" s="209">
        <v>0</v>
      </c>
      <c r="U89" s="210">
        <f t="shared" si="4"/>
        <v>10.61</v>
      </c>
      <c r="V89" s="211">
        <v>11.67</v>
      </c>
      <c r="W89" s="202">
        <v>33</v>
      </c>
      <c r="X89" s="212" t="s">
        <v>1067</v>
      </c>
      <c r="Y89" s="236">
        <v>4</v>
      </c>
      <c r="Z89" s="236">
        <v>5</v>
      </c>
      <c r="AA89" s="236">
        <v>2</v>
      </c>
      <c r="AB89" s="236"/>
      <c r="AC89" s="236"/>
      <c r="AD89" s="237"/>
      <c r="AE89" s="238">
        <v>5</v>
      </c>
      <c r="AF89" s="253">
        <v>60</v>
      </c>
      <c r="AG89" s="250" t="s">
        <v>690</v>
      </c>
      <c r="AH89" s="343" t="s">
        <v>1100</v>
      </c>
      <c r="AI89" s="242">
        <v>60</v>
      </c>
      <c r="AJ89" s="268"/>
      <c r="AK89" s="244"/>
      <c r="AL89" s="270"/>
      <c r="AM89" s="243"/>
      <c r="AN89" s="244"/>
      <c r="AO89" s="245"/>
      <c r="AP89" s="268"/>
      <c r="AQ89" s="269"/>
      <c r="AR89" s="270"/>
      <c r="AS89" s="243"/>
      <c r="AT89" s="246"/>
      <c r="AU89" s="247"/>
      <c r="AV89" s="248"/>
      <c r="AW89" s="236"/>
      <c r="AX89" s="180"/>
    </row>
    <row r="90" spans="1:50" s="47" customFormat="1" ht="298.95" customHeight="1" x14ac:dyDescent="0.25">
      <c r="A90" s="249">
        <v>104</v>
      </c>
      <c r="B90" s="147" t="s">
        <v>650</v>
      </c>
      <c r="C90" s="230">
        <v>4</v>
      </c>
      <c r="D90" s="230" t="s">
        <v>964</v>
      </c>
      <c r="E90" s="229" t="s">
        <v>965</v>
      </c>
      <c r="F90" s="344">
        <v>23492</v>
      </c>
      <c r="G90" s="229" t="s">
        <v>966</v>
      </c>
      <c r="H90" s="230">
        <v>2006</v>
      </c>
      <c r="I90" s="234" t="s">
        <v>967</v>
      </c>
      <c r="J90" s="232">
        <f>46946+155196</f>
        <v>202142</v>
      </c>
      <c r="K90" s="230" t="s">
        <v>664</v>
      </c>
      <c r="L90" s="234" t="s">
        <v>968</v>
      </c>
      <c r="M90" s="234" t="s">
        <v>969</v>
      </c>
      <c r="N90" s="251" t="s">
        <v>970</v>
      </c>
      <c r="O90" s="251" t="s">
        <v>971</v>
      </c>
      <c r="P90" s="230" t="s">
        <v>1057</v>
      </c>
      <c r="Q90" s="235">
        <f>U90</f>
        <v>40.627647058823527</v>
      </c>
      <c r="R90" s="235">
        <v>0.45</v>
      </c>
      <c r="S90" s="235">
        <v>15</v>
      </c>
      <c r="T90" s="235">
        <v>25.177647058823528</v>
      </c>
      <c r="U90" s="210">
        <f t="shared" si="4"/>
        <v>40.627647058823527</v>
      </c>
      <c r="V90" s="211">
        <v>70</v>
      </c>
      <c r="W90" s="202">
        <v>100</v>
      </c>
      <c r="X90" s="212" t="s">
        <v>1083</v>
      </c>
      <c r="Y90" s="236">
        <v>3</v>
      </c>
      <c r="Z90" s="236">
        <v>2</v>
      </c>
      <c r="AA90" s="236">
        <v>3</v>
      </c>
      <c r="AB90" s="236">
        <v>4</v>
      </c>
      <c r="AC90" s="236">
        <v>90</v>
      </c>
      <c r="AD90" s="237"/>
      <c r="AE90" s="238">
        <v>5</v>
      </c>
      <c r="AF90" s="239">
        <v>70</v>
      </c>
      <c r="AG90" s="250" t="s">
        <v>1096</v>
      </c>
      <c r="AH90" s="345" t="s">
        <v>1126</v>
      </c>
      <c r="AI90" s="346">
        <v>40</v>
      </c>
      <c r="AJ90" s="347" t="s">
        <v>1145</v>
      </c>
      <c r="AK90" s="348" t="s">
        <v>1146</v>
      </c>
      <c r="AL90" s="346">
        <v>15</v>
      </c>
      <c r="AM90" s="347" t="s">
        <v>1160</v>
      </c>
      <c r="AN90" s="348" t="s">
        <v>1161</v>
      </c>
      <c r="AO90" s="346">
        <v>15</v>
      </c>
      <c r="AP90" s="347"/>
      <c r="AQ90" s="348"/>
      <c r="AR90" s="346"/>
      <c r="AS90" s="243"/>
      <c r="AT90" s="246"/>
      <c r="AU90" s="247"/>
      <c r="AV90" s="248"/>
      <c r="AW90" s="236"/>
      <c r="AX90" s="180"/>
    </row>
    <row r="91" spans="1:50" s="47" customFormat="1" ht="143.05000000000001" customHeight="1" x14ac:dyDescent="0.25">
      <c r="A91" s="249">
        <v>104</v>
      </c>
      <c r="B91" s="147" t="s">
        <v>650</v>
      </c>
      <c r="C91" s="230">
        <v>4</v>
      </c>
      <c r="D91" s="230" t="s">
        <v>964</v>
      </c>
      <c r="E91" s="229" t="s">
        <v>965</v>
      </c>
      <c r="F91" s="271" t="s">
        <v>972</v>
      </c>
      <c r="G91" s="229" t="s">
        <v>973</v>
      </c>
      <c r="H91" s="230">
        <v>2014</v>
      </c>
      <c r="I91" s="234" t="s">
        <v>974</v>
      </c>
      <c r="J91" s="232">
        <v>282365</v>
      </c>
      <c r="K91" s="230" t="s">
        <v>8566</v>
      </c>
      <c r="L91" s="234" t="s">
        <v>975</v>
      </c>
      <c r="M91" s="234" t="s">
        <v>976</v>
      </c>
      <c r="N91" s="234" t="s">
        <v>977</v>
      </c>
      <c r="O91" s="234" t="s">
        <v>978</v>
      </c>
      <c r="P91" s="230" t="s">
        <v>1058</v>
      </c>
      <c r="Q91" s="235">
        <f>U91</f>
        <v>110.32</v>
      </c>
      <c r="R91" s="235">
        <v>33.22</v>
      </c>
      <c r="S91" s="235">
        <v>28</v>
      </c>
      <c r="T91" s="235">
        <v>49.1</v>
      </c>
      <c r="U91" s="210">
        <f t="shared" si="4"/>
        <v>110.32</v>
      </c>
      <c r="V91" s="211">
        <v>100</v>
      </c>
      <c r="W91" s="202">
        <v>35</v>
      </c>
      <c r="X91" s="212" t="s">
        <v>1083</v>
      </c>
      <c r="Y91" s="236">
        <v>3</v>
      </c>
      <c r="Z91" s="236">
        <v>2</v>
      </c>
      <c r="AA91" s="236">
        <v>3</v>
      </c>
      <c r="AB91" s="236">
        <v>4</v>
      </c>
      <c r="AC91" s="236"/>
      <c r="AD91" s="237"/>
      <c r="AE91" s="238">
        <v>5</v>
      </c>
      <c r="AF91" s="239">
        <v>100</v>
      </c>
      <c r="AG91" s="349" t="s">
        <v>964</v>
      </c>
      <c r="AH91" s="324" t="s">
        <v>1127</v>
      </c>
      <c r="AI91" s="256">
        <v>100</v>
      </c>
      <c r="AJ91" s="323"/>
      <c r="AK91" s="255"/>
      <c r="AL91" s="256"/>
      <c r="AM91" s="259"/>
      <c r="AN91" s="255"/>
      <c r="AO91" s="256"/>
      <c r="AP91" s="259"/>
      <c r="AQ91" s="255"/>
      <c r="AR91" s="256"/>
      <c r="AS91" s="243"/>
      <c r="AT91" s="246"/>
      <c r="AU91" s="247"/>
      <c r="AV91" s="248"/>
      <c r="AW91" s="236"/>
      <c r="AX91" s="180"/>
    </row>
    <row r="92" spans="1:50" s="47" customFormat="1" ht="77.95" customHeight="1" x14ac:dyDescent="0.25">
      <c r="A92" s="249">
        <v>104</v>
      </c>
      <c r="B92" s="147" t="s">
        <v>650</v>
      </c>
      <c r="C92" s="230">
        <v>13</v>
      </c>
      <c r="D92" s="230" t="s">
        <v>740</v>
      </c>
      <c r="E92" s="229" t="s">
        <v>741</v>
      </c>
      <c r="F92" s="230">
        <v>38473</v>
      </c>
      <c r="G92" s="229" t="s">
        <v>742</v>
      </c>
      <c r="H92" s="230">
        <v>2015</v>
      </c>
      <c r="I92" s="251" t="s">
        <v>743</v>
      </c>
      <c r="J92" s="232">
        <v>22255</v>
      </c>
      <c r="K92" s="230" t="s">
        <v>718</v>
      </c>
      <c r="L92" s="234" t="s">
        <v>744</v>
      </c>
      <c r="M92" s="234" t="s">
        <v>745</v>
      </c>
      <c r="N92" s="251" t="s">
        <v>746</v>
      </c>
      <c r="O92" s="234" t="s">
        <v>747</v>
      </c>
      <c r="P92" s="252" t="s">
        <v>1016</v>
      </c>
      <c r="Q92" s="208">
        <v>27.62</v>
      </c>
      <c r="R92" s="209">
        <v>2.62</v>
      </c>
      <c r="S92" s="208">
        <v>25</v>
      </c>
      <c r="T92" s="208">
        <v>0</v>
      </c>
      <c r="U92" s="210">
        <f t="shared" si="4"/>
        <v>27.62</v>
      </c>
      <c r="V92" s="211">
        <v>34.5</v>
      </c>
      <c r="W92" s="202">
        <v>3</v>
      </c>
      <c r="X92" s="212" t="s">
        <v>1070</v>
      </c>
      <c r="Y92" s="236">
        <v>3</v>
      </c>
      <c r="Z92" s="236">
        <v>12</v>
      </c>
      <c r="AA92" s="236">
        <v>1</v>
      </c>
      <c r="AB92" s="236">
        <v>4</v>
      </c>
      <c r="AC92" s="236"/>
      <c r="AD92" s="237"/>
      <c r="AE92" s="238">
        <v>5</v>
      </c>
      <c r="AF92" s="239">
        <v>100</v>
      </c>
      <c r="AG92" s="250" t="s">
        <v>1092</v>
      </c>
      <c r="AH92" s="241" t="s">
        <v>1105</v>
      </c>
      <c r="AI92" s="242">
        <v>100</v>
      </c>
      <c r="AJ92" s="330"/>
      <c r="AK92" s="244"/>
      <c r="AL92" s="245"/>
      <c r="AM92" s="330"/>
      <c r="AN92" s="244"/>
      <c r="AO92" s="245"/>
      <c r="AP92" s="243"/>
      <c r="AQ92" s="280"/>
      <c r="AR92" s="245"/>
      <c r="AS92" s="243"/>
      <c r="AT92" s="246"/>
      <c r="AU92" s="247"/>
      <c r="AV92" s="248"/>
      <c r="AW92" s="236"/>
      <c r="AX92" s="180"/>
    </row>
    <row r="93" spans="1:50" s="47" customFormat="1" ht="86.95" customHeight="1" x14ac:dyDescent="0.25">
      <c r="A93" s="201">
        <v>104</v>
      </c>
      <c r="B93" s="147" t="s">
        <v>650</v>
      </c>
      <c r="C93" s="202">
        <v>11</v>
      </c>
      <c r="D93" s="202" t="s">
        <v>682</v>
      </c>
      <c r="E93" s="203" t="s">
        <v>1174</v>
      </c>
      <c r="F93" s="202">
        <v>21684</v>
      </c>
      <c r="G93" s="203" t="s">
        <v>755</v>
      </c>
      <c r="H93" s="202">
        <v>2012</v>
      </c>
      <c r="I93" s="205" t="s">
        <v>756</v>
      </c>
      <c r="J93" s="206">
        <v>127116</v>
      </c>
      <c r="K93" s="202" t="s">
        <v>8566</v>
      </c>
      <c r="L93" s="205" t="s">
        <v>757</v>
      </c>
      <c r="M93" s="205" t="s">
        <v>758</v>
      </c>
      <c r="N93" s="205" t="s">
        <v>759</v>
      </c>
      <c r="O93" s="205" t="s">
        <v>760</v>
      </c>
      <c r="P93" s="204" t="s">
        <v>1018</v>
      </c>
      <c r="Q93" s="208">
        <v>18.98</v>
      </c>
      <c r="R93" s="209">
        <v>1.22</v>
      </c>
      <c r="S93" s="209">
        <v>11.76</v>
      </c>
      <c r="T93" s="209">
        <v>6</v>
      </c>
      <c r="U93" s="210">
        <f t="shared" si="4"/>
        <v>18.98</v>
      </c>
      <c r="V93" s="211">
        <v>40</v>
      </c>
      <c r="W93" s="202">
        <v>78</v>
      </c>
      <c r="X93" s="212" t="s">
        <v>1066</v>
      </c>
      <c r="Y93" s="213">
        <v>4</v>
      </c>
      <c r="Z93" s="213">
        <v>6</v>
      </c>
      <c r="AA93" s="213">
        <v>3</v>
      </c>
      <c r="AB93" s="213">
        <v>4</v>
      </c>
      <c r="AC93" s="213" t="s">
        <v>1086</v>
      </c>
      <c r="AD93" s="214">
        <v>0</v>
      </c>
      <c r="AE93" s="215">
        <v>5</v>
      </c>
      <c r="AF93" s="297">
        <f>+AI93</f>
        <v>0</v>
      </c>
      <c r="AG93" s="217" t="s">
        <v>1093</v>
      </c>
      <c r="AH93" s="218" t="s">
        <v>1106</v>
      </c>
      <c r="AI93" s="219">
        <v>0</v>
      </c>
      <c r="AJ93" s="350"/>
      <c r="AK93" s="351"/>
      <c r="AL93" s="352"/>
      <c r="AM93" s="220"/>
      <c r="AN93" s="221"/>
      <c r="AO93" s="222"/>
      <c r="AP93" s="350"/>
      <c r="AQ93" s="353"/>
      <c r="AR93" s="352"/>
      <c r="AS93" s="220"/>
      <c r="AT93" s="223"/>
      <c r="AU93" s="224"/>
      <c r="AV93" s="225"/>
      <c r="AW93" s="213"/>
      <c r="AX93" s="226"/>
    </row>
    <row r="94" spans="1:50" s="47" customFormat="1" ht="91" customHeight="1" x14ac:dyDescent="0.25">
      <c r="A94" s="227">
        <v>104</v>
      </c>
      <c r="B94" s="147" t="s">
        <v>650</v>
      </c>
      <c r="C94" s="228">
        <v>9</v>
      </c>
      <c r="D94" s="228" t="s">
        <v>842</v>
      </c>
      <c r="E94" s="203" t="s">
        <v>979</v>
      </c>
      <c r="F94" s="202">
        <v>14120</v>
      </c>
      <c r="G94" s="229" t="s">
        <v>980</v>
      </c>
      <c r="H94" s="230">
        <v>2008</v>
      </c>
      <c r="I94" s="231" t="s">
        <v>981</v>
      </c>
      <c r="J94" s="232">
        <v>322741</v>
      </c>
      <c r="K94" s="233" t="s">
        <v>655</v>
      </c>
      <c r="L94" s="231" t="s">
        <v>982</v>
      </c>
      <c r="M94" s="234" t="s">
        <v>983</v>
      </c>
      <c r="N94" s="234" t="s">
        <v>984</v>
      </c>
      <c r="O94" s="234" t="s">
        <v>985</v>
      </c>
      <c r="P94" s="230" t="s">
        <v>1059</v>
      </c>
      <c r="Q94" s="235">
        <f>U94</f>
        <v>46.76</v>
      </c>
      <c r="R94" s="235">
        <v>2.76</v>
      </c>
      <c r="S94" s="235">
        <v>10</v>
      </c>
      <c r="T94" s="235">
        <v>34</v>
      </c>
      <c r="U94" s="210">
        <f t="shared" si="4"/>
        <v>46.76</v>
      </c>
      <c r="V94" s="211">
        <v>95</v>
      </c>
      <c r="W94" s="202">
        <v>100</v>
      </c>
      <c r="X94" s="212" t="s">
        <v>1084</v>
      </c>
      <c r="Y94" s="236">
        <v>3</v>
      </c>
      <c r="Z94" s="236">
        <v>8</v>
      </c>
      <c r="AA94" s="236">
        <v>1</v>
      </c>
      <c r="AB94" s="236">
        <v>4</v>
      </c>
      <c r="AC94" s="236">
        <v>82</v>
      </c>
      <c r="AD94" s="237">
        <v>0</v>
      </c>
      <c r="AE94" s="238">
        <v>5</v>
      </c>
      <c r="AF94" s="239">
        <v>80</v>
      </c>
      <c r="AG94" s="250" t="s">
        <v>842</v>
      </c>
      <c r="AH94" s="241" t="s">
        <v>1128</v>
      </c>
      <c r="AI94" s="242">
        <v>40</v>
      </c>
      <c r="AJ94" s="243" t="s">
        <v>651</v>
      </c>
      <c r="AK94" s="244" t="s">
        <v>1147</v>
      </c>
      <c r="AL94" s="245">
        <v>40</v>
      </c>
      <c r="AM94" s="243"/>
      <c r="AN94" s="244"/>
      <c r="AO94" s="245"/>
      <c r="AP94" s="243"/>
      <c r="AQ94" s="280"/>
      <c r="AR94" s="245"/>
      <c r="AS94" s="243"/>
      <c r="AT94" s="246"/>
      <c r="AU94" s="247"/>
      <c r="AV94" s="248"/>
      <c r="AW94" s="236"/>
      <c r="AX94" s="180"/>
    </row>
    <row r="95" spans="1:50" s="47" customFormat="1" ht="409.6" customHeight="1" x14ac:dyDescent="0.25">
      <c r="A95" s="354">
        <v>104</v>
      </c>
      <c r="B95" s="147" t="s">
        <v>650</v>
      </c>
      <c r="C95" s="355">
        <v>9</v>
      </c>
      <c r="D95" s="355" t="s">
        <v>842</v>
      </c>
      <c r="E95" s="203" t="s">
        <v>979</v>
      </c>
      <c r="F95" s="202">
        <v>14120</v>
      </c>
      <c r="G95" s="203" t="s">
        <v>986</v>
      </c>
      <c r="H95" s="202">
        <v>2011</v>
      </c>
      <c r="I95" s="205" t="s">
        <v>987</v>
      </c>
      <c r="J95" s="356">
        <v>145273</v>
      </c>
      <c r="K95" s="230" t="s">
        <v>8566</v>
      </c>
      <c r="L95" s="207" t="s">
        <v>846</v>
      </c>
      <c r="M95" s="205" t="s">
        <v>847</v>
      </c>
      <c r="N95" s="205" t="s">
        <v>988</v>
      </c>
      <c r="O95" s="205" t="s">
        <v>989</v>
      </c>
      <c r="P95" s="252" t="s">
        <v>1060</v>
      </c>
      <c r="Q95" s="235">
        <f>U95</f>
        <v>48</v>
      </c>
      <c r="R95" s="235">
        <v>0</v>
      </c>
      <c r="S95" s="262">
        <v>5.5</v>
      </c>
      <c r="T95" s="262">
        <v>42.5</v>
      </c>
      <c r="U95" s="210">
        <f t="shared" si="4"/>
        <v>48</v>
      </c>
      <c r="V95" s="211">
        <v>97.5</v>
      </c>
      <c r="W95" s="202">
        <v>100</v>
      </c>
      <c r="X95" s="212" t="s">
        <v>1084</v>
      </c>
      <c r="Y95" s="236">
        <v>3</v>
      </c>
      <c r="Z95" s="236">
        <v>7</v>
      </c>
      <c r="AA95" s="236">
        <v>2</v>
      </c>
      <c r="AB95" s="236">
        <v>4</v>
      </c>
      <c r="AC95" s="236" t="s">
        <v>1086</v>
      </c>
      <c r="AD95" s="237">
        <v>0</v>
      </c>
      <c r="AE95" s="238">
        <v>5</v>
      </c>
      <c r="AF95" s="239">
        <v>90</v>
      </c>
      <c r="AG95" s="250" t="s">
        <v>842</v>
      </c>
      <c r="AH95" s="241" t="s">
        <v>1128</v>
      </c>
      <c r="AI95" s="242">
        <v>90</v>
      </c>
      <c r="AJ95" s="268"/>
      <c r="AK95" s="281"/>
      <c r="AL95" s="270"/>
      <c r="AM95" s="243"/>
      <c r="AN95" s="244"/>
      <c r="AO95" s="245"/>
      <c r="AP95" s="268"/>
      <c r="AQ95" s="269"/>
      <c r="AR95" s="270"/>
      <c r="AS95" s="243"/>
      <c r="AT95" s="246"/>
      <c r="AU95" s="247"/>
      <c r="AV95" s="248"/>
      <c r="AW95" s="236"/>
      <c r="AX95" s="180"/>
    </row>
    <row r="96" spans="1:50" s="47" customFormat="1" ht="221" customHeight="1" x14ac:dyDescent="0.25">
      <c r="A96" s="227">
        <v>104</v>
      </c>
      <c r="B96" s="147" t="s">
        <v>650</v>
      </c>
      <c r="C96" s="228">
        <v>7</v>
      </c>
      <c r="D96" s="228" t="s">
        <v>761</v>
      </c>
      <c r="E96" s="229" t="s">
        <v>990</v>
      </c>
      <c r="F96" s="230">
        <v>12318</v>
      </c>
      <c r="G96" s="229" t="s">
        <v>991</v>
      </c>
      <c r="H96" s="230">
        <v>2007</v>
      </c>
      <c r="I96" s="234" t="s">
        <v>992</v>
      </c>
      <c r="J96" s="232">
        <v>158134</v>
      </c>
      <c r="K96" s="233" t="s">
        <v>655</v>
      </c>
      <c r="L96" s="231" t="s">
        <v>993</v>
      </c>
      <c r="M96" s="234" t="s">
        <v>994</v>
      </c>
      <c r="N96" s="234" t="s">
        <v>995</v>
      </c>
      <c r="O96" s="234" t="s">
        <v>996</v>
      </c>
      <c r="P96" s="230" t="s">
        <v>1061</v>
      </c>
      <c r="Q96" s="235">
        <f>U96</f>
        <v>34.212941176470572</v>
      </c>
      <c r="R96" s="235">
        <v>0.02</v>
      </c>
      <c r="S96" s="235">
        <v>5.882352941176471</v>
      </c>
      <c r="T96" s="235">
        <v>28.310588235294102</v>
      </c>
      <c r="U96" s="210">
        <f t="shared" si="4"/>
        <v>34.212941176470572</v>
      </c>
      <c r="V96" s="211">
        <v>100</v>
      </c>
      <c r="W96" s="202">
        <v>100</v>
      </c>
      <c r="X96" s="212" t="s">
        <v>1085</v>
      </c>
      <c r="Y96" s="236">
        <v>4</v>
      </c>
      <c r="Z96" s="236">
        <v>4</v>
      </c>
      <c r="AA96" s="236">
        <v>1</v>
      </c>
      <c r="AB96" s="236">
        <v>4</v>
      </c>
      <c r="AC96" s="236">
        <v>86</v>
      </c>
      <c r="AD96" s="237">
        <v>15.5</v>
      </c>
      <c r="AE96" s="238">
        <v>5</v>
      </c>
      <c r="AF96" s="239">
        <v>100</v>
      </c>
      <c r="AG96" s="250" t="s">
        <v>1097</v>
      </c>
      <c r="AH96" s="241" t="s">
        <v>1129</v>
      </c>
      <c r="AI96" s="242">
        <v>50</v>
      </c>
      <c r="AJ96" s="243" t="s">
        <v>1148</v>
      </c>
      <c r="AK96" s="244" t="s">
        <v>1149</v>
      </c>
      <c r="AL96" s="245">
        <v>50</v>
      </c>
      <c r="AM96" s="243"/>
      <c r="AN96" s="244"/>
      <c r="AO96" s="245"/>
      <c r="AP96" s="243"/>
      <c r="AQ96" s="280"/>
      <c r="AR96" s="245"/>
      <c r="AS96" s="243"/>
      <c r="AT96" s="246"/>
      <c r="AU96" s="247"/>
      <c r="AV96" s="248"/>
      <c r="AW96" s="236"/>
      <c r="AX96" s="180"/>
    </row>
    <row r="97" spans="1:50" s="47" customFormat="1" ht="117" customHeight="1" x14ac:dyDescent="0.25">
      <c r="A97" s="249">
        <v>104</v>
      </c>
      <c r="B97" s="147" t="s">
        <v>650</v>
      </c>
      <c r="C97" s="230">
        <v>7</v>
      </c>
      <c r="D97" s="230" t="s">
        <v>761</v>
      </c>
      <c r="E97" s="229" t="s">
        <v>990</v>
      </c>
      <c r="F97" s="230">
        <v>12318</v>
      </c>
      <c r="G97" s="229" t="s">
        <v>997</v>
      </c>
      <c r="H97" s="230">
        <v>2010</v>
      </c>
      <c r="I97" s="234" t="s">
        <v>998</v>
      </c>
      <c r="J97" s="232">
        <v>126046</v>
      </c>
      <c r="K97" s="230" t="s">
        <v>677</v>
      </c>
      <c r="L97" s="234" t="s">
        <v>993</v>
      </c>
      <c r="M97" s="234" t="s">
        <v>994</v>
      </c>
      <c r="N97" s="234" t="s">
        <v>999</v>
      </c>
      <c r="O97" s="234" t="s">
        <v>1000</v>
      </c>
      <c r="P97" s="230" t="s">
        <v>1062</v>
      </c>
      <c r="Q97" s="235">
        <f>U97</f>
        <v>34.192352941176466</v>
      </c>
      <c r="R97" s="235">
        <v>0</v>
      </c>
      <c r="S97" s="235">
        <v>5.882352941176471</v>
      </c>
      <c r="T97" s="235">
        <v>28.31</v>
      </c>
      <c r="U97" s="210">
        <f t="shared" si="4"/>
        <v>34.192352941176466</v>
      </c>
      <c r="V97" s="211">
        <v>93.33</v>
      </c>
      <c r="W97" s="202">
        <v>100</v>
      </c>
      <c r="X97" s="212" t="s">
        <v>1085</v>
      </c>
      <c r="Y97" s="236">
        <v>3</v>
      </c>
      <c r="Z97" s="236">
        <v>11</v>
      </c>
      <c r="AA97" s="236">
        <v>5</v>
      </c>
      <c r="AB97" s="236">
        <v>4</v>
      </c>
      <c r="AC97" s="236">
        <v>100</v>
      </c>
      <c r="AD97" s="237">
        <v>15.5</v>
      </c>
      <c r="AE97" s="238">
        <v>5</v>
      </c>
      <c r="AF97" s="239">
        <v>60</v>
      </c>
      <c r="AG97" s="250" t="s">
        <v>761</v>
      </c>
      <c r="AH97" s="241" t="s">
        <v>1129</v>
      </c>
      <c r="AI97" s="242">
        <v>50</v>
      </c>
      <c r="AJ97" s="243" t="s">
        <v>1148</v>
      </c>
      <c r="AK97" s="244" t="s">
        <v>1149</v>
      </c>
      <c r="AL97" s="245">
        <v>80</v>
      </c>
      <c r="AM97" s="243"/>
      <c r="AN97" s="244"/>
      <c r="AO97" s="245"/>
      <c r="AP97" s="243"/>
      <c r="AQ97" s="280"/>
      <c r="AR97" s="245"/>
      <c r="AS97" s="243"/>
      <c r="AT97" s="246"/>
      <c r="AU97" s="247"/>
      <c r="AV97" s="248"/>
      <c r="AW97" s="236"/>
      <c r="AX97" s="180"/>
    </row>
    <row r="98" spans="1:50" s="47" customFormat="1" ht="117.55" customHeight="1" thickBot="1" x14ac:dyDescent="0.3">
      <c r="A98" s="332">
        <v>104</v>
      </c>
      <c r="B98" s="147" t="s">
        <v>650</v>
      </c>
      <c r="C98" s="333">
        <v>7</v>
      </c>
      <c r="D98" s="333" t="s">
        <v>761</v>
      </c>
      <c r="E98" s="229" t="s">
        <v>990</v>
      </c>
      <c r="F98" s="230">
        <v>12318</v>
      </c>
      <c r="G98" s="229" t="s">
        <v>1001</v>
      </c>
      <c r="H98" s="230">
        <v>2010</v>
      </c>
      <c r="I98" s="234" t="s">
        <v>1002</v>
      </c>
      <c r="J98" s="278">
        <v>121638</v>
      </c>
      <c r="K98" s="230" t="s">
        <v>8566</v>
      </c>
      <c r="L98" s="231" t="s">
        <v>993</v>
      </c>
      <c r="M98" s="234" t="s">
        <v>994</v>
      </c>
      <c r="N98" s="234" t="s">
        <v>1003</v>
      </c>
      <c r="O98" s="234" t="s">
        <v>1004</v>
      </c>
      <c r="P98" s="252" t="s">
        <v>1063</v>
      </c>
      <c r="Q98" s="235">
        <f>U98</f>
        <v>34.192352941176466</v>
      </c>
      <c r="R98" s="235">
        <v>0</v>
      </c>
      <c r="S98" s="235">
        <v>5.882352941176471</v>
      </c>
      <c r="T98" s="262">
        <v>28.31</v>
      </c>
      <c r="U98" s="210">
        <f t="shared" si="4"/>
        <v>34.192352941176466</v>
      </c>
      <c r="V98" s="211">
        <v>100</v>
      </c>
      <c r="W98" s="202">
        <v>100</v>
      </c>
      <c r="X98" s="212" t="s">
        <v>1085</v>
      </c>
      <c r="Y98" s="236">
        <v>4</v>
      </c>
      <c r="Z98" s="236">
        <v>4</v>
      </c>
      <c r="AA98" s="236">
        <v>1</v>
      </c>
      <c r="AB98" s="236">
        <v>4</v>
      </c>
      <c r="AC98" s="236"/>
      <c r="AD98" s="237">
        <v>15.5</v>
      </c>
      <c r="AE98" s="238">
        <v>5</v>
      </c>
      <c r="AF98" s="239">
        <v>100</v>
      </c>
      <c r="AG98" s="357" t="s">
        <v>761</v>
      </c>
      <c r="AH98" s="358" t="s">
        <v>1129</v>
      </c>
      <c r="AI98" s="359">
        <v>50</v>
      </c>
      <c r="AJ98" s="360" t="s">
        <v>1148</v>
      </c>
      <c r="AK98" s="361" t="s">
        <v>1149</v>
      </c>
      <c r="AL98" s="362">
        <v>50</v>
      </c>
      <c r="AM98" s="360"/>
      <c r="AN98" s="361"/>
      <c r="AO98" s="362"/>
      <c r="AP98" s="363"/>
      <c r="AQ98" s="364"/>
      <c r="AR98" s="365"/>
      <c r="AS98" s="360"/>
      <c r="AT98" s="366"/>
      <c r="AU98" s="367"/>
      <c r="AV98" s="248"/>
      <c r="AW98" s="236"/>
      <c r="AX98" s="180"/>
    </row>
    <row r="99" spans="1:50" s="47" customFormat="1" ht="192.05" customHeight="1" x14ac:dyDescent="0.25">
      <c r="A99" s="368">
        <v>105</v>
      </c>
      <c r="B99" s="147" t="s">
        <v>2764</v>
      </c>
      <c r="C99" s="228" t="s">
        <v>2765</v>
      </c>
      <c r="D99" s="228"/>
      <c r="E99" s="229" t="s">
        <v>2766</v>
      </c>
      <c r="F99" s="230">
        <v>9864</v>
      </c>
      <c r="G99" s="229" t="s">
        <v>2767</v>
      </c>
      <c r="H99" s="230">
        <v>2000</v>
      </c>
      <c r="I99" s="234" t="s">
        <v>2768</v>
      </c>
      <c r="J99" s="232">
        <v>106446</v>
      </c>
      <c r="K99" s="233" t="s">
        <v>2769</v>
      </c>
      <c r="L99" s="234" t="s">
        <v>2770</v>
      </c>
      <c r="M99" s="234" t="s">
        <v>2771</v>
      </c>
      <c r="N99" s="234" t="s">
        <v>2772</v>
      </c>
      <c r="O99" s="234" t="s">
        <v>2773</v>
      </c>
      <c r="P99" s="230">
        <v>2381</v>
      </c>
      <c r="Q99" s="369">
        <v>6.39</v>
      </c>
      <c r="R99" s="369">
        <v>0</v>
      </c>
      <c r="S99" s="369">
        <v>12.876107804821018</v>
      </c>
      <c r="T99" s="369">
        <v>11.967708967816371</v>
      </c>
      <c r="U99" s="237">
        <f>SUM(R99:T99)</f>
        <v>24.843816772637389</v>
      </c>
      <c r="V99" s="370">
        <v>98</v>
      </c>
      <c r="W99" s="369">
        <v>100</v>
      </c>
      <c r="X99" s="212" t="s">
        <v>2774</v>
      </c>
      <c r="Y99" s="236">
        <v>3</v>
      </c>
      <c r="Z99" s="236">
        <v>5</v>
      </c>
      <c r="AA99" s="236">
        <v>3</v>
      </c>
      <c r="AB99" s="230">
        <v>66</v>
      </c>
      <c r="AC99" s="371" t="s">
        <v>2775</v>
      </c>
      <c r="AD99" s="237">
        <v>27.22</v>
      </c>
      <c r="AE99" s="276">
        <v>5</v>
      </c>
      <c r="AF99" s="253">
        <v>100</v>
      </c>
      <c r="AG99" s="263" t="s">
        <v>2776</v>
      </c>
      <c r="AH99" s="372" t="s">
        <v>2777</v>
      </c>
      <c r="AI99" s="373">
        <v>23</v>
      </c>
      <c r="AJ99" s="268" t="s">
        <v>2733</v>
      </c>
      <c r="AK99" s="281" t="s">
        <v>2778</v>
      </c>
      <c r="AL99" s="270">
        <v>17</v>
      </c>
      <c r="AM99" s="268" t="s">
        <v>2779</v>
      </c>
      <c r="AN99" s="281" t="s">
        <v>2780</v>
      </c>
      <c r="AO99" s="270">
        <v>10</v>
      </c>
      <c r="AP99" s="268" t="s">
        <v>2781</v>
      </c>
      <c r="AQ99" s="269" t="s">
        <v>2782</v>
      </c>
      <c r="AR99" s="270">
        <v>7</v>
      </c>
      <c r="AS99" s="268" t="s">
        <v>2783</v>
      </c>
      <c r="AT99" s="374" t="s">
        <v>2784</v>
      </c>
      <c r="AU99" s="375">
        <v>7</v>
      </c>
      <c r="AV99" s="376" t="s">
        <v>2785</v>
      </c>
      <c r="AW99" s="252"/>
      <c r="AX99" s="377">
        <v>37</v>
      </c>
    </row>
    <row r="100" spans="1:50" s="47" customFormat="1" ht="156.05000000000001" customHeight="1" x14ac:dyDescent="0.25">
      <c r="A100" s="368">
        <v>105</v>
      </c>
      <c r="B100" s="147" t="s">
        <v>2764</v>
      </c>
      <c r="C100" s="228" t="s">
        <v>2765</v>
      </c>
      <c r="D100" s="228"/>
      <c r="E100" s="229" t="s">
        <v>2786</v>
      </c>
      <c r="F100" s="230">
        <v>29616</v>
      </c>
      <c r="G100" s="229" t="s">
        <v>2787</v>
      </c>
      <c r="H100" s="230">
        <v>2014</v>
      </c>
      <c r="I100" s="234" t="s">
        <v>2788</v>
      </c>
      <c r="J100" s="232">
        <v>212786</v>
      </c>
      <c r="K100" s="233" t="s">
        <v>2789</v>
      </c>
      <c r="L100" s="234" t="s">
        <v>2770</v>
      </c>
      <c r="M100" s="234" t="s">
        <v>2771</v>
      </c>
      <c r="N100" s="234" t="s">
        <v>2790</v>
      </c>
      <c r="O100" s="234" t="s">
        <v>2791</v>
      </c>
      <c r="P100" s="230">
        <v>6751</v>
      </c>
      <c r="Q100" s="369">
        <v>43.89</v>
      </c>
      <c r="R100" s="369">
        <v>23.81</v>
      </c>
      <c r="S100" s="369">
        <v>12.81</v>
      </c>
      <c r="T100" s="369">
        <v>11.91</v>
      </c>
      <c r="U100" s="237">
        <v>48.52</v>
      </c>
      <c r="V100" s="370">
        <v>90</v>
      </c>
      <c r="W100" s="369">
        <v>84</v>
      </c>
      <c r="X100" s="212" t="s">
        <v>2774</v>
      </c>
      <c r="Y100" s="236">
        <v>3</v>
      </c>
      <c r="Z100" s="236">
        <v>4</v>
      </c>
      <c r="AA100" s="236">
        <v>1</v>
      </c>
      <c r="AB100" s="230">
        <v>66</v>
      </c>
      <c r="AC100" s="371" t="s">
        <v>2775</v>
      </c>
      <c r="AD100" s="237">
        <v>27.22</v>
      </c>
      <c r="AE100" s="276">
        <v>5</v>
      </c>
      <c r="AF100" s="253">
        <v>100</v>
      </c>
      <c r="AG100" s="263" t="s">
        <v>2792</v>
      </c>
      <c r="AH100" s="372" t="s">
        <v>2793</v>
      </c>
      <c r="AI100" s="373">
        <v>58</v>
      </c>
      <c r="AJ100" s="268" t="s">
        <v>2776</v>
      </c>
      <c r="AK100" s="281" t="s">
        <v>2777</v>
      </c>
      <c r="AL100" s="270">
        <v>42</v>
      </c>
      <c r="AM100" s="378"/>
      <c r="AN100" s="281"/>
      <c r="AO100" s="270"/>
      <c r="AP100" s="378"/>
      <c r="AQ100" s="269"/>
      <c r="AR100" s="270"/>
      <c r="AS100" s="378"/>
      <c r="AT100" s="374"/>
      <c r="AU100" s="375"/>
      <c r="AV100" s="376"/>
      <c r="AW100" s="252"/>
      <c r="AX100" s="377"/>
    </row>
    <row r="101" spans="1:50" s="47" customFormat="1" ht="59.95" customHeight="1" x14ac:dyDescent="0.25">
      <c r="A101" s="368">
        <v>105</v>
      </c>
      <c r="B101" s="147" t="s">
        <v>2764</v>
      </c>
      <c r="C101" s="228" t="s">
        <v>2765</v>
      </c>
      <c r="D101" s="228"/>
      <c r="E101" s="229" t="s">
        <v>2794</v>
      </c>
      <c r="F101" s="230">
        <v>24281</v>
      </c>
      <c r="G101" s="229" t="s">
        <v>2795</v>
      </c>
      <c r="H101" s="230">
        <v>2002</v>
      </c>
      <c r="I101" s="234" t="s">
        <v>2796</v>
      </c>
      <c r="J101" s="232">
        <v>96041</v>
      </c>
      <c r="K101" s="230" t="s">
        <v>867</v>
      </c>
      <c r="L101" s="234" t="s">
        <v>2797</v>
      </c>
      <c r="M101" s="234" t="s">
        <v>2798</v>
      </c>
      <c r="N101" s="379" t="s">
        <v>2775</v>
      </c>
      <c r="O101" s="379" t="s">
        <v>2775</v>
      </c>
      <c r="P101" s="230">
        <v>2683</v>
      </c>
      <c r="Q101" s="380" t="s">
        <v>2775</v>
      </c>
      <c r="R101" s="380" t="s">
        <v>2775</v>
      </c>
      <c r="S101" s="380" t="s">
        <v>2775</v>
      </c>
      <c r="T101" s="380" t="s">
        <v>2775</v>
      </c>
      <c r="U101" s="380" t="s">
        <v>2775</v>
      </c>
      <c r="V101" s="380" t="s">
        <v>2775</v>
      </c>
      <c r="W101" s="381">
        <v>100</v>
      </c>
      <c r="X101" s="371" t="s">
        <v>2775</v>
      </c>
      <c r="Y101" s="236">
        <v>4</v>
      </c>
      <c r="Z101" s="236">
        <v>6</v>
      </c>
      <c r="AA101" s="236">
        <v>2</v>
      </c>
      <c r="AB101" s="230" t="s">
        <v>2799</v>
      </c>
      <c r="AC101" s="236">
        <v>218</v>
      </c>
      <c r="AD101" s="380" t="s">
        <v>2775</v>
      </c>
      <c r="AE101" s="276">
        <v>5</v>
      </c>
      <c r="AF101" s="382" t="s">
        <v>2775</v>
      </c>
      <c r="AG101" s="383"/>
      <c r="AH101" s="372"/>
      <c r="AI101" s="373"/>
      <c r="AJ101" s="378"/>
      <c r="AK101" s="281"/>
      <c r="AL101" s="270"/>
      <c r="AM101" s="378"/>
      <c r="AN101" s="281"/>
      <c r="AO101" s="270"/>
      <c r="AP101" s="378"/>
      <c r="AQ101" s="269"/>
      <c r="AR101" s="270"/>
      <c r="AS101" s="378"/>
      <c r="AT101" s="374"/>
      <c r="AU101" s="375"/>
      <c r="AV101" s="376"/>
      <c r="AW101" s="252"/>
      <c r="AX101" s="377"/>
    </row>
    <row r="102" spans="1:50" s="47" customFormat="1" ht="84.05" customHeight="1" x14ac:dyDescent="0.25">
      <c r="A102" s="368">
        <v>105</v>
      </c>
      <c r="B102" s="147" t="s">
        <v>2764</v>
      </c>
      <c r="C102" s="228" t="s">
        <v>2765</v>
      </c>
      <c r="D102" s="228"/>
      <c r="E102" s="229" t="s">
        <v>2794</v>
      </c>
      <c r="F102" s="230">
        <v>24281</v>
      </c>
      <c r="G102" s="229" t="s">
        <v>2800</v>
      </c>
      <c r="H102" s="230">
        <v>2007</v>
      </c>
      <c r="I102" s="234" t="s">
        <v>2801</v>
      </c>
      <c r="J102" s="232">
        <v>73509.55</v>
      </c>
      <c r="K102" s="230" t="s">
        <v>655</v>
      </c>
      <c r="L102" s="234" t="s">
        <v>2770</v>
      </c>
      <c r="M102" s="234" t="s">
        <v>2771</v>
      </c>
      <c r="N102" s="234" t="s">
        <v>2802</v>
      </c>
      <c r="O102" s="234" t="s">
        <v>2803</v>
      </c>
      <c r="P102" s="230">
        <v>4712</v>
      </c>
      <c r="Q102" s="381">
        <v>9.2100000000000009</v>
      </c>
      <c r="R102" s="384">
        <v>8.648182352941177</v>
      </c>
      <c r="S102" s="381">
        <v>4.6539403075266961</v>
      </c>
      <c r="T102" s="381">
        <v>4.3256086387546002</v>
      </c>
      <c r="U102" s="237">
        <f t="shared" ref="U102:U120" si="6">SUM(R102:T102)</f>
        <v>17.627731299222475</v>
      </c>
      <c r="V102" s="370">
        <v>90</v>
      </c>
      <c r="W102" s="381">
        <v>100</v>
      </c>
      <c r="X102" s="212" t="s">
        <v>2774</v>
      </c>
      <c r="Y102" s="236">
        <v>4</v>
      </c>
      <c r="Z102" s="236">
        <v>6</v>
      </c>
      <c r="AA102" s="236">
        <v>2</v>
      </c>
      <c r="AB102" s="230" t="s">
        <v>2799</v>
      </c>
      <c r="AC102" s="236">
        <v>96</v>
      </c>
      <c r="AD102" s="237">
        <v>19.2</v>
      </c>
      <c r="AE102" s="276">
        <v>5</v>
      </c>
      <c r="AF102" s="253">
        <v>100</v>
      </c>
      <c r="AG102" s="263" t="s">
        <v>2776</v>
      </c>
      <c r="AH102" s="372" t="s">
        <v>2777</v>
      </c>
      <c r="AI102" s="373">
        <v>41</v>
      </c>
      <c r="AJ102" s="268" t="s">
        <v>2804</v>
      </c>
      <c r="AK102" s="281" t="s">
        <v>2805</v>
      </c>
      <c r="AL102" s="270">
        <v>23</v>
      </c>
      <c r="AM102" s="268"/>
      <c r="AN102" s="281" t="s">
        <v>2806</v>
      </c>
      <c r="AO102" s="270">
        <v>14</v>
      </c>
      <c r="AP102" s="268" t="s">
        <v>2807</v>
      </c>
      <c r="AQ102" s="269" t="s">
        <v>2808</v>
      </c>
      <c r="AR102" s="270">
        <v>9</v>
      </c>
      <c r="AS102" s="268" t="s">
        <v>2809</v>
      </c>
      <c r="AT102" s="374" t="s">
        <v>2810</v>
      </c>
      <c r="AU102" s="375">
        <v>9</v>
      </c>
      <c r="AV102" s="385" t="s">
        <v>2811</v>
      </c>
      <c r="AW102" s="252" t="s">
        <v>2812</v>
      </c>
      <c r="AX102" s="377">
        <v>5</v>
      </c>
    </row>
    <row r="103" spans="1:50" s="47" customFormat="1" ht="84.05" customHeight="1" x14ac:dyDescent="0.25">
      <c r="A103" s="368">
        <v>105</v>
      </c>
      <c r="B103" s="147" t="s">
        <v>2764</v>
      </c>
      <c r="C103" s="228" t="s">
        <v>2765</v>
      </c>
      <c r="D103" s="228"/>
      <c r="E103" s="229" t="s">
        <v>2794</v>
      </c>
      <c r="F103" s="230">
        <v>24281</v>
      </c>
      <c r="G103" s="229" t="s">
        <v>2813</v>
      </c>
      <c r="H103" s="230">
        <v>2018</v>
      </c>
      <c r="I103" s="234" t="s">
        <v>2814</v>
      </c>
      <c r="J103" s="232">
        <v>53811</v>
      </c>
      <c r="K103" s="230" t="s">
        <v>2789</v>
      </c>
      <c r="L103" s="234" t="s">
        <v>2770</v>
      </c>
      <c r="M103" s="234" t="s">
        <v>2771</v>
      </c>
      <c r="N103" s="234" t="s">
        <v>2802</v>
      </c>
      <c r="O103" s="234" t="s">
        <v>2803</v>
      </c>
      <c r="P103" s="230">
        <v>7148</v>
      </c>
      <c r="Q103" s="381">
        <v>6.7452235644112388</v>
      </c>
      <c r="R103" s="384">
        <v>6.3307058823529418</v>
      </c>
      <c r="S103" s="381">
        <v>3.4068115216093564</v>
      </c>
      <c r="T103" s="381">
        <v>3.1664637650485385</v>
      </c>
      <c r="U103" s="237">
        <v>12.903981169010837</v>
      </c>
      <c r="V103" s="370">
        <v>79</v>
      </c>
      <c r="W103" s="380">
        <v>18</v>
      </c>
      <c r="X103" s="212" t="s">
        <v>2774</v>
      </c>
      <c r="Y103" s="236">
        <v>4</v>
      </c>
      <c r="Z103" s="236">
        <v>6</v>
      </c>
      <c r="AA103" s="236">
        <v>2</v>
      </c>
      <c r="AB103" s="230" t="s">
        <v>2799</v>
      </c>
      <c r="AC103" s="371" t="s">
        <v>2775</v>
      </c>
      <c r="AD103" s="237">
        <v>19.2</v>
      </c>
      <c r="AE103" s="276">
        <v>5</v>
      </c>
      <c r="AF103" s="253">
        <v>100</v>
      </c>
      <c r="AG103" s="263" t="s">
        <v>2815</v>
      </c>
      <c r="AH103" s="372" t="s">
        <v>2816</v>
      </c>
      <c r="AI103" s="373">
        <v>40</v>
      </c>
      <c r="AJ103" s="268" t="s">
        <v>2817</v>
      </c>
      <c r="AK103" s="281" t="s">
        <v>2818</v>
      </c>
      <c r="AL103" s="270">
        <v>19</v>
      </c>
      <c r="AM103" s="268" t="s">
        <v>2776</v>
      </c>
      <c r="AN103" s="281" t="s">
        <v>2777</v>
      </c>
      <c r="AO103" s="270">
        <v>17</v>
      </c>
      <c r="AP103" s="268" t="s">
        <v>2819</v>
      </c>
      <c r="AQ103" s="269" t="s">
        <v>2820</v>
      </c>
      <c r="AR103" s="270">
        <v>15</v>
      </c>
      <c r="AS103" s="268" t="s">
        <v>2821</v>
      </c>
      <c r="AT103" s="374"/>
      <c r="AU103" s="375">
        <v>4</v>
      </c>
      <c r="AV103" s="376" t="s">
        <v>2822</v>
      </c>
      <c r="AW103" s="252"/>
      <c r="AX103" s="377">
        <v>4</v>
      </c>
    </row>
    <row r="104" spans="1:50" s="47" customFormat="1" ht="84.05" customHeight="1" x14ac:dyDescent="0.25">
      <c r="A104" s="368">
        <v>105</v>
      </c>
      <c r="B104" s="147" t="s">
        <v>2764</v>
      </c>
      <c r="C104" s="228" t="s">
        <v>2765</v>
      </c>
      <c r="D104" s="228"/>
      <c r="E104" s="229" t="s">
        <v>2794</v>
      </c>
      <c r="F104" s="230">
        <v>24281</v>
      </c>
      <c r="G104" s="229" t="s">
        <v>2823</v>
      </c>
      <c r="H104" s="230">
        <v>2008</v>
      </c>
      <c r="I104" s="234" t="s">
        <v>2824</v>
      </c>
      <c r="J104" s="232">
        <v>55524.42</v>
      </c>
      <c r="K104" s="230" t="s">
        <v>2825</v>
      </c>
      <c r="L104" s="386" t="s">
        <v>2770</v>
      </c>
      <c r="M104" s="386" t="s">
        <v>2771</v>
      </c>
      <c r="N104" s="234" t="s">
        <v>2802</v>
      </c>
      <c r="O104" s="234" t="s">
        <v>2803</v>
      </c>
      <c r="P104" s="230">
        <v>4928</v>
      </c>
      <c r="Q104" s="381">
        <v>6.96</v>
      </c>
      <c r="R104" s="384">
        <v>6.5322823529411762</v>
      </c>
      <c r="S104" s="381">
        <v>3.5152893234966269</v>
      </c>
      <c r="T104" s="381">
        <v>3.2672885470505357</v>
      </c>
      <c r="U104" s="237">
        <f t="shared" si="6"/>
        <v>13.314860223488338</v>
      </c>
      <c r="V104" s="370">
        <v>56</v>
      </c>
      <c r="W104" s="369">
        <v>100</v>
      </c>
      <c r="X104" s="212" t="s">
        <v>2774</v>
      </c>
      <c r="Y104" s="236">
        <v>4</v>
      </c>
      <c r="Z104" s="236">
        <v>6</v>
      </c>
      <c r="AA104" s="236">
        <v>2</v>
      </c>
      <c r="AB104" s="230" t="s">
        <v>2799</v>
      </c>
      <c r="AC104" s="371" t="s">
        <v>2775</v>
      </c>
      <c r="AD104" s="237">
        <v>19.2</v>
      </c>
      <c r="AE104" s="276">
        <v>5</v>
      </c>
      <c r="AF104" s="253">
        <v>74</v>
      </c>
      <c r="AG104" s="263" t="s">
        <v>2826</v>
      </c>
      <c r="AH104" s="372" t="s">
        <v>2827</v>
      </c>
      <c r="AI104" s="373">
        <v>34</v>
      </c>
      <c r="AJ104" s="268" t="s">
        <v>2804</v>
      </c>
      <c r="AK104" s="281" t="s">
        <v>2805</v>
      </c>
      <c r="AL104" s="270">
        <v>23</v>
      </c>
      <c r="AM104" s="268" t="s">
        <v>2776</v>
      </c>
      <c r="AN104" s="281" t="s">
        <v>2777</v>
      </c>
      <c r="AO104" s="270">
        <v>11</v>
      </c>
      <c r="AP104" s="268" t="s">
        <v>2809</v>
      </c>
      <c r="AQ104" s="269" t="s">
        <v>2810</v>
      </c>
      <c r="AR104" s="270">
        <v>6</v>
      </c>
      <c r="AS104" s="378"/>
      <c r="AT104" s="374"/>
      <c r="AU104" s="375"/>
      <c r="AV104" s="376"/>
      <c r="AW104" s="252"/>
      <c r="AX104" s="377"/>
    </row>
    <row r="105" spans="1:50" s="47" customFormat="1" ht="48.05" customHeight="1" x14ac:dyDescent="0.25">
      <c r="A105" s="368">
        <v>105</v>
      </c>
      <c r="B105" s="147" t="s">
        <v>2764</v>
      </c>
      <c r="C105" s="228" t="s">
        <v>2765</v>
      </c>
      <c r="D105" s="228"/>
      <c r="E105" s="229" t="s">
        <v>2794</v>
      </c>
      <c r="F105" s="230">
        <v>24281</v>
      </c>
      <c r="G105" s="229" t="s">
        <v>2828</v>
      </c>
      <c r="H105" s="230">
        <v>2007</v>
      </c>
      <c r="I105" s="234" t="s">
        <v>2829</v>
      </c>
      <c r="J105" s="232">
        <v>36091.269999999997</v>
      </c>
      <c r="K105" s="230" t="s">
        <v>655</v>
      </c>
      <c r="L105" s="234" t="s">
        <v>2830</v>
      </c>
      <c r="M105" s="234" t="s">
        <v>2831</v>
      </c>
      <c r="N105" s="379" t="s">
        <v>2775</v>
      </c>
      <c r="O105" s="379" t="s">
        <v>2775</v>
      </c>
      <c r="P105" s="230">
        <v>4715</v>
      </c>
      <c r="Q105" s="381">
        <v>4.25</v>
      </c>
      <c r="R105" s="384">
        <v>4.2460294117647059</v>
      </c>
      <c r="S105" s="381">
        <v>2.2849631946166045</v>
      </c>
      <c r="T105" s="381">
        <v>2.1237609167193203</v>
      </c>
      <c r="U105" s="237">
        <f t="shared" si="6"/>
        <v>8.6547535231006307</v>
      </c>
      <c r="V105" s="380" t="s">
        <v>2775</v>
      </c>
      <c r="W105" s="369">
        <v>100</v>
      </c>
      <c r="X105" s="212" t="s">
        <v>2774</v>
      </c>
      <c r="Y105" s="236">
        <v>4</v>
      </c>
      <c r="Z105" s="236">
        <v>6</v>
      </c>
      <c r="AA105" s="236">
        <v>2</v>
      </c>
      <c r="AB105" s="230" t="s">
        <v>2799</v>
      </c>
      <c r="AC105" s="236">
        <v>96</v>
      </c>
      <c r="AD105" s="237">
        <v>19.2</v>
      </c>
      <c r="AE105" s="276">
        <v>5</v>
      </c>
      <c r="AF105" s="382" t="s">
        <v>2775</v>
      </c>
      <c r="AG105" s="383"/>
      <c r="AH105" s="372"/>
      <c r="AI105" s="373"/>
      <c r="AJ105" s="378"/>
      <c r="AK105" s="281"/>
      <c r="AL105" s="270"/>
      <c r="AM105" s="378"/>
      <c r="AN105" s="281"/>
      <c r="AO105" s="270"/>
      <c r="AP105" s="378"/>
      <c r="AQ105" s="269"/>
      <c r="AR105" s="270"/>
      <c r="AS105" s="378"/>
      <c r="AT105" s="374"/>
      <c r="AU105" s="375"/>
      <c r="AV105" s="376"/>
      <c r="AW105" s="252"/>
      <c r="AX105" s="377"/>
    </row>
    <row r="106" spans="1:50" s="47" customFormat="1" ht="84.05" customHeight="1" x14ac:dyDescent="0.25">
      <c r="A106" s="368">
        <v>105</v>
      </c>
      <c r="B106" s="147" t="s">
        <v>2764</v>
      </c>
      <c r="C106" s="228" t="s">
        <v>2765</v>
      </c>
      <c r="D106" s="228"/>
      <c r="E106" s="229" t="s">
        <v>2794</v>
      </c>
      <c r="F106" s="230">
        <v>24281</v>
      </c>
      <c r="G106" s="229" t="s">
        <v>2832</v>
      </c>
      <c r="H106" s="230">
        <v>2015</v>
      </c>
      <c r="I106" s="234" t="s">
        <v>2833</v>
      </c>
      <c r="J106" s="232">
        <v>138713</v>
      </c>
      <c r="K106" s="230" t="s">
        <v>694</v>
      </c>
      <c r="L106" s="387" t="s">
        <v>2770</v>
      </c>
      <c r="M106" s="387" t="s">
        <v>2771</v>
      </c>
      <c r="N106" s="234" t="s">
        <v>2834</v>
      </c>
      <c r="O106" s="234" t="s">
        <v>2835</v>
      </c>
      <c r="P106" s="230">
        <v>6891</v>
      </c>
      <c r="Q106" s="381">
        <v>9.9600000000000009</v>
      </c>
      <c r="R106" s="384">
        <v>8.8800000000000008</v>
      </c>
      <c r="S106" s="381">
        <v>2.8182119307637215</v>
      </c>
      <c r="T106" s="381">
        <v>2.4330140711266699</v>
      </c>
      <c r="U106" s="237">
        <v>14.131226001890393</v>
      </c>
      <c r="V106" s="370">
        <v>95</v>
      </c>
      <c r="W106" s="369">
        <v>62</v>
      </c>
      <c r="X106" s="212" t="s">
        <v>2774</v>
      </c>
      <c r="Y106" s="236">
        <v>4</v>
      </c>
      <c r="Z106" s="236">
        <v>6</v>
      </c>
      <c r="AA106" s="236">
        <v>2</v>
      </c>
      <c r="AB106" s="230" t="s">
        <v>2799</v>
      </c>
      <c r="AC106" s="236">
        <v>17</v>
      </c>
      <c r="AD106" s="237">
        <v>19.2</v>
      </c>
      <c r="AE106" s="276">
        <v>5</v>
      </c>
      <c r="AF106" s="253">
        <v>100</v>
      </c>
      <c r="AG106" s="263" t="s">
        <v>2819</v>
      </c>
      <c r="AH106" s="372" t="s">
        <v>2820</v>
      </c>
      <c r="AI106" s="373">
        <v>59</v>
      </c>
      <c r="AJ106" s="268" t="s">
        <v>2815</v>
      </c>
      <c r="AK106" s="281" t="s">
        <v>2816</v>
      </c>
      <c r="AL106" s="270">
        <v>17</v>
      </c>
      <c r="AM106" s="268" t="s">
        <v>2836</v>
      </c>
      <c r="AN106" s="281" t="s">
        <v>2837</v>
      </c>
      <c r="AO106" s="270">
        <v>14</v>
      </c>
      <c r="AP106" s="268" t="s">
        <v>2838</v>
      </c>
      <c r="AQ106" s="269"/>
      <c r="AR106" s="270">
        <v>3</v>
      </c>
      <c r="AS106" s="268" t="s">
        <v>2839</v>
      </c>
      <c r="AT106" s="374"/>
      <c r="AU106" s="375">
        <v>3</v>
      </c>
      <c r="AV106" s="385" t="s">
        <v>2840</v>
      </c>
      <c r="AW106" s="252"/>
      <c r="AX106" s="377">
        <v>3</v>
      </c>
    </row>
    <row r="107" spans="1:50" s="47" customFormat="1" ht="48.05" customHeight="1" x14ac:dyDescent="0.25">
      <c r="A107" s="368">
        <v>105</v>
      </c>
      <c r="B107" s="147" t="s">
        <v>2764</v>
      </c>
      <c r="C107" s="230" t="s">
        <v>2765</v>
      </c>
      <c r="D107" s="230"/>
      <c r="E107" s="229" t="s">
        <v>2794</v>
      </c>
      <c r="F107" s="230">
        <v>24281</v>
      </c>
      <c r="G107" s="229" t="s">
        <v>2841</v>
      </c>
      <c r="H107" s="230">
        <v>2005</v>
      </c>
      <c r="I107" s="234" t="s">
        <v>2842</v>
      </c>
      <c r="J107" s="232">
        <v>84206.29</v>
      </c>
      <c r="K107" s="230" t="s">
        <v>664</v>
      </c>
      <c r="L107" s="234" t="s">
        <v>2797</v>
      </c>
      <c r="M107" s="234" t="s">
        <v>2798</v>
      </c>
      <c r="N107" s="379" t="s">
        <v>2775</v>
      </c>
      <c r="O107" s="379" t="s">
        <v>2775</v>
      </c>
      <c r="P107" s="230">
        <v>4545</v>
      </c>
      <c r="Q107" s="380" t="s">
        <v>2775</v>
      </c>
      <c r="R107" s="380" t="s">
        <v>2775</v>
      </c>
      <c r="S107" s="380" t="s">
        <v>2775</v>
      </c>
      <c r="T107" s="380" t="s">
        <v>2775</v>
      </c>
      <c r="U107" s="380" t="s">
        <v>2775</v>
      </c>
      <c r="V107" s="380" t="s">
        <v>2775</v>
      </c>
      <c r="W107" s="381">
        <v>100</v>
      </c>
      <c r="X107" s="371" t="s">
        <v>2775</v>
      </c>
      <c r="Y107" s="236" t="s">
        <v>2843</v>
      </c>
      <c r="Z107" s="236" t="s">
        <v>2843</v>
      </c>
      <c r="AA107" s="236" t="s">
        <v>2843</v>
      </c>
      <c r="AB107" s="230" t="s">
        <v>2799</v>
      </c>
      <c r="AC107" s="236">
        <v>188</v>
      </c>
      <c r="AD107" s="380" t="s">
        <v>2775</v>
      </c>
      <c r="AE107" s="276">
        <v>5</v>
      </c>
      <c r="AF107" s="382" t="s">
        <v>2775</v>
      </c>
      <c r="AG107" s="383"/>
      <c r="AH107" s="372"/>
      <c r="AI107" s="373"/>
      <c r="AJ107" s="378"/>
      <c r="AK107" s="281"/>
      <c r="AL107" s="270"/>
      <c r="AM107" s="378"/>
      <c r="AN107" s="281"/>
      <c r="AO107" s="270"/>
      <c r="AP107" s="378"/>
      <c r="AQ107" s="269"/>
      <c r="AR107" s="270"/>
      <c r="AS107" s="378"/>
      <c r="AT107" s="374"/>
      <c r="AU107" s="375"/>
      <c r="AV107" s="376"/>
      <c r="AW107" s="252"/>
      <c r="AX107" s="377"/>
    </row>
    <row r="108" spans="1:50" s="47" customFormat="1" ht="84.05" customHeight="1" x14ac:dyDescent="0.25">
      <c r="A108" s="368">
        <v>105</v>
      </c>
      <c r="B108" s="147" t="s">
        <v>2764</v>
      </c>
      <c r="C108" s="230" t="s">
        <v>2765</v>
      </c>
      <c r="D108" s="230"/>
      <c r="E108" s="229" t="s">
        <v>2794</v>
      </c>
      <c r="F108" s="230">
        <v>24281</v>
      </c>
      <c r="G108" s="229" t="s">
        <v>2844</v>
      </c>
      <c r="H108" s="230">
        <v>2016</v>
      </c>
      <c r="I108" s="234" t="s">
        <v>2845</v>
      </c>
      <c r="J108" s="232">
        <v>78400</v>
      </c>
      <c r="K108" s="233" t="s">
        <v>933</v>
      </c>
      <c r="L108" s="234" t="s">
        <v>2770</v>
      </c>
      <c r="M108" s="234" t="s">
        <v>2771</v>
      </c>
      <c r="N108" s="234" t="s">
        <v>2846</v>
      </c>
      <c r="O108" s="234" t="s">
        <v>2847</v>
      </c>
      <c r="P108" s="230">
        <v>6954</v>
      </c>
      <c r="Q108" s="381">
        <v>12.89</v>
      </c>
      <c r="R108" s="384">
        <v>9.5685941176470592</v>
      </c>
      <c r="S108" s="381">
        <v>5.1492514881275184</v>
      </c>
      <c r="T108" s="381">
        <v>4.7859760221122265</v>
      </c>
      <c r="U108" s="237">
        <f>SUM(R108:T108)</f>
        <v>19.503821627886804</v>
      </c>
      <c r="V108" s="370">
        <v>100</v>
      </c>
      <c r="W108" s="369">
        <v>50</v>
      </c>
      <c r="X108" s="212" t="s">
        <v>2774</v>
      </c>
      <c r="Y108" s="236" t="s">
        <v>2843</v>
      </c>
      <c r="Z108" s="236" t="s">
        <v>2843</v>
      </c>
      <c r="AA108" s="236" t="s">
        <v>2843</v>
      </c>
      <c r="AB108" s="230" t="s">
        <v>2799</v>
      </c>
      <c r="AC108" s="236">
        <v>188</v>
      </c>
      <c r="AD108" s="237">
        <v>19.2</v>
      </c>
      <c r="AE108" s="276">
        <v>5</v>
      </c>
      <c r="AF108" s="253">
        <v>100</v>
      </c>
      <c r="AG108" s="263" t="s">
        <v>2776</v>
      </c>
      <c r="AH108" s="372" t="s">
        <v>2777</v>
      </c>
      <c r="AI108" s="373">
        <v>27</v>
      </c>
      <c r="AJ108" s="268" t="s">
        <v>2836</v>
      </c>
      <c r="AK108" s="281" t="s">
        <v>2837</v>
      </c>
      <c r="AL108" s="270">
        <v>20</v>
      </c>
      <c r="AM108" s="268" t="s">
        <v>2838</v>
      </c>
      <c r="AN108" s="281"/>
      <c r="AO108" s="270">
        <v>47</v>
      </c>
      <c r="AP108" s="268" t="s">
        <v>2839</v>
      </c>
      <c r="AQ108" s="269"/>
      <c r="AR108" s="270">
        <v>7</v>
      </c>
      <c r="AS108" s="378"/>
      <c r="AT108" s="374"/>
      <c r="AU108" s="375"/>
      <c r="AV108" s="376"/>
      <c r="AW108" s="252"/>
      <c r="AX108" s="377"/>
    </row>
    <row r="109" spans="1:50" s="47" customFormat="1" ht="144" customHeight="1" x14ac:dyDescent="0.25">
      <c r="A109" s="368">
        <v>105</v>
      </c>
      <c r="B109" s="147" t="s">
        <v>2764</v>
      </c>
      <c r="C109" s="388" t="s">
        <v>2765</v>
      </c>
      <c r="D109" s="388"/>
      <c r="E109" s="389" t="s">
        <v>2848</v>
      </c>
      <c r="F109" s="388">
        <v>18343</v>
      </c>
      <c r="G109" s="229" t="s">
        <v>2849</v>
      </c>
      <c r="H109" s="230">
        <v>2001</v>
      </c>
      <c r="I109" s="234" t="s">
        <v>2850</v>
      </c>
      <c r="J109" s="232">
        <v>144422.72</v>
      </c>
      <c r="K109" s="233" t="s">
        <v>933</v>
      </c>
      <c r="L109" s="234" t="s">
        <v>2851</v>
      </c>
      <c r="M109" s="234" t="s">
        <v>2852</v>
      </c>
      <c r="N109" s="234" t="s">
        <v>2853</v>
      </c>
      <c r="O109" s="234" t="s">
        <v>2854</v>
      </c>
      <c r="P109" s="230">
        <v>5064</v>
      </c>
      <c r="Q109" s="381">
        <v>18.04</v>
      </c>
      <c r="R109" s="384">
        <v>16.929550588235294</v>
      </c>
      <c r="S109" s="381">
        <v>9.1104829495304287</v>
      </c>
      <c r="T109" s="381">
        <v>8.4677458552661626</v>
      </c>
      <c r="U109" s="237">
        <f t="shared" si="6"/>
        <v>34.507779393031882</v>
      </c>
      <c r="V109" s="370">
        <v>100</v>
      </c>
      <c r="W109" s="369">
        <v>100</v>
      </c>
      <c r="X109" s="212" t="s">
        <v>2774</v>
      </c>
      <c r="Y109" s="236">
        <v>2</v>
      </c>
      <c r="Z109" s="236">
        <v>1</v>
      </c>
      <c r="AA109" s="236" t="s">
        <v>2843</v>
      </c>
      <c r="AB109" s="230">
        <v>60</v>
      </c>
      <c r="AC109" s="371" t="s">
        <v>2775</v>
      </c>
      <c r="AD109" s="237">
        <v>16.510000000000002</v>
      </c>
      <c r="AE109" s="276">
        <v>5</v>
      </c>
      <c r="AF109" s="253">
        <v>98</v>
      </c>
      <c r="AG109" s="263" t="s">
        <v>2776</v>
      </c>
      <c r="AH109" s="372" t="s">
        <v>2777</v>
      </c>
      <c r="AI109" s="373">
        <v>36</v>
      </c>
      <c r="AJ109" s="268" t="s">
        <v>2855</v>
      </c>
      <c r="AK109" s="281" t="s">
        <v>2856</v>
      </c>
      <c r="AL109" s="270">
        <v>40</v>
      </c>
      <c r="AM109" s="268" t="s">
        <v>2811</v>
      </c>
      <c r="AN109" s="281" t="s">
        <v>2812</v>
      </c>
      <c r="AO109" s="270">
        <v>19</v>
      </c>
      <c r="AP109" s="243"/>
      <c r="AQ109" s="234" t="s">
        <v>2857</v>
      </c>
      <c r="AR109" s="270">
        <v>2</v>
      </c>
      <c r="AS109" s="378"/>
      <c r="AT109" s="374"/>
      <c r="AU109" s="375"/>
      <c r="AV109" s="376"/>
      <c r="AW109" s="252"/>
      <c r="AX109" s="377"/>
    </row>
    <row r="110" spans="1:50" s="47" customFormat="1" ht="84.05" customHeight="1" x14ac:dyDescent="0.25">
      <c r="A110" s="368">
        <v>105</v>
      </c>
      <c r="B110" s="147" t="s">
        <v>2764</v>
      </c>
      <c r="C110" s="388" t="s">
        <v>2765</v>
      </c>
      <c r="D110" s="388"/>
      <c r="E110" s="389" t="s">
        <v>2848</v>
      </c>
      <c r="F110" s="388">
        <v>18343</v>
      </c>
      <c r="G110" s="389" t="s">
        <v>2858</v>
      </c>
      <c r="H110" s="369" t="s">
        <v>2859</v>
      </c>
      <c r="I110" s="386" t="s">
        <v>2860</v>
      </c>
      <c r="J110" s="232">
        <v>44833</v>
      </c>
      <c r="K110" s="233" t="s">
        <v>8570</v>
      </c>
      <c r="L110" s="234" t="s">
        <v>2851</v>
      </c>
      <c r="M110" s="234" t="s">
        <v>2852</v>
      </c>
      <c r="N110" s="386" t="s">
        <v>2861</v>
      </c>
      <c r="O110" s="386" t="s">
        <v>2862</v>
      </c>
      <c r="P110" s="388" t="s">
        <v>2863</v>
      </c>
      <c r="Q110" s="381">
        <v>8.5500000000000007</v>
      </c>
      <c r="R110" s="384">
        <v>8.0301600000000004</v>
      </c>
      <c r="S110" s="381">
        <v>4.3213572256809201</v>
      </c>
      <c r="T110" s="381">
        <v>4.0164890203510151</v>
      </c>
      <c r="U110" s="237">
        <f t="shared" si="6"/>
        <v>16.368006246031936</v>
      </c>
      <c r="V110" s="370">
        <v>100</v>
      </c>
      <c r="W110" s="369">
        <v>100</v>
      </c>
      <c r="X110" s="212" t="s">
        <v>2774</v>
      </c>
      <c r="Y110" s="236">
        <v>2</v>
      </c>
      <c r="Z110" s="236">
        <v>1</v>
      </c>
      <c r="AA110" s="236" t="s">
        <v>2843</v>
      </c>
      <c r="AB110" s="230">
        <v>60</v>
      </c>
      <c r="AC110" s="371" t="s">
        <v>2775</v>
      </c>
      <c r="AD110" s="237">
        <v>16.510000000000002</v>
      </c>
      <c r="AE110" s="276">
        <v>5</v>
      </c>
      <c r="AF110" s="253">
        <v>100</v>
      </c>
      <c r="AG110" s="263" t="s">
        <v>2855</v>
      </c>
      <c r="AH110" s="372" t="s">
        <v>2856</v>
      </c>
      <c r="AI110" s="373">
        <v>67</v>
      </c>
      <c r="AJ110" s="268" t="s">
        <v>2811</v>
      </c>
      <c r="AK110" s="281" t="s">
        <v>2812</v>
      </c>
      <c r="AL110" s="270">
        <v>33</v>
      </c>
      <c r="AM110" s="378"/>
      <c r="AN110" s="281"/>
      <c r="AO110" s="270"/>
      <c r="AP110" s="378"/>
      <c r="AQ110" s="269"/>
      <c r="AR110" s="270"/>
      <c r="AS110" s="378"/>
      <c r="AT110" s="374"/>
      <c r="AU110" s="375"/>
      <c r="AV110" s="376"/>
      <c r="AW110" s="252"/>
      <c r="AX110" s="377"/>
    </row>
    <row r="111" spans="1:50" s="47" customFormat="1" ht="84.05" customHeight="1" x14ac:dyDescent="0.25">
      <c r="A111" s="368">
        <v>105</v>
      </c>
      <c r="B111" s="147" t="s">
        <v>2764</v>
      </c>
      <c r="C111" s="230" t="s">
        <v>2765</v>
      </c>
      <c r="D111" s="230"/>
      <c r="E111" s="229" t="s">
        <v>2848</v>
      </c>
      <c r="F111" s="230">
        <v>18343</v>
      </c>
      <c r="G111" s="229" t="s">
        <v>2864</v>
      </c>
      <c r="H111" s="230">
        <v>2005</v>
      </c>
      <c r="I111" s="234" t="s">
        <v>2865</v>
      </c>
      <c r="J111" s="232">
        <v>158025</v>
      </c>
      <c r="K111" s="230" t="s">
        <v>867</v>
      </c>
      <c r="L111" s="234" t="s">
        <v>2851</v>
      </c>
      <c r="M111" s="234" t="s">
        <v>2852</v>
      </c>
      <c r="N111" s="234" t="s">
        <v>2866</v>
      </c>
      <c r="O111" s="234" t="s">
        <v>2867</v>
      </c>
      <c r="P111" s="230">
        <v>3549</v>
      </c>
      <c r="Q111" s="381">
        <v>5.0999999999999996</v>
      </c>
      <c r="R111" s="384">
        <v>4.0422470588235289</v>
      </c>
      <c r="S111" s="381">
        <v>8.7011989671544665</v>
      </c>
      <c r="T111" s="381">
        <v>8.0873365219091955</v>
      </c>
      <c r="U111" s="237">
        <f t="shared" si="6"/>
        <v>20.830782547887189</v>
      </c>
      <c r="V111" s="370">
        <v>98</v>
      </c>
      <c r="W111" s="369">
        <v>64</v>
      </c>
      <c r="X111" s="212" t="s">
        <v>2774</v>
      </c>
      <c r="Y111" s="236">
        <v>2</v>
      </c>
      <c r="Z111" s="236">
        <v>1</v>
      </c>
      <c r="AA111" s="236" t="s">
        <v>2843</v>
      </c>
      <c r="AB111" s="230">
        <v>60</v>
      </c>
      <c r="AC111" s="236">
        <v>218</v>
      </c>
      <c r="AD111" s="237">
        <v>16.510000000000002</v>
      </c>
      <c r="AE111" s="276">
        <v>20</v>
      </c>
      <c r="AF111" s="253">
        <v>100</v>
      </c>
      <c r="AG111" s="263" t="s">
        <v>2776</v>
      </c>
      <c r="AH111" s="372" t="s">
        <v>2777</v>
      </c>
      <c r="AI111" s="373">
        <v>29</v>
      </c>
      <c r="AJ111" s="268" t="s">
        <v>2821</v>
      </c>
      <c r="AK111" s="281"/>
      <c r="AL111" s="270">
        <v>14</v>
      </c>
      <c r="AM111" s="268" t="s">
        <v>2811</v>
      </c>
      <c r="AN111" s="281" t="s">
        <v>2812</v>
      </c>
      <c r="AO111" s="270">
        <v>57</v>
      </c>
      <c r="AP111" s="378"/>
      <c r="AQ111" s="269"/>
      <c r="AR111" s="270"/>
      <c r="AS111" s="378"/>
      <c r="AT111" s="374"/>
      <c r="AU111" s="375"/>
      <c r="AV111" s="376"/>
      <c r="AW111" s="252"/>
      <c r="AX111" s="377"/>
    </row>
    <row r="112" spans="1:50" s="47" customFormat="1" ht="108" customHeight="1" x14ac:dyDescent="0.25">
      <c r="A112" s="368">
        <v>105</v>
      </c>
      <c r="B112" s="147" t="s">
        <v>2764</v>
      </c>
      <c r="C112" s="388" t="s">
        <v>2765</v>
      </c>
      <c r="D112" s="228" t="s">
        <v>2776</v>
      </c>
      <c r="E112" s="389" t="s">
        <v>2848</v>
      </c>
      <c r="F112" s="388">
        <v>18343</v>
      </c>
      <c r="G112" s="389" t="s">
        <v>2868</v>
      </c>
      <c r="H112" s="388">
        <v>2011</v>
      </c>
      <c r="I112" s="386" t="s">
        <v>2869</v>
      </c>
      <c r="J112" s="390">
        <v>317985</v>
      </c>
      <c r="K112" s="388" t="s">
        <v>2870</v>
      </c>
      <c r="L112" s="234" t="s">
        <v>2851</v>
      </c>
      <c r="M112" s="234" t="s">
        <v>2852</v>
      </c>
      <c r="N112" s="386" t="s">
        <v>2871</v>
      </c>
      <c r="O112" s="386" t="s">
        <v>2872</v>
      </c>
      <c r="P112" s="388">
        <v>6269</v>
      </c>
      <c r="Q112" s="381">
        <v>10.25</v>
      </c>
      <c r="R112" s="384">
        <v>9.1919320588235287</v>
      </c>
      <c r="S112" s="381">
        <v>8.7011989671544665</v>
      </c>
      <c r="T112" s="381">
        <v>8.0873365219091955</v>
      </c>
      <c r="U112" s="237">
        <f t="shared" si="6"/>
        <v>25.980467547887187</v>
      </c>
      <c r="V112" s="370">
        <v>72</v>
      </c>
      <c r="W112" s="369">
        <v>37</v>
      </c>
      <c r="X112" s="212" t="s">
        <v>2774</v>
      </c>
      <c r="Y112" s="236">
        <v>2</v>
      </c>
      <c r="Z112" s="236">
        <v>1</v>
      </c>
      <c r="AA112" s="236" t="s">
        <v>2843</v>
      </c>
      <c r="AB112" s="230">
        <v>60</v>
      </c>
      <c r="AC112" s="236">
        <v>13.2</v>
      </c>
      <c r="AD112" s="237">
        <v>16.510000000000002</v>
      </c>
      <c r="AE112" s="276">
        <v>20</v>
      </c>
      <c r="AF112" s="253">
        <v>86</v>
      </c>
      <c r="AG112" s="263" t="s">
        <v>2776</v>
      </c>
      <c r="AH112" s="372" t="s">
        <v>2777</v>
      </c>
      <c r="AI112" s="373">
        <v>29</v>
      </c>
      <c r="AJ112" s="268" t="s">
        <v>2873</v>
      </c>
      <c r="AK112" s="281" t="s">
        <v>2874</v>
      </c>
      <c r="AL112" s="270">
        <v>29</v>
      </c>
      <c r="AM112" s="268" t="s">
        <v>2811</v>
      </c>
      <c r="AN112" s="281" t="s">
        <v>2812</v>
      </c>
      <c r="AO112" s="270">
        <v>29</v>
      </c>
      <c r="AP112" s="378"/>
      <c r="AQ112" s="269"/>
      <c r="AR112" s="270"/>
      <c r="AS112" s="378"/>
      <c r="AT112" s="374"/>
      <c r="AU112" s="375"/>
      <c r="AV112" s="376"/>
      <c r="AW112" s="252"/>
      <c r="AX112" s="377"/>
    </row>
    <row r="113" spans="1:50" s="47" customFormat="1" ht="72" customHeight="1" x14ac:dyDescent="0.25">
      <c r="A113" s="368">
        <v>105</v>
      </c>
      <c r="B113" s="147" t="s">
        <v>2764</v>
      </c>
      <c r="C113" s="228" t="s">
        <v>2765</v>
      </c>
      <c r="D113" s="228" t="s">
        <v>2776</v>
      </c>
      <c r="E113" s="229" t="s">
        <v>2875</v>
      </c>
      <c r="F113" s="230">
        <v>23611</v>
      </c>
      <c r="G113" s="229" t="s">
        <v>2876</v>
      </c>
      <c r="H113" s="230">
        <v>2009</v>
      </c>
      <c r="I113" s="234" t="s">
        <v>2877</v>
      </c>
      <c r="J113" s="232">
        <v>82742.559999999998</v>
      </c>
      <c r="K113" s="230" t="s">
        <v>677</v>
      </c>
      <c r="L113" s="234" t="s">
        <v>2878</v>
      </c>
      <c r="M113" s="234" t="s">
        <v>2879</v>
      </c>
      <c r="N113" s="234" t="s">
        <v>2880</v>
      </c>
      <c r="O113" s="234" t="s">
        <v>2881</v>
      </c>
      <c r="P113" s="230">
        <v>5980</v>
      </c>
      <c r="Q113" s="381">
        <v>1.65</v>
      </c>
      <c r="R113" s="381">
        <v>9.7344188235294116</v>
      </c>
      <c r="S113" s="381">
        <v>5.2384885383184372</v>
      </c>
      <c r="T113" s="381">
        <v>4.8689174716573671</v>
      </c>
      <c r="U113" s="237">
        <f t="shared" si="6"/>
        <v>19.841824833505214</v>
      </c>
      <c r="V113" s="369">
        <v>30</v>
      </c>
      <c r="W113" s="369">
        <v>100</v>
      </c>
      <c r="X113" s="212" t="s">
        <v>2774</v>
      </c>
      <c r="Y113" s="236">
        <v>2</v>
      </c>
      <c r="Z113" s="236">
        <v>5</v>
      </c>
      <c r="AA113" s="236">
        <v>6</v>
      </c>
      <c r="AB113" s="230">
        <v>4</v>
      </c>
      <c r="AC113" s="236">
        <v>13.1</v>
      </c>
      <c r="AD113" s="237">
        <v>22.94</v>
      </c>
      <c r="AE113" s="276">
        <v>5</v>
      </c>
      <c r="AF113" s="239">
        <v>30</v>
      </c>
      <c r="AG113" s="391" t="s">
        <v>2882</v>
      </c>
      <c r="AH113" s="392" t="s">
        <v>2883</v>
      </c>
      <c r="AI113" s="242">
        <v>30</v>
      </c>
      <c r="AJ113" s="393"/>
      <c r="AK113" s="394"/>
      <c r="AL113" s="245"/>
      <c r="AM113" s="393"/>
      <c r="AN113" s="394"/>
      <c r="AO113" s="245"/>
      <c r="AP113" s="393"/>
      <c r="AQ113" s="395"/>
      <c r="AR113" s="245"/>
      <c r="AS113" s="393"/>
      <c r="AT113" s="396"/>
      <c r="AU113" s="247"/>
      <c r="AV113" s="397"/>
      <c r="AW113" s="398"/>
      <c r="AX113" s="399"/>
    </row>
    <row r="114" spans="1:50" s="47" customFormat="1" ht="72" customHeight="1" x14ac:dyDescent="0.25">
      <c r="A114" s="368">
        <v>105</v>
      </c>
      <c r="B114" s="147" t="s">
        <v>2764</v>
      </c>
      <c r="C114" s="228" t="s">
        <v>2884</v>
      </c>
      <c r="D114" s="230"/>
      <c r="E114" s="229" t="s">
        <v>2885</v>
      </c>
      <c r="F114" s="230">
        <v>5221</v>
      </c>
      <c r="G114" s="229" t="s">
        <v>2886</v>
      </c>
      <c r="H114" s="230" t="s">
        <v>2887</v>
      </c>
      <c r="I114" s="234" t="s">
        <v>2888</v>
      </c>
      <c r="J114" s="232">
        <v>55572</v>
      </c>
      <c r="K114" s="230" t="s">
        <v>664</v>
      </c>
      <c r="L114" s="234" t="s">
        <v>2889</v>
      </c>
      <c r="M114" s="234" t="s">
        <v>2890</v>
      </c>
      <c r="N114" s="234" t="s">
        <v>2891</v>
      </c>
      <c r="O114" s="234" t="s">
        <v>2892</v>
      </c>
      <c r="P114" s="230">
        <v>3282</v>
      </c>
      <c r="Q114" s="400">
        <v>22.996035294117643</v>
      </c>
      <c r="R114" s="400">
        <v>6.5376823529411761</v>
      </c>
      <c r="S114" s="400">
        <v>3.1983529411764704</v>
      </c>
      <c r="T114" s="400">
        <v>13.26</v>
      </c>
      <c r="U114" s="237">
        <f t="shared" si="6"/>
        <v>22.996035294117647</v>
      </c>
      <c r="V114" s="369">
        <v>100</v>
      </c>
      <c r="W114" s="369">
        <v>100</v>
      </c>
      <c r="X114" s="212" t="s">
        <v>2893</v>
      </c>
      <c r="Y114" s="236">
        <v>3</v>
      </c>
      <c r="Z114" s="236">
        <v>11</v>
      </c>
      <c r="AA114" s="236">
        <v>5</v>
      </c>
      <c r="AB114" s="230">
        <v>60</v>
      </c>
      <c r="AC114" s="236">
        <v>189</v>
      </c>
      <c r="AD114" s="237">
        <v>23</v>
      </c>
      <c r="AE114" s="276">
        <v>5</v>
      </c>
      <c r="AF114" s="175">
        <v>100</v>
      </c>
      <c r="AG114" s="401" t="s">
        <v>2894</v>
      </c>
      <c r="AH114" s="402" t="s">
        <v>2895</v>
      </c>
      <c r="AI114" s="341"/>
      <c r="AJ114" s="403"/>
      <c r="AK114" s="404"/>
      <c r="AL114" s="274"/>
      <c r="AM114" s="403"/>
      <c r="AN114" s="404"/>
      <c r="AO114" s="274"/>
      <c r="AP114" s="403"/>
      <c r="AQ114" s="405"/>
      <c r="AR114" s="274"/>
      <c r="AS114" s="403"/>
      <c r="AT114" s="406"/>
      <c r="AU114" s="276"/>
      <c r="AV114" s="179"/>
      <c r="AW114" s="165"/>
      <c r="AX114" s="180"/>
    </row>
    <row r="115" spans="1:50" s="47" customFormat="1" ht="108" customHeight="1" x14ac:dyDescent="0.25">
      <c r="A115" s="368">
        <v>105</v>
      </c>
      <c r="B115" s="147" t="s">
        <v>2764</v>
      </c>
      <c r="C115" s="228" t="s">
        <v>2884</v>
      </c>
      <c r="D115" s="230"/>
      <c r="E115" s="229" t="s">
        <v>2896</v>
      </c>
      <c r="F115" s="230">
        <v>691</v>
      </c>
      <c r="G115" s="229" t="s">
        <v>2897</v>
      </c>
      <c r="H115" s="230">
        <v>2003</v>
      </c>
      <c r="I115" s="234" t="s">
        <v>2898</v>
      </c>
      <c r="J115" s="232">
        <v>69393.31</v>
      </c>
      <c r="K115" s="230" t="s">
        <v>867</v>
      </c>
      <c r="L115" s="234" t="s">
        <v>2899</v>
      </c>
      <c r="M115" s="234" t="s">
        <v>2900</v>
      </c>
      <c r="N115" s="234" t="s">
        <v>2901</v>
      </c>
      <c r="O115" s="234" t="s">
        <v>2902</v>
      </c>
      <c r="P115" s="230">
        <v>2785</v>
      </c>
      <c r="Q115" s="400">
        <v>10.516858823529411</v>
      </c>
      <c r="R115" s="400">
        <v>8.1639176470588239</v>
      </c>
      <c r="S115" s="400">
        <v>1.1764705882352942</v>
      </c>
      <c r="T115" s="400">
        <v>1.1764705882352942</v>
      </c>
      <c r="U115" s="237">
        <f t="shared" si="6"/>
        <v>10.516858823529411</v>
      </c>
      <c r="V115" s="369">
        <v>80</v>
      </c>
      <c r="W115" s="369">
        <v>100</v>
      </c>
      <c r="X115" s="212" t="s">
        <v>2893</v>
      </c>
      <c r="Y115" s="236">
        <v>6</v>
      </c>
      <c r="Z115" s="236">
        <v>4</v>
      </c>
      <c r="AA115" s="236">
        <v>8</v>
      </c>
      <c r="AB115" s="236">
        <v>4.66</v>
      </c>
      <c r="AC115" s="371" t="s">
        <v>2775</v>
      </c>
      <c r="AD115" s="237">
        <v>22.21</v>
      </c>
      <c r="AE115" s="276">
        <v>5</v>
      </c>
      <c r="AF115" s="175">
        <v>80</v>
      </c>
      <c r="AG115" s="401">
        <v>12020503</v>
      </c>
      <c r="AH115" s="402" t="s">
        <v>2903</v>
      </c>
      <c r="AI115" s="341">
        <v>80</v>
      </c>
      <c r="AJ115" s="403"/>
      <c r="AK115" s="404"/>
      <c r="AL115" s="274"/>
      <c r="AM115" s="403"/>
      <c r="AN115" s="404"/>
      <c r="AO115" s="274"/>
      <c r="AP115" s="403"/>
      <c r="AQ115" s="405"/>
      <c r="AR115" s="274"/>
      <c r="AS115" s="403"/>
      <c r="AT115" s="406"/>
      <c r="AU115" s="276"/>
      <c r="AV115" s="179"/>
      <c r="AW115" s="165"/>
      <c r="AX115" s="180"/>
    </row>
    <row r="116" spans="1:50" s="47" customFormat="1" ht="84.05" customHeight="1" x14ac:dyDescent="0.25">
      <c r="A116" s="368">
        <v>105</v>
      </c>
      <c r="B116" s="147" t="s">
        <v>2764</v>
      </c>
      <c r="C116" s="228" t="s">
        <v>2884</v>
      </c>
      <c r="D116" s="228"/>
      <c r="E116" s="229" t="s">
        <v>2896</v>
      </c>
      <c r="F116" s="230">
        <v>691</v>
      </c>
      <c r="G116" s="229" t="s">
        <v>2904</v>
      </c>
      <c r="H116" s="230">
        <v>2007</v>
      </c>
      <c r="I116" s="234" t="s">
        <v>2905</v>
      </c>
      <c r="J116" s="232">
        <v>93709</v>
      </c>
      <c r="K116" s="233" t="s">
        <v>655</v>
      </c>
      <c r="L116" s="234" t="s">
        <v>2906</v>
      </c>
      <c r="M116" s="234" t="s">
        <v>2907</v>
      </c>
      <c r="N116" s="234" t="s">
        <v>2908</v>
      </c>
      <c r="O116" s="234" t="s">
        <v>2909</v>
      </c>
      <c r="P116" s="230">
        <v>4814</v>
      </c>
      <c r="Q116" s="400">
        <v>13.083411764705883</v>
      </c>
      <c r="R116" s="400">
        <v>11.024588235294118</v>
      </c>
      <c r="S116" s="400">
        <v>0.88235294117647056</v>
      </c>
      <c r="T116" s="400">
        <v>1.1764705882352942</v>
      </c>
      <c r="U116" s="237">
        <f t="shared" si="6"/>
        <v>13.083411764705883</v>
      </c>
      <c r="V116" s="369">
        <v>100</v>
      </c>
      <c r="W116" s="369">
        <v>100</v>
      </c>
      <c r="X116" s="212" t="s">
        <v>2893</v>
      </c>
      <c r="Y116" s="236">
        <v>3</v>
      </c>
      <c r="Z116" s="236">
        <v>10</v>
      </c>
      <c r="AA116" s="236">
        <v>6</v>
      </c>
      <c r="AB116" s="236" t="s">
        <v>2910</v>
      </c>
      <c r="AC116" s="371" t="s">
        <v>2775</v>
      </c>
      <c r="AD116" s="237">
        <v>13.27</v>
      </c>
      <c r="AE116" s="276">
        <v>5</v>
      </c>
      <c r="AF116" s="175">
        <v>100</v>
      </c>
      <c r="AG116" s="401" t="s">
        <v>2911</v>
      </c>
      <c r="AH116" s="402" t="s">
        <v>2912</v>
      </c>
      <c r="AI116" s="341">
        <v>40</v>
      </c>
      <c r="AJ116" s="403">
        <v>12040125</v>
      </c>
      <c r="AK116" s="404" t="s">
        <v>2913</v>
      </c>
      <c r="AL116" s="274">
        <v>30</v>
      </c>
      <c r="AM116" s="403" t="s">
        <v>2914</v>
      </c>
      <c r="AN116" s="404" t="s">
        <v>2915</v>
      </c>
      <c r="AO116" s="274">
        <v>30</v>
      </c>
      <c r="AP116" s="403"/>
      <c r="AQ116" s="405"/>
      <c r="AR116" s="274"/>
      <c r="AS116" s="403"/>
      <c r="AT116" s="406"/>
      <c r="AU116" s="276"/>
      <c r="AV116" s="179"/>
      <c r="AW116" s="165"/>
      <c r="AX116" s="180"/>
    </row>
    <row r="117" spans="1:50" s="47" customFormat="1" ht="167.95" customHeight="1" x14ac:dyDescent="0.25">
      <c r="A117" s="368">
        <v>105</v>
      </c>
      <c r="B117" s="147" t="s">
        <v>2764</v>
      </c>
      <c r="C117" s="228" t="s">
        <v>2916</v>
      </c>
      <c r="D117" s="228"/>
      <c r="E117" s="229" t="s">
        <v>2917</v>
      </c>
      <c r="F117" s="230">
        <v>9892</v>
      </c>
      <c r="G117" s="229" t="s">
        <v>2918</v>
      </c>
      <c r="H117" s="236" t="s">
        <v>2919</v>
      </c>
      <c r="I117" s="234" t="s">
        <v>2920</v>
      </c>
      <c r="J117" s="232">
        <v>152301</v>
      </c>
      <c r="K117" s="233" t="s">
        <v>2921</v>
      </c>
      <c r="L117" s="407" t="s">
        <v>2922</v>
      </c>
      <c r="M117" s="407" t="s">
        <v>2923</v>
      </c>
      <c r="N117" s="234" t="s">
        <v>2924</v>
      </c>
      <c r="O117" s="234" t="s">
        <v>2925</v>
      </c>
      <c r="P117" s="230" t="s">
        <v>2926</v>
      </c>
      <c r="Q117" s="369">
        <v>21.559729908864956</v>
      </c>
      <c r="R117" s="369">
        <v>11.556788732394367</v>
      </c>
      <c r="S117" s="369">
        <v>2.3529411764705883</v>
      </c>
      <c r="T117" s="369">
        <v>7.65</v>
      </c>
      <c r="U117" s="237">
        <f t="shared" si="6"/>
        <v>21.559729908864956</v>
      </c>
      <c r="V117" s="369">
        <v>100</v>
      </c>
      <c r="W117" s="369" t="s">
        <v>2927</v>
      </c>
      <c r="X117" s="212" t="s">
        <v>2928</v>
      </c>
      <c r="Y117" s="236">
        <v>3</v>
      </c>
      <c r="Z117" s="236">
        <v>4</v>
      </c>
      <c r="AA117" s="236">
        <v>7</v>
      </c>
      <c r="AB117" s="236" t="s">
        <v>2929</v>
      </c>
      <c r="AC117" s="371" t="s">
        <v>2775</v>
      </c>
      <c r="AD117" s="237">
        <v>19.128</v>
      </c>
      <c r="AE117" s="276">
        <v>5</v>
      </c>
      <c r="AF117" s="239">
        <v>100</v>
      </c>
      <c r="AG117" s="339" t="s">
        <v>2930</v>
      </c>
      <c r="AH117" s="340" t="s">
        <v>2931</v>
      </c>
      <c r="AI117" s="242">
        <v>20</v>
      </c>
      <c r="AJ117" s="243" t="s">
        <v>2932</v>
      </c>
      <c r="AK117" s="244" t="s">
        <v>2933</v>
      </c>
      <c r="AL117" s="245">
        <v>20</v>
      </c>
      <c r="AM117" s="243" t="s">
        <v>2934</v>
      </c>
      <c r="AN117" s="279" t="s">
        <v>2935</v>
      </c>
      <c r="AO117" s="245">
        <v>29</v>
      </c>
      <c r="AP117" s="243" t="s">
        <v>2934</v>
      </c>
      <c r="AQ117" s="280" t="s">
        <v>2936</v>
      </c>
      <c r="AR117" s="245">
        <v>20</v>
      </c>
      <c r="AS117" s="243" t="s">
        <v>2934</v>
      </c>
      <c r="AT117" s="275" t="s">
        <v>2937</v>
      </c>
      <c r="AU117" s="247">
        <v>10</v>
      </c>
      <c r="AV117" s="248"/>
      <c r="AW117" s="236" t="s">
        <v>2938</v>
      </c>
      <c r="AX117" s="399">
        <v>10</v>
      </c>
    </row>
    <row r="118" spans="1:50" s="47" customFormat="1" ht="59.95" customHeight="1" x14ac:dyDescent="0.25">
      <c r="A118" s="368">
        <v>105</v>
      </c>
      <c r="B118" s="147" t="s">
        <v>2764</v>
      </c>
      <c r="C118" s="228" t="s">
        <v>2916</v>
      </c>
      <c r="D118" s="228"/>
      <c r="E118" s="229" t="s">
        <v>2917</v>
      </c>
      <c r="F118" s="230">
        <v>9892</v>
      </c>
      <c r="G118" s="229" t="s">
        <v>2939</v>
      </c>
      <c r="H118" s="230">
        <v>2006</v>
      </c>
      <c r="I118" s="234" t="s">
        <v>2940</v>
      </c>
      <c r="J118" s="232">
        <v>64171</v>
      </c>
      <c r="K118" s="233" t="s">
        <v>2941</v>
      </c>
      <c r="L118" s="234" t="s">
        <v>2942</v>
      </c>
      <c r="M118" s="234" t="s">
        <v>2943</v>
      </c>
      <c r="N118" s="234" t="s">
        <v>2944</v>
      </c>
      <c r="O118" s="234" t="s">
        <v>2945</v>
      </c>
      <c r="P118" s="230">
        <v>4547</v>
      </c>
      <c r="Q118" s="369">
        <v>13.794922673294668</v>
      </c>
      <c r="R118" s="369">
        <v>8.8578638497652573</v>
      </c>
      <c r="S118" s="369">
        <v>2.6470588235294117</v>
      </c>
      <c r="T118" s="369">
        <v>2.29</v>
      </c>
      <c r="U118" s="237">
        <f t="shared" si="6"/>
        <v>13.794922673294668</v>
      </c>
      <c r="V118" s="369">
        <v>0</v>
      </c>
      <c r="W118" s="369">
        <v>100</v>
      </c>
      <c r="X118" s="212" t="s">
        <v>2928</v>
      </c>
      <c r="Y118" s="236">
        <v>2</v>
      </c>
      <c r="Z118" s="236">
        <v>5</v>
      </c>
      <c r="AA118" s="236">
        <v>4</v>
      </c>
      <c r="AB118" s="236">
        <v>4.1100000000000003</v>
      </c>
      <c r="AC118" s="371" t="s">
        <v>2775</v>
      </c>
      <c r="AD118" s="237">
        <v>19.128</v>
      </c>
      <c r="AE118" s="276">
        <v>5</v>
      </c>
      <c r="AF118" s="239">
        <v>0</v>
      </c>
      <c r="AG118" s="339"/>
      <c r="AH118" s="340"/>
      <c r="AI118" s="242"/>
      <c r="AJ118" s="243"/>
      <c r="AK118" s="279"/>
      <c r="AL118" s="245"/>
      <c r="AM118" s="243"/>
      <c r="AN118" s="244"/>
      <c r="AO118" s="245"/>
      <c r="AP118" s="243"/>
      <c r="AQ118" s="273"/>
      <c r="AR118" s="245"/>
      <c r="AS118" s="243"/>
      <c r="AT118" s="275"/>
      <c r="AU118" s="247"/>
      <c r="AV118" s="248"/>
      <c r="AW118" s="236"/>
      <c r="AX118" s="399"/>
    </row>
    <row r="119" spans="1:50" s="47" customFormat="1" ht="59.95" customHeight="1" x14ac:dyDescent="0.25">
      <c r="A119" s="368">
        <v>105</v>
      </c>
      <c r="B119" s="147" t="s">
        <v>2764</v>
      </c>
      <c r="C119" s="228" t="s">
        <v>2916</v>
      </c>
      <c r="D119" s="228"/>
      <c r="E119" s="229" t="s">
        <v>2917</v>
      </c>
      <c r="F119" s="230">
        <v>9892</v>
      </c>
      <c r="G119" s="229" t="s">
        <v>2946</v>
      </c>
      <c r="H119" s="230">
        <v>2016</v>
      </c>
      <c r="I119" s="234" t="s">
        <v>2947</v>
      </c>
      <c r="J119" s="232">
        <v>105230</v>
      </c>
      <c r="K119" s="233" t="s">
        <v>2789</v>
      </c>
      <c r="L119" s="234" t="s">
        <v>2942</v>
      </c>
      <c r="M119" s="234" t="s">
        <v>2943</v>
      </c>
      <c r="N119" s="234" t="s">
        <v>2948</v>
      </c>
      <c r="O119" s="234" t="s">
        <v>2949</v>
      </c>
      <c r="P119" s="230">
        <v>6968</v>
      </c>
      <c r="Q119" s="369">
        <v>13.794922673294668</v>
      </c>
      <c r="R119" s="369">
        <v>8.8578638497652573</v>
      </c>
      <c r="S119" s="369">
        <v>2.6470588235294117</v>
      </c>
      <c r="T119" s="369">
        <v>2.29</v>
      </c>
      <c r="U119" s="237">
        <f t="shared" si="6"/>
        <v>13.794922673294668</v>
      </c>
      <c r="V119" s="369">
        <v>100</v>
      </c>
      <c r="W119" s="369">
        <v>45</v>
      </c>
      <c r="X119" s="212" t="s">
        <v>2928</v>
      </c>
      <c r="Y119" s="236">
        <v>2</v>
      </c>
      <c r="Z119" s="236">
        <v>5</v>
      </c>
      <c r="AA119" s="236">
        <v>4</v>
      </c>
      <c r="AB119" s="236">
        <v>4.1100000000000003</v>
      </c>
      <c r="AC119" s="371" t="s">
        <v>2775</v>
      </c>
      <c r="AD119" s="237">
        <v>19.128</v>
      </c>
      <c r="AE119" s="276">
        <v>5</v>
      </c>
      <c r="AF119" s="239">
        <v>100</v>
      </c>
      <c r="AG119" s="339" t="s">
        <v>2950</v>
      </c>
      <c r="AH119" s="340" t="s">
        <v>2951</v>
      </c>
      <c r="AI119" s="242">
        <v>20</v>
      </c>
      <c r="AJ119" s="243" t="s">
        <v>2934</v>
      </c>
      <c r="AK119" s="279" t="s">
        <v>2936</v>
      </c>
      <c r="AL119" s="245">
        <v>20</v>
      </c>
      <c r="AM119" s="243" t="s">
        <v>2932</v>
      </c>
      <c r="AN119" s="244" t="s">
        <v>2933</v>
      </c>
      <c r="AO119" s="245">
        <v>20</v>
      </c>
      <c r="AP119" s="243" t="s">
        <v>2934</v>
      </c>
      <c r="AQ119" s="273" t="s">
        <v>2952</v>
      </c>
      <c r="AR119" s="245">
        <v>20</v>
      </c>
      <c r="AS119" s="243"/>
      <c r="AT119" s="275"/>
      <c r="AU119" s="247"/>
      <c r="AV119" s="248"/>
      <c r="AW119" s="236" t="s">
        <v>2938</v>
      </c>
      <c r="AX119" s="399">
        <v>20</v>
      </c>
    </row>
    <row r="120" spans="1:50" s="47" customFormat="1" ht="131.94999999999999" customHeight="1" x14ac:dyDescent="0.25">
      <c r="A120" s="368">
        <v>105</v>
      </c>
      <c r="B120" s="147" t="s">
        <v>2764</v>
      </c>
      <c r="C120" s="228" t="s">
        <v>2916</v>
      </c>
      <c r="D120" s="228"/>
      <c r="E120" s="229" t="s">
        <v>2917</v>
      </c>
      <c r="F120" s="230">
        <v>9892</v>
      </c>
      <c r="G120" s="229" t="s">
        <v>2953</v>
      </c>
      <c r="H120" s="230">
        <v>2000</v>
      </c>
      <c r="I120" s="234" t="s">
        <v>2954</v>
      </c>
      <c r="J120" s="232">
        <v>56612</v>
      </c>
      <c r="K120" s="233" t="s">
        <v>1970</v>
      </c>
      <c r="L120" s="407" t="s">
        <v>2955</v>
      </c>
      <c r="M120" s="407" t="s">
        <v>2956</v>
      </c>
      <c r="N120" s="234" t="s">
        <v>2957</v>
      </c>
      <c r="O120" s="234" t="s">
        <v>2958</v>
      </c>
      <c r="P120" s="230">
        <v>2467</v>
      </c>
      <c r="Q120" s="369">
        <v>10.714916470588236</v>
      </c>
      <c r="R120" s="369">
        <v>6.6602105882352944</v>
      </c>
      <c r="S120" s="369">
        <v>1.7647058823529411</v>
      </c>
      <c r="T120" s="369">
        <v>2.29</v>
      </c>
      <c r="U120" s="237">
        <f t="shared" si="6"/>
        <v>10.714916470588236</v>
      </c>
      <c r="V120" s="237">
        <v>90</v>
      </c>
      <c r="W120" s="369">
        <v>100</v>
      </c>
      <c r="X120" s="212" t="s">
        <v>2928</v>
      </c>
      <c r="Y120" s="236">
        <v>3</v>
      </c>
      <c r="Z120" s="236">
        <v>4</v>
      </c>
      <c r="AA120" s="236">
        <v>7</v>
      </c>
      <c r="AB120" s="236" t="s">
        <v>2929</v>
      </c>
      <c r="AC120" s="236">
        <v>143</v>
      </c>
      <c r="AD120" s="237">
        <v>19.128</v>
      </c>
      <c r="AE120" s="276">
        <v>5</v>
      </c>
      <c r="AF120" s="175">
        <v>90</v>
      </c>
      <c r="AG120" s="250" t="s">
        <v>2934</v>
      </c>
      <c r="AH120" s="340" t="s">
        <v>2959</v>
      </c>
      <c r="AI120" s="242">
        <v>10</v>
      </c>
      <c r="AJ120" s="272" t="s">
        <v>2930</v>
      </c>
      <c r="AK120" s="279" t="s">
        <v>2931</v>
      </c>
      <c r="AL120" s="245">
        <v>20</v>
      </c>
      <c r="AM120" s="243" t="s">
        <v>2934</v>
      </c>
      <c r="AN120" s="279" t="s">
        <v>2960</v>
      </c>
      <c r="AO120" s="245">
        <v>20</v>
      </c>
      <c r="AP120" s="243" t="s">
        <v>2932</v>
      </c>
      <c r="AQ120" s="280" t="s">
        <v>2933</v>
      </c>
      <c r="AR120" s="245">
        <v>10</v>
      </c>
      <c r="AS120" s="243"/>
      <c r="AT120" s="275"/>
      <c r="AU120" s="247"/>
      <c r="AV120" s="248"/>
      <c r="AW120" s="236" t="s">
        <v>2938</v>
      </c>
      <c r="AX120" s="399">
        <v>30</v>
      </c>
    </row>
    <row r="121" spans="1:50" s="47" customFormat="1" ht="59.95" customHeight="1" x14ac:dyDescent="0.25">
      <c r="A121" s="368">
        <v>105</v>
      </c>
      <c r="B121" s="147" t="s">
        <v>2764</v>
      </c>
      <c r="C121" s="408" t="s">
        <v>2961</v>
      </c>
      <c r="D121" s="408"/>
      <c r="E121" s="409" t="s">
        <v>2962</v>
      </c>
      <c r="F121" s="408">
        <v>4650</v>
      </c>
      <c r="G121" s="409" t="s">
        <v>2963</v>
      </c>
      <c r="H121" s="408">
        <v>2001</v>
      </c>
      <c r="I121" s="407" t="s">
        <v>2964</v>
      </c>
      <c r="J121" s="410">
        <v>66453</v>
      </c>
      <c r="K121" s="408" t="s">
        <v>1970</v>
      </c>
      <c r="L121" s="407" t="s">
        <v>2922</v>
      </c>
      <c r="M121" s="407" t="s">
        <v>2965</v>
      </c>
      <c r="N121" s="407" t="s">
        <v>2966</v>
      </c>
      <c r="O121" s="407" t="s">
        <v>2967</v>
      </c>
      <c r="P121" s="408">
        <v>2529</v>
      </c>
      <c r="Q121" s="411">
        <v>10</v>
      </c>
      <c r="R121" s="411">
        <v>8</v>
      </c>
      <c r="S121" s="411">
        <v>2</v>
      </c>
      <c r="T121" s="411">
        <v>0</v>
      </c>
      <c r="U121" s="237">
        <v>10</v>
      </c>
      <c r="V121" s="369">
        <v>8</v>
      </c>
      <c r="W121" s="411">
        <v>100</v>
      </c>
      <c r="X121" s="212" t="s">
        <v>2968</v>
      </c>
      <c r="Y121" s="236">
        <v>3</v>
      </c>
      <c r="Z121" s="236">
        <v>11</v>
      </c>
      <c r="AA121" s="236">
        <v>5</v>
      </c>
      <c r="AB121" s="236">
        <v>4</v>
      </c>
      <c r="AC121" s="371" t="s">
        <v>2775</v>
      </c>
      <c r="AD121" s="380" t="s">
        <v>2775</v>
      </c>
      <c r="AE121" s="276">
        <v>5</v>
      </c>
      <c r="AF121" s="175">
        <v>0</v>
      </c>
      <c r="AG121" s="401"/>
      <c r="AH121" s="402"/>
      <c r="AI121" s="341"/>
      <c r="AJ121" s="403"/>
      <c r="AK121" s="404"/>
      <c r="AL121" s="274"/>
      <c r="AM121" s="403"/>
      <c r="AN121" s="404"/>
      <c r="AO121" s="274"/>
      <c r="AP121" s="403"/>
      <c r="AQ121" s="405"/>
      <c r="AR121" s="274"/>
      <c r="AS121" s="403"/>
      <c r="AT121" s="406"/>
      <c r="AU121" s="276"/>
      <c r="AV121" s="179"/>
      <c r="AW121" s="165"/>
      <c r="AX121" s="180"/>
    </row>
    <row r="122" spans="1:50" s="47" customFormat="1" ht="59.95" customHeight="1" x14ac:dyDescent="0.25">
      <c r="A122" s="368">
        <v>105</v>
      </c>
      <c r="B122" s="147" t="s">
        <v>2764</v>
      </c>
      <c r="C122" s="408" t="s">
        <v>2961</v>
      </c>
      <c r="D122" s="230"/>
      <c r="E122" s="306" t="s">
        <v>2969</v>
      </c>
      <c r="F122" s="412" t="s">
        <v>2970</v>
      </c>
      <c r="G122" s="229" t="s">
        <v>2971</v>
      </c>
      <c r="H122" s="236">
        <v>2011</v>
      </c>
      <c r="I122" s="234" t="s">
        <v>2972</v>
      </c>
      <c r="J122" s="413">
        <v>57864</v>
      </c>
      <c r="K122" s="236" t="s">
        <v>2973</v>
      </c>
      <c r="L122" s="407" t="s">
        <v>2955</v>
      </c>
      <c r="M122" s="407" t="s">
        <v>2956</v>
      </c>
      <c r="N122" s="407" t="s">
        <v>2974</v>
      </c>
      <c r="O122" s="407" t="s">
        <v>2975</v>
      </c>
      <c r="P122" s="236">
        <v>6317</v>
      </c>
      <c r="Q122" s="237">
        <v>8</v>
      </c>
      <c r="R122" s="237">
        <v>6.82</v>
      </c>
      <c r="S122" s="237">
        <v>1.18</v>
      </c>
      <c r="T122" s="237">
        <v>0</v>
      </c>
      <c r="U122" s="237">
        <v>8</v>
      </c>
      <c r="V122" s="369">
        <v>18</v>
      </c>
      <c r="W122" s="369">
        <v>100</v>
      </c>
      <c r="X122" s="212" t="s">
        <v>2968</v>
      </c>
      <c r="Y122" s="236">
        <v>3</v>
      </c>
      <c r="Z122" s="236">
        <v>11</v>
      </c>
      <c r="AA122" s="236">
        <v>5</v>
      </c>
      <c r="AB122" s="236">
        <v>4</v>
      </c>
      <c r="AC122" s="371" t="s">
        <v>2775</v>
      </c>
      <c r="AD122" s="380" t="s">
        <v>2775</v>
      </c>
      <c r="AE122" s="276">
        <v>5</v>
      </c>
      <c r="AF122" s="175">
        <v>0</v>
      </c>
      <c r="AG122" s="401"/>
      <c r="AH122" s="402"/>
      <c r="AI122" s="341"/>
      <c r="AJ122" s="403"/>
      <c r="AK122" s="404"/>
      <c r="AL122" s="274"/>
      <c r="AM122" s="403"/>
      <c r="AN122" s="404"/>
      <c r="AO122" s="274"/>
      <c r="AP122" s="403"/>
      <c r="AQ122" s="405"/>
      <c r="AR122" s="274"/>
      <c r="AS122" s="403"/>
      <c r="AT122" s="406"/>
      <c r="AU122" s="276"/>
      <c r="AV122" s="179"/>
      <c r="AW122" s="165"/>
      <c r="AX122" s="180"/>
    </row>
    <row r="123" spans="1:50" s="47" customFormat="1" ht="48.05" customHeight="1" x14ac:dyDescent="0.25">
      <c r="A123" s="368">
        <v>105</v>
      </c>
      <c r="B123" s="147" t="s">
        <v>2764</v>
      </c>
      <c r="C123" s="408" t="s">
        <v>2961</v>
      </c>
      <c r="D123" s="230"/>
      <c r="E123" s="306" t="s">
        <v>2976</v>
      </c>
      <c r="F123" s="412" t="s">
        <v>2977</v>
      </c>
      <c r="G123" s="229" t="s">
        <v>2978</v>
      </c>
      <c r="H123" s="236">
        <v>2000</v>
      </c>
      <c r="I123" s="261" t="s">
        <v>2979</v>
      </c>
      <c r="J123" s="413">
        <v>612342</v>
      </c>
      <c r="K123" s="236" t="s">
        <v>2980</v>
      </c>
      <c r="L123" s="234" t="s">
        <v>2981</v>
      </c>
      <c r="M123" s="234" t="s">
        <v>2982</v>
      </c>
      <c r="N123" s="407" t="s">
        <v>2983</v>
      </c>
      <c r="O123" s="407" t="s">
        <v>2984</v>
      </c>
      <c r="P123" s="236">
        <v>2413</v>
      </c>
      <c r="Q123" s="237">
        <v>1452.27</v>
      </c>
      <c r="R123" s="237">
        <v>11199.7</v>
      </c>
      <c r="S123" s="237">
        <v>67970.53</v>
      </c>
      <c r="T123" s="237">
        <v>37011.46</v>
      </c>
      <c r="U123" s="237">
        <v>1563.17</v>
      </c>
      <c r="V123" s="369">
        <v>65</v>
      </c>
      <c r="W123" s="369">
        <v>100</v>
      </c>
      <c r="X123" s="212" t="s">
        <v>2968</v>
      </c>
      <c r="Y123" s="236">
        <v>6</v>
      </c>
      <c r="Z123" s="236">
        <v>6</v>
      </c>
      <c r="AA123" s="236">
        <v>2</v>
      </c>
      <c r="AB123" s="236">
        <v>43</v>
      </c>
      <c r="AC123" s="371" t="s">
        <v>2775</v>
      </c>
      <c r="AD123" s="237">
        <v>100</v>
      </c>
      <c r="AE123" s="276">
        <v>14.2</v>
      </c>
      <c r="AF123" s="175">
        <v>65</v>
      </c>
      <c r="AG123" s="401" t="s">
        <v>2985</v>
      </c>
      <c r="AH123" s="402" t="s">
        <v>2969</v>
      </c>
      <c r="AI123" s="341">
        <v>30</v>
      </c>
      <c r="AJ123" s="403" t="s">
        <v>2986</v>
      </c>
      <c r="AK123" s="414" t="s">
        <v>2987</v>
      </c>
      <c r="AL123" s="274">
        <v>35</v>
      </c>
      <c r="AM123" s="403"/>
      <c r="AN123" s="404"/>
      <c r="AO123" s="274"/>
      <c r="AP123" s="403"/>
      <c r="AQ123" s="405"/>
      <c r="AR123" s="274"/>
      <c r="AS123" s="403"/>
      <c r="AT123" s="406"/>
      <c r="AU123" s="276"/>
      <c r="AV123" s="179"/>
      <c r="AW123" s="165"/>
      <c r="AX123" s="180"/>
    </row>
    <row r="124" spans="1:50" s="47" customFormat="1" ht="72" customHeight="1" x14ac:dyDescent="0.25">
      <c r="A124" s="368">
        <v>105</v>
      </c>
      <c r="B124" s="147" t="s">
        <v>2764</v>
      </c>
      <c r="C124" s="408" t="s">
        <v>2961</v>
      </c>
      <c r="D124" s="230"/>
      <c r="E124" s="306" t="s">
        <v>2988</v>
      </c>
      <c r="F124" s="412" t="s">
        <v>2989</v>
      </c>
      <c r="G124" s="229" t="s">
        <v>2990</v>
      </c>
      <c r="H124" s="236">
        <v>2007</v>
      </c>
      <c r="I124" s="261" t="s">
        <v>2991</v>
      </c>
      <c r="J124" s="413">
        <v>78803</v>
      </c>
      <c r="K124" s="236" t="s">
        <v>2973</v>
      </c>
      <c r="L124" s="234" t="s">
        <v>2992</v>
      </c>
      <c r="M124" s="234" t="s">
        <v>2993</v>
      </c>
      <c r="N124" s="407" t="s">
        <v>2994</v>
      </c>
      <c r="O124" s="407" t="s">
        <v>2995</v>
      </c>
      <c r="P124" s="236">
        <v>4821</v>
      </c>
      <c r="Q124" s="237">
        <v>87.34</v>
      </c>
      <c r="R124" s="237">
        <v>10.37</v>
      </c>
      <c r="S124" s="237">
        <v>1.97</v>
      </c>
      <c r="T124" s="237">
        <v>75</v>
      </c>
      <c r="U124" s="237">
        <v>87.34</v>
      </c>
      <c r="V124" s="369">
        <v>65</v>
      </c>
      <c r="W124" s="369">
        <v>100</v>
      </c>
      <c r="X124" s="212" t="s">
        <v>2968</v>
      </c>
      <c r="Y124" s="236">
        <v>4</v>
      </c>
      <c r="Z124" s="236">
        <v>9</v>
      </c>
      <c r="AA124" s="236">
        <v>2</v>
      </c>
      <c r="AB124" s="236">
        <v>40</v>
      </c>
      <c r="AC124" s="371" t="s">
        <v>2775</v>
      </c>
      <c r="AD124" s="380" t="s">
        <v>2775</v>
      </c>
      <c r="AE124" s="276">
        <v>5</v>
      </c>
      <c r="AF124" s="175">
        <v>65</v>
      </c>
      <c r="AG124" s="401" t="s">
        <v>2985</v>
      </c>
      <c r="AH124" s="402" t="s">
        <v>2988</v>
      </c>
      <c r="AI124" s="341">
        <v>30</v>
      </c>
      <c r="AJ124" s="403" t="s">
        <v>2986</v>
      </c>
      <c r="AK124" s="404" t="s">
        <v>2988</v>
      </c>
      <c r="AL124" s="274">
        <v>35</v>
      </c>
      <c r="AM124" s="403"/>
      <c r="AN124" s="404"/>
      <c r="AO124" s="274"/>
      <c r="AP124" s="403"/>
      <c r="AQ124" s="405"/>
      <c r="AR124" s="274"/>
      <c r="AS124" s="403"/>
      <c r="AT124" s="406"/>
      <c r="AU124" s="276"/>
      <c r="AV124" s="179"/>
      <c r="AW124" s="165"/>
      <c r="AX124" s="180"/>
    </row>
    <row r="125" spans="1:50" s="47" customFormat="1" ht="84.05" customHeight="1" x14ac:dyDescent="0.25">
      <c r="A125" s="368">
        <v>105</v>
      </c>
      <c r="B125" s="147" t="s">
        <v>2764</v>
      </c>
      <c r="C125" s="408" t="s">
        <v>2961</v>
      </c>
      <c r="D125" s="230"/>
      <c r="E125" s="306" t="s">
        <v>2976</v>
      </c>
      <c r="F125" s="412" t="s">
        <v>2977</v>
      </c>
      <c r="G125" s="229" t="s">
        <v>2996</v>
      </c>
      <c r="H125" s="236">
        <v>2008</v>
      </c>
      <c r="I125" s="261" t="s">
        <v>2997</v>
      </c>
      <c r="J125" s="413">
        <v>252280</v>
      </c>
      <c r="K125" s="236" t="s">
        <v>2998</v>
      </c>
      <c r="L125" s="234" t="s">
        <v>2999</v>
      </c>
      <c r="M125" s="234" t="s">
        <v>3000</v>
      </c>
      <c r="N125" s="261" t="s">
        <v>3001</v>
      </c>
      <c r="O125" s="261" t="s">
        <v>3002</v>
      </c>
      <c r="P125" s="236">
        <v>4957</v>
      </c>
      <c r="Q125" s="237">
        <v>478.94</v>
      </c>
      <c r="R125" s="237">
        <v>52875.89</v>
      </c>
      <c r="S125" s="237">
        <v>43811.54</v>
      </c>
      <c r="T125" s="237">
        <v>78124.75</v>
      </c>
      <c r="U125" s="237">
        <v>478.94</v>
      </c>
      <c r="V125" s="369">
        <v>80</v>
      </c>
      <c r="W125" s="369">
        <v>100</v>
      </c>
      <c r="X125" s="212" t="s">
        <v>2968</v>
      </c>
      <c r="Y125" s="236">
        <v>6</v>
      </c>
      <c r="Z125" s="236">
        <v>4</v>
      </c>
      <c r="AA125" s="236">
        <v>8</v>
      </c>
      <c r="AB125" s="236">
        <v>40</v>
      </c>
      <c r="AC125" s="371" t="s">
        <v>2775</v>
      </c>
      <c r="AD125" s="380" t="s">
        <v>2775</v>
      </c>
      <c r="AE125" s="276">
        <v>5</v>
      </c>
      <c r="AF125" s="175">
        <v>100</v>
      </c>
      <c r="AG125" s="401" t="s">
        <v>2985</v>
      </c>
      <c r="AH125" s="402" t="s">
        <v>2976</v>
      </c>
      <c r="AI125" s="341">
        <v>65</v>
      </c>
      <c r="AJ125" s="403" t="s">
        <v>2986</v>
      </c>
      <c r="AK125" s="404" t="s">
        <v>2976</v>
      </c>
      <c r="AL125" s="274">
        <v>35</v>
      </c>
      <c r="AM125" s="403"/>
      <c r="AN125" s="404"/>
      <c r="AO125" s="274"/>
      <c r="AP125" s="403"/>
      <c r="AQ125" s="405"/>
      <c r="AR125" s="274"/>
      <c r="AS125" s="403"/>
      <c r="AT125" s="406"/>
      <c r="AU125" s="276"/>
      <c r="AV125" s="179"/>
      <c r="AW125" s="165"/>
      <c r="AX125" s="180"/>
    </row>
    <row r="126" spans="1:50" s="47" customFormat="1" ht="59.95" customHeight="1" x14ac:dyDescent="0.25">
      <c r="A126" s="368">
        <v>105</v>
      </c>
      <c r="B126" s="147" t="s">
        <v>2764</v>
      </c>
      <c r="C126" s="408" t="s">
        <v>2961</v>
      </c>
      <c r="D126" s="230"/>
      <c r="E126" s="306" t="s">
        <v>3003</v>
      </c>
      <c r="F126" s="412" t="s">
        <v>3004</v>
      </c>
      <c r="G126" s="229" t="s">
        <v>3005</v>
      </c>
      <c r="H126" s="236">
        <v>2012</v>
      </c>
      <c r="I126" s="261" t="s">
        <v>3006</v>
      </c>
      <c r="J126" s="413">
        <v>62875</v>
      </c>
      <c r="K126" s="236" t="s">
        <v>2973</v>
      </c>
      <c r="L126" s="234" t="s">
        <v>3007</v>
      </c>
      <c r="M126" s="234" t="s">
        <v>3008</v>
      </c>
      <c r="N126" s="261" t="s">
        <v>3009</v>
      </c>
      <c r="O126" s="261" t="s">
        <v>3010</v>
      </c>
      <c r="P126" s="236">
        <v>6357</v>
      </c>
      <c r="Q126" s="237"/>
      <c r="R126" s="237"/>
      <c r="S126" s="237"/>
      <c r="T126" s="237"/>
      <c r="U126" s="237"/>
      <c r="V126" s="369">
        <v>54</v>
      </c>
      <c r="W126" s="369">
        <v>100</v>
      </c>
      <c r="X126" s="212" t="s">
        <v>2968</v>
      </c>
      <c r="Y126" s="236">
        <v>6</v>
      </c>
      <c r="Z126" s="236">
        <v>4</v>
      </c>
      <c r="AA126" s="236">
        <v>8</v>
      </c>
      <c r="AB126" s="236">
        <v>40</v>
      </c>
      <c r="AC126" s="371" t="s">
        <v>2775</v>
      </c>
      <c r="AD126" s="380" t="s">
        <v>2775</v>
      </c>
      <c r="AE126" s="276">
        <v>5</v>
      </c>
      <c r="AF126" s="175">
        <v>50</v>
      </c>
      <c r="AG126" s="401" t="s">
        <v>2985</v>
      </c>
      <c r="AH126" s="402" t="s">
        <v>3003</v>
      </c>
      <c r="AI126" s="341">
        <v>50</v>
      </c>
      <c r="AJ126" s="415"/>
      <c r="AK126" s="404"/>
      <c r="AL126" s="416"/>
      <c r="AM126" s="403"/>
      <c r="AN126" s="404"/>
      <c r="AO126" s="274"/>
      <c r="AP126" s="403"/>
      <c r="AQ126" s="405"/>
      <c r="AR126" s="274"/>
      <c r="AS126" s="403"/>
      <c r="AT126" s="406"/>
      <c r="AU126" s="276"/>
      <c r="AV126" s="179"/>
      <c r="AW126" s="165"/>
      <c r="AX126" s="180"/>
    </row>
    <row r="127" spans="1:50" s="47" customFormat="1" ht="59.95" customHeight="1" x14ac:dyDescent="0.25">
      <c r="A127" s="368">
        <v>105</v>
      </c>
      <c r="B127" s="147" t="s">
        <v>2764</v>
      </c>
      <c r="C127" s="408" t="s">
        <v>2961</v>
      </c>
      <c r="D127" s="230"/>
      <c r="E127" s="306" t="s">
        <v>3011</v>
      </c>
      <c r="F127" s="412" t="s">
        <v>3012</v>
      </c>
      <c r="G127" s="229" t="s">
        <v>3013</v>
      </c>
      <c r="H127" s="236">
        <v>2011</v>
      </c>
      <c r="I127" s="261" t="s">
        <v>3014</v>
      </c>
      <c r="J127" s="413">
        <v>55543</v>
      </c>
      <c r="K127" s="236" t="s">
        <v>2973</v>
      </c>
      <c r="L127" s="407" t="s">
        <v>2955</v>
      </c>
      <c r="M127" s="407" t="s">
        <v>2956</v>
      </c>
      <c r="N127" s="261" t="s">
        <v>3015</v>
      </c>
      <c r="O127" s="261" t="s">
        <v>3016</v>
      </c>
      <c r="P127" s="236">
        <v>6189</v>
      </c>
      <c r="Q127" s="237">
        <v>7.73</v>
      </c>
      <c r="R127" s="237">
        <v>6.55</v>
      </c>
      <c r="S127" s="237">
        <v>1.18</v>
      </c>
      <c r="T127" s="237">
        <v>0</v>
      </c>
      <c r="U127" s="237">
        <v>7.7299999999999995</v>
      </c>
      <c r="V127" s="237">
        <v>50</v>
      </c>
      <c r="W127" s="369">
        <v>100</v>
      </c>
      <c r="X127" s="212" t="s">
        <v>2968</v>
      </c>
      <c r="Y127" s="236">
        <v>3</v>
      </c>
      <c r="Z127" s="236">
        <v>4</v>
      </c>
      <c r="AA127" s="236">
        <v>4</v>
      </c>
      <c r="AB127" s="236">
        <v>30</v>
      </c>
      <c r="AC127" s="371" t="s">
        <v>2775</v>
      </c>
      <c r="AD127" s="380" t="s">
        <v>2775</v>
      </c>
      <c r="AE127" s="276">
        <v>5</v>
      </c>
      <c r="AF127" s="175">
        <v>100</v>
      </c>
      <c r="AG127" s="401" t="s">
        <v>3017</v>
      </c>
      <c r="AH127" s="417" t="s">
        <v>2987</v>
      </c>
      <c r="AI127" s="341">
        <v>11</v>
      </c>
      <c r="AJ127" s="403" t="s">
        <v>3018</v>
      </c>
      <c r="AK127" s="417" t="s">
        <v>3019</v>
      </c>
      <c r="AL127" s="274">
        <v>83</v>
      </c>
      <c r="AM127" s="403" t="s">
        <v>2986</v>
      </c>
      <c r="AN127" s="417" t="s">
        <v>3020</v>
      </c>
      <c r="AO127" s="274">
        <v>6</v>
      </c>
      <c r="AP127" s="403"/>
      <c r="AQ127" s="405"/>
      <c r="AR127" s="274"/>
      <c r="AS127" s="403"/>
      <c r="AT127" s="406"/>
      <c r="AU127" s="276"/>
      <c r="AV127" s="179"/>
      <c r="AW127" s="165"/>
      <c r="AX127" s="180"/>
    </row>
    <row r="128" spans="1:50" s="47" customFormat="1" ht="72" customHeight="1" x14ac:dyDescent="0.25">
      <c r="A128" s="368">
        <v>105</v>
      </c>
      <c r="B128" s="147" t="s">
        <v>2764</v>
      </c>
      <c r="C128" s="408" t="s">
        <v>2961</v>
      </c>
      <c r="D128" s="230"/>
      <c r="E128" s="306" t="s">
        <v>3021</v>
      </c>
      <c r="F128" s="412" t="s">
        <v>3022</v>
      </c>
      <c r="G128" s="306" t="s">
        <v>3023</v>
      </c>
      <c r="H128" s="236">
        <v>2010</v>
      </c>
      <c r="I128" s="261" t="s">
        <v>3024</v>
      </c>
      <c r="J128" s="413">
        <v>40106</v>
      </c>
      <c r="K128" s="236" t="s">
        <v>2973</v>
      </c>
      <c r="L128" s="234" t="s">
        <v>3025</v>
      </c>
      <c r="M128" s="234" t="s">
        <v>3026</v>
      </c>
      <c r="N128" s="261" t="s">
        <v>3027</v>
      </c>
      <c r="O128" s="261" t="s">
        <v>3028</v>
      </c>
      <c r="P128" s="236">
        <v>5985</v>
      </c>
      <c r="Q128" s="237">
        <v>404.04</v>
      </c>
      <c r="R128" s="237">
        <v>3179.67</v>
      </c>
      <c r="S128" s="237">
        <v>8311.4500000000007</v>
      </c>
      <c r="T128" s="237">
        <v>4670.57</v>
      </c>
      <c r="U128" s="237">
        <v>404.04</v>
      </c>
      <c r="V128" s="369">
        <v>72</v>
      </c>
      <c r="W128" s="369">
        <v>63</v>
      </c>
      <c r="X128" s="212" t="s">
        <v>2968</v>
      </c>
      <c r="Y128" s="236">
        <v>6</v>
      </c>
      <c r="Z128" s="236">
        <v>6</v>
      </c>
      <c r="AA128" s="236">
        <v>2</v>
      </c>
      <c r="AB128" s="236">
        <v>43</v>
      </c>
      <c r="AC128" s="371" t="s">
        <v>2775</v>
      </c>
      <c r="AD128" s="380" t="s">
        <v>2775</v>
      </c>
      <c r="AE128" s="276">
        <v>14.2</v>
      </c>
      <c r="AF128" s="175">
        <v>72</v>
      </c>
      <c r="AG128" s="401" t="s">
        <v>2985</v>
      </c>
      <c r="AH128" s="340" t="s">
        <v>3029</v>
      </c>
      <c r="AI128" s="341">
        <v>37</v>
      </c>
      <c r="AJ128" s="403" t="s">
        <v>2986</v>
      </c>
      <c r="AK128" s="279" t="s">
        <v>3029</v>
      </c>
      <c r="AL128" s="274">
        <v>35</v>
      </c>
      <c r="AM128" s="403"/>
      <c r="AN128" s="404"/>
      <c r="AO128" s="274"/>
      <c r="AP128" s="403"/>
      <c r="AQ128" s="405"/>
      <c r="AR128" s="274"/>
      <c r="AS128" s="403"/>
      <c r="AT128" s="406"/>
      <c r="AU128" s="276"/>
      <c r="AV128" s="179"/>
      <c r="AW128" s="165"/>
      <c r="AX128" s="180"/>
    </row>
    <row r="129" spans="1:50" s="47" customFormat="1" ht="131.94999999999999" customHeight="1" x14ac:dyDescent="0.25">
      <c r="A129" s="368">
        <v>105</v>
      </c>
      <c r="B129" s="147" t="s">
        <v>2764</v>
      </c>
      <c r="C129" s="408" t="s">
        <v>2961</v>
      </c>
      <c r="D129" s="230"/>
      <c r="E129" s="306" t="s">
        <v>2976</v>
      </c>
      <c r="F129" s="412" t="s">
        <v>2977</v>
      </c>
      <c r="G129" s="229" t="s">
        <v>3030</v>
      </c>
      <c r="H129" s="236">
        <v>2014</v>
      </c>
      <c r="I129" s="261" t="s">
        <v>3031</v>
      </c>
      <c r="J129" s="413">
        <v>165755</v>
      </c>
      <c r="K129" s="236" t="s">
        <v>3032</v>
      </c>
      <c r="L129" s="407" t="s">
        <v>3033</v>
      </c>
      <c r="M129" s="407" t="s">
        <v>3034</v>
      </c>
      <c r="N129" s="261" t="s">
        <v>3035</v>
      </c>
      <c r="O129" s="261" t="s">
        <v>3036</v>
      </c>
      <c r="P129" s="236">
        <v>6756</v>
      </c>
      <c r="Q129" s="237"/>
      <c r="R129" s="237"/>
      <c r="S129" s="237"/>
      <c r="T129" s="237"/>
      <c r="U129" s="237"/>
      <c r="V129" s="369">
        <v>95</v>
      </c>
      <c r="W129" s="369">
        <v>80</v>
      </c>
      <c r="X129" s="212"/>
      <c r="Y129" s="236">
        <v>6</v>
      </c>
      <c r="Z129" s="236">
        <v>6</v>
      </c>
      <c r="AA129" s="236">
        <v>2</v>
      </c>
      <c r="AB129" s="236">
        <v>43</v>
      </c>
      <c r="AC129" s="371" t="s">
        <v>2775</v>
      </c>
      <c r="AD129" s="380" t="s">
        <v>2775</v>
      </c>
      <c r="AE129" s="276">
        <v>5</v>
      </c>
      <c r="AF129" s="175">
        <v>95</v>
      </c>
      <c r="AG129" s="401" t="s">
        <v>2985</v>
      </c>
      <c r="AH129" s="402" t="s">
        <v>2976</v>
      </c>
      <c r="AI129" s="341">
        <v>60</v>
      </c>
      <c r="AJ129" s="403" t="s">
        <v>2986</v>
      </c>
      <c r="AK129" s="404" t="s">
        <v>2976</v>
      </c>
      <c r="AL129" s="274">
        <v>35</v>
      </c>
      <c r="AM129" s="403"/>
      <c r="AN129" s="404"/>
      <c r="AO129" s="274"/>
      <c r="AP129" s="403"/>
      <c r="AQ129" s="405"/>
      <c r="AR129" s="274"/>
      <c r="AS129" s="403"/>
      <c r="AT129" s="406"/>
      <c r="AU129" s="276"/>
      <c r="AV129" s="179"/>
      <c r="AW129" s="165"/>
      <c r="AX129" s="180"/>
    </row>
    <row r="130" spans="1:50" s="88" customFormat="1" ht="26.6" x14ac:dyDescent="0.25">
      <c r="A130" s="182">
        <v>106</v>
      </c>
      <c r="B130" s="147" t="s">
        <v>5179</v>
      </c>
      <c r="C130" s="182"/>
      <c r="D130" s="183" t="s">
        <v>2509</v>
      </c>
      <c r="E130" s="184" t="s">
        <v>5180</v>
      </c>
      <c r="F130" s="182" t="s">
        <v>5181</v>
      </c>
      <c r="G130" s="184" t="s">
        <v>5182</v>
      </c>
      <c r="H130" s="182">
        <v>2002</v>
      </c>
      <c r="I130" s="185" t="s">
        <v>5183</v>
      </c>
      <c r="J130" s="418">
        <v>53056</v>
      </c>
      <c r="K130" s="182" t="s">
        <v>867</v>
      </c>
      <c r="L130" s="185" t="s">
        <v>5184</v>
      </c>
      <c r="M130" s="185" t="s">
        <v>5185</v>
      </c>
      <c r="N130" s="185" t="s">
        <v>5186</v>
      </c>
      <c r="O130" s="185" t="s">
        <v>5187</v>
      </c>
      <c r="P130" s="182">
        <v>39555</v>
      </c>
      <c r="Q130" s="182">
        <v>36.5</v>
      </c>
      <c r="R130" s="182">
        <v>6.24</v>
      </c>
      <c r="S130" s="182">
        <v>17.88</v>
      </c>
      <c r="T130" s="182">
        <v>12.38</v>
      </c>
      <c r="U130" s="182">
        <v>36.5</v>
      </c>
      <c r="V130" s="182">
        <v>100</v>
      </c>
      <c r="W130" s="182">
        <v>100</v>
      </c>
      <c r="X130" s="419" t="s">
        <v>8599</v>
      </c>
      <c r="Y130" s="182">
        <v>4</v>
      </c>
      <c r="Z130" s="182">
        <v>5</v>
      </c>
      <c r="AA130" s="182">
        <v>3</v>
      </c>
      <c r="AB130" s="182">
        <v>44</v>
      </c>
      <c r="AC130" s="182" t="s">
        <v>5188</v>
      </c>
      <c r="AD130" s="182"/>
      <c r="AE130" s="182">
        <v>5</v>
      </c>
      <c r="AF130" s="420">
        <v>100</v>
      </c>
      <c r="AG130" s="190" t="s">
        <v>4840</v>
      </c>
      <c r="AH130" s="182" t="s">
        <v>4841</v>
      </c>
      <c r="AI130" s="421">
        <v>100</v>
      </c>
      <c r="AJ130" s="190"/>
      <c r="AK130" s="182"/>
      <c r="AL130" s="421" t="s">
        <v>5189</v>
      </c>
      <c r="AM130" s="190"/>
      <c r="AN130" s="182"/>
      <c r="AO130" s="421" t="s">
        <v>5189</v>
      </c>
      <c r="AP130" s="190"/>
      <c r="AQ130" s="182"/>
      <c r="AR130" s="421" t="s">
        <v>5189</v>
      </c>
      <c r="AS130" s="190"/>
      <c r="AT130" s="182"/>
      <c r="AU130" s="422"/>
      <c r="AV130" s="190"/>
      <c r="AW130" s="182"/>
      <c r="AX130" s="191"/>
    </row>
    <row r="131" spans="1:50" s="88" customFormat="1" ht="53.2" x14ac:dyDescent="0.25">
      <c r="A131" s="182">
        <v>106</v>
      </c>
      <c r="B131" s="147" t="s">
        <v>5179</v>
      </c>
      <c r="C131" s="182"/>
      <c r="D131" s="183" t="s">
        <v>2509</v>
      </c>
      <c r="E131" s="184" t="s">
        <v>5190</v>
      </c>
      <c r="F131" s="182">
        <v>18274</v>
      </c>
      <c r="G131" s="184" t="s">
        <v>5191</v>
      </c>
      <c r="H131" s="182">
        <v>2009</v>
      </c>
      <c r="I131" s="185" t="s">
        <v>5192</v>
      </c>
      <c r="J131" s="418">
        <v>113192.3</v>
      </c>
      <c r="K131" s="182" t="s">
        <v>677</v>
      </c>
      <c r="L131" s="185" t="s">
        <v>5193</v>
      </c>
      <c r="M131" s="185" t="s">
        <v>5194</v>
      </c>
      <c r="N131" s="185" t="s">
        <v>5195</v>
      </c>
      <c r="O131" s="185" t="s">
        <v>5196</v>
      </c>
      <c r="P131" s="182" t="s">
        <v>8600</v>
      </c>
      <c r="Q131" s="182">
        <v>44.15</v>
      </c>
      <c r="R131" s="182">
        <v>13.89</v>
      </c>
      <c r="S131" s="182">
        <v>17.88</v>
      </c>
      <c r="T131" s="182">
        <v>12.38</v>
      </c>
      <c r="U131" s="182">
        <v>44.15</v>
      </c>
      <c r="V131" s="182">
        <v>100</v>
      </c>
      <c r="W131" s="182" t="s">
        <v>1144</v>
      </c>
      <c r="X131" s="419" t="s">
        <v>8599</v>
      </c>
      <c r="Y131" s="182">
        <v>3</v>
      </c>
      <c r="Z131" s="182">
        <v>1</v>
      </c>
      <c r="AA131" s="182">
        <v>2</v>
      </c>
      <c r="AB131" s="182">
        <v>47</v>
      </c>
      <c r="AC131" s="182" t="s">
        <v>5197</v>
      </c>
      <c r="AD131" s="182"/>
      <c r="AE131" s="182">
        <v>5</v>
      </c>
      <c r="AF131" s="420">
        <v>100</v>
      </c>
      <c r="AG131" s="190"/>
      <c r="AH131" s="182" t="s">
        <v>5198</v>
      </c>
      <c r="AI131" s="421" t="s">
        <v>5189</v>
      </c>
      <c r="AJ131" s="190"/>
      <c r="AK131" s="182"/>
      <c r="AL131" s="421"/>
      <c r="AM131" s="190"/>
      <c r="AN131" s="182"/>
      <c r="AO131" s="421"/>
      <c r="AP131" s="190"/>
      <c r="AQ131" s="182"/>
      <c r="AR131" s="421"/>
      <c r="AS131" s="190"/>
      <c r="AT131" s="182"/>
      <c r="AU131" s="422"/>
      <c r="AV131" s="190"/>
      <c r="AW131" s="182"/>
      <c r="AX131" s="191"/>
    </row>
    <row r="132" spans="1:50" s="88" customFormat="1" ht="53.2" x14ac:dyDescent="0.25">
      <c r="A132" s="182">
        <v>106</v>
      </c>
      <c r="B132" s="147" t="s">
        <v>5179</v>
      </c>
      <c r="C132" s="182"/>
      <c r="D132" s="183" t="s">
        <v>2733</v>
      </c>
      <c r="E132" s="184" t="s">
        <v>4389</v>
      </c>
      <c r="F132" s="182">
        <v>7561</v>
      </c>
      <c r="G132" s="184" t="s">
        <v>5199</v>
      </c>
      <c r="H132" s="182">
        <v>2006</v>
      </c>
      <c r="I132" s="185" t="s">
        <v>5200</v>
      </c>
      <c r="J132" s="418">
        <v>127191.87</v>
      </c>
      <c r="K132" s="182" t="s">
        <v>664</v>
      </c>
      <c r="L132" s="185" t="s">
        <v>5201</v>
      </c>
      <c r="M132" s="185" t="s">
        <v>5202</v>
      </c>
      <c r="N132" s="185" t="s">
        <v>5203</v>
      </c>
      <c r="O132" s="185"/>
      <c r="P132" s="182">
        <v>43218</v>
      </c>
      <c r="Q132" s="182">
        <v>45.22</v>
      </c>
      <c r="R132" s="182">
        <v>14.96</v>
      </c>
      <c r="S132" s="182">
        <v>17.88</v>
      </c>
      <c r="T132" s="182">
        <v>12.38</v>
      </c>
      <c r="U132" s="182">
        <v>45.22</v>
      </c>
      <c r="V132" s="182">
        <v>100</v>
      </c>
      <c r="W132" s="182">
        <v>100</v>
      </c>
      <c r="X132" s="419" t="s">
        <v>8599</v>
      </c>
      <c r="Y132" s="182">
        <v>4</v>
      </c>
      <c r="Z132" s="182">
        <v>6</v>
      </c>
      <c r="AA132" s="182">
        <v>3</v>
      </c>
      <c r="AB132" s="182">
        <v>66</v>
      </c>
      <c r="AC132" s="182" t="s">
        <v>5204</v>
      </c>
      <c r="AD132" s="182">
        <v>0</v>
      </c>
      <c r="AE132" s="182">
        <v>5</v>
      </c>
      <c r="AF132" s="420">
        <v>100</v>
      </c>
      <c r="AG132" s="190" t="s">
        <v>2733</v>
      </c>
      <c r="AH132" s="182" t="s">
        <v>4389</v>
      </c>
      <c r="AI132" s="421">
        <v>25</v>
      </c>
      <c r="AJ132" s="190" t="s">
        <v>4486</v>
      </c>
      <c r="AK132" s="182" t="s">
        <v>4260</v>
      </c>
      <c r="AL132" s="421">
        <v>25</v>
      </c>
      <c r="AM132" s="190" t="s">
        <v>2660</v>
      </c>
      <c r="AN132" s="182" t="s">
        <v>4422</v>
      </c>
      <c r="AO132" s="421">
        <v>25</v>
      </c>
      <c r="AP132" s="190" t="s">
        <v>3266</v>
      </c>
      <c r="AQ132" s="182" t="s">
        <v>3286</v>
      </c>
      <c r="AR132" s="421">
        <v>25</v>
      </c>
      <c r="AS132" s="190"/>
      <c r="AT132" s="182"/>
      <c r="AU132" s="422"/>
      <c r="AV132" s="190"/>
      <c r="AW132" s="182"/>
      <c r="AX132" s="191"/>
    </row>
    <row r="133" spans="1:50" s="88" customFormat="1" ht="39.9" x14ac:dyDescent="0.25">
      <c r="A133" s="182">
        <v>106</v>
      </c>
      <c r="B133" s="147" t="s">
        <v>5179</v>
      </c>
      <c r="C133" s="182"/>
      <c r="D133" s="183" t="s">
        <v>5205</v>
      </c>
      <c r="E133" s="184" t="s">
        <v>5206</v>
      </c>
      <c r="F133" s="182">
        <v>9081</v>
      </c>
      <c r="G133" s="184" t="s">
        <v>5207</v>
      </c>
      <c r="H133" s="182">
        <v>2010</v>
      </c>
      <c r="I133" s="185" t="s">
        <v>5208</v>
      </c>
      <c r="J133" s="418">
        <v>109209.9</v>
      </c>
      <c r="K133" s="182" t="s">
        <v>677</v>
      </c>
      <c r="L133" s="185" t="s">
        <v>5209</v>
      </c>
      <c r="M133" s="185" t="s">
        <v>5210</v>
      </c>
      <c r="N133" s="185" t="s">
        <v>5211</v>
      </c>
      <c r="O133" s="185" t="s">
        <v>5212</v>
      </c>
      <c r="P133" s="182" t="s">
        <v>8601</v>
      </c>
      <c r="Q133" s="182">
        <v>43.64</v>
      </c>
      <c r="R133" s="182">
        <v>13.38</v>
      </c>
      <c r="S133" s="182">
        <v>17.88</v>
      </c>
      <c r="T133" s="182">
        <v>12.38</v>
      </c>
      <c r="U133" s="182">
        <v>43.64</v>
      </c>
      <c r="V133" s="182">
        <v>100</v>
      </c>
      <c r="W133" s="182" t="s">
        <v>1144</v>
      </c>
      <c r="X133" s="419" t="s">
        <v>8599</v>
      </c>
      <c r="Y133" s="182">
        <v>1</v>
      </c>
      <c r="Z133" s="182">
        <v>5</v>
      </c>
      <c r="AA133" s="182">
        <v>1</v>
      </c>
      <c r="AB133" s="182">
        <v>46</v>
      </c>
      <c r="AC133" s="182" t="s">
        <v>5213</v>
      </c>
      <c r="AD133" s="182"/>
      <c r="AE133" s="182">
        <v>5</v>
      </c>
      <c r="AF133" s="420">
        <v>100</v>
      </c>
      <c r="AG133" s="190"/>
      <c r="AH133" s="182" t="s">
        <v>5198</v>
      </c>
      <c r="AI133" s="421" t="s">
        <v>5189</v>
      </c>
      <c r="AJ133" s="190"/>
      <c r="AK133" s="182"/>
      <c r="AL133" s="421"/>
      <c r="AM133" s="190"/>
      <c r="AN133" s="182"/>
      <c r="AO133" s="421"/>
      <c r="AP133" s="190"/>
      <c r="AQ133" s="182"/>
      <c r="AR133" s="421"/>
      <c r="AS133" s="190"/>
      <c r="AT133" s="182"/>
      <c r="AU133" s="422"/>
      <c r="AV133" s="190"/>
      <c r="AW133" s="182"/>
      <c r="AX133" s="191"/>
    </row>
    <row r="134" spans="1:50" s="88" customFormat="1" ht="79.75" x14ac:dyDescent="0.25">
      <c r="A134" s="182">
        <v>106</v>
      </c>
      <c r="B134" s="147" t="s">
        <v>5179</v>
      </c>
      <c r="C134" s="182"/>
      <c r="D134" s="183" t="s">
        <v>5214</v>
      </c>
      <c r="E134" s="184" t="s">
        <v>5215</v>
      </c>
      <c r="F134" s="182">
        <v>1489</v>
      </c>
      <c r="G134" s="184" t="s">
        <v>5216</v>
      </c>
      <c r="H134" s="182">
        <v>2005</v>
      </c>
      <c r="I134" s="185" t="s">
        <v>5217</v>
      </c>
      <c r="J134" s="418">
        <v>89284.57269237189</v>
      </c>
      <c r="K134" s="182" t="s">
        <v>664</v>
      </c>
      <c r="L134" s="185" t="s">
        <v>5218</v>
      </c>
      <c r="M134" s="185" t="s">
        <v>5219</v>
      </c>
      <c r="N134" s="185" t="s">
        <v>5220</v>
      </c>
      <c r="O134" s="185" t="s">
        <v>5221</v>
      </c>
      <c r="P134" s="182">
        <v>36659</v>
      </c>
      <c r="Q134" s="182">
        <v>40.76</v>
      </c>
      <c r="R134" s="182">
        <v>10.5</v>
      </c>
      <c r="S134" s="182">
        <v>17.88</v>
      </c>
      <c r="T134" s="182">
        <v>12.38</v>
      </c>
      <c r="U134" s="182">
        <v>40.76</v>
      </c>
      <c r="V134" s="182">
        <v>100</v>
      </c>
      <c r="W134" s="182">
        <v>100</v>
      </c>
      <c r="X134" s="419" t="s">
        <v>8599</v>
      </c>
      <c r="Y134" s="182">
        <v>6</v>
      </c>
      <c r="Z134" s="182">
        <v>4</v>
      </c>
      <c r="AA134" s="182">
        <v>7</v>
      </c>
      <c r="AB134" s="182">
        <v>42</v>
      </c>
      <c r="AC134" s="182" t="s">
        <v>5222</v>
      </c>
      <c r="AD134" s="182"/>
      <c r="AE134" s="182">
        <v>5</v>
      </c>
      <c r="AF134" s="420">
        <v>100</v>
      </c>
      <c r="AG134" s="190" t="s">
        <v>5214</v>
      </c>
      <c r="AH134" s="182" t="s">
        <v>5223</v>
      </c>
      <c r="AI134" s="421">
        <v>33</v>
      </c>
      <c r="AJ134" s="190" t="s">
        <v>5224</v>
      </c>
      <c r="AK134" s="182" t="s">
        <v>5225</v>
      </c>
      <c r="AL134" s="421">
        <v>33</v>
      </c>
      <c r="AM134" s="190" t="s">
        <v>5226</v>
      </c>
      <c r="AN134" s="182" t="s">
        <v>5227</v>
      </c>
      <c r="AO134" s="421">
        <v>33</v>
      </c>
      <c r="AP134" s="190"/>
      <c r="AQ134" s="182"/>
      <c r="AR134" s="421" t="s">
        <v>5189</v>
      </c>
      <c r="AS134" s="190"/>
      <c r="AT134" s="182"/>
      <c r="AU134" s="422"/>
      <c r="AV134" s="190"/>
      <c r="AW134" s="182"/>
      <c r="AX134" s="191"/>
    </row>
    <row r="135" spans="1:50" s="88" customFormat="1" ht="79.75" x14ac:dyDescent="0.25">
      <c r="A135" s="182">
        <v>106</v>
      </c>
      <c r="B135" s="147" t="s">
        <v>5179</v>
      </c>
      <c r="C135" s="182"/>
      <c r="D135" s="183" t="s">
        <v>5214</v>
      </c>
      <c r="E135" s="184" t="s">
        <v>5228</v>
      </c>
      <c r="F135" s="182">
        <v>12314</v>
      </c>
      <c r="G135" s="184" t="s">
        <v>5229</v>
      </c>
      <c r="H135" s="182">
        <v>2001</v>
      </c>
      <c r="I135" s="185" t="s">
        <v>5230</v>
      </c>
      <c r="J135" s="418">
        <v>65391.41</v>
      </c>
      <c r="K135" s="182" t="s">
        <v>1970</v>
      </c>
      <c r="L135" s="185" t="s">
        <v>5218</v>
      </c>
      <c r="M135" s="185" t="s">
        <v>5219</v>
      </c>
      <c r="N135" s="185" t="s">
        <v>5231</v>
      </c>
      <c r="O135" s="185" t="s">
        <v>5232</v>
      </c>
      <c r="P135" s="182">
        <v>38155</v>
      </c>
      <c r="Q135" s="182">
        <v>37.950000000000003</v>
      </c>
      <c r="R135" s="182">
        <v>7.69</v>
      </c>
      <c r="S135" s="182">
        <v>17.88</v>
      </c>
      <c r="T135" s="182">
        <v>12.38</v>
      </c>
      <c r="U135" s="182">
        <v>37.950000000000003</v>
      </c>
      <c r="V135" s="182">
        <v>100</v>
      </c>
      <c r="W135" s="182">
        <v>100</v>
      </c>
      <c r="X135" s="419" t="s">
        <v>8599</v>
      </c>
      <c r="Y135" s="182">
        <v>3</v>
      </c>
      <c r="Z135" s="182">
        <v>1</v>
      </c>
      <c r="AA135" s="182">
        <v>6</v>
      </c>
      <c r="AB135" s="182">
        <v>41</v>
      </c>
      <c r="AC135" s="182" t="s">
        <v>5233</v>
      </c>
      <c r="AD135" s="182"/>
      <c r="AE135" s="182">
        <v>5</v>
      </c>
      <c r="AF135" s="420">
        <v>100</v>
      </c>
      <c r="AG135" s="190" t="s">
        <v>5214</v>
      </c>
      <c r="AH135" s="182" t="s">
        <v>5223</v>
      </c>
      <c r="AI135" s="421">
        <v>33</v>
      </c>
      <c r="AJ135" s="190" t="s">
        <v>5224</v>
      </c>
      <c r="AK135" s="182" t="s">
        <v>5225</v>
      </c>
      <c r="AL135" s="421">
        <v>33</v>
      </c>
      <c r="AM135" s="190" t="s">
        <v>5226</v>
      </c>
      <c r="AN135" s="182" t="s">
        <v>5227</v>
      </c>
      <c r="AO135" s="421">
        <v>33</v>
      </c>
      <c r="AP135" s="190"/>
      <c r="AQ135" s="182"/>
      <c r="AR135" s="421" t="s">
        <v>5189</v>
      </c>
      <c r="AS135" s="190"/>
      <c r="AT135" s="182"/>
      <c r="AU135" s="422"/>
      <c r="AV135" s="190"/>
      <c r="AW135" s="182"/>
      <c r="AX135" s="191"/>
    </row>
    <row r="136" spans="1:50" s="88" customFormat="1" ht="186.1" x14ac:dyDescent="0.25">
      <c r="A136" s="182">
        <v>106</v>
      </c>
      <c r="B136" s="147" t="s">
        <v>5179</v>
      </c>
      <c r="C136" s="182"/>
      <c r="D136" s="183" t="s">
        <v>5234</v>
      </c>
      <c r="E136" s="184" t="s">
        <v>4991</v>
      </c>
      <c r="F136" s="182">
        <v>4587</v>
      </c>
      <c r="G136" s="184" t="s">
        <v>5235</v>
      </c>
      <c r="H136" s="182">
        <v>2008</v>
      </c>
      <c r="I136" s="185" t="s">
        <v>5236</v>
      </c>
      <c r="J136" s="418">
        <v>61000</v>
      </c>
      <c r="K136" s="182" t="s">
        <v>655</v>
      </c>
      <c r="L136" s="185" t="s">
        <v>5237</v>
      </c>
      <c r="M136" s="185" t="s">
        <v>5238</v>
      </c>
      <c r="N136" s="185" t="s">
        <v>5239</v>
      </c>
      <c r="O136" s="185" t="s">
        <v>5240</v>
      </c>
      <c r="P136" s="182">
        <v>44888</v>
      </c>
      <c r="Q136" s="182">
        <v>37.44</v>
      </c>
      <c r="R136" s="182">
        <v>7.18</v>
      </c>
      <c r="S136" s="182">
        <v>17.88</v>
      </c>
      <c r="T136" s="182">
        <v>12.38</v>
      </c>
      <c r="U136" s="182">
        <v>37.44</v>
      </c>
      <c r="V136" s="182">
        <v>100</v>
      </c>
      <c r="W136" s="182" t="s">
        <v>1144</v>
      </c>
      <c r="X136" s="419" t="s">
        <v>8599</v>
      </c>
      <c r="Y136" s="182">
        <v>3</v>
      </c>
      <c r="Z136" s="182">
        <v>12</v>
      </c>
      <c r="AA136" s="182">
        <v>3</v>
      </c>
      <c r="AB136" s="182">
        <v>44</v>
      </c>
      <c r="AC136" s="182" t="s">
        <v>5241</v>
      </c>
      <c r="AD136" s="182"/>
      <c r="AE136" s="182">
        <v>5</v>
      </c>
      <c r="AF136" s="420">
        <v>100</v>
      </c>
      <c r="AG136" s="190" t="s">
        <v>5234</v>
      </c>
      <c r="AH136" s="182" t="s">
        <v>5242</v>
      </c>
      <c r="AI136" s="421">
        <v>33</v>
      </c>
      <c r="AJ136" s="190" t="s">
        <v>5243</v>
      </c>
      <c r="AK136" s="182" t="s">
        <v>4991</v>
      </c>
      <c r="AL136" s="421">
        <v>33</v>
      </c>
      <c r="AM136" s="190" t="s">
        <v>5244</v>
      </c>
      <c r="AN136" s="182" t="s">
        <v>5245</v>
      </c>
      <c r="AO136" s="421">
        <v>33</v>
      </c>
      <c r="AP136" s="190"/>
      <c r="AQ136" s="182"/>
      <c r="AR136" s="421" t="s">
        <v>5189</v>
      </c>
      <c r="AS136" s="190"/>
      <c r="AT136" s="182"/>
      <c r="AU136" s="422"/>
      <c r="AV136" s="190"/>
      <c r="AW136" s="182"/>
      <c r="AX136" s="191"/>
    </row>
    <row r="137" spans="1:50" s="88" customFormat="1" ht="119.65" x14ac:dyDescent="0.25">
      <c r="A137" s="182">
        <v>106</v>
      </c>
      <c r="B137" s="147" t="s">
        <v>5179</v>
      </c>
      <c r="C137" s="182"/>
      <c r="D137" s="183" t="s">
        <v>5251</v>
      </c>
      <c r="E137" s="184" t="s">
        <v>5252</v>
      </c>
      <c r="F137" s="182">
        <v>2830</v>
      </c>
      <c r="G137" s="184" t="s">
        <v>5253</v>
      </c>
      <c r="H137" s="182">
        <v>2007</v>
      </c>
      <c r="I137" s="185" t="s">
        <v>5254</v>
      </c>
      <c r="J137" s="418">
        <v>78196.350000000006</v>
      </c>
      <c r="K137" s="182" t="s">
        <v>655</v>
      </c>
      <c r="L137" s="185" t="s">
        <v>5255</v>
      </c>
      <c r="M137" s="185" t="s">
        <v>5256</v>
      </c>
      <c r="N137" s="185" t="s">
        <v>5257</v>
      </c>
      <c r="O137" s="185" t="s">
        <v>5258</v>
      </c>
      <c r="P137" s="182" t="s">
        <v>8602</v>
      </c>
      <c r="Q137" s="182">
        <v>47.67</v>
      </c>
      <c r="R137" s="182">
        <v>17.41</v>
      </c>
      <c r="S137" s="182">
        <v>17.88</v>
      </c>
      <c r="T137" s="182">
        <v>12.38</v>
      </c>
      <c r="U137" s="182">
        <v>47.67</v>
      </c>
      <c r="V137" s="182">
        <v>100</v>
      </c>
      <c r="W137" s="182" t="s">
        <v>1144</v>
      </c>
      <c r="X137" s="419" t="s">
        <v>8599</v>
      </c>
      <c r="Y137" s="182">
        <v>6</v>
      </c>
      <c r="Z137" s="182">
        <v>4</v>
      </c>
      <c r="AA137" s="182"/>
      <c r="AB137" s="182">
        <v>46</v>
      </c>
      <c r="AC137" s="182" t="s">
        <v>5259</v>
      </c>
      <c r="AD137" s="182"/>
      <c r="AE137" s="182">
        <v>5</v>
      </c>
      <c r="AF137" s="420">
        <v>100</v>
      </c>
      <c r="AG137" s="190" t="s">
        <v>5260</v>
      </c>
      <c r="AH137" s="182" t="s">
        <v>5261</v>
      </c>
      <c r="AI137" s="421">
        <v>33</v>
      </c>
      <c r="AJ137" s="190" t="s">
        <v>5262</v>
      </c>
      <c r="AK137" s="182" t="s">
        <v>5198</v>
      </c>
      <c r="AL137" s="421">
        <v>33</v>
      </c>
      <c r="AM137" s="190" t="s">
        <v>5263</v>
      </c>
      <c r="AN137" s="182" t="s">
        <v>5198</v>
      </c>
      <c r="AO137" s="421">
        <v>33</v>
      </c>
      <c r="AP137" s="190"/>
      <c r="AQ137" s="182"/>
      <c r="AR137" s="421" t="s">
        <v>5189</v>
      </c>
      <c r="AS137" s="190"/>
      <c r="AT137" s="182"/>
      <c r="AU137" s="422"/>
      <c r="AV137" s="190"/>
      <c r="AW137" s="182"/>
      <c r="AX137" s="191"/>
    </row>
    <row r="138" spans="1:50" s="88" customFormat="1" ht="39.9" x14ac:dyDescent="0.25">
      <c r="A138" s="182">
        <v>106</v>
      </c>
      <c r="B138" s="147" t="s">
        <v>5179</v>
      </c>
      <c r="C138" s="182"/>
      <c r="D138" s="183" t="s">
        <v>2505</v>
      </c>
      <c r="E138" s="184" t="s">
        <v>2504</v>
      </c>
      <c r="F138" s="182">
        <v>4540</v>
      </c>
      <c r="G138" s="184" t="s">
        <v>5264</v>
      </c>
      <c r="H138" s="182">
        <v>2002</v>
      </c>
      <c r="I138" s="185" t="s">
        <v>5265</v>
      </c>
      <c r="J138" s="418">
        <v>141575.19</v>
      </c>
      <c r="K138" s="182" t="s">
        <v>867</v>
      </c>
      <c r="L138" s="185" t="s">
        <v>5266</v>
      </c>
      <c r="M138" s="185" t="s">
        <v>5267</v>
      </c>
      <c r="N138" s="185" t="s">
        <v>5268</v>
      </c>
      <c r="O138" s="185" t="s">
        <v>5269</v>
      </c>
      <c r="P138" s="182">
        <v>39116</v>
      </c>
      <c r="Q138" s="182">
        <v>46.92</v>
      </c>
      <c r="R138" s="182">
        <v>16.66</v>
      </c>
      <c r="S138" s="182">
        <v>17.88</v>
      </c>
      <c r="T138" s="182">
        <v>12.38</v>
      </c>
      <c r="U138" s="182">
        <v>46.92</v>
      </c>
      <c r="V138" s="182">
        <v>100</v>
      </c>
      <c r="W138" s="182">
        <v>100</v>
      </c>
      <c r="X138" s="419" t="s">
        <v>8599</v>
      </c>
      <c r="Y138" s="182">
        <v>3</v>
      </c>
      <c r="Z138" s="182">
        <v>1</v>
      </c>
      <c r="AA138" s="182">
        <v>4</v>
      </c>
      <c r="AB138" s="182">
        <v>30</v>
      </c>
      <c r="AC138" s="182" t="s">
        <v>5270</v>
      </c>
      <c r="AD138" s="182"/>
      <c r="AE138" s="182">
        <v>5</v>
      </c>
      <c r="AF138" s="420">
        <v>100</v>
      </c>
      <c r="AG138" s="190" t="s">
        <v>2505</v>
      </c>
      <c r="AH138" s="182" t="s">
        <v>5271</v>
      </c>
      <c r="AI138" s="421">
        <v>50</v>
      </c>
      <c r="AJ138" s="190" t="s">
        <v>5272</v>
      </c>
      <c r="AK138" s="182" t="s">
        <v>5273</v>
      </c>
      <c r="AL138" s="421">
        <v>50</v>
      </c>
      <c r="AM138" s="190"/>
      <c r="AN138" s="182"/>
      <c r="AO138" s="421" t="s">
        <v>5189</v>
      </c>
      <c r="AP138" s="190"/>
      <c r="AQ138" s="182"/>
      <c r="AR138" s="421" t="s">
        <v>5189</v>
      </c>
      <c r="AS138" s="190"/>
      <c r="AT138" s="182"/>
      <c r="AU138" s="422"/>
      <c r="AV138" s="190"/>
      <c r="AW138" s="182"/>
      <c r="AX138" s="191"/>
    </row>
    <row r="139" spans="1:50" s="88" customFormat="1" ht="66.5" x14ac:dyDescent="0.25">
      <c r="A139" s="182">
        <v>106</v>
      </c>
      <c r="B139" s="147" t="s">
        <v>5179</v>
      </c>
      <c r="C139" s="182"/>
      <c r="D139" s="183" t="s">
        <v>5272</v>
      </c>
      <c r="E139" s="184" t="s">
        <v>5273</v>
      </c>
      <c r="F139" s="182">
        <v>3470</v>
      </c>
      <c r="G139" s="184" t="s">
        <v>5274</v>
      </c>
      <c r="H139" s="182">
        <v>2004</v>
      </c>
      <c r="I139" s="185" t="s">
        <v>5275</v>
      </c>
      <c r="J139" s="418">
        <v>121964.78</v>
      </c>
      <c r="K139" s="182" t="s">
        <v>664</v>
      </c>
      <c r="L139" s="185" t="s">
        <v>5266</v>
      </c>
      <c r="M139" s="185" t="s">
        <v>5267</v>
      </c>
      <c r="N139" s="185" t="s">
        <v>5276</v>
      </c>
      <c r="O139" s="185" t="s">
        <v>5277</v>
      </c>
      <c r="P139" s="182">
        <v>41008</v>
      </c>
      <c r="Q139" s="182">
        <v>44.61</v>
      </c>
      <c r="R139" s="182">
        <v>14.35</v>
      </c>
      <c r="S139" s="182">
        <v>17.88</v>
      </c>
      <c r="T139" s="182">
        <v>12.38</v>
      </c>
      <c r="U139" s="182">
        <v>44.61</v>
      </c>
      <c r="V139" s="182">
        <v>100</v>
      </c>
      <c r="W139" s="182">
        <v>100</v>
      </c>
      <c r="X139" s="419" t="s">
        <v>8599</v>
      </c>
      <c r="Y139" s="182">
        <v>3</v>
      </c>
      <c r="Z139" s="182">
        <v>1</v>
      </c>
      <c r="AA139" s="182">
        <v>4</v>
      </c>
      <c r="AB139" s="182">
        <v>30</v>
      </c>
      <c r="AC139" s="182" t="s">
        <v>5278</v>
      </c>
      <c r="AD139" s="182"/>
      <c r="AE139" s="182">
        <v>5</v>
      </c>
      <c r="AF139" s="420">
        <v>100</v>
      </c>
      <c r="AG139" s="190" t="s">
        <v>5272</v>
      </c>
      <c r="AH139" s="182" t="s">
        <v>5273</v>
      </c>
      <c r="AI139" s="421">
        <v>50</v>
      </c>
      <c r="AJ139" s="190" t="s">
        <v>2505</v>
      </c>
      <c r="AK139" s="182" t="s">
        <v>5271</v>
      </c>
      <c r="AL139" s="421">
        <v>50</v>
      </c>
      <c r="AM139" s="190"/>
      <c r="AN139" s="182"/>
      <c r="AO139" s="421" t="s">
        <v>5189</v>
      </c>
      <c r="AP139" s="190"/>
      <c r="AQ139" s="182"/>
      <c r="AR139" s="421" t="s">
        <v>5189</v>
      </c>
      <c r="AS139" s="190"/>
      <c r="AT139" s="182"/>
      <c r="AU139" s="422"/>
      <c r="AV139" s="190"/>
      <c r="AW139" s="182"/>
      <c r="AX139" s="191"/>
    </row>
    <row r="140" spans="1:50" s="88" customFormat="1" ht="93.05" x14ac:dyDescent="0.25">
      <c r="A140" s="182">
        <v>106</v>
      </c>
      <c r="B140" s="147" t="s">
        <v>5179</v>
      </c>
      <c r="C140" s="182"/>
      <c r="D140" s="183" t="s">
        <v>2503</v>
      </c>
      <c r="E140" s="184" t="s">
        <v>5279</v>
      </c>
      <c r="F140" s="182">
        <v>2757</v>
      </c>
      <c r="G140" s="184" t="s">
        <v>5280</v>
      </c>
      <c r="H140" s="182">
        <v>2004</v>
      </c>
      <c r="I140" s="185" t="s">
        <v>3779</v>
      </c>
      <c r="J140" s="418">
        <v>70905.75863795694</v>
      </c>
      <c r="K140" s="182" t="s">
        <v>664</v>
      </c>
      <c r="L140" s="185" t="s">
        <v>5281</v>
      </c>
      <c r="M140" s="185" t="s">
        <v>5282</v>
      </c>
      <c r="N140" s="185" t="s">
        <v>5283</v>
      </c>
      <c r="O140" s="185" t="s">
        <v>5284</v>
      </c>
      <c r="P140" s="182">
        <v>41282</v>
      </c>
      <c r="Q140" s="182">
        <v>38.6</v>
      </c>
      <c r="R140" s="182">
        <v>8.34</v>
      </c>
      <c r="S140" s="182">
        <v>17.88</v>
      </c>
      <c r="T140" s="182">
        <v>12.38</v>
      </c>
      <c r="U140" s="182">
        <v>38.6</v>
      </c>
      <c r="V140" s="182">
        <v>100</v>
      </c>
      <c r="W140" s="182">
        <v>100</v>
      </c>
      <c r="X140" s="419" t="s">
        <v>8599</v>
      </c>
      <c r="Y140" s="182">
        <v>3</v>
      </c>
      <c r="Z140" s="182">
        <v>1</v>
      </c>
      <c r="AA140" s="182">
        <v>2</v>
      </c>
      <c r="AB140" s="182">
        <v>4</v>
      </c>
      <c r="AC140" s="182" t="s">
        <v>5285</v>
      </c>
      <c r="AD140" s="182"/>
      <c r="AE140" s="182">
        <v>5</v>
      </c>
      <c r="AF140" s="420">
        <v>100</v>
      </c>
      <c r="AG140" s="190" t="s">
        <v>5286</v>
      </c>
      <c r="AH140" s="182" t="s">
        <v>5287</v>
      </c>
      <c r="AI140" s="421">
        <v>25</v>
      </c>
      <c r="AJ140" s="190" t="s">
        <v>5288</v>
      </c>
      <c r="AK140" s="182" t="s">
        <v>5287</v>
      </c>
      <c r="AL140" s="421">
        <v>25</v>
      </c>
      <c r="AM140" s="190" t="s">
        <v>5289</v>
      </c>
      <c r="AN140" s="182" t="s">
        <v>5290</v>
      </c>
      <c r="AO140" s="421">
        <v>25</v>
      </c>
      <c r="AP140" s="190" t="s">
        <v>5291</v>
      </c>
      <c r="AQ140" s="182" t="s">
        <v>5290</v>
      </c>
      <c r="AR140" s="421">
        <v>25</v>
      </c>
      <c r="AS140" s="190"/>
      <c r="AT140" s="182"/>
      <c r="AU140" s="422"/>
      <c r="AV140" s="190"/>
      <c r="AW140" s="182"/>
      <c r="AX140" s="191"/>
    </row>
    <row r="141" spans="1:50" s="88" customFormat="1" ht="53.2" x14ac:dyDescent="0.25">
      <c r="A141" s="182">
        <v>106</v>
      </c>
      <c r="B141" s="147" t="s">
        <v>5179</v>
      </c>
      <c r="C141" s="182"/>
      <c r="D141" s="183" t="s">
        <v>5292</v>
      </c>
      <c r="E141" s="184" t="s">
        <v>5293</v>
      </c>
      <c r="F141" s="182">
        <v>5027</v>
      </c>
      <c r="G141" s="184" t="s">
        <v>5294</v>
      </c>
      <c r="H141" s="182">
        <v>2005</v>
      </c>
      <c r="I141" s="185" t="s">
        <v>5295</v>
      </c>
      <c r="J141" s="418">
        <v>251649.52929394093</v>
      </c>
      <c r="K141" s="182" t="s">
        <v>664</v>
      </c>
      <c r="L141" s="185" t="s">
        <v>5296</v>
      </c>
      <c r="M141" s="185" t="s">
        <v>5297</v>
      </c>
      <c r="N141" s="185" t="s">
        <v>5298</v>
      </c>
      <c r="O141" s="185" t="s">
        <v>5299</v>
      </c>
      <c r="P141" s="182">
        <v>43605</v>
      </c>
      <c r="Q141" s="182">
        <v>59.87</v>
      </c>
      <c r="R141" s="182">
        <v>29.61</v>
      </c>
      <c r="S141" s="182">
        <v>17.88</v>
      </c>
      <c r="T141" s="182">
        <v>12.38</v>
      </c>
      <c r="U141" s="182">
        <v>59.87</v>
      </c>
      <c r="V141" s="182">
        <v>100</v>
      </c>
      <c r="W141" s="182">
        <v>100</v>
      </c>
      <c r="X141" s="419" t="s">
        <v>8599</v>
      </c>
      <c r="Y141" s="182">
        <v>3</v>
      </c>
      <c r="Z141" s="182">
        <v>2</v>
      </c>
      <c r="AA141" s="182">
        <v>3</v>
      </c>
      <c r="AB141" s="182">
        <v>32</v>
      </c>
      <c r="AC141" s="182" t="s">
        <v>5300</v>
      </c>
      <c r="AD141" s="182"/>
      <c r="AE141" s="182">
        <v>5</v>
      </c>
      <c r="AF141" s="420">
        <v>100</v>
      </c>
      <c r="AG141" s="190" t="s">
        <v>5301</v>
      </c>
      <c r="AH141" s="182" t="s">
        <v>5198</v>
      </c>
      <c r="AI141" s="421">
        <v>25</v>
      </c>
      <c r="AJ141" s="190" t="s">
        <v>5302</v>
      </c>
      <c r="AK141" s="182" t="s">
        <v>5198</v>
      </c>
      <c r="AL141" s="421">
        <v>25</v>
      </c>
      <c r="AM141" s="190" t="s">
        <v>5303</v>
      </c>
      <c r="AN141" s="182"/>
      <c r="AO141" s="421">
        <v>25</v>
      </c>
      <c r="AP141" s="190" t="s">
        <v>5304</v>
      </c>
      <c r="AQ141" s="182" t="s">
        <v>5198</v>
      </c>
      <c r="AR141" s="421">
        <v>25</v>
      </c>
      <c r="AS141" s="190"/>
      <c r="AT141" s="182"/>
      <c r="AU141" s="422"/>
      <c r="AV141" s="190"/>
      <c r="AW141" s="182"/>
      <c r="AX141" s="191"/>
    </row>
    <row r="142" spans="1:50" s="88" customFormat="1" ht="53.2" x14ac:dyDescent="0.25">
      <c r="A142" s="182">
        <v>106</v>
      </c>
      <c r="B142" s="147" t="s">
        <v>5179</v>
      </c>
      <c r="C142" s="182"/>
      <c r="D142" s="183" t="s">
        <v>5292</v>
      </c>
      <c r="E142" s="184" t="s">
        <v>5293</v>
      </c>
      <c r="F142" s="182">
        <v>5027</v>
      </c>
      <c r="G142" s="184" t="s">
        <v>5305</v>
      </c>
      <c r="H142" s="182">
        <v>2004</v>
      </c>
      <c r="I142" s="185" t="s">
        <v>5306</v>
      </c>
      <c r="J142" s="418">
        <v>243141.67</v>
      </c>
      <c r="K142" s="182" t="s">
        <v>867</v>
      </c>
      <c r="L142" s="185" t="s">
        <v>5296</v>
      </c>
      <c r="M142" s="185" t="s">
        <v>5307</v>
      </c>
      <c r="N142" s="185" t="s">
        <v>5308</v>
      </c>
      <c r="O142" s="185" t="s">
        <v>5309</v>
      </c>
      <c r="P142" s="182">
        <v>39850</v>
      </c>
      <c r="Q142" s="182">
        <v>58.86</v>
      </c>
      <c r="R142" s="182">
        <v>28.6</v>
      </c>
      <c r="S142" s="182">
        <v>17.88</v>
      </c>
      <c r="T142" s="182">
        <v>12.38</v>
      </c>
      <c r="U142" s="182">
        <v>58.86</v>
      </c>
      <c r="V142" s="182">
        <v>100</v>
      </c>
      <c r="W142" s="182" t="s">
        <v>1144</v>
      </c>
      <c r="X142" s="419" t="s">
        <v>8599</v>
      </c>
      <c r="Y142" s="182">
        <v>3</v>
      </c>
      <c r="Z142" s="182">
        <v>2</v>
      </c>
      <c r="AA142" s="182">
        <v>3</v>
      </c>
      <c r="AB142" s="182">
        <v>32</v>
      </c>
      <c r="AC142" s="182" t="s">
        <v>5310</v>
      </c>
      <c r="AD142" s="182"/>
      <c r="AE142" s="182">
        <v>5</v>
      </c>
      <c r="AF142" s="420">
        <v>100</v>
      </c>
      <c r="AG142" s="190" t="s">
        <v>5292</v>
      </c>
      <c r="AH142" s="182" t="s">
        <v>5293</v>
      </c>
      <c r="AI142" s="421">
        <v>25</v>
      </c>
      <c r="AJ142" s="190" t="s">
        <v>5311</v>
      </c>
      <c r="AK142" s="182" t="s">
        <v>5312</v>
      </c>
      <c r="AL142" s="421">
        <v>25</v>
      </c>
      <c r="AM142" s="190" t="s">
        <v>5313</v>
      </c>
      <c r="AN142" s="182" t="s">
        <v>5314</v>
      </c>
      <c r="AO142" s="421">
        <v>25</v>
      </c>
      <c r="AP142" s="190" t="s">
        <v>5315</v>
      </c>
      <c r="AQ142" s="182" t="s">
        <v>5316</v>
      </c>
      <c r="AR142" s="421">
        <v>25</v>
      </c>
      <c r="AS142" s="190"/>
      <c r="AT142" s="182"/>
      <c r="AU142" s="422"/>
      <c r="AV142" s="190"/>
      <c r="AW142" s="182"/>
      <c r="AX142" s="191"/>
    </row>
    <row r="143" spans="1:50" s="88" customFormat="1" ht="26.6" x14ac:dyDescent="0.25">
      <c r="A143" s="182">
        <v>106</v>
      </c>
      <c r="B143" s="147" t="s">
        <v>5179</v>
      </c>
      <c r="C143" s="182"/>
      <c r="D143" s="183" t="s">
        <v>5317</v>
      </c>
      <c r="E143" s="184" t="s">
        <v>5318</v>
      </c>
      <c r="F143" s="182">
        <v>14130</v>
      </c>
      <c r="G143" s="184" t="s">
        <v>5319</v>
      </c>
      <c r="H143" s="182">
        <v>2008</v>
      </c>
      <c r="I143" s="185" t="s">
        <v>5320</v>
      </c>
      <c r="J143" s="418">
        <v>210000</v>
      </c>
      <c r="K143" s="182" t="s">
        <v>655</v>
      </c>
      <c r="L143" s="185" t="s">
        <v>2553</v>
      </c>
      <c r="M143" s="185" t="s">
        <v>5321</v>
      </c>
      <c r="N143" s="185" t="s">
        <v>5322</v>
      </c>
      <c r="O143" s="185" t="s">
        <v>5323</v>
      </c>
      <c r="P143" s="182" t="s">
        <v>5324</v>
      </c>
      <c r="Q143" s="182">
        <v>54.97</v>
      </c>
      <c r="R143" s="182">
        <v>24.71</v>
      </c>
      <c r="S143" s="182">
        <v>17.88</v>
      </c>
      <c r="T143" s="182">
        <v>12.38</v>
      </c>
      <c r="U143" s="182">
        <v>54.97</v>
      </c>
      <c r="V143" s="182">
        <v>100</v>
      </c>
      <c r="W143" s="182">
        <v>81.558687809789589</v>
      </c>
      <c r="X143" s="419" t="s">
        <v>8599</v>
      </c>
      <c r="Y143" s="182">
        <v>6</v>
      </c>
      <c r="Z143" s="182">
        <v>1</v>
      </c>
      <c r="AA143" s="182">
        <v>1</v>
      </c>
      <c r="AB143" s="182">
        <v>45</v>
      </c>
      <c r="AC143" s="182" t="s">
        <v>5325</v>
      </c>
      <c r="AD143" s="182"/>
      <c r="AE143" s="182">
        <v>5</v>
      </c>
      <c r="AF143" s="420">
        <v>100</v>
      </c>
      <c r="AG143" s="190" t="s">
        <v>5317</v>
      </c>
      <c r="AH143" s="182" t="s">
        <v>5318</v>
      </c>
      <c r="AI143" s="421">
        <v>33</v>
      </c>
      <c r="AJ143" s="190" t="s">
        <v>4867</v>
      </c>
      <c r="AK143" s="182" t="s">
        <v>4872</v>
      </c>
      <c r="AL143" s="421">
        <v>33</v>
      </c>
      <c r="AM143" s="190" t="s">
        <v>2479</v>
      </c>
      <c r="AN143" s="182" t="s">
        <v>4850</v>
      </c>
      <c r="AO143" s="421">
        <v>33</v>
      </c>
      <c r="AP143" s="190"/>
      <c r="AQ143" s="182"/>
      <c r="AR143" s="421" t="s">
        <v>5189</v>
      </c>
      <c r="AS143" s="190"/>
      <c r="AT143" s="182"/>
      <c r="AU143" s="422"/>
      <c r="AV143" s="190"/>
      <c r="AW143" s="182"/>
      <c r="AX143" s="191"/>
    </row>
    <row r="144" spans="1:50" s="88" customFormat="1" ht="93.05" x14ac:dyDescent="0.25">
      <c r="A144" s="182">
        <v>106</v>
      </c>
      <c r="B144" s="147" t="s">
        <v>5179</v>
      </c>
      <c r="C144" s="182"/>
      <c r="D144" s="183" t="s">
        <v>5326</v>
      </c>
      <c r="E144" s="184" t="s">
        <v>5327</v>
      </c>
      <c r="F144" s="182">
        <v>3332</v>
      </c>
      <c r="G144" s="184" t="s">
        <v>5328</v>
      </c>
      <c r="H144" s="182">
        <v>2007</v>
      </c>
      <c r="I144" s="185" t="s">
        <v>5329</v>
      </c>
      <c r="J144" s="418">
        <v>76157.899999999994</v>
      </c>
      <c r="K144" s="182" t="s">
        <v>655</v>
      </c>
      <c r="L144" s="185" t="s">
        <v>5330</v>
      </c>
      <c r="M144" s="185" t="s">
        <v>5331</v>
      </c>
      <c r="N144" s="185" t="s">
        <v>5332</v>
      </c>
      <c r="O144" s="185" t="s">
        <v>5333</v>
      </c>
      <c r="P144" s="182" t="s">
        <v>5334</v>
      </c>
      <c r="Q144" s="182">
        <v>39.22</v>
      </c>
      <c r="R144" s="182">
        <v>8.9600000000000009</v>
      </c>
      <c r="S144" s="182">
        <v>17.88</v>
      </c>
      <c r="T144" s="182">
        <v>12.38</v>
      </c>
      <c r="U144" s="182">
        <v>39.22</v>
      </c>
      <c r="V144" s="182">
        <v>100</v>
      </c>
      <c r="W144" s="182">
        <v>72.205528571428573</v>
      </c>
      <c r="X144" s="419" t="s">
        <v>8599</v>
      </c>
      <c r="Y144" s="182">
        <v>6</v>
      </c>
      <c r="Z144" s="182">
        <v>1</v>
      </c>
      <c r="AA144" s="182">
        <v>1</v>
      </c>
      <c r="AB144" s="182">
        <v>46</v>
      </c>
      <c r="AC144" s="182" t="s">
        <v>5335</v>
      </c>
      <c r="AD144" s="182"/>
      <c r="AE144" s="182">
        <v>5</v>
      </c>
      <c r="AF144" s="420">
        <v>100</v>
      </c>
      <c r="AG144" s="190" t="s">
        <v>5336</v>
      </c>
      <c r="AH144" s="182" t="s">
        <v>5198</v>
      </c>
      <c r="AI144" s="421">
        <v>50</v>
      </c>
      <c r="AJ144" s="190" t="s">
        <v>5326</v>
      </c>
      <c r="AK144" s="182" t="s">
        <v>5337</v>
      </c>
      <c r="AL144" s="421">
        <v>50</v>
      </c>
      <c r="AM144" s="190"/>
      <c r="AN144" s="182"/>
      <c r="AO144" s="421" t="s">
        <v>5189</v>
      </c>
      <c r="AP144" s="190"/>
      <c r="AQ144" s="182"/>
      <c r="AR144" s="421" t="s">
        <v>5189</v>
      </c>
      <c r="AS144" s="190"/>
      <c r="AT144" s="182"/>
      <c r="AU144" s="422"/>
      <c r="AV144" s="190"/>
      <c r="AW144" s="182"/>
      <c r="AX144" s="191"/>
    </row>
    <row r="145" spans="1:50" s="88" customFormat="1" ht="79.75" x14ac:dyDescent="0.25">
      <c r="A145" s="182">
        <v>106</v>
      </c>
      <c r="B145" s="147" t="s">
        <v>5179</v>
      </c>
      <c r="C145" s="182"/>
      <c r="D145" s="183" t="s">
        <v>5224</v>
      </c>
      <c r="E145" s="184" t="s">
        <v>5228</v>
      </c>
      <c r="F145" s="182">
        <v>12314</v>
      </c>
      <c r="G145" s="184" t="s">
        <v>5338</v>
      </c>
      <c r="H145" s="182">
        <v>2012</v>
      </c>
      <c r="I145" s="185" t="s">
        <v>5339</v>
      </c>
      <c r="J145" s="418">
        <v>567120</v>
      </c>
      <c r="K145" s="182" t="s">
        <v>677</v>
      </c>
      <c r="L145" s="185" t="s">
        <v>5340</v>
      </c>
      <c r="M145" s="185" t="s">
        <v>5341</v>
      </c>
      <c r="N145" s="185" t="s">
        <v>5342</v>
      </c>
      <c r="O145" s="185" t="s">
        <v>5343</v>
      </c>
      <c r="P145" s="182" t="s">
        <v>5344</v>
      </c>
      <c r="Q145" s="182">
        <v>88.6</v>
      </c>
      <c r="R145" s="182">
        <v>66.72</v>
      </c>
      <c r="S145" s="182">
        <v>7.78</v>
      </c>
      <c r="T145" s="182">
        <v>14.1</v>
      </c>
      <c r="U145" s="182">
        <v>88.6</v>
      </c>
      <c r="V145" s="182">
        <v>100</v>
      </c>
      <c r="W145" s="182">
        <v>0</v>
      </c>
      <c r="X145" s="419" t="s">
        <v>8599</v>
      </c>
      <c r="Y145" s="182">
        <v>1</v>
      </c>
      <c r="Z145" s="182">
        <v>1</v>
      </c>
      <c r="AA145" s="182">
        <v>7</v>
      </c>
      <c r="AB145" s="182">
        <v>41</v>
      </c>
      <c r="AC145" s="182" t="s">
        <v>5345</v>
      </c>
      <c r="AD145" s="182"/>
      <c r="AE145" s="182">
        <v>5</v>
      </c>
      <c r="AF145" s="420">
        <v>100</v>
      </c>
      <c r="AG145" s="190" t="s">
        <v>5224</v>
      </c>
      <c r="AH145" s="182" t="s">
        <v>5225</v>
      </c>
      <c r="AI145" s="421">
        <v>33</v>
      </c>
      <c r="AJ145" s="190" t="s">
        <v>5214</v>
      </c>
      <c r="AK145" s="182" t="s">
        <v>5223</v>
      </c>
      <c r="AL145" s="421">
        <v>33</v>
      </c>
      <c r="AM145" s="190" t="s">
        <v>3705</v>
      </c>
      <c r="AN145" s="182" t="s">
        <v>5346</v>
      </c>
      <c r="AO145" s="421">
        <v>33</v>
      </c>
      <c r="AP145" s="190"/>
      <c r="AQ145" s="182"/>
      <c r="AR145" s="421"/>
      <c r="AS145" s="190"/>
      <c r="AT145" s="182"/>
      <c r="AU145" s="422"/>
      <c r="AV145" s="190"/>
      <c r="AW145" s="182"/>
      <c r="AX145" s="191"/>
    </row>
    <row r="146" spans="1:50" s="88" customFormat="1" ht="39.9" x14ac:dyDescent="0.25">
      <c r="A146" s="182">
        <v>106</v>
      </c>
      <c r="B146" s="147" t="s">
        <v>5179</v>
      </c>
      <c r="C146" s="182"/>
      <c r="D146" s="183" t="s">
        <v>5292</v>
      </c>
      <c r="E146" s="184" t="s">
        <v>5293</v>
      </c>
      <c r="F146" s="182">
        <v>5027</v>
      </c>
      <c r="G146" s="184" t="s">
        <v>5347</v>
      </c>
      <c r="H146" s="182">
        <v>2008</v>
      </c>
      <c r="I146" s="185" t="s">
        <v>5348</v>
      </c>
      <c r="J146" s="418">
        <v>78200</v>
      </c>
      <c r="K146" s="182" t="s">
        <v>655</v>
      </c>
      <c r="L146" s="185" t="s">
        <v>5296</v>
      </c>
      <c r="M146" s="185" t="s">
        <v>5349</v>
      </c>
      <c r="N146" s="185" t="s">
        <v>5350</v>
      </c>
      <c r="O146" s="185" t="s">
        <v>5351</v>
      </c>
      <c r="P146" s="182" t="s">
        <v>5352</v>
      </c>
      <c r="Q146" s="182">
        <v>39.46</v>
      </c>
      <c r="R146" s="182">
        <v>9.1999999999999993</v>
      </c>
      <c r="S146" s="182">
        <v>17.88</v>
      </c>
      <c r="T146" s="182">
        <v>12.38</v>
      </c>
      <c r="U146" s="182">
        <v>39.46</v>
      </c>
      <c r="V146" s="182">
        <v>100</v>
      </c>
      <c r="W146" s="182">
        <v>45.034929741676862</v>
      </c>
      <c r="X146" s="419" t="s">
        <v>8599</v>
      </c>
      <c r="Y146" s="182">
        <v>3</v>
      </c>
      <c r="Z146" s="182">
        <v>11</v>
      </c>
      <c r="AA146" s="182">
        <v>3</v>
      </c>
      <c r="AB146" s="182">
        <v>32</v>
      </c>
      <c r="AC146" s="182" t="s">
        <v>5353</v>
      </c>
      <c r="AD146" s="182"/>
      <c r="AE146" s="182">
        <v>5</v>
      </c>
      <c r="AF146" s="420">
        <v>100</v>
      </c>
      <c r="AG146" s="190" t="s">
        <v>5292</v>
      </c>
      <c r="AH146" s="182" t="s">
        <v>5293</v>
      </c>
      <c r="AI146" s="421">
        <v>25</v>
      </c>
      <c r="AJ146" s="190" t="s">
        <v>5354</v>
      </c>
      <c r="AK146" s="182" t="s">
        <v>5355</v>
      </c>
      <c r="AL146" s="421">
        <v>25</v>
      </c>
      <c r="AM146" s="190" t="s">
        <v>5356</v>
      </c>
      <c r="AN146" s="182" t="s">
        <v>3074</v>
      </c>
      <c r="AO146" s="421">
        <v>25</v>
      </c>
      <c r="AP146" s="190" t="s">
        <v>5357</v>
      </c>
      <c r="AQ146" s="182" t="s">
        <v>5358</v>
      </c>
      <c r="AR146" s="421">
        <v>25</v>
      </c>
      <c r="AS146" s="190"/>
      <c r="AT146" s="182"/>
      <c r="AU146" s="422"/>
      <c r="AV146" s="190"/>
      <c r="AW146" s="182"/>
      <c r="AX146" s="191"/>
    </row>
    <row r="147" spans="1:50" s="88" customFormat="1" ht="186.1" x14ac:dyDescent="0.25">
      <c r="A147" s="182">
        <v>106</v>
      </c>
      <c r="B147" s="147" t="s">
        <v>5179</v>
      </c>
      <c r="C147" s="182"/>
      <c r="D147" s="183" t="s">
        <v>5326</v>
      </c>
      <c r="E147" s="184" t="s">
        <v>5327</v>
      </c>
      <c r="F147" s="182">
        <v>3332</v>
      </c>
      <c r="G147" s="184" t="s">
        <v>4207</v>
      </c>
      <c r="H147" s="182">
        <v>2005</v>
      </c>
      <c r="I147" s="185" t="s">
        <v>5359</v>
      </c>
      <c r="J147" s="418">
        <v>121598.22295943915</v>
      </c>
      <c r="K147" s="182" t="s">
        <v>664</v>
      </c>
      <c r="L147" s="185" t="s">
        <v>5360</v>
      </c>
      <c r="M147" s="185" t="s">
        <v>5361</v>
      </c>
      <c r="N147" s="185" t="s">
        <v>5362</v>
      </c>
      <c r="O147" s="185" t="s">
        <v>5363</v>
      </c>
      <c r="P147" s="182">
        <v>35941</v>
      </c>
      <c r="Q147" s="182">
        <v>44.57</v>
      </c>
      <c r="R147" s="182">
        <v>14.31</v>
      </c>
      <c r="S147" s="182">
        <v>17.88</v>
      </c>
      <c r="T147" s="182">
        <v>12.38</v>
      </c>
      <c r="U147" s="182">
        <v>44.57</v>
      </c>
      <c r="V147" s="182">
        <v>100</v>
      </c>
      <c r="W147" s="182">
        <v>100</v>
      </c>
      <c r="X147" s="419" t="s">
        <v>8599</v>
      </c>
      <c r="Y147" s="182">
        <v>5</v>
      </c>
      <c r="Z147" s="182">
        <v>1</v>
      </c>
      <c r="AA147" s="182"/>
      <c r="AB147" s="182">
        <v>34</v>
      </c>
      <c r="AC147" s="182" t="s">
        <v>5364</v>
      </c>
      <c r="AD147" s="182"/>
      <c r="AE147" s="182">
        <v>5</v>
      </c>
      <c r="AF147" s="420">
        <v>100</v>
      </c>
      <c r="AG147" s="190" t="s">
        <v>5326</v>
      </c>
      <c r="AH147" s="182" t="s">
        <v>5337</v>
      </c>
      <c r="AI147" s="421">
        <v>25</v>
      </c>
      <c r="AJ147" s="190" t="s">
        <v>5365</v>
      </c>
      <c r="AK147" s="182" t="s">
        <v>5366</v>
      </c>
      <c r="AL147" s="421">
        <v>25</v>
      </c>
      <c r="AM147" s="190" t="s">
        <v>5367</v>
      </c>
      <c r="AN147" s="182" t="s">
        <v>5366</v>
      </c>
      <c r="AO147" s="421">
        <v>25</v>
      </c>
      <c r="AP147" s="190" t="s">
        <v>5368</v>
      </c>
      <c r="AQ147" s="182" t="s">
        <v>5366</v>
      </c>
      <c r="AR147" s="421">
        <v>25</v>
      </c>
      <c r="AS147" s="190"/>
      <c r="AT147" s="182"/>
      <c r="AU147" s="422"/>
      <c r="AV147" s="190"/>
      <c r="AW147" s="182"/>
      <c r="AX147" s="191"/>
    </row>
    <row r="148" spans="1:50" s="88" customFormat="1" ht="39.9" x14ac:dyDescent="0.25">
      <c r="A148" s="182">
        <v>106</v>
      </c>
      <c r="B148" s="147" t="s">
        <v>5179</v>
      </c>
      <c r="C148" s="182"/>
      <c r="D148" s="183" t="s">
        <v>2733</v>
      </c>
      <c r="E148" s="184" t="s">
        <v>4389</v>
      </c>
      <c r="F148" s="182">
        <v>7561</v>
      </c>
      <c r="G148" s="184" t="s">
        <v>5369</v>
      </c>
      <c r="H148" s="182">
        <v>2003</v>
      </c>
      <c r="I148" s="185" t="s">
        <v>5370</v>
      </c>
      <c r="J148" s="418">
        <v>62522.8</v>
      </c>
      <c r="K148" s="182" t="s">
        <v>867</v>
      </c>
      <c r="L148" s="185" t="s">
        <v>5371</v>
      </c>
      <c r="M148" s="185" t="s">
        <v>5372</v>
      </c>
      <c r="N148" s="185" t="s">
        <v>5373</v>
      </c>
      <c r="O148" s="185"/>
      <c r="P148" s="182" t="s">
        <v>5374</v>
      </c>
      <c r="Q148" s="182">
        <v>37.619999999999997</v>
      </c>
      <c r="R148" s="182">
        <v>7.36</v>
      </c>
      <c r="S148" s="182">
        <v>17.88</v>
      </c>
      <c r="T148" s="182">
        <v>12.38</v>
      </c>
      <c r="U148" s="182">
        <v>37.619999999999997</v>
      </c>
      <c r="V148" s="182">
        <v>100</v>
      </c>
      <c r="W148" s="182">
        <v>100</v>
      </c>
      <c r="X148" s="419" t="s">
        <v>8599</v>
      </c>
      <c r="Y148" s="182">
        <v>3</v>
      </c>
      <c r="Z148" s="182">
        <v>8</v>
      </c>
      <c r="AA148" s="182">
        <v>1</v>
      </c>
      <c r="AB148" s="182">
        <v>67</v>
      </c>
      <c r="AC148" s="182" t="s">
        <v>5375</v>
      </c>
      <c r="AD148" s="182">
        <v>0</v>
      </c>
      <c r="AE148" s="182">
        <v>5</v>
      </c>
      <c r="AF148" s="420">
        <v>100</v>
      </c>
      <c r="AG148" s="190" t="s">
        <v>4486</v>
      </c>
      <c r="AH148" s="182" t="s">
        <v>4260</v>
      </c>
      <c r="AI148" s="421">
        <v>25</v>
      </c>
      <c r="AJ148" s="190" t="s">
        <v>2733</v>
      </c>
      <c r="AK148" s="182" t="s">
        <v>4389</v>
      </c>
      <c r="AL148" s="421">
        <v>25</v>
      </c>
      <c r="AM148" s="190" t="s">
        <v>5376</v>
      </c>
      <c r="AN148" s="182" t="s">
        <v>4260</v>
      </c>
      <c r="AO148" s="421">
        <v>25</v>
      </c>
      <c r="AP148" s="190" t="s">
        <v>5377</v>
      </c>
      <c r="AQ148" s="182" t="s">
        <v>4389</v>
      </c>
      <c r="AR148" s="421">
        <v>25</v>
      </c>
      <c r="AS148" s="190"/>
      <c r="AT148" s="182"/>
      <c r="AU148" s="422"/>
      <c r="AV148" s="190"/>
      <c r="AW148" s="182"/>
      <c r="AX148" s="191"/>
    </row>
    <row r="149" spans="1:50" s="88" customFormat="1" ht="106.35" x14ac:dyDescent="0.25">
      <c r="A149" s="182">
        <v>106</v>
      </c>
      <c r="B149" s="147" t="s">
        <v>5179</v>
      </c>
      <c r="C149" s="182"/>
      <c r="D149" s="183" t="s">
        <v>5378</v>
      </c>
      <c r="E149" s="184" t="s">
        <v>5379</v>
      </c>
      <c r="F149" s="182">
        <v>1339</v>
      </c>
      <c r="G149" s="184" t="s">
        <v>5380</v>
      </c>
      <c r="H149" s="182">
        <v>2007</v>
      </c>
      <c r="I149" s="185" t="s">
        <v>5381</v>
      </c>
      <c r="J149" s="418">
        <v>67200</v>
      </c>
      <c r="K149" s="182" t="s">
        <v>655</v>
      </c>
      <c r="L149" s="185" t="s">
        <v>5382</v>
      </c>
      <c r="M149" s="185" t="s">
        <v>5383</v>
      </c>
      <c r="N149" s="185" t="s">
        <v>5384</v>
      </c>
      <c r="O149" s="185" t="s">
        <v>5385</v>
      </c>
      <c r="P149" s="182" t="s">
        <v>5386</v>
      </c>
      <c r="Q149" s="182">
        <v>38.17</v>
      </c>
      <c r="R149" s="182">
        <v>7.91</v>
      </c>
      <c r="S149" s="182">
        <v>17.88</v>
      </c>
      <c r="T149" s="182">
        <v>12.38</v>
      </c>
      <c r="U149" s="182">
        <v>38.17</v>
      </c>
      <c r="V149" s="182">
        <v>100</v>
      </c>
      <c r="W149" s="182" t="s">
        <v>1144</v>
      </c>
      <c r="X149" s="419" t="s">
        <v>8599</v>
      </c>
      <c r="Y149" s="182">
        <v>6</v>
      </c>
      <c r="Z149" s="182">
        <v>1</v>
      </c>
      <c r="AA149" s="182">
        <v>5</v>
      </c>
      <c r="AB149" s="182">
        <v>63</v>
      </c>
      <c r="AC149" s="182" t="s">
        <v>5387</v>
      </c>
      <c r="AD149" s="182">
        <v>0</v>
      </c>
      <c r="AE149" s="182">
        <v>5</v>
      </c>
      <c r="AF149" s="420">
        <v>100</v>
      </c>
      <c r="AG149" s="190" t="s">
        <v>5378</v>
      </c>
      <c r="AH149" s="182" t="s">
        <v>5388</v>
      </c>
      <c r="AI149" s="421">
        <v>25</v>
      </c>
      <c r="AJ149" s="190" t="s">
        <v>5378</v>
      </c>
      <c r="AK149" s="182" t="s">
        <v>5388</v>
      </c>
      <c r="AL149" s="421">
        <v>25</v>
      </c>
      <c r="AM149" s="190" t="s">
        <v>5378</v>
      </c>
      <c r="AN149" s="182" t="s">
        <v>5388</v>
      </c>
      <c r="AO149" s="421">
        <v>25</v>
      </c>
      <c r="AP149" s="190" t="s">
        <v>5378</v>
      </c>
      <c r="AQ149" s="182" t="s">
        <v>5388</v>
      </c>
      <c r="AR149" s="421">
        <v>25</v>
      </c>
      <c r="AS149" s="190"/>
      <c r="AT149" s="182"/>
      <c r="AU149" s="422"/>
      <c r="AV149" s="190"/>
      <c r="AW149" s="182"/>
      <c r="AX149" s="191"/>
    </row>
    <row r="150" spans="1:50" s="88" customFormat="1" ht="39.9" x14ac:dyDescent="0.25">
      <c r="A150" s="182">
        <v>106</v>
      </c>
      <c r="B150" s="147" t="s">
        <v>5179</v>
      </c>
      <c r="C150" s="182"/>
      <c r="D150" s="183" t="s">
        <v>5234</v>
      </c>
      <c r="E150" s="184" t="s">
        <v>4991</v>
      </c>
      <c r="F150" s="182">
        <v>4587</v>
      </c>
      <c r="G150" s="184" t="s">
        <v>5389</v>
      </c>
      <c r="H150" s="182">
        <v>2004</v>
      </c>
      <c r="I150" s="185" t="s">
        <v>5390</v>
      </c>
      <c r="J150" s="418">
        <v>52228.547988649647</v>
      </c>
      <c r="K150" s="182" t="s">
        <v>664</v>
      </c>
      <c r="L150" s="185" t="s">
        <v>5391</v>
      </c>
      <c r="M150" s="185" t="s">
        <v>5392</v>
      </c>
      <c r="N150" s="185" t="s">
        <v>5393</v>
      </c>
      <c r="O150" s="185" t="s">
        <v>5394</v>
      </c>
      <c r="P150" s="182">
        <v>41790</v>
      </c>
      <c r="Q150" s="182">
        <v>36.4</v>
      </c>
      <c r="R150" s="182">
        <v>6.14</v>
      </c>
      <c r="S150" s="182">
        <v>17.88</v>
      </c>
      <c r="T150" s="182">
        <v>12.38</v>
      </c>
      <c r="U150" s="182">
        <v>36.4</v>
      </c>
      <c r="V150" s="182">
        <v>100</v>
      </c>
      <c r="W150" s="182">
        <v>100</v>
      </c>
      <c r="X150" s="419" t="s">
        <v>8599</v>
      </c>
      <c r="Y150" s="182">
        <v>6</v>
      </c>
      <c r="Z150" s="182">
        <v>3</v>
      </c>
      <c r="AA150" s="182">
        <v>4</v>
      </c>
      <c r="AB150" s="182">
        <v>44</v>
      </c>
      <c r="AC150" s="182" t="s">
        <v>5395</v>
      </c>
      <c r="AD150" s="182"/>
      <c r="AE150" s="182">
        <v>5</v>
      </c>
      <c r="AF150" s="420">
        <v>100</v>
      </c>
      <c r="AG150" s="190" t="s">
        <v>5234</v>
      </c>
      <c r="AH150" s="182" t="s">
        <v>5242</v>
      </c>
      <c r="AI150" s="421">
        <v>25</v>
      </c>
      <c r="AJ150" s="190" t="s">
        <v>5244</v>
      </c>
      <c r="AK150" s="182" t="s">
        <v>5245</v>
      </c>
      <c r="AL150" s="421">
        <v>25</v>
      </c>
      <c r="AM150" s="190" t="s">
        <v>5396</v>
      </c>
      <c r="AN150" s="182" t="s">
        <v>5397</v>
      </c>
      <c r="AO150" s="421">
        <v>25</v>
      </c>
      <c r="AP150" s="190" t="s">
        <v>5244</v>
      </c>
      <c r="AQ150" s="182" t="s">
        <v>5245</v>
      </c>
      <c r="AR150" s="421">
        <v>25</v>
      </c>
      <c r="AS150" s="190"/>
      <c r="AT150" s="182"/>
      <c r="AU150" s="422"/>
      <c r="AV150" s="190"/>
      <c r="AW150" s="182"/>
      <c r="AX150" s="191"/>
    </row>
    <row r="151" spans="1:50" s="88" customFormat="1" ht="53.2" x14ac:dyDescent="0.25">
      <c r="A151" s="182">
        <v>106</v>
      </c>
      <c r="B151" s="147" t="s">
        <v>5179</v>
      </c>
      <c r="C151" s="182"/>
      <c r="D151" s="183" t="s">
        <v>5234</v>
      </c>
      <c r="E151" s="184" t="s">
        <v>4991</v>
      </c>
      <c r="F151" s="182">
        <v>4587</v>
      </c>
      <c r="G151" s="184" t="s">
        <v>5398</v>
      </c>
      <c r="H151" s="182">
        <v>2002</v>
      </c>
      <c r="I151" s="185" t="s">
        <v>5399</v>
      </c>
      <c r="J151" s="418">
        <v>112852.05575029211</v>
      </c>
      <c r="K151" s="182" t="s">
        <v>867</v>
      </c>
      <c r="L151" s="185" t="s">
        <v>5400</v>
      </c>
      <c r="M151" s="185" t="s">
        <v>5401</v>
      </c>
      <c r="N151" s="185" t="s">
        <v>5402</v>
      </c>
      <c r="O151" s="185" t="s">
        <v>5403</v>
      </c>
      <c r="P151" s="182">
        <v>39264</v>
      </c>
      <c r="Q151" s="182">
        <v>43.54</v>
      </c>
      <c r="R151" s="182">
        <v>13.28</v>
      </c>
      <c r="S151" s="182">
        <v>17.88</v>
      </c>
      <c r="T151" s="182">
        <v>12.38</v>
      </c>
      <c r="U151" s="182">
        <v>43.54</v>
      </c>
      <c r="V151" s="182">
        <v>100</v>
      </c>
      <c r="W151" s="182">
        <v>100</v>
      </c>
      <c r="X151" s="419" t="s">
        <v>8599</v>
      </c>
      <c r="Y151" s="182">
        <v>1</v>
      </c>
      <c r="Z151" s="182">
        <v>1</v>
      </c>
      <c r="AA151" s="182">
        <v>7</v>
      </c>
      <c r="AB151" s="182">
        <v>44</v>
      </c>
      <c r="AC151" s="182" t="s">
        <v>5404</v>
      </c>
      <c r="AD151" s="182"/>
      <c r="AE151" s="182">
        <v>5</v>
      </c>
      <c r="AF151" s="420">
        <v>100</v>
      </c>
      <c r="AG151" s="190" t="s">
        <v>5234</v>
      </c>
      <c r="AH151" s="182" t="s">
        <v>5242</v>
      </c>
      <c r="AI151" s="421">
        <v>25</v>
      </c>
      <c r="AJ151" s="190" t="s">
        <v>5243</v>
      </c>
      <c r="AK151" s="182" t="s">
        <v>4991</v>
      </c>
      <c r="AL151" s="421">
        <v>25</v>
      </c>
      <c r="AM151" s="190" t="s">
        <v>5405</v>
      </c>
      <c r="AN151" s="182" t="s">
        <v>5245</v>
      </c>
      <c r="AO151" s="421">
        <v>25</v>
      </c>
      <c r="AP151" s="190" t="s">
        <v>5396</v>
      </c>
      <c r="AQ151" s="182" t="s">
        <v>5397</v>
      </c>
      <c r="AR151" s="421">
        <v>25</v>
      </c>
      <c r="AS151" s="190"/>
      <c r="AT151" s="182"/>
      <c r="AU151" s="422"/>
      <c r="AV151" s="190"/>
      <c r="AW151" s="182"/>
      <c r="AX151" s="191"/>
    </row>
    <row r="152" spans="1:50" s="88" customFormat="1" ht="66.5" x14ac:dyDescent="0.25">
      <c r="A152" s="182">
        <v>106</v>
      </c>
      <c r="B152" s="147" t="s">
        <v>5179</v>
      </c>
      <c r="C152" s="182"/>
      <c r="D152" s="183" t="s">
        <v>4840</v>
      </c>
      <c r="E152" s="184" t="s">
        <v>5406</v>
      </c>
      <c r="F152" s="182" t="s">
        <v>5407</v>
      </c>
      <c r="G152" s="184" t="s">
        <v>5408</v>
      </c>
      <c r="H152" s="182">
        <v>2007</v>
      </c>
      <c r="I152" s="185" t="s">
        <v>5409</v>
      </c>
      <c r="J152" s="418">
        <v>141378</v>
      </c>
      <c r="K152" s="182" t="s">
        <v>655</v>
      </c>
      <c r="L152" s="185" t="s">
        <v>5410</v>
      </c>
      <c r="M152" s="185" t="s">
        <v>5411</v>
      </c>
      <c r="N152" s="185" t="s">
        <v>5412</v>
      </c>
      <c r="O152" s="185" t="s">
        <v>5413</v>
      </c>
      <c r="P152" s="182" t="s">
        <v>5414</v>
      </c>
      <c r="Q152" s="182">
        <v>46.89</v>
      </c>
      <c r="R152" s="182">
        <v>16.63</v>
      </c>
      <c r="S152" s="182">
        <v>17.88</v>
      </c>
      <c r="T152" s="182">
        <v>12.38</v>
      </c>
      <c r="U152" s="182">
        <v>46.89</v>
      </c>
      <c r="V152" s="182">
        <v>100</v>
      </c>
      <c r="W152" s="182">
        <v>0</v>
      </c>
      <c r="X152" s="419" t="s">
        <v>8599</v>
      </c>
      <c r="Y152" s="182">
        <v>4</v>
      </c>
      <c r="Z152" s="182">
        <v>4</v>
      </c>
      <c r="AA152" s="182">
        <v>6</v>
      </c>
      <c r="AB152" s="182">
        <v>30</v>
      </c>
      <c r="AC152" s="182" t="s">
        <v>5415</v>
      </c>
      <c r="AD152" s="182"/>
      <c r="AE152" s="182">
        <v>5</v>
      </c>
      <c r="AF152" s="420">
        <v>100</v>
      </c>
      <c r="AG152" s="190" t="s">
        <v>4840</v>
      </c>
      <c r="AH152" s="182" t="s">
        <v>4841</v>
      </c>
      <c r="AI152" s="421">
        <v>100</v>
      </c>
      <c r="AJ152" s="190"/>
      <c r="AK152" s="182"/>
      <c r="AL152" s="421" t="s">
        <v>5189</v>
      </c>
      <c r="AM152" s="190"/>
      <c r="AN152" s="182"/>
      <c r="AO152" s="421" t="s">
        <v>5189</v>
      </c>
      <c r="AP152" s="190"/>
      <c r="AQ152" s="182"/>
      <c r="AR152" s="421" t="s">
        <v>5189</v>
      </c>
      <c r="AS152" s="190"/>
      <c r="AT152" s="182"/>
      <c r="AU152" s="422"/>
      <c r="AV152" s="190"/>
      <c r="AW152" s="182"/>
      <c r="AX152" s="191"/>
    </row>
    <row r="153" spans="1:50" s="88" customFormat="1" ht="26.6" x14ac:dyDescent="0.25">
      <c r="A153" s="182">
        <v>106</v>
      </c>
      <c r="B153" s="147" t="s">
        <v>5179</v>
      </c>
      <c r="C153" s="182"/>
      <c r="D153" s="183" t="s">
        <v>2509</v>
      </c>
      <c r="E153" s="184" t="s">
        <v>5416</v>
      </c>
      <c r="F153" s="182" t="s">
        <v>5417</v>
      </c>
      <c r="G153" s="184" t="s">
        <v>5418</v>
      </c>
      <c r="H153" s="182">
        <v>2002</v>
      </c>
      <c r="I153" s="185" t="s">
        <v>5419</v>
      </c>
      <c r="J153" s="418">
        <v>129196.9</v>
      </c>
      <c r="K153" s="182" t="s">
        <v>867</v>
      </c>
      <c r="L153" s="185" t="s">
        <v>5184</v>
      </c>
      <c r="M153" s="185" t="s">
        <v>5185</v>
      </c>
      <c r="N153" s="185" t="s">
        <v>5420</v>
      </c>
      <c r="O153" s="185" t="s">
        <v>5421</v>
      </c>
      <c r="P153" s="182">
        <v>39291</v>
      </c>
      <c r="Q153" s="182">
        <v>45.46</v>
      </c>
      <c r="R153" s="182">
        <v>15.2</v>
      </c>
      <c r="S153" s="182">
        <v>17.88</v>
      </c>
      <c r="T153" s="182">
        <v>12.38</v>
      </c>
      <c r="U153" s="182">
        <v>45.46</v>
      </c>
      <c r="V153" s="182">
        <v>100</v>
      </c>
      <c r="W153" s="182">
        <v>100</v>
      </c>
      <c r="X153" s="419" t="s">
        <v>8599</v>
      </c>
      <c r="Y153" s="182">
        <v>3</v>
      </c>
      <c r="Z153" s="182">
        <v>1</v>
      </c>
      <c r="AA153" s="182">
        <v>3</v>
      </c>
      <c r="AB153" s="182">
        <v>44</v>
      </c>
      <c r="AC153" s="182" t="s">
        <v>5422</v>
      </c>
      <c r="AD153" s="182"/>
      <c r="AE153" s="182">
        <v>5</v>
      </c>
      <c r="AF153" s="420">
        <v>100</v>
      </c>
      <c r="AG153" s="190" t="s">
        <v>2509</v>
      </c>
      <c r="AH153" s="182" t="s">
        <v>5250</v>
      </c>
      <c r="AI153" s="421">
        <v>100</v>
      </c>
      <c r="AJ153" s="190"/>
      <c r="AK153" s="182"/>
      <c r="AL153" s="421" t="s">
        <v>5189</v>
      </c>
      <c r="AM153" s="190"/>
      <c r="AN153" s="182"/>
      <c r="AO153" s="421" t="s">
        <v>5189</v>
      </c>
      <c r="AP153" s="190"/>
      <c r="AQ153" s="182"/>
      <c r="AR153" s="421" t="s">
        <v>5189</v>
      </c>
      <c r="AS153" s="190"/>
      <c r="AT153" s="182"/>
      <c r="AU153" s="422"/>
      <c r="AV153" s="190"/>
      <c r="AW153" s="182"/>
      <c r="AX153" s="191"/>
    </row>
    <row r="154" spans="1:50" s="88" customFormat="1" ht="119.65" x14ac:dyDescent="0.25">
      <c r="A154" s="182">
        <v>106</v>
      </c>
      <c r="B154" s="147" t="s">
        <v>5179</v>
      </c>
      <c r="C154" s="182"/>
      <c r="D154" s="183" t="s">
        <v>5423</v>
      </c>
      <c r="E154" s="184" t="s">
        <v>5424</v>
      </c>
      <c r="F154" s="182">
        <v>9090</v>
      </c>
      <c r="G154" s="184" t="s">
        <v>5425</v>
      </c>
      <c r="H154" s="182">
        <v>2007</v>
      </c>
      <c r="I154" s="185" t="s">
        <v>5426</v>
      </c>
      <c r="J154" s="418">
        <v>52450</v>
      </c>
      <c r="K154" s="182" t="s">
        <v>655</v>
      </c>
      <c r="L154" s="185" t="s">
        <v>5427</v>
      </c>
      <c r="M154" s="185" t="s">
        <v>5428</v>
      </c>
      <c r="N154" s="185" t="s">
        <v>5429</v>
      </c>
      <c r="O154" s="185" t="s">
        <v>5430</v>
      </c>
      <c r="P154" s="182" t="s">
        <v>5431</v>
      </c>
      <c r="Q154" s="182">
        <v>36.43</v>
      </c>
      <c r="R154" s="182">
        <v>6.17</v>
      </c>
      <c r="S154" s="182">
        <v>17.88</v>
      </c>
      <c r="T154" s="182">
        <v>12.38</v>
      </c>
      <c r="U154" s="182">
        <v>36.43</v>
      </c>
      <c r="V154" s="182">
        <v>100</v>
      </c>
      <c r="W154" s="182" t="s">
        <v>1144</v>
      </c>
      <c r="X154" s="419" t="s">
        <v>8599</v>
      </c>
      <c r="Y154" s="182">
        <v>1</v>
      </c>
      <c r="Z154" s="182">
        <v>1</v>
      </c>
      <c r="AA154" s="182">
        <v>3</v>
      </c>
      <c r="AB154" s="182">
        <v>44</v>
      </c>
      <c r="AC154" s="182" t="s">
        <v>5432</v>
      </c>
      <c r="AD154" s="182"/>
      <c r="AE154" s="182">
        <v>5</v>
      </c>
      <c r="AF154" s="420">
        <v>100</v>
      </c>
      <c r="AG154" s="190" t="s">
        <v>5423</v>
      </c>
      <c r="AH154" s="182" t="s">
        <v>5433</v>
      </c>
      <c r="AI154" s="421">
        <v>25</v>
      </c>
      <c r="AJ154" s="190" t="s">
        <v>5434</v>
      </c>
      <c r="AK154" s="182" t="s">
        <v>5435</v>
      </c>
      <c r="AL154" s="421">
        <v>25</v>
      </c>
      <c r="AM154" s="190" t="s">
        <v>5436</v>
      </c>
      <c r="AN154" s="182" t="s">
        <v>5437</v>
      </c>
      <c r="AO154" s="421">
        <v>25</v>
      </c>
      <c r="AP154" s="190" t="s">
        <v>5438</v>
      </c>
      <c r="AQ154" s="182" t="s">
        <v>5424</v>
      </c>
      <c r="AR154" s="421">
        <v>25</v>
      </c>
      <c r="AS154" s="190"/>
      <c r="AT154" s="182"/>
      <c r="AU154" s="422"/>
      <c r="AV154" s="190"/>
      <c r="AW154" s="182"/>
      <c r="AX154" s="191"/>
    </row>
    <row r="155" spans="1:50" s="88" customFormat="1" ht="79.75" x14ac:dyDescent="0.25">
      <c r="A155" s="182">
        <v>106</v>
      </c>
      <c r="B155" s="147" t="s">
        <v>5179</v>
      </c>
      <c r="C155" s="182"/>
      <c r="D155" s="183" t="s">
        <v>2503</v>
      </c>
      <c r="E155" s="184" t="s">
        <v>5439</v>
      </c>
      <c r="F155" s="182">
        <v>3317</v>
      </c>
      <c r="G155" s="184" t="s">
        <v>5440</v>
      </c>
      <c r="H155" s="182">
        <v>2012</v>
      </c>
      <c r="I155" s="185" t="s">
        <v>5441</v>
      </c>
      <c r="J155" s="418">
        <v>144840</v>
      </c>
      <c r="K155" s="182" t="s">
        <v>677</v>
      </c>
      <c r="L155" s="185" t="s">
        <v>5442</v>
      </c>
      <c r="M155" s="185" t="s">
        <v>5443</v>
      </c>
      <c r="N155" s="185" t="s">
        <v>5444</v>
      </c>
      <c r="O155" s="185" t="s">
        <v>5445</v>
      </c>
      <c r="P155" s="182" t="s">
        <v>5446</v>
      </c>
      <c r="Q155" s="182">
        <v>39.14</v>
      </c>
      <c r="R155" s="182">
        <v>17.04</v>
      </c>
      <c r="S155" s="182">
        <v>8</v>
      </c>
      <c r="T155" s="182">
        <v>14.1</v>
      </c>
      <c r="U155" s="182">
        <v>39.14</v>
      </c>
      <c r="V155" s="182">
        <v>100</v>
      </c>
      <c r="W155" s="182">
        <v>0</v>
      </c>
      <c r="X155" s="419" t="s">
        <v>8599</v>
      </c>
      <c r="Y155" s="182">
        <v>3</v>
      </c>
      <c r="Z155" s="182">
        <v>2</v>
      </c>
      <c r="AA155" s="182">
        <v>3</v>
      </c>
      <c r="AB155" s="182">
        <v>44</v>
      </c>
      <c r="AC155" s="182" t="s">
        <v>5447</v>
      </c>
      <c r="AD155" s="182"/>
      <c r="AE155" s="182">
        <v>5</v>
      </c>
      <c r="AF155" s="420">
        <v>100</v>
      </c>
      <c r="AG155" s="190" t="s">
        <v>2503</v>
      </c>
      <c r="AH155" s="182" t="s">
        <v>5439</v>
      </c>
      <c r="AI155" s="421">
        <v>100</v>
      </c>
      <c r="AJ155" s="190"/>
      <c r="AK155" s="182"/>
      <c r="AL155" s="421"/>
      <c r="AM155" s="190"/>
      <c r="AN155" s="182"/>
      <c r="AO155" s="421"/>
      <c r="AP155" s="190"/>
      <c r="AQ155" s="182"/>
      <c r="AR155" s="421"/>
      <c r="AS155" s="190"/>
      <c r="AT155" s="182"/>
      <c r="AU155" s="422"/>
      <c r="AV155" s="190"/>
      <c r="AW155" s="182"/>
      <c r="AX155" s="191"/>
    </row>
    <row r="156" spans="1:50" s="88" customFormat="1" ht="119.65" x14ac:dyDescent="0.25">
      <c r="A156" s="182">
        <v>106</v>
      </c>
      <c r="B156" s="147" t="s">
        <v>5179</v>
      </c>
      <c r="C156" s="182"/>
      <c r="D156" s="183" t="s">
        <v>2733</v>
      </c>
      <c r="E156" s="184" t="s">
        <v>5448</v>
      </c>
      <c r="F156" s="182">
        <v>18801</v>
      </c>
      <c r="G156" s="184" t="s">
        <v>5449</v>
      </c>
      <c r="H156" s="182">
        <v>2010</v>
      </c>
      <c r="I156" s="185" t="s">
        <v>5450</v>
      </c>
      <c r="J156" s="418">
        <v>901938</v>
      </c>
      <c r="K156" s="182" t="s">
        <v>677</v>
      </c>
      <c r="L156" s="185" t="s">
        <v>5451</v>
      </c>
      <c r="M156" s="185" t="s">
        <v>5452</v>
      </c>
      <c r="N156" s="185" t="s">
        <v>5453</v>
      </c>
      <c r="O156" s="185" t="s">
        <v>5454</v>
      </c>
      <c r="P156" s="182" t="s">
        <v>5455</v>
      </c>
      <c r="Q156" s="182">
        <v>136.37</v>
      </c>
      <c r="R156" s="182">
        <v>106.11</v>
      </c>
      <c r="S156" s="182">
        <v>17.88</v>
      </c>
      <c r="T156" s="182">
        <v>12.38</v>
      </c>
      <c r="U156" s="182">
        <v>136.37</v>
      </c>
      <c r="V156" s="182">
        <v>100</v>
      </c>
      <c r="W156" s="182" t="s">
        <v>1144</v>
      </c>
      <c r="X156" s="419" t="s">
        <v>8599</v>
      </c>
      <c r="Y156" s="182">
        <v>4</v>
      </c>
      <c r="Z156" s="182">
        <v>6</v>
      </c>
      <c r="AA156" s="182">
        <v>3</v>
      </c>
      <c r="AB156" s="182">
        <v>11</v>
      </c>
      <c r="AC156" s="182" t="s">
        <v>5456</v>
      </c>
      <c r="AD156" s="182"/>
      <c r="AE156" s="182">
        <v>5</v>
      </c>
      <c r="AF156" s="420">
        <v>100</v>
      </c>
      <c r="AG156" s="190"/>
      <c r="AH156" s="182" t="s">
        <v>5198</v>
      </c>
      <c r="AI156" s="421" t="s">
        <v>5189</v>
      </c>
      <c r="AJ156" s="190"/>
      <c r="AK156" s="182"/>
      <c r="AL156" s="421"/>
      <c r="AM156" s="190"/>
      <c r="AN156" s="182"/>
      <c r="AO156" s="421"/>
      <c r="AP156" s="190"/>
      <c r="AQ156" s="182"/>
      <c r="AR156" s="421"/>
      <c r="AS156" s="190"/>
      <c r="AT156" s="182"/>
      <c r="AU156" s="422"/>
      <c r="AV156" s="190"/>
      <c r="AW156" s="182"/>
      <c r="AX156" s="191"/>
    </row>
    <row r="157" spans="1:50" s="88" customFormat="1" ht="172.8" x14ac:dyDescent="0.25">
      <c r="A157" s="182">
        <v>106</v>
      </c>
      <c r="B157" s="147" t="s">
        <v>5179</v>
      </c>
      <c r="C157" s="182"/>
      <c r="D157" s="183" t="s">
        <v>5423</v>
      </c>
      <c r="E157" s="184" t="s">
        <v>5457</v>
      </c>
      <c r="F157" s="182">
        <v>15703</v>
      </c>
      <c r="G157" s="184" t="s">
        <v>5458</v>
      </c>
      <c r="H157" s="182">
        <v>2011</v>
      </c>
      <c r="I157" s="185" t="s">
        <v>5459</v>
      </c>
      <c r="J157" s="418">
        <v>690000</v>
      </c>
      <c r="K157" s="182" t="s">
        <v>677</v>
      </c>
      <c r="L157" s="185" t="s">
        <v>5460</v>
      </c>
      <c r="M157" s="185" t="s">
        <v>5461</v>
      </c>
      <c r="N157" s="185" t="s">
        <v>5462</v>
      </c>
      <c r="O157" s="185" t="s">
        <v>5463</v>
      </c>
      <c r="P157" s="182" t="s">
        <v>5464</v>
      </c>
      <c r="Q157" s="182">
        <v>100.60647058823528</v>
      </c>
      <c r="R157" s="182">
        <v>81.17647058823529</v>
      </c>
      <c r="S157" s="182">
        <v>5.33</v>
      </c>
      <c r="T157" s="182">
        <v>14.1</v>
      </c>
      <c r="U157" s="182">
        <v>100.60647058823528</v>
      </c>
      <c r="V157" s="182">
        <v>100</v>
      </c>
      <c r="W157" s="182"/>
      <c r="X157" s="419" t="s">
        <v>8599</v>
      </c>
      <c r="Y157" s="182">
        <v>3</v>
      </c>
      <c r="Z157" s="182">
        <v>2</v>
      </c>
      <c r="AA157" s="182">
        <v>1</v>
      </c>
      <c r="AB157" s="182">
        <v>44</v>
      </c>
      <c r="AC157" s="182" t="s">
        <v>5465</v>
      </c>
      <c r="AD157" s="182"/>
      <c r="AE157" s="182">
        <v>5</v>
      </c>
      <c r="AF157" s="420">
        <v>100</v>
      </c>
      <c r="AG157" s="190" t="s">
        <v>5423</v>
      </c>
      <c r="AH157" s="182" t="s">
        <v>5433</v>
      </c>
      <c r="AI157" s="421">
        <v>20</v>
      </c>
      <c r="AJ157" s="190" t="s">
        <v>5466</v>
      </c>
      <c r="AK157" s="182" t="s">
        <v>5457</v>
      </c>
      <c r="AL157" s="421">
        <v>20</v>
      </c>
      <c r="AM157" s="190" t="s">
        <v>5467</v>
      </c>
      <c r="AN157" s="182" t="s">
        <v>5433</v>
      </c>
      <c r="AO157" s="421">
        <v>20</v>
      </c>
      <c r="AP157" s="190" t="s">
        <v>5468</v>
      </c>
      <c r="AQ157" s="182" t="s">
        <v>5469</v>
      </c>
      <c r="AR157" s="191">
        <v>20</v>
      </c>
      <c r="AS157" s="190" t="s">
        <v>5470</v>
      </c>
      <c r="AT157" s="182" t="s">
        <v>5471</v>
      </c>
      <c r="AU157" s="191">
        <v>20</v>
      </c>
      <c r="AV157" s="190"/>
      <c r="AW157" s="182"/>
      <c r="AX157" s="191"/>
    </row>
    <row r="158" spans="1:50" s="88" customFormat="1" ht="93.05" x14ac:dyDescent="0.25">
      <c r="A158" s="182">
        <v>106</v>
      </c>
      <c r="B158" s="147" t="s">
        <v>5179</v>
      </c>
      <c r="C158" s="182"/>
      <c r="D158" s="183" t="s">
        <v>5292</v>
      </c>
      <c r="E158" s="184" t="s">
        <v>5293</v>
      </c>
      <c r="F158" s="182">
        <v>5027</v>
      </c>
      <c r="G158" s="184" t="s">
        <v>5472</v>
      </c>
      <c r="H158" s="182">
        <v>2006</v>
      </c>
      <c r="I158" s="185" t="s">
        <v>5473</v>
      </c>
      <c r="J158" s="418">
        <v>806123.70989818068</v>
      </c>
      <c r="K158" s="182" t="s">
        <v>664</v>
      </c>
      <c r="L158" s="185" t="s">
        <v>5296</v>
      </c>
      <c r="M158" s="185" t="s">
        <v>5297</v>
      </c>
      <c r="N158" s="185" t="s">
        <v>5474</v>
      </c>
      <c r="O158" s="185" t="s">
        <v>5475</v>
      </c>
      <c r="P158" s="182">
        <v>43149</v>
      </c>
      <c r="Q158" s="182">
        <v>125.1</v>
      </c>
      <c r="R158" s="182">
        <v>94.84</v>
      </c>
      <c r="S158" s="182">
        <v>17.88</v>
      </c>
      <c r="T158" s="182">
        <v>12.38</v>
      </c>
      <c r="U158" s="182">
        <v>125.1</v>
      </c>
      <c r="V158" s="182">
        <v>100</v>
      </c>
      <c r="W158" s="182">
        <v>100</v>
      </c>
      <c r="X158" s="419" t="s">
        <v>8599</v>
      </c>
      <c r="Y158" s="182">
        <v>3</v>
      </c>
      <c r="Z158" s="182">
        <v>2</v>
      </c>
      <c r="AA158" s="182">
        <v>3</v>
      </c>
      <c r="AB158" s="182">
        <v>32</v>
      </c>
      <c r="AC158" s="182" t="s">
        <v>5476</v>
      </c>
      <c r="AD158" s="182"/>
      <c r="AE158" s="182">
        <v>5</v>
      </c>
      <c r="AF158" s="420">
        <v>100</v>
      </c>
      <c r="AG158" s="190" t="s">
        <v>5477</v>
      </c>
      <c r="AH158" s="182" t="s">
        <v>5198</v>
      </c>
      <c r="AI158" s="421">
        <v>25</v>
      </c>
      <c r="AJ158" s="190" t="s">
        <v>5478</v>
      </c>
      <c r="AK158" s="182"/>
      <c r="AL158" s="421">
        <v>25</v>
      </c>
      <c r="AM158" s="190" t="s">
        <v>5479</v>
      </c>
      <c r="AN158" s="182" t="s">
        <v>5480</v>
      </c>
      <c r="AO158" s="421">
        <v>25</v>
      </c>
      <c r="AP158" s="190" t="s">
        <v>5481</v>
      </c>
      <c r="AQ158" s="182" t="s">
        <v>5198</v>
      </c>
      <c r="AR158" s="421">
        <v>25</v>
      </c>
      <c r="AS158" s="190"/>
      <c r="AT158" s="182"/>
      <c r="AU158" s="422"/>
      <c r="AV158" s="190"/>
      <c r="AW158" s="182"/>
      <c r="AX158" s="191"/>
    </row>
    <row r="159" spans="1:50" s="88" customFormat="1" ht="66.5" x14ac:dyDescent="0.25">
      <c r="A159" s="182">
        <v>106</v>
      </c>
      <c r="B159" s="147" t="s">
        <v>5179</v>
      </c>
      <c r="C159" s="182"/>
      <c r="D159" s="183" t="s">
        <v>5292</v>
      </c>
      <c r="E159" s="184" t="s">
        <v>5482</v>
      </c>
      <c r="F159" s="182">
        <v>8314</v>
      </c>
      <c r="G159" s="184" t="s">
        <v>5483</v>
      </c>
      <c r="H159" s="182">
        <v>2010</v>
      </c>
      <c r="I159" s="185" t="s">
        <v>5484</v>
      </c>
      <c r="J159" s="418">
        <v>191069</v>
      </c>
      <c r="K159" s="182" t="s">
        <v>677</v>
      </c>
      <c r="L159" s="185" t="s">
        <v>5485</v>
      </c>
      <c r="M159" s="185" t="s">
        <v>5486</v>
      </c>
      <c r="N159" s="185" t="s">
        <v>5487</v>
      </c>
      <c r="O159" s="185" t="s">
        <v>5488</v>
      </c>
      <c r="P159" s="182" t="s">
        <v>5489</v>
      </c>
      <c r="Q159" s="182">
        <v>52.74</v>
      </c>
      <c r="R159" s="182">
        <v>22.48</v>
      </c>
      <c r="S159" s="182">
        <v>17.88</v>
      </c>
      <c r="T159" s="182">
        <v>12.38</v>
      </c>
      <c r="U159" s="182">
        <v>52.74</v>
      </c>
      <c r="V159" s="182">
        <v>100</v>
      </c>
      <c r="W159" s="182" t="s">
        <v>1144</v>
      </c>
      <c r="X159" s="419" t="s">
        <v>8599</v>
      </c>
      <c r="Y159" s="182">
        <v>1</v>
      </c>
      <c r="Z159" s="182">
        <v>8</v>
      </c>
      <c r="AA159" s="182">
        <v>1</v>
      </c>
      <c r="AB159" s="182">
        <v>32</v>
      </c>
      <c r="AC159" s="182" t="s">
        <v>5490</v>
      </c>
      <c r="AD159" s="182"/>
      <c r="AE159" s="182">
        <v>5</v>
      </c>
      <c r="AF159" s="420">
        <v>100</v>
      </c>
      <c r="AG159" s="190"/>
      <c r="AH159" s="182" t="s">
        <v>5198</v>
      </c>
      <c r="AI159" s="421" t="s">
        <v>5189</v>
      </c>
      <c r="AJ159" s="190"/>
      <c r="AK159" s="182"/>
      <c r="AL159" s="421"/>
      <c r="AM159" s="190"/>
      <c r="AN159" s="182"/>
      <c r="AO159" s="421"/>
      <c r="AP159" s="190"/>
      <c r="AQ159" s="182"/>
      <c r="AR159" s="421"/>
      <c r="AS159" s="190"/>
      <c r="AT159" s="182"/>
      <c r="AU159" s="422"/>
      <c r="AV159" s="190"/>
      <c r="AW159" s="182"/>
      <c r="AX159" s="191"/>
    </row>
    <row r="160" spans="1:50" s="88" customFormat="1" ht="26.6" x14ac:dyDescent="0.25">
      <c r="A160" s="182">
        <v>106</v>
      </c>
      <c r="B160" s="147" t="s">
        <v>5179</v>
      </c>
      <c r="C160" s="182"/>
      <c r="D160" s="183" t="s">
        <v>5205</v>
      </c>
      <c r="E160" s="184" t="s">
        <v>5491</v>
      </c>
      <c r="F160" s="182">
        <v>4763</v>
      </c>
      <c r="G160" s="184" t="s">
        <v>5492</v>
      </c>
      <c r="H160" s="182">
        <v>2004</v>
      </c>
      <c r="I160" s="185" t="s">
        <v>5493</v>
      </c>
      <c r="J160" s="418">
        <v>43886.045568352536</v>
      </c>
      <c r="K160" s="182" t="s">
        <v>664</v>
      </c>
      <c r="L160" s="185" t="s">
        <v>5494</v>
      </c>
      <c r="M160" s="185" t="s">
        <v>5495</v>
      </c>
      <c r="N160" s="185" t="s">
        <v>5496</v>
      </c>
      <c r="O160" s="185" t="s">
        <v>5497</v>
      </c>
      <c r="P160" s="182">
        <v>41206</v>
      </c>
      <c r="Q160" s="182">
        <v>35.42</v>
      </c>
      <c r="R160" s="182">
        <v>5.16</v>
      </c>
      <c r="S160" s="182">
        <v>17.88</v>
      </c>
      <c r="T160" s="182">
        <v>12.38</v>
      </c>
      <c r="U160" s="182">
        <v>35.42</v>
      </c>
      <c r="V160" s="182">
        <v>100</v>
      </c>
      <c r="W160" s="182">
        <v>100</v>
      </c>
      <c r="X160" s="419" t="s">
        <v>8599</v>
      </c>
      <c r="Y160" s="182">
        <v>4</v>
      </c>
      <c r="Z160" s="182">
        <v>2</v>
      </c>
      <c r="AA160" s="182">
        <v>3</v>
      </c>
      <c r="AB160" s="182">
        <v>30</v>
      </c>
      <c r="AC160" s="182" t="s">
        <v>5498</v>
      </c>
      <c r="AD160" s="182">
        <v>0</v>
      </c>
      <c r="AE160" s="182">
        <v>5</v>
      </c>
      <c r="AF160" s="420">
        <v>100</v>
      </c>
      <c r="AG160" s="190" t="s">
        <v>5205</v>
      </c>
      <c r="AH160" s="182" t="s">
        <v>5491</v>
      </c>
      <c r="AI160" s="421">
        <v>50</v>
      </c>
      <c r="AJ160" s="190" t="s">
        <v>5499</v>
      </c>
      <c r="AK160" s="182" t="s">
        <v>5500</v>
      </c>
      <c r="AL160" s="421">
        <v>50</v>
      </c>
      <c r="AM160" s="190"/>
      <c r="AN160" s="182"/>
      <c r="AO160" s="421" t="s">
        <v>5189</v>
      </c>
      <c r="AP160" s="190"/>
      <c r="AQ160" s="182"/>
      <c r="AR160" s="421" t="s">
        <v>5189</v>
      </c>
      <c r="AS160" s="190"/>
      <c r="AT160" s="182"/>
      <c r="AU160" s="422"/>
      <c r="AV160" s="190"/>
      <c r="AW160" s="182"/>
      <c r="AX160" s="191"/>
    </row>
    <row r="161" spans="1:50" s="88" customFormat="1" ht="53.2" x14ac:dyDescent="0.25">
      <c r="A161" s="182">
        <v>106</v>
      </c>
      <c r="B161" s="147" t="s">
        <v>5179</v>
      </c>
      <c r="C161" s="182"/>
      <c r="D161" s="183" t="s">
        <v>5292</v>
      </c>
      <c r="E161" s="184" t="s">
        <v>5293</v>
      </c>
      <c r="F161" s="182">
        <v>5027</v>
      </c>
      <c r="G161" s="184" t="s">
        <v>5501</v>
      </c>
      <c r="H161" s="182">
        <v>2003</v>
      </c>
      <c r="I161" s="185" t="s">
        <v>5502</v>
      </c>
      <c r="J161" s="418">
        <v>70881.63</v>
      </c>
      <c r="K161" s="182" t="s">
        <v>867</v>
      </c>
      <c r="L161" s="185" t="s">
        <v>5503</v>
      </c>
      <c r="M161" s="185" t="s">
        <v>5504</v>
      </c>
      <c r="N161" s="185" t="s">
        <v>5505</v>
      </c>
      <c r="O161" s="185" t="s">
        <v>5506</v>
      </c>
      <c r="P161" s="182">
        <v>39601</v>
      </c>
      <c r="Q161" s="182">
        <v>38.6</v>
      </c>
      <c r="R161" s="182">
        <v>8.34</v>
      </c>
      <c r="S161" s="182">
        <v>17.88</v>
      </c>
      <c r="T161" s="182">
        <v>12.38</v>
      </c>
      <c r="U161" s="182">
        <v>38.6</v>
      </c>
      <c r="V161" s="182">
        <v>100</v>
      </c>
      <c r="W161" s="182">
        <v>100</v>
      </c>
      <c r="X161" s="419" t="s">
        <v>8599</v>
      </c>
      <c r="Y161" s="182">
        <v>3</v>
      </c>
      <c r="Z161" s="182">
        <v>2</v>
      </c>
      <c r="AA161" s="182">
        <v>2</v>
      </c>
      <c r="AB161" s="182">
        <v>32</v>
      </c>
      <c r="AC161" s="182" t="s">
        <v>5507</v>
      </c>
      <c r="AD161" s="182"/>
      <c r="AE161" s="182">
        <v>5</v>
      </c>
      <c r="AF161" s="420">
        <v>100</v>
      </c>
      <c r="AG161" s="190" t="s">
        <v>5292</v>
      </c>
      <c r="AH161" s="182" t="s">
        <v>5293</v>
      </c>
      <c r="AI161" s="421">
        <v>25</v>
      </c>
      <c r="AJ161" s="190" t="s">
        <v>5508</v>
      </c>
      <c r="AK161" s="182" t="s">
        <v>5198</v>
      </c>
      <c r="AL161" s="421">
        <v>25</v>
      </c>
      <c r="AM161" s="190" t="s">
        <v>5509</v>
      </c>
      <c r="AN161" s="182" t="s">
        <v>5198</v>
      </c>
      <c r="AO161" s="421">
        <v>25</v>
      </c>
      <c r="AP161" s="190" t="s">
        <v>5510</v>
      </c>
      <c r="AQ161" s="182" t="s">
        <v>5198</v>
      </c>
      <c r="AR161" s="421">
        <v>25</v>
      </c>
      <c r="AS161" s="190"/>
      <c r="AT161" s="182"/>
      <c r="AU161" s="422"/>
      <c r="AV161" s="190"/>
      <c r="AW161" s="182"/>
      <c r="AX161" s="191"/>
    </row>
    <row r="162" spans="1:50" s="88" customFormat="1" ht="53.2" x14ac:dyDescent="0.25">
      <c r="A162" s="182">
        <v>106</v>
      </c>
      <c r="B162" s="147" t="s">
        <v>5179</v>
      </c>
      <c r="C162" s="182"/>
      <c r="D162" s="183" t="s">
        <v>5423</v>
      </c>
      <c r="E162" s="184" t="s">
        <v>5424</v>
      </c>
      <c r="F162" s="182">
        <v>9090</v>
      </c>
      <c r="G162" s="184" t="s">
        <v>5511</v>
      </c>
      <c r="H162" s="182">
        <v>2004</v>
      </c>
      <c r="I162" s="185" t="s">
        <v>5512</v>
      </c>
      <c r="J162" s="418">
        <v>62455.374228008688</v>
      </c>
      <c r="K162" s="182" t="s">
        <v>664</v>
      </c>
      <c r="L162" s="185" t="s">
        <v>5513</v>
      </c>
      <c r="M162" s="185" t="s">
        <v>5514</v>
      </c>
      <c r="N162" s="185" t="s">
        <v>5515</v>
      </c>
      <c r="O162" s="185" t="s">
        <v>5516</v>
      </c>
      <c r="P162" s="182" t="s">
        <v>5517</v>
      </c>
      <c r="Q162" s="182">
        <v>37.61</v>
      </c>
      <c r="R162" s="182">
        <v>7.35</v>
      </c>
      <c r="S162" s="182">
        <v>17.88</v>
      </c>
      <c r="T162" s="182">
        <v>12.38</v>
      </c>
      <c r="U162" s="182">
        <v>37.61</v>
      </c>
      <c r="V162" s="182">
        <v>100</v>
      </c>
      <c r="W162" s="182">
        <v>100</v>
      </c>
      <c r="X162" s="419" t="s">
        <v>8599</v>
      </c>
      <c r="Y162" s="182">
        <v>3</v>
      </c>
      <c r="Z162" s="182">
        <v>10</v>
      </c>
      <c r="AA162" s="182">
        <v>4</v>
      </c>
      <c r="AB162" s="182">
        <v>44</v>
      </c>
      <c r="AC162" s="182" t="s">
        <v>5518</v>
      </c>
      <c r="AD162" s="182"/>
      <c r="AE162" s="182">
        <v>5</v>
      </c>
      <c r="AF162" s="420">
        <v>100</v>
      </c>
      <c r="AG162" s="190" t="s">
        <v>5423</v>
      </c>
      <c r="AH162" s="182" t="s">
        <v>5433</v>
      </c>
      <c r="AI162" s="421">
        <v>20</v>
      </c>
      <c r="AJ162" s="190" t="s">
        <v>5434</v>
      </c>
      <c r="AK162" s="182" t="s">
        <v>5435</v>
      </c>
      <c r="AL162" s="421">
        <v>20</v>
      </c>
      <c r="AM162" s="190" t="s">
        <v>5436</v>
      </c>
      <c r="AN162" s="182" t="s">
        <v>5437</v>
      </c>
      <c r="AO162" s="421">
        <v>20</v>
      </c>
      <c r="AP162" s="190" t="s">
        <v>5438</v>
      </c>
      <c r="AQ162" s="182" t="s">
        <v>5424</v>
      </c>
      <c r="AR162" s="421">
        <v>20</v>
      </c>
      <c r="AS162" s="190" t="s">
        <v>5519</v>
      </c>
      <c r="AT162" s="182" t="s">
        <v>5520</v>
      </c>
      <c r="AU162" s="422">
        <v>20</v>
      </c>
      <c r="AV162" s="190"/>
      <c r="AW162" s="182"/>
      <c r="AX162" s="191"/>
    </row>
    <row r="163" spans="1:50" s="88" customFormat="1" ht="106.35" x14ac:dyDescent="0.25">
      <c r="A163" s="182">
        <v>106</v>
      </c>
      <c r="B163" s="147" t="s">
        <v>5179</v>
      </c>
      <c r="C163" s="182"/>
      <c r="D163" s="183" t="s">
        <v>2660</v>
      </c>
      <c r="E163" s="184" t="s">
        <v>4422</v>
      </c>
      <c r="F163" s="182">
        <v>412</v>
      </c>
      <c r="G163" s="184" t="s">
        <v>5521</v>
      </c>
      <c r="H163" s="182">
        <v>2008</v>
      </c>
      <c r="I163" s="185" t="s">
        <v>5522</v>
      </c>
      <c r="J163" s="418">
        <v>76263.839999999997</v>
      </c>
      <c r="K163" s="182" t="s">
        <v>655</v>
      </c>
      <c r="L163" s="185" t="s">
        <v>2553</v>
      </c>
      <c r="M163" s="185" t="s">
        <v>5523</v>
      </c>
      <c r="N163" s="185" t="s">
        <v>5524</v>
      </c>
      <c r="O163" s="185" t="s">
        <v>5525</v>
      </c>
      <c r="P163" s="182" t="s">
        <v>5526</v>
      </c>
      <c r="Q163" s="182">
        <v>39.229999999999997</v>
      </c>
      <c r="R163" s="182">
        <v>8.9700000000000006</v>
      </c>
      <c r="S163" s="182">
        <v>17.88</v>
      </c>
      <c r="T163" s="182">
        <v>12.38</v>
      </c>
      <c r="U163" s="182">
        <v>39.229999999999997</v>
      </c>
      <c r="V163" s="182">
        <v>100</v>
      </c>
      <c r="W163" s="182">
        <v>100</v>
      </c>
      <c r="X163" s="419" t="s">
        <v>8599</v>
      </c>
      <c r="Y163" s="182">
        <v>2</v>
      </c>
      <c r="Z163" s="182">
        <v>5</v>
      </c>
      <c r="AA163" s="182">
        <v>6</v>
      </c>
      <c r="AB163" s="182">
        <v>66</v>
      </c>
      <c r="AC163" s="182" t="s">
        <v>5527</v>
      </c>
      <c r="AD163" s="182"/>
      <c r="AE163" s="182">
        <v>5</v>
      </c>
      <c r="AF163" s="420">
        <v>100</v>
      </c>
      <c r="AG163" s="190" t="s">
        <v>2660</v>
      </c>
      <c r="AH163" s="182" t="s">
        <v>4422</v>
      </c>
      <c r="AI163" s="421">
        <v>25</v>
      </c>
      <c r="AJ163" s="190" t="s">
        <v>5528</v>
      </c>
      <c r="AK163" s="182" t="s">
        <v>4422</v>
      </c>
      <c r="AL163" s="421">
        <v>25</v>
      </c>
      <c r="AM163" s="190" t="s">
        <v>5529</v>
      </c>
      <c r="AN163" s="182" t="s">
        <v>5530</v>
      </c>
      <c r="AO163" s="421">
        <v>25</v>
      </c>
      <c r="AP163" s="190" t="s">
        <v>5531</v>
      </c>
      <c r="AQ163" s="182" t="s">
        <v>5532</v>
      </c>
      <c r="AR163" s="421">
        <v>25</v>
      </c>
      <c r="AS163" s="190"/>
      <c r="AT163" s="182"/>
      <c r="AU163" s="422"/>
      <c r="AV163" s="190"/>
      <c r="AW163" s="182"/>
      <c r="AX163" s="191"/>
    </row>
    <row r="164" spans="1:50" s="88" customFormat="1" ht="79.75" x14ac:dyDescent="0.25">
      <c r="A164" s="182">
        <v>106</v>
      </c>
      <c r="B164" s="147" t="s">
        <v>5179</v>
      </c>
      <c r="C164" s="182"/>
      <c r="D164" s="183" t="s">
        <v>5533</v>
      </c>
      <c r="E164" s="184" t="s">
        <v>5534</v>
      </c>
      <c r="F164" s="182">
        <v>4355</v>
      </c>
      <c r="G164" s="184" t="s">
        <v>5535</v>
      </c>
      <c r="H164" s="182">
        <v>2007</v>
      </c>
      <c r="I164" s="185" t="s">
        <v>5536</v>
      </c>
      <c r="J164" s="418">
        <v>183609</v>
      </c>
      <c r="K164" s="182" t="s">
        <v>655</v>
      </c>
      <c r="L164" s="185" t="s">
        <v>5537</v>
      </c>
      <c r="M164" s="185" t="s">
        <v>5538</v>
      </c>
      <c r="N164" s="185" t="s">
        <v>5539</v>
      </c>
      <c r="O164" s="185" t="s">
        <v>5540</v>
      </c>
      <c r="P164" s="182" t="s">
        <v>5541</v>
      </c>
      <c r="Q164" s="182">
        <v>51.86</v>
      </c>
      <c r="R164" s="182">
        <v>21.6</v>
      </c>
      <c r="S164" s="182">
        <v>17.88</v>
      </c>
      <c r="T164" s="182">
        <v>12.38</v>
      </c>
      <c r="U164" s="182">
        <v>51.86</v>
      </c>
      <c r="V164" s="182">
        <v>100</v>
      </c>
      <c r="W164" s="182">
        <v>0</v>
      </c>
      <c r="X164" s="419" t="s">
        <v>8599</v>
      </c>
      <c r="Y164" s="182">
        <v>3</v>
      </c>
      <c r="Z164" s="182">
        <v>6</v>
      </c>
      <c r="AA164" s="182">
        <v>1</v>
      </c>
      <c r="AB164" s="182">
        <v>44</v>
      </c>
      <c r="AC164" s="182" t="s">
        <v>5542</v>
      </c>
      <c r="AD164" s="182"/>
      <c r="AE164" s="182">
        <v>5</v>
      </c>
      <c r="AF164" s="420">
        <v>100</v>
      </c>
      <c r="AG164" s="190" t="s">
        <v>5533</v>
      </c>
      <c r="AH164" s="182" t="s">
        <v>5534</v>
      </c>
      <c r="AI164" s="421">
        <v>25</v>
      </c>
      <c r="AJ164" s="190" t="s">
        <v>5543</v>
      </c>
      <c r="AK164" s="182" t="s">
        <v>5544</v>
      </c>
      <c r="AL164" s="421">
        <v>25</v>
      </c>
      <c r="AM164" s="190" t="s">
        <v>5545</v>
      </c>
      <c r="AN164" s="182" t="s">
        <v>5546</v>
      </c>
      <c r="AO164" s="421">
        <v>25</v>
      </c>
      <c r="AP164" s="190" t="s">
        <v>5547</v>
      </c>
      <c r="AQ164" s="182" t="s">
        <v>5548</v>
      </c>
      <c r="AR164" s="421">
        <v>25</v>
      </c>
      <c r="AS164" s="190"/>
      <c r="AT164" s="182"/>
      <c r="AU164" s="422"/>
      <c r="AV164" s="190"/>
      <c r="AW164" s="182"/>
      <c r="AX164" s="191"/>
    </row>
    <row r="165" spans="1:50" s="88" customFormat="1" ht="132.94999999999999" x14ac:dyDescent="0.25">
      <c r="A165" s="182">
        <v>106</v>
      </c>
      <c r="B165" s="147" t="s">
        <v>5179</v>
      </c>
      <c r="C165" s="182"/>
      <c r="D165" s="183" t="s">
        <v>5423</v>
      </c>
      <c r="E165" s="184" t="s">
        <v>5457</v>
      </c>
      <c r="F165" s="182">
        <v>15703</v>
      </c>
      <c r="G165" s="184" t="s">
        <v>5549</v>
      </c>
      <c r="H165" s="182">
        <v>2006</v>
      </c>
      <c r="I165" s="185" t="s">
        <v>5550</v>
      </c>
      <c r="J165" s="418">
        <v>45450</v>
      </c>
      <c r="K165" s="182" t="s">
        <v>664</v>
      </c>
      <c r="L165" s="185" t="s">
        <v>5551</v>
      </c>
      <c r="M165" s="185" t="s">
        <v>5552</v>
      </c>
      <c r="N165" s="185" t="s">
        <v>5553</v>
      </c>
      <c r="O165" s="185" t="s">
        <v>5554</v>
      </c>
      <c r="P165" s="182">
        <v>43990</v>
      </c>
      <c r="Q165" s="182">
        <v>35.61</v>
      </c>
      <c r="R165" s="182">
        <v>5.35</v>
      </c>
      <c r="S165" s="182">
        <v>17.88</v>
      </c>
      <c r="T165" s="182">
        <v>12.38</v>
      </c>
      <c r="U165" s="182">
        <v>35.61</v>
      </c>
      <c r="V165" s="182">
        <v>100</v>
      </c>
      <c r="W165" s="182">
        <v>100</v>
      </c>
      <c r="X165" s="419" t="s">
        <v>8599</v>
      </c>
      <c r="Y165" s="182">
        <v>3</v>
      </c>
      <c r="Z165" s="182">
        <v>6</v>
      </c>
      <c r="AA165" s="182">
        <v>1</v>
      </c>
      <c r="AB165" s="182">
        <v>44</v>
      </c>
      <c r="AC165" s="182" t="s">
        <v>5555</v>
      </c>
      <c r="AD165" s="182"/>
      <c r="AE165" s="182">
        <v>5</v>
      </c>
      <c r="AF165" s="420">
        <v>100</v>
      </c>
      <c r="AG165" s="190" t="s">
        <v>5423</v>
      </c>
      <c r="AH165" s="182" t="s">
        <v>5433</v>
      </c>
      <c r="AI165" s="421">
        <v>25</v>
      </c>
      <c r="AJ165" s="190" t="s">
        <v>5466</v>
      </c>
      <c r="AK165" s="182" t="s">
        <v>5457</v>
      </c>
      <c r="AL165" s="421">
        <v>25</v>
      </c>
      <c r="AM165" s="190" t="s">
        <v>5467</v>
      </c>
      <c r="AN165" s="182" t="s">
        <v>5433</v>
      </c>
      <c r="AO165" s="421">
        <v>25</v>
      </c>
      <c r="AP165" s="190" t="s">
        <v>5468</v>
      </c>
      <c r="AQ165" s="182" t="s">
        <v>5469</v>
      </c>
      <c r="AR165" s="421">
        <v>25</v>
      </c>
      <c r="AS165" s="190"/>
      <c r="AT165" s="182"/>
      <c r="AU165" s="422"/>
      <c r="AV165" s="190"/>
      <c r="AW165" s="182"/>
      <c r="AX165" s="191"/>
    </row>
    <row r="166" spans="1:50" s="88" customFormat="1" ht="53.2" x14ac:dyDescent="0.25">
      <c r="A166" s="182">
        <v>106</v>
      </c>
      <c r="B166" s="147" t="s">
        <v>5179</v>
      </c>
      <c r="C166" s="182"/>
      <c r="D166" s="183" t="s">
        <v>5292</v>
      </c>
      <c r="E166" s="184" t="s">
        <v>5293</v>
      </c>
      <c r="F166" s="182">
        <v>5027</v>
      </c>
      <c r="G166" s="184" t="s">
        <v>5556</v>
      </c>
      <c r="H166" s="182">
        <v>2008</v>
      </c>
      <c r="I166" s="185" t="s">
        <v>5557</v>
      </c>
      <c r="J166" s="418">
        <v>51327</v>
      </c>
      <c r="K166" s="182" t="s">
        <v>655</v>
      </c>
      <c r="L166" s="185" t="s">
        <v>5296</v>
      </c>
      <c r="M166" s="185" t="s">
        <v>5307</v>
      </c>
      <c r="N166" s="185" t="s">
        <v>5558</v>
      </c>
      <c r="O166" s="185" t="s">
        <v>5559</v>
      </c>
      <c r="P166" s="182" t="s">
        <v>5560</v>
      </c>
      <c r="Q166" s="182">
        <v>36.299999999999997</v>
      </c>
      <c r="R166" s="182">
        <v>6.04</v>
      </c>
      <c r="S166" s="182">
        <v>17.88</v>
      </c>
      <c r="T166" s="182">
        <v>12.38</v>
      </c>
      <c r="U166" s="182">
        <v>36.299999999999997</v>
      </c>
      <c r="V166" s="182">
        <v>100</v>
      </c>
      <c r="W166" s="182">
        <v>40.008891615027274</v>
      </c>
      <c r="X166" s="419" t="s">
        <v>8599</v>
      </c>
      <c r="Y166" s="182">
        <v>4</v>
      </c>
      <c r="Z166" s="182">
        <v>2</v>
      </c>
      <c r="AA166" s="182">
        <v>2</v>
      </c>
      <c r="AB166" s="182">
        <v>32</v>
      </c>
      <c r="AC166" s="182" t="s">
        <v>5561</v>
      </c>
      <c r="AD166" s="182"/>
      <c r="AE166" s="182">
        <v>5</v>
      </c>
      <c r="AF166" s="420">
        <v>100</v>
      </c>
      <c r="AG166" s="190" t="s">
        <v>5301</v>
      </c>
      <c r="AH166" s="182"/>
      <c r="AI166" s="421">
        <v>50</v>
      </c>
      <c r="AJ166" s="190" t="s">
        <v>5302</v>
      </c>
      <c r="AK166" s="182" t="s">
        <v>5198</v>
      </c>
      <c r="AL166" s="421">
        <v>50</v>
      </c>
      <c r="AM166" s="190"/>
      <c r="AN166" s="182"/>
      <c r="AO166" s="421" t="s">
        <v>5189</v>
      </c>
      <c r="AP166" s="190"/>
      <c r="AQ166" s="182"/>
      <c r="AR166" s="421" t="s">
        <v>5189</v>
      </c>
      <c r="AS166" s="190"/>
      <c r="AT166" s="182"/>
      <c r="AU166" s="422"/>
      <c r="AV166" s="190"/>
      <c r="AW166" s="182"/>
      <c r="AX166" s="191"/>
    </row>
    <row r="167" spans="1:50" s="88" customFormat="1" ht="26.6" x14ac:dyDescent="0.25">
      <c r="A167" s="182">
        <v>106</v>
      </c>
      <c r="B167" s="147" t="s">
        <v>5179</v>
      </c>
      <c r="C167" s="182"/>
      <c r="D167" s="183" t="s">
        <v>5205</v>
      </c>
      <c r="E167" s="184" t="s">
        <v>5491</v>
      </c>
      <c r="F167" s="182">
        <v>4763</v>
      </c>
      <c r="G167" s="184" t="s">
        <v>5562</v>
      </c>
      <c r="H167" s="182">
        <v>2002</v>
      </c>
      <c r="I167" s="185" t="s">
        <v>5563</v>
      </c>
      <c r="J167" s="418">
        <v>63209.419921548993</v>
      </c>
      <c r="K167" s="182" t="s">
        <v>867</v>
      </c>
      <c r="L167" s="185" t="s">
        <v>5494</v>
      </c>
      <c r="M167" s="185" t="s">
        <v>5495</v>
      </c>
      <c r="N167" s="185" t="s">
        <v>5496</v>
      </c>
      <c r="O167" s="185" t="s">
        <v>5497</v>
      </c>
      <c r="P167" s="182">
        <v>39109</v>
      </c>
      <c r="Q167" s="182">
        <v>37.700000000000003</v>
      </c>
      <c r="R167" s="182">
        <v>7.44</v>
      </c>
      <c r="S167" s="182">
        <v>17.88</v>
      </c>
      <c r="T167" s="182">
        <v>12.38</v>
      </c>
      <c r="U167" s="182">
        <v>37.700000000000003</v>
      </c>
      <c r="V167" s="182">
        <v>100</v>
      </c>
      <c r="W167" s="182">
        <v>100</v>
      </c>
      <c r="X167" s="419" t="s">
        <v>8599</v>
      </c>
      <c r="Y167" s="182">
        <v>4</v>
      </c>
      <c r="Z167" s="182">
        <v>2</v>
      </c>
      <c r="AA167" s="182">
        <v>3</v>
      </c>
      <c r="AB167" s="182">
        <v>21</v>
      </c>
      <c r="AC167" s="182" t="s">
        <v>5564</v>
      </c>
      <c r="AD167" s="182">
        <v>0</v>
      </c>
      <c r="AE167" s="182">
        <v>5</v>
      </c>
      <c r="AF167" s="420">
        <v>100</v>
      </c>
      <c r="AG167" s="190" t="s">
        <v>5205</v>
      </c>
      <c r="AH167" s="182" t="s">
        <v>5491</v>
      </c>
      <c r="AI167" s="421">
        <v>50</v>
      </c>
      <c r="AJ167" s="190" t="s">
        <v>5499</v>
      </c>
      <c r="AK167" s="182" t="s">
        <v>5500</v>
      </c>
      <c r="AL167" s="421">
        <v>50</v>
      </c>
      <c r="AM167" s="190"/>
      <c r="AN167" s="182"/>
      <c r="AO167" s="421" t="s">
        <v>5189</v>
      </c>
      <c r="AP167" s="190"/>
      <c r="AQ167" s="182"/>
      <c r="AR167" s="421" t="s">
        <v>5189</v>
      </c>
      <c r="AS167" s="190"/>
      <c r="AT167" s="182"/>
      <c r="AU167" s="422"/>
      <c r="AV167" s="190"/>
      <c r="AW167" s="182"/>
      <c r="AX167" s="191"/>
    </row>
    <row r="168" spans="1:50" s="88" customFormat="1" ht="79.75" x14ac:dyDescent="0.25">
      <c r="A168" s="182">
        <v>106</v>
      </c>
      <c r="B168" s="147" t="s">
        <v>5179</v>
      </c>
      <c r="C168" s="182"/>
      <c r="D168" s="183" t="s">
        <v>2733</v>
      </c>
      <c r="E168" s="184" t="s">
        <v>4389</v>
      </c>
      <c r="F168" s="182">
        <v>7561</v>
      </c>
      <c r="G168" s="184" t="s">
        <v>5565</v>
      </c>
      <c r="H168" s="182">
        <v>2006</v>
      </c>
      <c r="I168" s="185" t="s">
        <v>5565</v>
      </c>
      <c r="J168" s="418">
        <v>93769.75463194793</v>
      </c>
      <c r="K168" s="182" t="s">
        <v>664</v>
      </c>
      <c r="L168" s="185" t="s">
        <v>5201</v>
      </c>
      <c r="M168" s="185" t="s">
        <v>5566</v>
      </c>
      <c r="N168" s="185" t="s">
        <v>5567</v>
      </c>
      <c r="O168" s="185"/>
      <c r="P168" s="182">
        <v>40973</v>
      </c>
      <c r="Q168" s="182">
        <v>41.29</v>
      </c>
      <c r="R168" s="182">
        <v>11.03</v>
      </c>
      <c r="S168" s="182">
        <v>17.88</v>
      </c>
      <c r="T168" s="182">
        <v>12.38</v>
      </c>
      <c r="U168" s="182">
        <v>41.29</v>
      </c>
      <c r="V168" s="182">
        <v>100</v>
      </c>
      <c r="W168" s="182">
        <v>100</v>
      </c>
      <c r="X168" s="419" t="s">
        <v>8599</v>
      </c>
      <c r="Y168" s="182">
        <v>4</v>
      </c>
      <c r="Z168" s="182">
        <v>6</v>
      </c>
      <c r="AA168" s="182">
        <v>3</v>
      </c>
      <c r="AB168" s="182">
        <v>66</v>
      </c>
      <c r="AC168" s="182" t="s">
        <v>5568</v>
      </c>
      <c r="AD168" s="182">
        <v>0</v>
      </c>
      <c r="AE168" s="182">
        <v>5</v>
      </c>
      <c r="AF168" s="420">
        <v>100</v>
      </c>
      <c r="AG168" s="190" t="s">
        <v>2733</v>
      </c>
      <c r="AH168" s="182" t="s">
        <v>4389</v>
      </c>
      <c r="AI168" s="421">
        <v>25</v>
      </c>
      <c r="AJ168" s="190" t="s">
        <v>4486</v>
      </c>
      <c r="AK168" s="182" t="s">
        <v>4260</v>
      </c>
      <c r="AL168" s="421">
        <v>25</v>
      </c>
      <c r="AM168" s="190" t="s">
        <v>2660</v>
      </c>
      <c r="AN168" s="182" t="s">
        <v>4422</v>
      </c>
      <c r="AO168" s="421">
        <v>25</v>
      </c>
      <c r="AP168" s="190" t="s">
        <v>3266</v>
      </c>
      <c r="AQ168" s="182" t="s">
        <v>3286</v>
      </c>
      <c r="AR168" s="421">
        <v>25</v>
      </c>
      <c r="AS168" s="190"/>
      <c r="AT168" s="182"/>
      <c r="AU168" s="422"/>
      <c r="AV168" s="190"/>
      <c r="AW168" s="182"/>
      <c r="AX168" s="191"/>
    </row>
    <row r="169" spans="1:50" s="88" customFormat="1" ht="53.2" x14ac:dyDescent="0.25">
      <c r="A169" s="182">
        <v>106</v>
      </c>
      <c r="B169" s="147" t="s">
        <v>5179</v>
      </c>
      <c r="C169" s="182"/>
      <c r="D169" s="183" t="s">
        <v>4840</v>
      </c>
      <c r="E169" s="184" t="s">
        <v>5406</v>
      </c>
      <c r="F169" s="182" t="s">
        <v>5407</v>
      </c>
      <c r="G169" s="184" t="s">
        <v>5569</v>
      </c>
      <c r="H169" s="182">
        <v>2010</v>
      </c>
      <c r="I169" s="185" t="s">
        <v>5570</v>
      </c>
      <c r="J169" s="418">
        <v>149933</v>
      </c>
      <c r="K169" s="182" t="s">
        <v>677</v>
      </c>
      <c r="L169" s="185" t="s">
        <v>5571</v>
      </c>
      <c r="M169" s="185" t="s">
        <v>5572</v>
      </c>
      <c r="N169" s="185" t="s">
        <v>5573</v>
      </c>
      <c r="O169" s="185" t="s">
        <v>5574</v>
      </c>
      <c r="P169" s="182" t="s">
        <v>5575</v>
      </c>
      <c r="Q169" s="182">
        <v>47.9</v>
      </c>
      <c r="R169" s="182">
        <v>17.64</v>
      </c>
      <c r="S169" s="182">
        <v>17.88</v>
      </c>
      <c r="T169" s="182">
        <v>12.38</v>
      </c>
      <c r="U169" s="182">
        <v>47.9</v>
      </c>
      <c r="V169" s="182">
        <v>100</v>
      </c>
      <c r="W169" s="182" t="s">
        <v>1144</v>
      </c>
      <c r="X169" s="419" t="s">
        <v>8599</v>
      </c>
      <c r="Y169" s="182">
        <v>4</v>
      </c>
      <c r="Z169" s="182">
        <v>4</v>
      </c>
      <c r="AA169" s="182">
        <v>6</v>
      </c>
      <c r="AB169" s="182">
        <v>30</v>
      </c>
      <c r="AC169" s="182" t="s">
        <v>5576</v>
      </c>
      <c r="AD169" s="182"/>
      <c r="AE169" s="182">
        <v>5</v>
      </c>
      <c r="AF169" s="420">
        <v>100</v>
      </c>
      <c r="AG169" s="190"/>
      <c r="AH169" s="182" t="s">
        <v>5198</v>
      </c>
      <c r="AI169" s="421" t="s">
        <v>5189</v>
      </c>
      <c r="AJ169" s="190"/>
      <c r="AK169" s="182"/>
      <c r="AL169" s="421"/>
      <c r="AM169" s="190"/>
      <c r="AN169" s="182"/>
      <c r="AO169" s="421"/>
      <c r="AP169" s="190"/>
      <c r="AQ169" s="182"/>
      <c r="AR169" s="421"/>
      <c r="AS169" s="190"/>
      <c r="AT169" s="182"/>
      <c r="AU169" s="422"/>
      <c r="AV169" s="190"/>
      <c r="AW169" s="182"/>
      <c r="AX169" s="191"/>
    </row>
    <row r="170" spans="1:50" s="88" customFormat="1" ht="93.05" x14ac:dyDescent="0.25">
      <c r="A170" s="182">
        <v>106</v>
      </c>
      <c r="B170" s="147" t="s">
        <v>5179</v>
      </c>
      <c r="C170" s="182"/>
      <c r="D170" s="183" t="s">
        <v>5205</v>
      </c>
      <c r="E170" s="184" t="s">
        <v>5577</v>
      </c>
      <c r="F170" s="182">
        <v>7525</v>
      </c>
      <c r="G170" s="184" t="s">
        <v>5578</v>
      </c>
      <c r="H170" s="182">
        <v>2009</v>
      </c>
      <c r="I170" s="185" t="s">
        <v>5579</v>
      </c>
      <c r="J170" s="418">
        <v>139812</v>
      </c>
      <c r="K170" s="182" t="s">
        <v>677</v>
      </c>
      <c r="L170" s="185" t="s">
        <v>5580</v>
      </c>
      <c r="M170" s="185" t="s">
        <v>5581</v>
      </c>
      <c r="N170" s="185" t="s">
        <v>5582</v>
      </c>
      <c r="O170" s="185" t="s">
        <v>5583</v>
      </c>
      <c r="P170" s="182" t="s">
        <v>5584</v>
      </c>
      <c r="Q170" s="182">
        <v>46.71</v>
      </c>
      <c r="R170" s="182">
        <v>16.45</v>
      </c>
      <c r="S170" s="182">
        <v>17.88</v>
      </c>
      <c r="T170" s="182">
        <v>12.38</v>
      </c>
      <c r="U170" s="182">
        <v>46.71</v>
      </c>
      <c r="V170" s="182">
        <v>100</v>
      </c>
      <c r="W170" s="182" t="s">
        <v>1144</v>
      </c>
      <c r="X170" s="419" t="s">
        <v>8599</v>
      </c>
      <c r="Y170" s="182">
        <v>6</v>
      </c>
      <c r="Z170" s="182">
        <v>6</v>
      </c>
      <c r="AA170" s="182">
        <v>6</v>
      </c>
      <c r="AB170" s="182">
        <v>14</v>
      </c>
      <c r="AC170" s="182" t="s">
        <v>5585</v>
      </c>
      <c r="AD170" s="182"/>
      <c r="AE170" s="182">
        <v>4</v>
      </c>
      <c r="AF170" s="420">
        <v>100</v>
      </c>
      <c r="AG170" s="190"/>
      <c r="AH170" s="182" t="s">
        <v>5198</v>
      </c>
      <c r="AI170" s="421" t="s">
        <v>5189</v>
      </c>
      <c r="AJ170" s="190"/>
      <c r="AK170" s="182"/>
      <c r="AL170" s="421"/>
      <c r="AM170" s="190"/>
      <c r="AN170" s="182"/>
      <c r="AO170" s="421"/>
      <c r="AP170" s="190"/>
      <c r="AQ170" s="182"/>
      <c r="AR170" s="421"/>
      <c r="AS170" s="190"/>
      <c r="AT170" s="182"/>
      <c r="AU170" s="422"/>
      <c r="AV170" s="190"/>
      <c r="AW170" s="182"/>
      <c r="AX170" s="191"/>
    </row>
    <row r="171" spans="1:50" s="88" customFormat="1" ht="53.2" x14ac:dyDescent="0.25">
      <c r="A171" s="182">
        <v>106</v>
      </c>
      <c r="B171" s="147" t="s">
        <v>5179</v>
      </c>
      <c r="C171" s="182"/>
      <c r="D171" s="183" t="s">
        <v>5317</v>
      </c>
      <c r="E171" s="184" t="s">
        <v>5586</v>
      </c>
      <c r="F171" s="182">
        <v>1100</v>
      </c>
      <c r="G171" s="184" t="s">
        <v>5587</v>
      </c>
      <c r="H171" s="182">
        <v>2012</v>
      </c>
      <c r="I171" s="185" t="s">
        <v>5588</v>
      </c>
      <c r="J171" s="418">
        <v>134912</v>
      </c>
      <c r="K171" s="182" t="s">
        <v>677</v>
      </c>
      <c r="L171" s="185" t="s">
        <v>5589</v>
      </c>
      <c r="M171" s="185" t="s">
        <v>5590</v>
      </c>
      <c r="N171" s="185" t="s">
        <v>5591</v>
      </c>
      <c r="O171" s="185" t="s">
        <v>5592</v>
      </c>
      <c r="P171" s="182" t="s">
        <v>5593</v>
      </c>
      <c r="Q171" s="182">
        <v>38.262</v>
      </c>
      <c r="R171" s="182">
        <v>15.872000000000002</v>
      </c>
      <c r="S171" s="182">
        <v>8.2899999999999991</v>
      </c>
      <c r="T171" s="182">
        <v>14.1</v>
      </c>
      <c r="U171" s="182">
        <v>38.262</v>
      </c>
      <c r="V171" s="182">
        <v>100</v>
      </c>
      <c r="W171" s="182" t="s">
        <v>1144</v>
      </c>
      <c r="X171" s="419" t="s">
        <v>8599</v>
      </c>
      <c r="Y171" s="182">
        <v>6</v>
      </c>
      <c r="Z171" s="182">
        <v>1</v>
      </c>
      <c r="AA171" s="182">
        <v>1</v>
      </c>
      <c r="AB171" s="182">
        <v>12</v>
      </c>
      <c r="AC171" s="182" t="s">
        <v>5594</v>
      </c>
      <c r="AD171" s="182">
        <v>0</v>
      </c>
      <c r="AE171" s="182">
        <v>4</v>
      </c>
      <c r="AF171" s="420">
        <v>100</v>
      </c>
      <c r="AG171" s="190" t="s">
        <v>5595</v>
      </c>
      <c r="AH171" s="182" t="s">
        <v>5318</v>
      </c>
      <c r="AI171" s="421">
        <v>40</v>
      </c>
      <c r="AJ171" s="190" t="s">
        <v>5596</v>
      </c>
      <c r="AK171" s="182" t="s">
        <v>4872</v>
      </c>
      <c r="AL171" s="421">
        <v>40</v>
      </c>
      <c r="AM171" s="190" t="s">
        <v>5597</v>
      </c>
      <c r="AN171" s="182" t="s">
        <v>4850</v>
      </c>
      <c r="AO171" s="421">
        <v>20</v>
      </c>
      <c r="AP171" s="190"/>
      <c r="AQ171" s="182"/>
      <c r="AR171" s="421"/>
      <c r="AS171" s="190"/>
      <c r="AT171" s="182"/>
      <c r="AU171" s="422"/>
      <c r="AV171" s="190"/>
      <c r="AW171" s="182"/>
      <c r="AX171" s="191"/>
    </row>
    <row r="172" spans="1:50" s="88" customFormat="1" ht="26.6" x14ac:dyDescent="0.25">
      <c r="A172" s="182">
        <v>106</v>
      </c>
      <c r="B172" s="147" t="s">
        <v>5179</v>
      </c>
      <c r="C172" s="182"/>
      <c r="D172" s="183" t="s">
        <v>5205</v>
      </c>
      <c r="E172" s="184" t="s">
        <v>5491</v>
      </c>
      <c r="F172" s="182">
        <v>4763</v>
      </c>
      <c r="G172" s="184" t="s">
        <v>5598</v>
      </c>
      <c r="H172" s="182">
        <v>2008</v>
      </c>
      <c r="I172" s="185" t="s">
        <v>5599</v>
      </c>
      <c r="J172" s="418">
        <v>700000</v>
      </c>
      <c r="K172" s="182" t="s">
        <v>655</v>
      </c>
      <c r="L172" s="185" t="s">
        <v>5494</v>
      </c>
      <c r="M172" s="185" t="s">
        <v>5495</v>
      </c>
      <c r="N172" s="185" t="s">
        <v>5600</v>
      </c>
      <c r="O172" s="185" t="s">
        <v>5601</v>
      </c>
      <c r="P172" s="182" t="s">
        <v>5602</v>
      </c>
      <c r="Q172" s="182">
        <v>112.61</v>
      </c>
      <c r="R172" s="182">
        <v>82.35</v>
      </c>
      <c r="S172" s="182">
        <v>17.88</v>
      </c>
      <c r="T172" s="182">
        <v>12.38</v>
      </c>
      <c r="U172" s="182">
        <v>112.61</v>
      </c>
      <c r="V172" s="182">
        <v>100</v>
      </c>
      <c r="W172" s="182">
        <v>34.9999706391568</v>
      </c>
      <c r="X172" s="419" t="s">
        <v>8599</v>
      </c>
      <c r="Y172" s="182">
        <v>4</v>
      </c>
      <c r="Z172" s="182">
        <v>2</v>
      </c>
      <c r="AA172" s="182">
        <v>3</v>
      </c>
      <c r="AB172" s="182">
        <v>38</v>
      </c>
      <c r="AC172" s="182" t="s">
        <v>5603</v>
      </c>
      <c r="AD172" s="182">
        <v>0</v>
      </c>
      <c r="AE172" s="182">
        <v>5</v>
      </c>
      <c r="AF172" s="420">
        <v>100</v>
      </c>
      <c r="AG172" s="190" t="s">
        <v>5205</v>
      </c>
      <c r="AH172" s="182" t="s">
        <v>5491</v>
      </c>
      <c r="AI172" s="421">
        <v>100</v>
      </c>
      <c r="AJ172" s="190"/>
      <c r="AK172" s="182"/>
      <c r="AL172" s="421" t="s">
        <v>5189</v>
      </c>
      <c r="AM172" s="190"/>
      <c r="AN172" s="182"/>
      <c r="AO172" s="421" t="s">
        <v>5189</v>
      </c>
      <c r="AP172" s="190"/>
      <c r="AQ172" s="182"/>
      <c r="AR172" s="421" t="s">
        <v>5189</v>
      </c>
      <c r="AS172" s="190"/>
      <c r="AT172" s="182"/>
      <c r="AU172" s="422"/>
      <c r="AV172" s="190"/>
      <c r="AW172" s="182"/>
      <c r="AX172" s="191"/>
    </row>
    <row r="173" spans="1:50" s="88" customFormat="1" ht="26.6" x14ac:dyDescent="0.25">
      <c r="A173" s="182">
        <v>106</v>
      </c>
      <c r="B173" s="147" t="s">
        <v>5179</v>
      </c>
      <c r="C173" s="182"/>
      <c r="D173" s="183" t="s">
        <v>5205</v>
      </c>
      <c r="E173" s="184" t="s">
        <v>5491</v>
      </c>
      <c r="F173" s="182">
        <v>4763</v>
      </c>
      <c r="G173" s="184" t="s">
        <v>5604</v>
      </c>
      <c r="H173" s="182">
        <v>2005</v>
      </c>
      <c r="I173" s="185" t="s">
        <v>5605</v>
      </c>
      <c r="J173" s="418">
        <v>43805.207811717577</v>
      </c>
      <c r="K173" s="182" t="s">
        <v>664</v>
      </c>
      <c r="L173" s="185" t="s">
        <v>5606</v>
      </c>
      <c r="M173" s="185" t="s">
        <v>5607</v>
      </c>
      <c r="N173" s="185" t="s">
        <v>5608</v>
      </c>
      <c r="O173" s="185" t="s">
        <v>5609</v>
      </c>
      <c r="P173" s="182">
        <v>42669</v>
      </c>
      <c r="Q173" s="182">
        <v>35.409999999999997</v>
      </c>
      <c r="R173" s="182">
        <v>5.15</v>
      </c>
      <c r="S173" s="182">
        <v>17.88</v>
      </c>
      <c r="T173" s="182">
        <v>12.38</v>
      </c>
      <c r="U173" s="182">
        <v>35.409999999999997</v>
      </c>
      <c r="V173" s="182">
        <v>100</v>
      </c>
      <c r="W173" s="182">
        <v>100</v>
      </c>
      <c r="X173" s="419" t="s">
        <v>8599</v>
      </c>
      <c r="Y173" s="182">
        <v>6</v>
      </c>
      <c r="Z173" s="182">
        <v>1</v>
      </c>
      <c r="AA173" s="182">
        <v>5</v>
      </c>
      <c r="AB173" s="182">
        <v>14</v>
      </c>
      <c r="AC173" s="182" t="s">
        <v>5610</v>
      </c>
      <c r="AD173" s="182">
        <v>0</v>
      </c>
      <c r="AE173" s="182">
        <v>4</v>
      </c>
      <c r="AF173" s="420">
        <v>100</v>
      </c>
      <c r="AG173" s="190" t="s">
        <v>5205</v>
      </c>
      <c r="AH173" s="182" t="s">
        <v>5491</v>
      </c>
      <c r="AI173" s="421">
        <v>50</v>
      </c>
      <c r="AJ173" s="190" t="s">
        <v>5499</v>
      </c>
      <c r="AK173" s="182" t="s">
        <v>5500</v>
      </c>
      <c r="AL173" s="421">
        <v>50</v>
      </c>
      <c r="AM173" s="190"/>
      <c r="AN173" s="182"/>
      <c r="AO173" s="421" t="s">
        <v>5189</v>
      </c>
      <c r="AP173" s="190"/>
      <c r="AQ173" s="182"/>
      <c r="AR173" s="421" t="s">
        <v>5189</v>
      </c>
      <c r="AS173" s="190"/>
      <c r="AT173" s="182"/>
      <c r="AU173" s="422"/>
      <c r="AV173" s="190"/>
      <c r="AW173" s="182"/>
      <c r="AX173" s="191"/>
    </row>
    <row r="174" spans="1:50" s="88" customFormat="1" ht="26.6" x14ac:dyDescent="0.25">
      <c r="A174" s="182">
        <v>106</v>
      </c>
      <c r="B174" s="147" t="s">
        <v>5179</v>
      </c>
      <c r="C174" s="182"/>
      <c r="D174" s="183" t="s">
        <v>2509</v>
      </c>
      <c r="E174" s="184" t="s">
        <v>5190</v>
      </c>
      <c r="F174" s="182" t="s">
        <v>5611</v>
      </c>
      <c r="G174" s="184" t="s">
        <v>5612</v>
      </c>
      <c r="H174" s="182">
        <v>2002</v>
      </c>
      <c r="I174" s="185" t="s">
        <v>5613</v>
      </c>
      <c r="J174" s="418">
        <v>74577.23</v>
      </c>
      <c r="K174" s="182" t="s">
        <v>867</v>
      </c>
      <c r="L174" s="185" t="s">
        <v>5184</v>
      </c>
      <c r="M174" s="185" t="s">
        <v>5185</v>
      </c>
      <c r="N174" s="185" t="s">
        <v>5614</v>
      </c>
      <c r="O174" s="185" t="s">
        <v>5615</v>
      </c>
      <c r="P174" s="182">
        <v>38884</v>
      </c>
      <c r="Q174" s="182">
        <v>39.03</v>
      </c>
      <c r="R174" s="182">
        <v>8.77</v>
      </c>
      <c r="S174" s="182">
        <v>17.88</v>
      </c>
      <c r="T174" s="182">
        <v>12.38</v>
      </c>
      <c r="U174" s="182">
        <v>39.03</v>
      </c>
      <c r="V174" s="182">
        <v>100</v>
      </c>
      <c r="W174" s="182">
        <v>100</v>
      </c>
      <c r="X174" s="419" t="s">
        <v>8599</v>
      </c>
      <c r="Y174" s="182">
        <v>1</v>
      </c>
      <c r="Z174" s="182">
        <v>7</v>
      </c>
      <c r="AA174" s="182">
        <v>4</v>
      </c>
      <c r="AB174" s="182">
        <v>4</v>
      </c>
      <c r="AC174" s="182" t="s">
        <v>5616</v>
      </c>
      <c r="AD174" s="182"/>
      <c r="AE174" s="182">
        <v>5</v>
      </c>
      <c r="AF174" s="420">
        <v>100</v>
      </c>
      <c r="AG174" s="190" t="s">
        <v>2509</v>
      </c>
      <c r="AH174" s="182" t="s">
        <v>5250</v>
      </c>
      <c r="AI174" s="421">
        <v>100</v>
      </c>
      <c r="AJ174" s="190"/>
      <c r="AK174" s="182"/>
      <c r="AL174" s="421" t="s">
        <v>5189</v>
      </c>
      <c r="AM174" s="190"/>
      <c r="AN174" s="182"/>
      <c r="AO174" s="421" t="s">
        <v>5189</v>
      </c>
      <c r="AP174" s="190"/>
      <c r="AQ174" s="182"/>
      <c r="AR174" s="421" t="s">
        <v>5189</v>
      </c>
      <c r="AS174" s="190"/>
      <c r="AT174" s="182"/>
      <c r="AU174" s="422"/>
      <c r="AV174" s="190"/>
      <c r="AW174" s="182"/>
      <c r="AX174" s="191"/>
    </row>
    <row r="175" spans="1:50" s="88" customFormat="1" ht="199.4" x14ac:dyDescent="0.25">
      <c r="A175" s="182">
        <v>106</v>
      </c>
      <c r="B175" s="147" t="s">
        <v>5179</v>
      </c>
      <c r="C175" s="182"/>
      <c r="D175" s="183" t="s">
        <v>5423</v>
      </c>
      <c r="E175" s="184" t="s">
        <v>5457</v>
      </c>
      <c r="F175" s="182">
        <v>15703</v>
      </c>
      <c r="G175" s="184" t="s">
        <v>5617</v>
      </c>
      <c r="H175" s="182">
        <v>2007</v>
      </c>
      <c r="I175" s="185" t="s">
        <v>5618</v>
      </c>
      <c r="J175" s="418">
        <v>145260</v>
      </c>
      <c r="K175" s="182" t="s">
        <v>655</v>
      </c>
      <c r="L175" s="185" t="s">
        <v>5551</v>
      </c>
      <c r="M175" s="185" t="s">
        <v>5552</v>
      </c>
      <c r="N175" s="185" t="s">
        <v>5619</v>
      </c>
      <c r="O175" s="185" t="s">
        <v>5620</v>
      </c>
      <c r="P175" s="182" t="s">
        <v>5621</v>
      </c>
      <c r="Q175" s="182">
        <v>47.35</v>
      </c>
      <c r="R175" s="182">
        <v>17.09</v>
      </c>
      <c r="S175" s="182">
        <v>17.88</v>
      </c>
      <c r="T175" s="182">
        <v>12.38</v>
      </c>
      <c r="U175" s="182">
        <v>47.35</v>
      </c>
      <c r="V175" s="182">
        <v>100</v>
      </c>
      <c r="W175" s="182" t="s">
        <v>1144</v>
      </c>
      <c r="X175" s="419" t="s">
        <v>8599</v>
      </c>
      <c r="Y175" s="182">
        <v>1</v>
      </c>
      <c r="Z175" s="182">
        <v>1</v>
      </c>
      <c r="AA175" s="182">
        <v>1</v>
      </c>
      <c r="AB175" s="182">
        <v>44</v>
      </c>
      <c r="AC175" s="182" t="s">
        <v>5622</v>
      </c>
      <c r="AD175" s="182"/>
      <c r="AE175" s="182">
        <v>5</v>
      </c>
      <c r="AF175" s="420">
        <v>100</v>
      </c>
      <c r="AG175" s="190" t="s">
        <v>5423</v>
      </c>
      <c r="AH175" s="182" t="s">
        <v>5433</v>
      </c>
      <c r="AI175" s="421">
        <v>25</v>
      </c>
      <c r="AJ175" s="190" t="s">
        <v>5466</v>
      </c>
      <c r="AK175" s="182" t="s">
        <v>5457</v>
      </c>
      <c r="AL175" s="421">
        <v>25</v>
      </c>
      <c r="AM175" s="190" t="s">
        <v>5467</v>
      </c>
      <c r="AN175" s="182" t="s">
        <v>5433</v>
      </c>
      <c r="AO175" s="421">
        <v>25</v>
      </c>
      <c r="AP175" s="190" t="s">
        <v>5468</v>
      </c>
      <c r="AQ175" s="182" t="s">
        <v>5469</v>
      </c>
      <c r="AR175" s="421">
        <v>25</v>
      </c>
      <c r="AS175" s="190"/>
      <c r="AT175" s="182"/>
      <c r="AU175" s="422"/>
      <c r="AV175" s="190"/>
      <c r="AW175" s="182"/>
      <c r="AX175" s="191"/>
    </row>
    <row r="176" spans="1:50" s="88" customFormat="1" ht="119.65" x14ac:dyDescent="0.25">
      <c r="A176" s="182">
        <v>106</v>
      </c>
      <c r="B176" s="147" t="s">
        <v>5179</v>
      </c>
      <c r="C176" s="182"/>
      <c r="D176" s="183" t="s">
        <v>5423</v>
      </c>
      <c r="E176" s="184" t="s">
        <v>5424</v>
      </c>
      <c r="F176" s="182">
        <v>9090</v>
      </c>
      <c r="G176" s="184" t="s">
        <v>5623</v>
      </c>
      <c r="H176" s="182">
        <v>2002</v>
      </c>
      <c r="I176" s="185" t="s">
        <v>5624</v>
      </c>
      <c r="J176" s="418">
        <v>291252.25</v>
      </c>
      <c r="K176" s="182" t="s">
        <v>867</v>
      </c>
      <c r="L176" s="185" t="s">
        <v>5625</v>
      </c>
      <c r="M176" s="185" t="s">
        <v>5428</v>
      </c>
      <c r="N176" s="185" t="s">
        <v>5626</v>
      </c>
      <c r="O176" s="185" t="s">
        <v>5627</v>
      </c>
      <c r="P176" s="182" t="s">
        <v>5628</v>
      </c>
      <c r="Q176" s="182">
        <v>64.52</v>
      </c>
      <c r="R176" s="182">
        <v>34.26</v>
      </c>
      <c r="S176" s="182">
        <v>17.88</v>
      </c>
      <c r="T176" s="182">
        <v>12.38</v>
      </c>
      <c r="U176" s="182">
        <v>64.52</v>
      </c>
      <c r="V176" s="182">
        <v>100</v>
      </c>
      <c r="W176" s="182">
        <v>100</v>
      </c>
      <c r="X176" s="419" t="s">
        <v>8599</v>
      </c>
      <c r="Y176" s="182">
        <v>1</v>
      </c>
      <c r="Z176" s="182">
        <v>1</v>
      </c>
      <c r="AA176" s="182">
        <v>3</v>
      </c>
      <c r="AB176" s="182">
        <v>44</v>
      </c>
      <c r="AC176" s="182" t="s">
        <v>5629</v>
      </c>
      <c r="AD176" s="182"/>
      <c r="AE176" s="182">
        <v>5</v>
      </c>
      <c r="AF176" s="420">
        <v>100</v>
      </c>
      <c r="AG176" s="190" t="s">
        <v>5423</v>
      </c>
      <c r="AH176" s="182" t="s">
        <v>5433</v>
      </c>
      <c r="AI176" s="421">
        <v>33</v>
      </c>
      <c r="AJ176" s="190" t="s">
        <v>5434</v>
      </c>
      <c r="AK176" s="182" t="s">
        <v>5435</v>
      </c>
      <c r="AL176" s="421">
        <v>33</v>
      </c>
      <c r="AM176" s="190" t="s">
        <v>5519</v>
      </c>
      <c r="AN176" s="182" t="s">
        <v>5520</v>
      </c>
      <c r="AO176" s="421">
        <v>33</v>
      </c>
      <c r="AP176" s="190"/>
      <c r="AQ176" s="182"/>
      <c r="AR176" s="421" t="s">
        <v>5189</v>
      </c>
      <c r="AS176" s="190"/>
      <c r="AT176" s="182"/>
      <c r="AU176" s="422"/>
      <c r="AV176" s="190"/>
      <c r="AW176" s="182"/>
      <c r="AX176" s="191"/>
    </row>
    <row r="177" spans="1:50" s="88" customFormat="1" ht="79.75" x14ac:dyDescent="0.25">
      <c r="A177" s="182">
        <v>106</v>
      </c>
      <c r="B177" s="147" t="s">
        <v>5179</v>
      </c>
      <c r="C177" s="182"/>
      <c r="D177" s="183" t="s">
        <v>5533</v>
      </c>
      <c r="E177" s="184" t="s">
        <v>5544</v>
      </c>
      <c r="F177" s="182">
        <v>3937</v>
      </c>
      <c r="G177" s="184" t="s">
        <v>5630</v>
      </c>
      <c r="H177" s="182">
        <v>2002</v>
      </c>
      <c r="I177" s="185" t="s">
        <v>5631</v>
      </c>
      <c r="J177" s="418">
        <v>53892.472041395427</v>
      </c>
      <c r="K177" s="182" t="s">
        <v>867</v>
      </c>
      <c r="L177" s="185" t="s">
        <v>5632</v>
      </c>
      <c r="M177" s="185" t="s">
        <v>5538</v>
      </c>
      <c r="N177" s="185" t="s">
        <v>5633</v>
      </c>
      <c r="O177" s="185" t="s">
        <v>5634</v>
      </c>
      <c r="P177" s="182">
        <v>39874</v>
      </c>
      <c r="Q177" s="182">
        <v>36.6</v>
      </c>
      <c r="R177" s="182">
        <v>6.34</v>
      </c>
      <c r="S177" s="182">
        <v>17.88</v>
      </c>
      <c r="T177" s="182">
        <v>12.38</v>
      </c>
      <c r="U177" s="182">
        <v>36.6</v>
      </c>
      <c r="V177" s="182">
        <v>100</v>
      </c>
      <c r="W177" s="182">
        <v>100</v>
      </c>
      <c r="X177" s="419" t="s">
        <v>8599</v>
      </c>
      <c r="Y177" s="182">
        <v>1</v>
      </c>
      <c r="Z177" s="182">
        <v>3</v>
      </c>
      <c r="AA177" s="182">
        <v>1</v>
      </c>
      <c r="AB177" s="182">
        <v>44</v>
      </c>
      <c r="AC177" s="182" t="s">
        <v>5635</v>
      </c>
      <c r="AD177" s="182"/>
      <c r="AE177" s="182">
        <v>5</v>
      </c>
      <c r="AF177" s="420">
        <v>100</v>
      </c>
      <c r="AG177" s="190" t="s">
        <v>5533</v>
      </c>
      <c r="AH177" s="182" t="s">
        <v>5534</v>
      </c>
      <c r="AI177" s="421">
        <v>25</v>
      </c>
      <c r="AJ177" s="190" t="s">
        <v>5543</v>
      </c>
      <c r="AK177" s="182" t="s">
        <v>5544</v>
      </c>
      <c r="AL177" s="421">
        <v>25</v>
      </c>
      <c r="AM177" s="190" t="s">
        <v>5636</v>
      </c>
      <c r="AN177" s="182" t="s">
        <v>5534</v>
      </c>
      <c r="AO177" s="421">
        <v>25</v>
      </c>
      <c r="AP177" s="190" t="s">
        <v>5637</v>
      </c>
      <c r="AQ177" s="182" t="s">
        <v>5638</v>
      </c>
      <c r="AR177" s="421">
        <v>25</v>
      </c>
      <c r="AS177" s="190"/>
      <c r="AT177" s="182"/>
      <c r="AU177" s="422"/>
      <c r="AV177" s="190"/>
      <c r="AW177" s="182"/>
      <c r="AX177" s="191"/>
    </row>
    <row r="178" spans="1:50" s="88" customFormat="1" ht="39.9" x14ac:dyDescent="0.25">
      <c r="A178" s="182">
        <v>106</v>
      </c>
      <c r="B178" s="147" t="s">
        <v>5179</v>
      </c>
      <c r="C178" s="182"/>
      <c r="D178" s="183" t="s">
        <v>2509</v>
      </c>
      <c r="E178" s="184" t="s">
        <v>5639</v>
      </c>
      <c r="F178" s="182" t="s">
        <v>5640</v>
      </c>
      <c r="G178" s="184" t="s">
        <v>5641</v>
      </c>
      <c r="H178" s="182">
        <v>2005</v>
      </c>
      <c r="I178" s="185" t="s">
        <v>5642</v>
      </c>
      <c r="J178" s="418">
        <v>214015.54</v>
      </c>
      <c r="K178" s="182" t="s">
        <v>664</v>
      </c>
      <c r="L178" s="185" t="s">
        <v>5184</v>
      </c>
      <c r="M178" s="185" t="s">
        <v>5185</v>
      </c>
      <c r="N178" s="185" t="s">
        <v>5248</v>
      </c>
      <c r="O178" s="185" t="s">
        <v>5249</v>
      </c>
      <c r="P178" s="182">
        <v>43705</v>
      </c>
      <c r="Q178" s="182">
        <v>55.44</v>
      </c>
      <c r="R178" s="182">
        <v>25.18</v>
      </c>
      <c r="S178" s="182">
        <v>17.88</v>
      </c>
      <c r="T178" s="182">
        <v>12.38</v>
      </c>
      <c r="U178" s="182">
        <v>55.44</v>
      </c>
      <c r="V178" s="182">
        <v>100</v>
      </c>
      <c r="W178" s="182">
        <v>100</v>
      </c>
      <c r="X178" s="419" t="s">
        <v>8599</v>
      </c>
      <c r="Y178" s="182">
        <v>3</v>
      </c>
      <c r="Z178" s="182">
        <v>1</v>
      </c>
      <c r="AA178" s="182">
        <v>5</v>
      </c>
      <c r="AB178" s="182">
        <v>44</v>
      </c>
      <c r="AC178" s="182" t="s">
        <v>5643</v>
      </c>
      <c r="AD178" s="182"/>
      <c r="AE178" s="182">
        <v>5</v>
      </c>
      <c r="AF178" s="420">
        <v>100</v>
      </c>
      <c r="AG178" s="190" t="s">
        <v>2509</v>
      </c>
      <c r="AH178" s="182" t="s">
        <v>5250</v>
      </c>
      <c r="AI178" s="421">
        <v>100</v>
      </c>
      <c r="AJ178" s="190"/>
      <c r="AK178" s="182" t="s">
        <v>5198</v>
      </c>
      <c r="AL178" s="421" t="s">
        <v>5189</v>
      </c>
      <c r="AM178" s="190"/>
      <c r="AN178" s="182"/>
      <c r="AO178" s="421" t="s">
        <v>5189</v>
      </c>
      <c r="AP178" s="190"/>
      <c r="AQ178" s="182"/>
      <c r="AR178" s="421" t="s">
        <v>5189</v>
      </c>
      <c r="AS178" s="190"/>
      <c r="AT178" s="182"/>
      <c r="AU178" s="422"/>
      <c r="AV178" s="190"/>
      <c r="AW178" s="182"/>
      <c r="AX178" s="191"/>
    </row>
    <row r="179" spans="1:50" s="88" customFormat="1" ht="79.75" x14ac:dyDescent="0.25">
      <c r="A179" s="182">
        <v>106</v>
      </c>
      <c r="B179" s="147" t="s">
        <v>5179</v>
      </c>
      <c r="C179" s="182"/>
      <c r="D179" s="183" t="s">
        <v>4474</v>
      </c>
      <c r="E179" s="184" t="s">
        <v>5644</v>
      </c>
      <c r="F179" s="182">
        <v>3323</v>
      </c>
      <c r="G179" s="184" t="s">
        <v>5645</v>
      </c>
      <c r="H179" s="182">
        <v>2010</v>
      </c>
      <c r="I179" s="185" t="s">
        <v>5646</v>
      </c>
      <c r="J179" s="418">
        <v>91925</v>
      </c>
      <c r="K179" s="182" t="s">
        <v>677</v>
      </c>
      <c r="L179" s="185" t="s">
        <v>5647</v>
      </c>
      <c r="M179" s="185" t="s">
        <v>5648</v>
      </c>
      <c r="N179" s="185" t="s">
        <v>5649</v>
      </c>
      <c r="O179" s="185" t="s">
        <v>5650</v>
      </c>
      <c r="P179" s="182" t="s">
        <v>5651</v>
      </c>
      <c r="Q179" s="182">
        <v>41.07</v>
      </c>
      <c r="R179" s="182">
        <v>10.81</v>
      </c>
      <c r="S179" s="182">
        <v>17.88</v>
      </c>
      <c r="T179" s="182">
        <v>12.38</v>
      </c>
      <c r="U179" s="182">
        <v>41.07</v>
      </c>
      <c r="V179" s="182">
        <v>100</v>
      </c>
      <c r="W179" s="182" t="s">
        <v>1144</v>
      </c>
      <c r="X179" s="419" t="s">
        <v>8599</v>
      </c>
      <c r="Y179" s="182">
        <v>6</v>
      </c>
      <c r="Z179" s="182">
        <v>1</v>
      </c>
      <c r="AA179" s="182">
        <v>5</v>
      </c>
      <c r="AB179" s="182">
        <v>59</v>
      </c>
      <c r="AC179" s="182" t="s">
        <v>5652</v>
      </c>
      <c r="AD179" s="182"/>
      <c r="AE179" s="182">
        <v>5</v>
      </c>
      <c r="AF179" s="420">
        <v>100</v>
      </c>
      <c r="AG179" s="190"/>
      <c r="AH179" s="182" t="s">
        <v>5198</v>
      </c>
      <c r="AI179" s="421" t="s">
        <v>5189</v>
      </c>
      <c r="AJ179" s="190"/>
      <c r="AK179" s="182"/>
      <c r="AL179" s="421"/>
      <c r="AM179" s="190"/>
      <c r="AN179" s="182"/>
      <c r="AO179" s="421"/>
      <c r="AP179" s="190"/>
      <c r="AQ179" s="182"/>
      <c r="AR179" s="421"/>
      <c r="AS179" s="190"/>
      <c r="AT179" s="182"/>
      <c r="AU179" s="422"/>
      <c r="AV179" s="190"/>
      <c r="AW179" s="182"/>
      <c r="AX179" s="191"/>
    </row>
    <row r="180" spans="1:50" s="88" customFormat="1" ht="79.75" x14ac:dyDescent="0.25">
      <c r="A180" s="182">
        <v>106</v>
      </c>
      <c r="B180" s="147" t="s">
        <v>5179</v>
      </c>
      <c r="C180" s="182"/>
      <c r="D180" s="183" t="s">
        <v>2660</v>
      </c>
      <c r="E180" s="184" t="s">
        <v>4422</v>
      </c>
      <c r="F180" s="182">
        <v>412</v>
      </c>
      <c r="G180" s="184" t="s">
        <v>5653</v>
      </c>
      <c r="H180" s="182">
        <v>2010</v>
      </c>
      <c r="I180" s="185" t="s">
        <v>5654</v>
      </c>
      <c r="J180" s="418">
        <v>209563.86</v>
      </c>
      <c r="K180" s="182" t="s">
        <v>677</v>
      </c>
      <c r="L180" s="185" t="s">
        <v>5655</v>
      </c>
      <c r="M180" s="185" t="s">
        <v>5656</v>
      </c>
      <c r="N180" s="185" t="s">
        <v>5657</v>
      </c>
      <c r="O180" s="185" t="s">
        <v>5658</v>
      </c>
      <c r="P180" s="182" t="s">
        <v>5659</v>
      </c>
      <c r="Q180" s="182">
        <v>54.91</v>
      </c>
      <c r="R180" s="182">
        <v>24.65</v>
      </c>
      <c r="S180" s="182">
        <v>17.88</v>
      </c>
      <c r="T180" s="182">
        <v>12.38</v>
      </c>
      <c r="U180" s="182">
        <v>54.91</v>
      </c>
      <c r="V180" s="182">
        <v>100</v>
      </c>
      <c r="W180" s="182" t="s">
        <v>1144</v>
      </c>
      <c r="X180" s="419" t="s">
        <v>8599</v>
      </c>
      <c r="Y180" s="182">
        <v>4</v>
      </c>
      <c r="Z180" s="182">
        <v>7</v>
      </c>
      <c r="AA180" s="182">
        <v>5</v>
      </c>
      <c r="AB180" s="182">
        <v>66</v>
      </c>
      <c r="AC180" s="182" t="s">
        <v>5660</v>
      </c>
      <c r="AD180" s="182"/>
      <c r="AE180" s="182">
        <v>5</v>
      </c>
      <c r="AF180" s="420">
        <v>100</v>
      </c>
      <c r="AG180" s="190"/>
      <c r="AH180" s="182" t="s">
        <v>5198</v>
      </c>
      <c r="AI180" s="421" t="s">
        <v>5189</v>
      </c>
      <c r="AJ180" s="190"/>
      <c r="AK180" s="182"/>
      <c r="AL180" s="421"/>
      <c r="AM180" s="190"/>
      <c r="AN180" s="182"/>
      <c r="AO180" s="421"/>
      <c r="AP180" s="190"/>
      <c r="AQ180" s="182"/>
      <c r="AR180" s="421"/>
      <c r="AS180" s="190"/>
      <c r="AT180" s="182"/>
      <c r="AU180" s="422"/>
      <c r="AV180" s="190"/>
      <c r="AW180" s="182"/>
      <c r="AX180" s="191"/>
    </row>
    <row r="181" spans="1:50" s="88" customFormat="1" ht="305.75" x14ac:dyDescent="0.25">
      <c r="A181" s="182">
        <v>106</v>
      </c>
      <c r="B181" s="147" t="s">
        <v>5179</v>
      </c>
      <c r="C181" s="182"/>
      <c r="D181" s="183" t="s">
        <v>4474</v>
      </c>
      <c r="E181" s="184" t="s">
        <v>5661</v>
      </c>
      <c r="F181" s="182">
        <v>8949</v>
      </c>
      <c r="G181" s="184" t="s">
        <v>5662</v>
      </c>
      <c r="H181" s="182">
        <v>2008</v>
      </c>
      <c r="I181" s="185" t="s">
        <v>5663</v>
      </c>
      <c r="J181" s="418">
        <v>148000</v>
      </c>
      <c r="K181" s="182" t="s">
        <v>655</v>
      </c>
      <c r="L181" s="185" t="s">
        <v>5664</v>
      </c>
      <c r="M181" s="185" t="s">
        <v>5665</v>
      </c>
      <c r="N181" s="185" t="s">
        <v>5666</v>
      </c>
      <c r="O181" s="185" t="s">
        <v>5667</v>
      </c>
      <c r="P181" s="182" t="s">
        <v>5668</v>
      </c>
      <c r="Q181" s="182">
        <v>73.790000000000006</v>
      </c>
      <c r="R181" s="182">
        <v>43.53</v>
      </c>
      <c r="S181" s="182">
        <v>17.88</v>
      </c>
      <c r="T181" s="182">
        <v>12.38</v>
      </c>
      <c r="U181" s="182">
        <v>73.790000000000006</v>
      </c>
      <c r="V181" s="182">
        <v>100</v>
      </c>
      <c r="W181" s="182">
        <v>0</v>
      </c>
      <c r="X181" s="419" t="s">
        <v>8599</v>
      </c>
      <c r="Y181" s="182">
        <v>6</v>
      </c>
      <c r="Z181" s="182">
        <v>1</v>
      </c>
      <c r="AA181" s="182">
        <v>5</v>
      </c>
      <c r="AB181" s="182">
        <v>25</v>
      </c>
      <c r="AC181" s="182" t="s">
        <v>5669</v>
      </c>
      <c r="AD181" s="182"/>
      <c r="AE181" s="182">
        <v>4</v>
      </c>
      <c r="AF181" s="420">
        <v>100</v>
      </c>
      <c r="AG181" s="190" t="s">
        <v>5670</v>
      </c>
      <c r="AH181" s="182" t="s">
        <v>5198</v>
      </c>
      <c r="AI181" s="421">
        <v>25</v>
      </c>
      <c r="AJ181" s="190" t="s">
        <v>5671</v>
      </c>
      <c r="AK181" s="182" t="s">
        <v>5198</v>
      </c>
      <c r="AL181" s="421">
        <v>25</v>
      </c>
      <c r="AM181" s="190" t="s">
        <v>5672</v>
      </c>
      <c r="AN181" s="182" t="s">
        <v>5198</v>
      </c>
      <c r="AO181" s="421">
        <v>25</v>
      </c>
      <c r="AP181" s="190" t="s">
        <v>5673</v>
      </c>
      <c r="AQ181" s="182" t="s">
        <v>5198</v>
      </c>
      <c r="AR181" s="421">
        <v>25</v>
      </c>
      <c r="AS181" s="190"/>
      <c r="AT181" s="182"/>
      <c r="AU181" s="422"/>
      <c r="AV181" s="190"/>
      <c r="AW181" s="182"/>
      <c r="AX181" s="191"/>
    </row>
    <row r="182" spans="1:50" s="88" customFormat="1" ht="106.35" x14ac:dyDescent="0.25">
      <c r="A182" s="182">
        <v>106</v>
      </c>
      <c r="B182" s="147" t="s">
        <v>5179</v>
      </c>
      <c r="C182" s="182"/>
      <c r="D182" s="183" t="s">
        <v>5326</v>
      </c>
      <c r="E182" s="184" t="s">
        <v>5327</v>
      </c>
      <c r="F182" s="182">
        <v>3332</v>
      </c>
      <c r="G182" s="184" t="s">
        <v>5674</v>
      </c>
      <c r="H182" s="182">
        <v>2004</v>
      </c>
      <c r="I182" s="185" t="s">
        <v>5675</v>
      </c>
      <c r="J182" s="418">
        <v>92262.75</v>
      </c>
      <c r="K182" s="182" t="s">
        <v>867</v>
      </c>
      <c r="L182" s="185" t="s">
        <v>5676</v>
      </c>
      <c r="M182" s="185" t="s">
        <v>5677</v>
      </c>
      <c r="N182" s="185" t="s">
        <v>5678</v>
      </c>
      <c r="O182" s="185" t="s">
        <v>5679</v>
      </c>
      <c r="P182" s="182">
        <v>36658</v>
      </c>
      <c r="Q182" s="182">
        <v>41.11</v>
      </c>
      <c r="R182" s="182">
        <v>10.85</v>
      </c>
      <c r="S182" s="182">
        <v>17.88</v>
      </c>
      <c r="T182" s="182">
        <v>12.38</v>
      </c>
      <c r="U182" s="182">
        <v>41.11</v>
      </c>
      <c r="V182" s="182">
        <v>100</v>
      </c>
      <c r="W182" s="182" t="s">
        <v>1144</v>
      </c>
      <c r="X182" s="419" t="s">
        <v>8599</v>
      </c>
      <c r="Y182" s="182">
        <v>4</v>
      </c>
      <c r="Z182" s="182">
        <v>3</v>
      </c>
      <c r="AA182" s="182">
        <v>2</v>
      </c>
      <c r="AB182" s="182">
        <v>46</v>
      </c>
      <c r="AC182" s="182" t="s">
        <v>5680</v>
      </c>
      <c r="AD182" s="182"/>
      <c r="AE182" s="182">
        <v>5</v>
      </c>
      <c r="AF182" s="420">
        <v>100</v>
      </c>
      <c r="AG182" s="190" t="s">
        <v>5681</v>
      </c>
      <c r="AH182" s="182" t="s">
        <v>5198</v>
      </c>
      <c r="AI182" s="421">
        <v>100</v>
      </c>
      <c r="AJ182" s="190"/>
      <c r="AK182" s="182"/>
      <c r="AL182" s="421" t="s">
        <v>5189</v>
      </c>
      <c r="AM182" s="190"/>
      <c r="AN182" s="182"/>
      <c r="AO182" s="421" t="s">
        <v>5189</v>
      </c>
      <c r="AP182" s="190"/>
      <c r="AQ182" s="182"/>
      <c r="AR182" s="421" t="s">
        <v>5189</v>
      </c>
      <c r="AS182" s="190"/>
      <c r="AT182" s="182"/>
      <c r="AU182" s="422"/>
      <c r="AV182" s="190"/>
      <c r="AW182" s="182"/>
      <c r="AX182" s="191"/>
    </row>
    <row r="183" spans="1:50" s="88" customFormat="1" ht="39.9" x14ac:dyDescent="0.25">
      <c r="A183" s="182">
        <v>106</v>
      </c>
      <c r="B183" s="147" t="s">
        <v>5179</v>
      </c>
      <c r="C183" s="182"/>
      <c r="D183" s="183" t="s">
        <v>5292</v>
      </c>
      <c r="E183" s="184" t="s">
        <v>5682</v>
      </c>
      <c r="F183" s="182">
        <v>12315</v>
      </c>
      <c r="G183" s="184" t="s">
        <v>5683</v>
      </c>
      <c r="H183" s="182">
        <v>2010</v>
      </c>
      <c r="I183" s="185" t="s">
        <v>5684</v>
      </c>
      <c r="J183" s="418">
        <v>149885.1</v>
      </c>
      <c r="K183" s="182" t="s">
        <v>677</v>
      </c>
      <c r="L183" s="185" t="s">
        <v>5685</v>
      </c>
      <c r="M183" s="185" t="s">
        <v>5686</v>
      </c>
      <c r="N183" s="185" t="s">
        <v>5687</v>
      </c>
      <c r="O183" s="185" t="s">
        <v>5688</v>
      </c>
      <c r="P183" s="182" t="s">
        <v>5689</v>
      </c>
      <c r="Q183" s="182">
        <v>48.47</v>
      </c>
      <c r="R183" s="182">
        <v>18.21</v>
      </c>
      <c r="S183" s="182">
        <v>17.88</v>
      </c>
      <c r="T183" s="182">
        <v>12.38</v>
      </c>
      <c r="U183" s="182">
        <v>48.47</v>
      </c>
      <c r="V183" s="182">
        <v>100</v>
      </c>
      <c r="W183" s="182" t="s">
        <v>1144</v>
      </c>
      <c r="X183" s="419" t="s">
        <v>8599</v>
      </c>
      <c r="Y183" s="182">
        <v>3</v>
      </c>
      <c r="Z183" s="182">
        <v>2</v>
      </c>
      <c r="AA183" s="182">
        <v>3</v>
      </c>
      <c r="AB183" s="182">
        <v>4</v>
      </c>
      <c r="AC183" s="182" t="s">
        <v>5690</v>
      </c>
      <c r="AD183" s="182"/>
      <c r="AE183" s="182">
        <v>5</v>
      </c>
      <c r="AF183" s="420">
        <v>100</v>
      </c>
      <c r="AG183" s="190"/>
      <c r="AH183" s="182" t="s">
        <v>5198</v>
      </c>
      <c r="AI183" s="421" t="s">
        <v>5189</v>
      </c>
      <c r="AJ183" s="190"/>
      <c r="AK183" s="182"/>
      <c r="AL183" s="421"/>
      <c r="AM183" s="190"/>
      <c r="AN183" s="182"/>
      <c r="AO183" s="421"/>
      <c r="AP183" s="190"/>
      <c r="AQ183" s="182"/>
      <c r="AR183" s="421"/>
      <c r="AS183" s="190"/>
      <c r="AT183" s="182"/>
      <c r="AU183" s="422"/>
      <c r="AV183" s="190"/>
      <c r="AW183" s="182"/>
      <c r="AX183" s="191"/>
    </row>
    <row r="184" spans="1:50" s="88" customFormat="1" ht="39.9" x14ac:dyDescent="0.25">
      <c r="A184" s="182">
        <v>106</v>
      </c>
      <c r="B184" s="147" t="s">
        <v>5179</v>
      </c>
      <c r="C184" s="182"/>
      <c r="D184" s="183" t="s">
        <v>5423</v>
      </c>
      <c r="E184" s="184" t="s">
        <v>5424</v>
      </c>
      <c r="F184" s="182">
        <v>9090</v>
      </c>
      <c r="G184" s="184" t="s">
        <v>5691</v>
      </c>
      <c r="H184" s="182">
        <v>2007</v>
      </c>
      <c r="I184" s="185" t="s">
        <v>5692</v>
      </c>
      <c r="J184" s="418">
        <v>52406</v>
      </c>
      <c r="K184" s="182" t="s">
        <v>655</v>
      </c>
      <c r="L184" s="185" t="s">
        <v>5513</v>
      </c>
      <c r="M184" s="185" t="s">
        <v>5693</v>
      </c>
      <c r="N184" s="185" t="s">
        <v>5694</v>
      </c>
      <c r="O184" s="185" t="s">
        <v>5695</v>
      </c>
      <c r="P184" s="182" t="s">
        <v>5696</v>
      </c>
      <c r="Q184" s="182">
        <v>36.43</v>
      </c>
      <c r="R184" s="182">
        <v>6.17</v>
      </c>
      <c r="S184" s="182">
        <v>17.88</v>
      </c>
      <c r="T184" s="182">
        <v>12.38</v>
      </c>
      <c r="U184" s="182">
        <v>36.43</v>
      </c>
      <c r="V184" s="182">
        <v>100</v>
      </c>
      <c r="W184" s="182" t="s">
        <v>1144</v>
      </c>
      <c r="X184" s="419" t="s">
        <v>8599</v>
      </c>
      <c r="Y184" s="182">
        <v>1</v>
      </c>
      <c r="Z184" s="182">
        <v>6</v>
      </c>
      <c r="AA184" s="182">
        <v>2</v>
      </c>
      <c r="AB184" s="182">
        <v>44</v>
      </c>
      <c r="AC184" s="182" t="s">
        <v>5697</v>
      </c>
      <c r="AD184" s="182"/>
      <c r="AE184" s="182">
        <v>5</v>
      </c>
      <c r="AF184" s="420">
        <v>100</v>
      </c>
      <c r="AG184" s="190" t="s">
        <v>5423</v>
      </c>
      <c r="AH184" s="182" t="s">
        <v>5433</v>
      </c>
      <c r="AI184" s="421">
        <v>20</v>
      </c>
      <c r="AJ184" s="190" t="s">
        <v>5434</v>
      </c>
      <c r="AK184" s="182" t="s">
        <v>5435</v>
      </c>
      <c r="AL184" s="421">
        <v>20</v>
      </c>
      <c r="AM184" s="190" t="s">
        <v>5436</v>
      </c>
      <c r="AN184" s="182" t="s">
        <v>5437</v>
      </c>
      <c r="AO184" s="421">
        <v>20</v>
      </c>
      <c r="AP184" s="190" t="s">
        <v>5438</v>
      </c>
      <c r="AQ184" s="182" t="s">
        <v>5424</v>
      </c>
      <c r="AR184" s="421">
        <v>20</v>
      </c>
      <c r="AS184" s="423" t="s">
        <v>5698</v>
      </c>
      <c r="AT184" s="424" t="s">
        <v>5699</v>
      </c>
      <c r="AU184" s="421">
        <v>20</v>
      </c>
      <c r="AV184" s="423"/>
      <c r="AW184" s="182"/>
      <c r="AX184" s="191"/>
    </row>
    <row r="185" spans="1:50" s="88" customFormat="1" ht="26.6" x14ac:dyDescent="0.25">
      <c r="A185" s="182">
        <v>106</v>
      </c>
      <c r="B185" s="147" t="s">
        <v>5179</v>
      </c>
      <c r="C185" s="182"/>
      <c r="D185" s="183" t="s">
        <v>5700</v>
      </c>
      <c r="E185" s="184" t="s">
        <v>5701</v>
      </c>
      <c r="F185" s="182">
        <v>8012</v>
      </c>
      <c r="G185" s="184" t="s">
        <v>5702</v>
      </c>
      <c r="H185" s="182">
        <v>2002</v>
      </c>
      <c r="I185" s="185" t="s">
        <v>5703</v>
      </c>
      <c r="J185" s="418">
        <v>134161.38</v>
      </c>
      <c r="K185" s="182" t="s">
        <v>867</v>
      </c>
      <c r="L185" s="185" t="s">
        <v>5704</v>
      </c>
      <c r="M185" s="185" t="s">
        <v>5705</v>
      </c>
      <c r="N185" s="185" t="s">
        <v>5706</v>
      </c>
      <c r="O185" s="185" t="s">
        <v>5707</v>
      </c>
      <c r="P185" s="182">
        <v>38402</v>
      </c>
      <c r="Q185" s="182">
        <v>46.04</v>
      </c>
      <c r="R185" s="182">
        <v>15.78</v>
      </c>
      <c r="S185" s="182">
        <v>17.88</v>
      </c>
      <c r="T185" s="182">
        <v>12.38</v>
      </c>
      <c r="U185" s="182">
        <v>46.04</v>
      </c>
      <c r="V185" s="182">
        <v>100</v>
      </c>
      <c r="W185" s="182">
        <v>100</v>
      </c>
      <c r="X185" s="419" t="s">
        <v>8599</v>
      </c>
      <c r="Y185" s="182">
        <v>3</v>
      </c>
      <c r="Z185" s="182">
        <v>8</v>
      </c>
      <c r="AA185" s="182">
        <v>1</v>
      </c>
      <c r="AB185" s="182">
        <v>4</v>
      </c>
      <c r="AC185" s="182" t="s">
        <v>5708</v>
      </c>
      <c r="AD185" s="182"/>
      <c r="AE185" s="182">
        <v>5</v>
      </c>
      <c r="AF185" s="420">
        <v>100</v>
      </c>
      <c r="AG185" s="190" t="s">
        <v>5700</v>
      </c>
      <c r="AH185" s="182" t="s">
        <v>5701</v>
      </c>
      <c r="AI185" s="421">
        <v>25</v>
      </c>
      <c r="AJ185" s="190" t="s">
        <v>5709</v>
      </c>
      <c r="AK185" s="182" t="s">
        <v>5710</v>
      </c>
      <c r="AL185" s="421">
        <v>25</v>
      </c>
      <c r="AM185" s="190" t="s">
        <v>5711</v>
      </c>
      <c r="AN185" s="182" t="s">
        <v>5701</v>
      </c>
      <c r="AO185" s="421">
        <v>25</v>
      </c>
      <c r="AP185" s="190" t="s">
        <v>5712</v>
      </c>
      <c r="AQ185" s="182" t="s">
        <v>1147</v>
      </c>
      <c r="AR185" s="421">
        <v>25</v>
      </c>
      <c r="AS185" s="190"/>
      <c r="AT185" s="182"/>
      <c r="AU185" s="422"/>
      <c r="AV185" s="190"/>
      <c r="AW185" s="182"/>
      <c r="AX185" s="191"/>
    </row>
    <row r="186" spans="1:50" s="88" customFormat="1" ht="39.9" x14ac:dyDescent="0.25">
      <c r="A186" s="182">
        <v>106</v>
      </c>
      <c r="B186" s="147" t="s">
        <v>5179</v>
      </c>
      <c r="C186" s="182"/>
      <c r="D186" s="183" t="s">
        <v>2733</v>
      </c>
      <c r="E186" s="184" t="s">
        <v>4389</v>
      </c>
      <c r="F186" s="182">
        <v>7561</v>
      </c>
      <c r="G186" s="184" t="s">
        <v>5713</v>
      </c>
      <c r="H186" s="182">
        <v>2002</v>
      </c>
      <c r="I186" s="185" t="s">
        <v>5714</v>
      </c>
      <c r="J186" s="418">
        <v>39944.910866299448</v>
      </c>
      <c r="K186" s="182" t="s">
        <v>867</v>
      </c>
      <c r="L186" s="185" t="s">
        <v>5715</v>
      </c>
      <c r="M186" s="185" t="s">
        <v>5716</v>
      </c>
      <c r="N186" s="185" t="s">
        <v>5717</v>
      </c>
      <c r="O186" s="185"/>
      <c r="P186" s="182">
        <v>39167</v>
      </c>
      <c r="Q186" s="182">
        <v>34.96</v>
      </c>
      <c r="R186" s="182">
        <v>4.7</v>
      </c>
      <c r="S186" s="182">
        <v>17.88</v>
      </c>
      <c r="T186" s="182">
        <v>12.38</v>
      </c>
      <c r="U186" s="182">
        <v>34.96</v>
      </c>
      <c r="V186" s="182">
        <v>100</v>
      </c>
      <c r="W186" s="182">
        <v>100</v>
      </c>
      <c r="X186" s="419" t="s">
        <v>8599</v>
      </c>
      <c r="Y186" s="182">
        <v>2</v>
      </c>
      <c r="Z186" s="182">
        <v>2</v>
      </c>
      <c r="AA186" s="182">
        <v>2</v>
      </c>
      <c r="AB186" s="182">
        <v>4</v>
      </c>
      <c r="AC186" s="182" t="s">
        <v>5718</v>
      </c>
      <c r="AD186" s="182">
        <v>0</v>
      </c>
      <c r="AE186" s="182">
        <v>5</v>
      </c>
      <c r="AF186" s="420">
        <v>100</v>
      </c>
      <c r="AG186" s="190" t="s">
        <v>2733</v>
      </c>
      <c r="AH186" s="182" t="s">
        <v>4389</v>
      </c>
      <c r="AI186" s="421">
        <v>25</v>
      </c>
      <c r="AJ186" s="190" t="s">
        <v>4486</v>
      </c>
      <c r="AK186" s="182" t="s">
        <v>4260</v>
      </c>
      <c r="AL186" s="421">
        <v>25</v>
      </c>
      <c r="AM186" s="190" t="s">
        <v>5719</v>
      </c>
      <c r="AN186" s="182" t="s">
        <v>4389</v>
      </c>
      <c r="AO186" s="421">
        <v>25</v>
      </c>
      <c r="AP186" s="190" t="s">
        <v>5720</v>
      </c>
      <c r="AQ186" s="182" t="s">
        <v>5448</v>
      </c>
      <c r="AR186" s="421">
        <v>25</v>
      </c>
      <c r="AS186" s="190"/>
      <c r="AT186" s="182"/>
      <c r="AU186" s="422"/>
      <c r="AV186" s="190"/>
      <c r="AW186" s="182"/>
      <c r="AX186" s="191"/>
    </row>
    <row r="187" spans="1:50" s="88" customFormat="1" ht="409.6" x14ac:dyDescent="0.25">
      <c r="A187" s="182">
        <v>106</v>
      </c>
      <c r="B187" s="147" t="s">
        <v>5179</v>
      </c>
      <c r="C187" s="182"/>
      <c r="D187" s="183" t="s">
        <v>2733</v>
      </c>
      <c r="E187" s="184" t="s">
        <v>4389</v>
      </c>
      <c r="F187" s="182">
        <v>7561</v>
      </c>
      <c r="G187" s="184" t="s">
        <v>5721</v>
      </c>
      <c r="H187" s="182">
        <v>2003</v>
      </c>
      <c r="I187" s="185" t="s">
        <v>5722</v>
      </c>
      <c r="J187" s="418">
        <v>49824.93</v>
      </c>
      <c r="K187" s="182" t="s">
        <v>867</v>
      </c>
      <c r="L187" s="185" t="s">
        <v>5723</v>
      </c>
      <c r="M187" s="185" t="s">
        <v>5724</v>
      </c>
      <c r="N187" s="185" t="s">
        <v>5725</v>
      </c>
      <c r="O187" s="185" t="s">
        <v>5726</v>
      </c>
      <c r="P187" s="182">
        <v>37061</v>
      </c>
      <c r="Q187" s="182">
        <v>36.119999999999997</v>
      </c>
      <c r="R187" s="182">
        <v>5.86</v>
      </c>
      <c r="S187" s="182">
        <v>17.88</v>
      </c>
      <c r="T187" s="182">
        <v>12.38</v>
      </c>
      <c r="U187" s="182">
        <v>36.119999999999997</v>
      </c>
      <c r="V187" s="182">
        <v>100</v>
      </c>
      <c r="W187" s="182">
        <v>100</v>
      </c>
      <c r="X187" s="419" t="s">
        <v>8599</v>
      </c>
      <c r="Y187" s="182">
        <v>2</v>
      </c>
      <c r="Z187" s="182">
        <v>5</v>
      </c>
      <c r="AA187" s="182">
        <v>4</v>
      </c>
      <c r="AB187" s="182">
        <v>11</v>
      </c>
      <c r="AC187" s="182" t="s">
        <v>5727</v>
      </c>
      <c r="AD187" s="182">
        <v>0</v>
      </c>
      <c r="AE187" s="182">
        <v>5</v>
      </c>
      <c r="AF187" s="420">
        <v>100</v>
      </c>
      <c r="AG187" s="190" t="s">
        <v>2733</v>
      </c>
      <c r="AH187" s="182" t="s">
        <v>4389</v>
      </c>
      <c r="AI187" s="421">
        <v>25</v>
      </c>
      <c r="AJ187" s="190" t="s">
        <v>4486</v>
      </c>
      <c r="AK187" s="182" t="s">
        <v>4260</v>
      </c>
      <c r="AL187" s="421">
        <v>25</v>
      </c>
      <c r="AM187" s="190" t="s">
        <v>5719</v>
      </c>
      <c r="AN187" s="182" t="s">
        <v>4389</v>
      </c>
      <c r="AO187" s="421">
        <v>25</v>
      </c>
      <c r="AP187" s="190" t="s">
        <v>2660</v>
      </c>
      <c r="AQ187" s="182" t="s">
        <v>4422</v>
      </c>
      <c r="AR187" s="421">
        <v>25</v>
      </c>
      <c r="AS187" s="190"/>
      <c r="AT187" s="182"/>
      <c r="AU187" s="422"/>
      <c r="AV187" s="190"/>
      <c r="AW187" s="182"/>
      <c r="AX187" s="191"/>
    </row>
    <row r="188" spans="1:50" s="88" customFormat="1" ht="79.75" x14ac:dyDescent="0.25">
      <c r="A188" s="182">
        <v>106</v>
      </c>
      <c r="B188" s="147" t="s">
        <v>5179</v>
      </c>
      <c r="C188" s="182"/>
      <c r="D188" s="183" t="s">
        <v>5251</v>
      </c>
      <c r="E188" s="184" t="s">
        <v>5252</v>
      </c>
      <c r="F188" s="182">
        <v>2830</v>
      </c>
      <c r="G188" s="184" t="s">
        <v>5728</v>
      </c>
      <c r="H188" s="182">
        <v>2004</v>
      </c>
      <c r="I188" s="185" t="s">
        <v>5729</v>
      </c>
      <c r="J188" s="418">
        <v>55467.402729093643</v>
      </c>
      <c r="K188" s="182" t="s">
        <v>664</v>
      </c>
      <c r="L188" s="185" t="s">
        <v>5255</v>
      </c>
      <c r="M188" s="185" t="s">
        <v>5256</v>
      </c>
      <c r="N188" s="185" t="s">
        <v>5730</v>
      </c>
      <c r="O188" s="185" t="s">
        <v>5731</v>
      </c>
      <c r="P188" s="182">
        <v>41202</v>
      </c>
      <c r="Q188" s="182">
        <v>36.79</v>
      </c>
      <c r="R188" s="182">
        <v>6.53</v>
      </c>
      <c r="S188" s="182">
        <v>17.88</v>
      </c>
      <c r="T188" s="182">
        <v>12.38</v>
      </c>
      <c r="U188" s="182">
        <v>36.79</v>
      </c>
      <c r="V188" s="182">
        <v>100</v>
      </c>
      <c r="W188" s="182">
        <v>100</v>
      </c>
      <c r="X188" s="419" t="s">
        <v>8599</v>
      </c>
      <c r="Y188" s="182">
        <v>6</v>
      </c>
      <c r="Z188" s="182">
        <v>1</v>
      </c>
      <c r="AA188" s="182">
        <v>5</v>
      </c>
      <c r="AB188" s="182">
        <v>1</v>
      </c>
      <c r="AC188" s="182" t="s">
        <v>5732</v>
      </c>
      <c r="AD188" s="182"/>
      <c r="AE188" s="182">
        <v>5</v>
      </c>
      <c r="AF188" s="420">
        <v>100</v>
      </c>
      <c r="AG188" s="190" t="s">
        <v>5260</v>
      </c>
      <c r="AH188" s="182" t="s">
        <v>5261</v>
      </c>
      <c r="AI188" s="421">
        <v>25</v>
      </c>
      <c r="AJ188" s="190" t="s">
        <v>5733</v>
      </c>
      <c r="AK188" s="182" t="s">
        <v>5734</v>
      </c>
      <c r="AL188" s="421">
        <v>25</v>
      </c>
      <c r="AM188" s="190" t="s">
        <v>5735</v>
      </c>
      <c r="AN188" s="182" t="s">
        <v>5261</v>
      </c>
      <c r="AO188" s="421">
        <v>25</v>
      </c>
      <c r="AP188" s="190" t="s">
        <v>5736</v>
      </c>
      <c r="AQ188" s="182" t="s">
        <v>5252</v>
      </c>
      <c r="AR188" s="421">
        <v>25</v>
      </c>
      <c r="AS188" s="190"/>
      <c r="AT188" s="182"/>
      <c r="AU188" s="422"/>
      <c r="AV188" s="190"/>
      <c r="AW188" s="182"/>
      <c r="AX188" s="191"/>
    </row>
    <row r="189" spans="1:50" s="88" customFormat="1" ht="93.05" x14ac:dyDescent="0.25">
      <c r="A189" s="182">
        <v>106</v>
      </c>
      <c r="B189" s="147" t="s">
        <v>5179</v>
      </c>
      <c r="C189" s="182"/>
      <c r="D189" s="183" t="s">
        <v>5251</v>
      </c>
      <c r="E189" s="184" t="s">
        <v>5252</v>
      </c>
      <c r="F189" s="182">
        <v>2830</v>
      </c>
      <c r="G189" s="184" t="s">
        <v>5737</v>
      </c>
      <c r="H189" s="182">
        <v>2002</v>
      </c>
      <c r="I189" s="185" t="s">
        <v>5738</v>
      </c>
      <c r="J189" s="418">
        <v>45971.96</v>
      </c>
      <c r="K189" s="182" t="s">
        <v>867</v>
      </c>
      <c r="L189" s="185" t="s">
        <v>5255</v>
      </c>
      <c r="M189" s="185" t="s">
        <v>5256</v>
      </c>
      <c r="N189" s="185" t="s">
        <v>5739</v>
      </c>
      <c r="O189" s="185" t="s">
        <v>5740</v>
      </c>
      <c r="P189" s="182" t="s">
        <v>5741</v>
      </c>
      <c r="Q189" s="182">
        <v>43.78</v>
      </c>
      <c r="R189" s="182">
        <v>13.52</v>
      </c>
      <c r="S189" s="182">
        <v>17.88</v>
      </c>
      <c r="T189" s="182">
        <v>12.38</v>
      </c>
      <c r="U189" s="182">
        <v>43.78</v>
      </c>
      <c r="V189" s="182">
        <v>100</v>
      </c>
      <c r="W189" s="182">
        <v>100</v>
      </c>
      <c r="X189" s="419" t="s">
        <v>8599</v>
      </c>
      <c r="Y189" s="182">
        <v>6</v>
      </c>
      <c r="Z189" s="182">
        <v>4</v>
      </c>
      <c r="AA189" s="182"/>
      <c r="AB189" s="182">
        <v>46</v>
      </c>
      <c r="AC189" s="182" t="s">
        <v>5742</v>
      </c>
      <c r="AD189" s="182"/>
      <c r="AE189" s="182">
        <v>5</v>
      </c>
      <c r="AF189" s="420">
        <v>100</v>
      </c>
      <c r="AG189" s="190" t="s">
        <v>8603</v>
      </c>
      <c r="AH189" s="182" t="s">
        <v>5252</v>
      </c>
      <c r="AI189" s="421">
        <v>33</v>
      </c>
      <c r="AJ189" s="190" t="s">
        <v>5251</v>
      </c>
      <c r="AK189" s="182" t="s">
        <v>5261</v>
      </c>
      <c r="AL189" s="421">
        <v>33</v>
      </c>
      <c r="AM189" s="190" t="s">
        <v>5743</v>
      </c>
      <c r="AN189" s="182" t="s">
        <v>5252</v>
      </c>
      <c r="AO189" s="421">
        <v>33</v>
      </c>
      <c r="AP189" s="190"/>
      <c r="AQ189" s="182"/>
      <c r="AR189" s="421" t="s">
        <v>5189</v>
      </c>
      <c r="AS189" s="190"/>
      <c r="AT189" s="182"/>
      <c r="AU189" s="422"/>
      <c r="AV189" s="190"/>
      <c r="AW189" s="182"/>
      <c r="AX189" s="191"/>
    </row>
    <row r="190" spans="1:50" s="88" customFormat="1" ht="79.75" x14ac:dyDescent="0.25">
      <c r="A190" s="182">
        <v>106</v>
      </c>
      <c r="B190" s="147" t="s">
        <v>5179</v>
      </c>
      <c r="C190" s="182"/>
      <c r="D190" s="183" t="s">
        <v>5744</v>
      </c>
      <c r="E190" s="184" t="s">
        <v>5745</v>
      </c>
      <c r="F190" s="182">
        <v>8501</v>
      </c>
      <c r="G190" s="184" t="s">
        <v>5746</v>
      </c>
      <c r="H190" s="182">
        <v>2011</v>
      </c>
      <c r="I190" s="185" t="s">
        <v>5747</v>
      </c>
      <c r="J190" s="418">
        <v>120704.79</v>
      </c>
      <c r="K190" s="182" t="s">
        <v>677</v>
      </c>
      <c r="L190" s="185" t="s">
        <v>5748</v>
      </c>
      <c r="M190" s="185" t="s">
        <v>5749</v>
      </c>
      <c r="N190" s="185" t="s">
        <v>5750</v>
      </c>
      <c r="O190" s="185" t="s">
        <v>5751</v>
      </c>
      <c r="P190" s="182" t="s">
        <v>5752</v>
      </c>
      <c r="Q190" s="182">
        <v>34.290563529411763</v>
      </c>
      <c r="R190" s="182">
        <v>14.200563529411763</v>
      </c>
      <c r="S190" s="182">
        <v>5.99</v>
      </c>
      <c r="T190" s="182">
        <v>14.1</v>
      </c>
      <c r="U190" s="182">
        <v>34.290563529411763</v>
      </c>
      <c r="V190" s="182">
        <v>100</v>
      </c>
      <c r="W190" s="182" t="s">
        <v>1144</v>
      </c>
      <c r="X190" s="419" t="s">
        <v>8599</v>
      </c>
      <c r="Y190" s="182">
        <v>6</v>
      </c>
      <c r="Z190" s="182">
        <v>1</v>
      </c>
      <c r="AA190" s="182">
        <v>5</v>
      </c>
      <c r="AB190" s="182">
        <v>14</v>
      </c>
      <c r="AC190" s="182" t="s">
        <v>5753</v>
      </c>
      <c r="AD190" s="182"/>
      <c r="AE190" s="182">
        <v>4</v>
      </c>
      <c r="AF190" s="420">
        <v>100</v>
      </c>
      <c r="AG190" s="190" t="s">
        <v>5744</v>
      </c>
      <c r="AH190" s="182" t="s">
        <v>5745</v>
      </c>
      <c r="AI190" s="421">
        <v>25</v>
      </c>
      <c r="AJ190" s="190" t="s">
        <v>5754</v>
      </c>
      <c r="AK190" s="182" t="s">
        <v>5755</v>
      </c>
      <c r="AL190" s="421">
        <v>25</v>
      </c>
      <c r="AM190" s="190" t="s">
        <v>5756</v>
      </c>
      <c r="AN190" s="182" t="s">
        <v>5757</v>
      </c>
      <c r="AO190" s="421">
        <v>25</v>
      </c>
      <c r="AP190" s="190" t="s">
        <v>5758</v>
      </c>
      <c r="AQ190" s="182" t="s">
        <v>5759</v>
      </c>
      <c r="AR190" s="421">
        <v>25</v>
      </c>
      <c r="AS190" s="190"/>
      <c r="AT190" s="182"/>
      <c r="AU190" s="422"/>
      <c r="AV190" s="190"/>
      <c r="AW190" s="182"/>
      <c r="AX190" s="191"/>
    </row>
    <row r="191" spans="1:50" s="88" customFormat="1" ht="186.1" x14ac:dyDescent="0.25">
      <c r="A191" s="182">
        <v>106</v>
      </c>
      <c r="B191" s="147" t="s">
        <v>5179</v>
      </c>
      <c r="C191" s="182"/>
      <c r="D191" s="183" t="s">
        <v>5744</v>
      </c>
      <c r="E191" s="184" t="s">
        <v>5760</v>
      </c>
      <c r="F191" s="182">
        <v>2275</v>
      </c>
      <c r="G191" s="184" t="s">
        <v>5761</v>
      </c>
      <c r="H191" s="182">
        <v>2003</v>
      </c>
      <c r="I191" s="185" t="s">
        <v>5762</v>
      </c>
      <c r="J191" s="418">
        <v>89787.63</v>
      </c>
      <c r="K191" s="182" t="s">
        <v>867</v>
      </c>
      <c r="L191" s="185" t="s">
        <v>5763</v>
      </c>
      <c r="M191" s="185" t="s">
        <v>5764</v>
      </c>
      <c r="N191" s="185" t="s">
        <v>5765</v>
      </c>
      <c r="O191" s="185" t="s">
        <v>5766</v>
      </c>
      <c r="P191" s="182">
        <v>38457</v>
      </c>
      <c r="Q191" s="182">
        <v>40.82</v>
      </c>
      <c r="R191" s="182">
        <v>10.56</v>
      </c>
      <c r="S191" s="182">
        <v>17.88</v>
      </c>
      <c r="T191" s="182">
        <v>12.38</v>
      </c>
      <c r="U191" s="182">
        <v>40.82</v>
      </c>
      <c r="V191" s="182">
        <v>100</v>
      </c>
      <c r="W191" s="182" t="s">
        <v>1144</v>
      </c>
      <c r="X191" s="419" t="s">
        <v>8599</v>
      </c>
      <c r="Y191" s="182">
        <v>6</v>
      </c>
      <c r="Z191" s="182">
        <v>1</v>
      </c>
      <c r="AA191" s="182">
        <v>3</v>
      </c>
      <c r="AB191" s="182">
        <v>14</v>
      </c>
      <c r="AC191" s="182" t="s">
        <v>5767</v>
      </c>
      <c r="AD191" s="182">
        <v>0</v>
      </c>
      <c r="AE191" s="182">
        <v>4</v>
      </c>
      <c r="AF191" s="420">
        <v>100</v>
      </c>
      <c r="AG191" s="190" t="s">
        <v>5744</v>
      </c>
      <c r="AH191" s="182" t="s">
        <v>5760</v>
      </c>
      <c r="AI191" s="421">
        <v>25</v>
      </c>
      <c r="AJ191" s="190" t="s">
        <v>5768</v>
      </c>
      <c r="AK191" s="182" t="s">
        <v>5745</v>
      </c>
      <c r="AL191" s="421">
        <v>25</v>
      </c>
      <c r="AM191" s="190" t="s">
        <v>5769</v>
      </c>
      <c r="AN191" s="182" t="s">
        <v>5770</v>
      </c>
      <c r="AO191" s="421">
        <v>25</v>
      </c>
      <c r="AP191" s="190" t="s">
        <v>5771</v>
      </c>
      <c r="AQ191" s="182" t="s">
        <v>5745</v>
      </c>
      <c r="AR191" s="421">
        <v>25</v>
      </c>
      <c r="AS191" s="190"/>
      <c r="AT191" s="182"/>
      <c r="AU191" s="422"/>
      <c r="AV191" s="190"/>
      <c r="AW191" s="182"/>
      <c r="AX191" s="191"/>
    </row>
    <row r="192" spans="1:50" s="88" customFormat="1" ht="186.1" x14ac:dyDescent="0.25">
      <c r="A192" s="182">
        <v>106</v>
      </c>
      <c r="B192" s="147" t="s">
        <v>5179</v>
      </c>
      <c r="C192" s="182"/>
      <c r="D192" s="183" t="s">
        <v>5744</v>
      </c>
      <c r="E192" s="184" t="s">
        <v>5745</v>
      </c>
      <c r="F192" s="182">
        <v>8501</v>
      </c>
      <c r="G192" s="184" t="s">
        <v>5772</v>
      </c>
      <c r="H192" s="182">
        <v>2004</v>
      </c>
      <c r="I192" s="185" t="s">
        <v>5773</v>
      </c>
      <c r="J192" s="418">
        <v>103792.37</v>
      </c>
      <c r="K192" s="182" t="s">
        <v>664</v>
      </c>
      <c r="L192" s="185" t="s">
        <v>5763</v>
      </c>
      <c r="M192" s="185" t="s">
        <v>5764</v>
      </c>
      <c r="N192" s="185" t="s">
        <v>5774</v>
      </c>
      <c r="O192" s="185" t="s">
        <v>5775</v>
      </c>
      <c r="P192" s="182">
        <v>35911</v>
      </c>
      <c r="Q192" s="182">
        <v>42.47</v>
      </c>
      <c r="R192" s="182">
        <v>12.21</v>
      </c>
      <c r="S192" s="182">
        <v>17.88</v>
      </c>
      <c r="T192" s="182">
        <v>12.38</v>
      </c>
      <c r="U192" s="182">
        <v>42.47</v>
      </c>
      <c r="V192" s="182">
        <v>100</v>
      </c>
      <c r="W192" s="182">
        <v>100</v>
      </c>
      <c r="X192" s="419" t="s">
        <v>8599</v>
      </c>
      <c r="Y192" s="182">
        <v>6</v>
      </c>
      <c r="Z192" s="182">
        <v>1</v>
      </c>
      <c r="AA192" s="182">
        <v>4</v>
      </c>
      <c r="AB192" s="182">
        <v>14</v>
      </c>
      <c r="AC192" s="182" t="s">
        <v>5776</v>
      </c>
      <c r="AD192" s="182">
        <v>0</v>
      </c>
      <c r="AE192" s="182">
        <v>4</v>
      </c>
      <c r="AF192" s="420">
        <v>100</v>
      </c>
      <c r="AG192" s="190" t="s">
        <v>5744</v>
      </c>
      <c r="AH192" s="182" t="s">
        <v>5760</v>
      </c>
      <c r="AI192" s="421">
        <v>25</v>
      </c>
      <c r="AJ192" s="190" t="s">
        <v>5777</v>
      </c>
      <c r="AK192" s="182" t="s">
        <v>5745</v>
      </c>
      <c r="AL192" s="421">
        <v>25</v>
      </c>
      <c r="AM192" s="190" t="s">
        <v>5778</v>
      </c>
      <c r="AN192" s="182" t="s">
        <v>5745</v>
      </c>
      <c r="AO192" s="421">
        <v>25</v>
      </c>
      <c r="AP192" s="190" t="s">
        <v>5779</v>
      </c>
      <c r="AQ192" s="182" t="s">
        <v>5745</v>
      </c>
      <c r="AR192" s="421">
        <v>25</v>
      </c>
      <c r="AS192" s="190"/>
      <c r="AT192" s="182"/>
      <c r="AU192" s="422"/>
      <c r="AV192" s="190"/>
      <c r="AW192" s="182"/>
      <c r="AX192" s="191"/>
    </row>
    <row r="193" spans="1:50" s="88" customFormat="1" ht="93.05" x14ac:dyDescent="0.25">
      <c r="A193" s="182">
        <v>106</v>
      </c>
      <c r="B193" s="147" t="s">
        <v>5179</v>
      </c>
      <c r="C193" s="182"/>
      <c r="D193" s="183" t="s">
        <v>4474</v>
      </c>
      <c r="E193" s="184" t="s">
        <v>5661</v>
      </c>
      <c r="F193" s="182">
        <v>8949</v>
      </c>
      <c r="G193" s="184" t="s">
        <v>5780</v>
      </c>
      <c r="H193" s="182">
        <v>2004</v>
      </c>
      <c r="I193" s="185" t="s">
        <v>5781</v>
      </c>
      <c r="J193" s="418">
        <v>118827.26840260392</v>
      </c>
      <c r="K193" s="182" t="s">
        <v>664</v>
      </c>
      <c r="L193" s="185" t="s">
        <v>5782</v>
      </c>
      <c r="M193" s="185" t="s">
        <v>5783</v>
      </c>
      <c r="N193" s="185" t="s">
        <v>5784</v>
      </c>
      <c r="O193" s="185" t="s">
        <v>5785</v>
      </c>
      <c r="P193" s="182">
        <v>40973</v>
      </c>
      <c r="Q193" s="182">
        <v>44.24</v>
      </c>
      <c r="R193" s="182">
        <v>13.98</v>
      </c>
      <c r="S193" s="182">
        <v>17.88</v>
      </c>
      <c r="T193" s="182">
        <v>12.38</v>
      </c>
      <c r="U193" s="182">
        <v>44.24</v>
      </c>
      <c r="V193" s="182">
        <v>100</v>
      </c>
      <c r="W193" s="182">
        <v>100</v>
      </c>
      <c r="X193" s="419" t="s">
        <v>8599</v>
      </c>
      <c r="Y193" s="182">
        <v>6</v>
      </c>
      <c r="Z193" s="182">
        <v>1</v>
      </c>
      <c r="AA193" s="182">
        <v>5</v>
      </c>
      <c r="AB193" s="182">
        <v>63</v>
      </c>
      <c r="AC193" s="182" t="s">
        <v>5786</v>
      </c>
      <c r="AD193" s="182"/>
      <c r="AE193" s="182">
        <v>4</v>
      </c>
      <c r="AF193" s="420">
        <v>100</v>
      </c>
      <c r="AG193" s="190" t="s">
        <v>5787</v>
      </c>
      <c r="AH193" s="182" t="s">
        <v>5198</v>
      </c>
      <c r="AI193" s="421">
        <v>25</v>
      </c>
      <c r="AJ193" s="190" t="s">
        <v>5788</v>
      </c>
      <c r="AK193" s="182" t="s">
        <v>5789</v>
      </c>
      <c r="AL193" s="421">
        <v>25</v>
      </c>
      <c r="AM193" s="190" t="s">
        <v>5790</v>
      </c>
      <c r="AN193" s="182" t="s">
        <v>5198</v>
      </c>
      <c r="AO193" s="421">
        <v>25</v>
      </c>
      <c r="AP193" s="190" t="s">
        <v>5791</v>
      </c>
      <c r="AQ193" s="182" t="s">
        <v>5198</v>
      </c>
      <c r="AR193" s="421">
        <v>25</v>
      </c>
      <c r="AS193" s="190"/>
      <c r="AT193" s="182"/>
      <c r="AU193" s="422"/>
      <c r="AV193" s="190"/>
      <c r="AW193" s="182"/>
      <c r="AX193" s="191"/>
    </row>
    <row r="194" spans="1:50" s="88" customFormat="1" ht="199.4" x14ac:dyDescent="0.25">
      <c r="A194" s="182">
        <v>106</v>
      </c>
      <c r="B194" s="147" t="s">
        <v>5179</v>
      </c>
      <c r="C194" s="182"/>
      <c r="D194" s="183" t="s">
        <v>5792</v>
      </c>
      <c r="E194" s="184" t="s">
        <v>5793</v>
      </c>
      <c r="F194" s="182">
        <v>19910</v>
      </c>
      <c r="G194" s="184" t="s">
        <v>5794</v>
      </c>
      <c r="H194" s="182">
        <v>2007</v>
      </c>
      <c r="I194" s="185" t="s">
        <v>5795</v>
      </c>
      <c r="J194" s="418">
        <v>100000</v>
      </c>
      <c r="K194" s="182" t="s">
        <v>655</v>
      </c>
      <c r="L194" s="185" t="s">
        <v>5796</v>
      </c>
      <c r="M194" s="185" t="s">
        <v>5797</v>
      </c>
      <c r="N194" s="185" t="s">
        <v>5798</v>
      </c>
      <c r="O194" s="185" t="s">
        <v>5799</v>
      </c>
      <c r="P194" s="182" t="s">
        <v>5800</v>
      </c>
      <c r="Q194" s="182">
        <v>59.67</v>
      </c>
      <c r="R194" s="182">
        <v>29.41</v>
      </c>
      <c r="S194" s="182">
        <v>17.88</v>
      </c>
      <c r="T194" s="182">
        <v>12.38</v>
      </c>
      <c r="U194" s="182">
        <v>59.67</v>
      </c>
      <c r="V194" s="182">
        <v>100</v>
      </c>
      <c r="W194" s="182">
        <v>100</v>
      </c>
      <c r="X194" s="419" t="s">
        <v>8599</v>
      </c>
      <c r="Y194" s="182">
        <v>6</v>
      </c>
      <c r="Z194" s="182">
        <v>1</v>
      </c>
      <c r="AA194" s="182">
        <v>4</v>
      </c>
      <c r="AB194" s="182">
        <v>14</v>
      </c>
      <c r="AC194" s="182" t="s">
        <v>5801</v>
      </c>
      <c r="AD194" s="182"/>
      <c r="AE194" s="182">
        <v>4</v>
      </c>
      <c r="AF194" s="420">
        <v>100</v>
      </c>
      <c r="AG194" s="190" t="s">
        <v>5802</v>
      </c>
      <c r="AH194" s="182" t="s">
        <v>5198</v>
      </c>
      <c r="AI194" s="421">
        <v>25</v>
      </c>
      <c r="AJ194" s="190" t="s">
        <v>5803</v>
      </c>
      <c r="AK194" s="182" t="s">
        <v>5198</v>
      </c>
      <c r="AL194" s="421">
        <v>25</v>
      </c>
      <c r="AM194" s="190" t="s">
        <v>5804</v>
      </c>
      <c r="AN194" s="182" t="s">
        <v>5198</v>
      </c>
      <c r="AO194" s="421">
        <v>25</v>
      </c>
      <c r="AP194" s="190" t="s">
        <v>5805</v>
      </c>
      <c r="AQ194" s="182" t="s">
        <v>5793</v>
      </c>
      <c r="AR194" s="421">
        <v>25</v>
      </c>
      <c r="AS194" s="190"/>
      <c r="AT194" s="182"/>
      <c r="AU194" s="422"/>
      <c r="AV194" s="190"/>
      <c r="AW194" s="182"/>
      <c r="AX194" s="191"/>
    </row>
    <row r="195" spans="1:50" s="88" customFormat="1" ht="146.25" x14ac:dyDescent="0.25">
      <c r="A195" s="182">
        <v>106</v>
      </c>
      <c r="B195" s="147" t="s">
        <v>5179</v>
      </c>
      <c r="C195" s="182"/>
      <c r="D195" s="183" t="s">
        <v>5792</v>
      </c>
      <c r="E195" s="184" t="s">
        <v>5806</v>
      </c>
      <c r="F195" s="182">
        <v>12057</v>
      </c>
      <c r="G195" s="184" t="s">
        <v>5794</v>
      </c>
      <c r="H195" s="182">
        <v>2010</v>
      </c>
      <c r="I195" s="185" t="s">
        <v>5807</v>
      </c>
      <c r="J195" s="418">
        <v>179400</v>
      </c>
      <c r="K195" s="182" t="s">
        <v>677</v>
      </c>
      <c r="L195" s="185" t="s">
        <v>5808</v>
      </c>
      <c r="M195" s="185" t="s">
        <v>5809</v>
      </c>
      <c r="N195" s="185" t="s">
        <v>5810</v>
      </c>
      <c r="O195" s="185" t="s">
        <v>5811</v>
      </c>
      <c r="P195" s="182" t="s">
        <v>5812</v>
      </c>
      <c r="Q195" s="182">
        <v>51.37</v>
      </c>
      <c r="R195" s="182">
        <v>21.11</v>
      </c>
      <c r="S195" s="182">
        <v>17.88</v>
      </c>
      <c r="T195" s="182">
        <v>12.38</v>
      </c>
      <c r="U195" s="182">
        <v>51.37</v>
      </c>
      <c r="V195" s="182">
        <v>100</v>
      </c>
      <c r="W195" s="182" t="s">
        <v>1144</v>
      </c>
      <c r="X195" s="419" t="s">
        <v>8599</v>
      </c>
      <c r="Y195" s="182">
        <v>6</v>
      </c>
      <c r="Z195" s="182">
        <v>1</v>
      </c>
      <c r="AA195" s="182">
        <v>4</v>
      </c>
      <c r="AB195" s="182">
        <v>14</v>
      </c>
      <c r="AC195" s="182" t="s">
        <v>5813</v>
      </c>
      <c r="AD195" s="182"/>
      <c r="AE195" s="182">
        <v>4</v>
      </c>
      <c r="AF195" s="420">
        <v>100</v>
      </c>
      <c r="AG195" s="190"/>
      <c r="AH195" s="182" t="s">
        <v>5198</v>
      </c>
      <c r="AI195" s="421" t="s">
        <v>5189</v>
      </c>
      <c r="AJ195" s="190"/>
      <c r="AK195" s="182"/>
      <c r="AL195" s="421"/>
      <c r="AM195" s="190"/>
      <c r="AN195" s="182"/>
      <c r="AO195" s="421"/>
      <c r="AP195" s="190"/>
      <c r="AQ195" s="182"/>
      <c r="AR195" s="421"/>
      <c r="AS195" s="190"/>
      <c r="AT195" s="182"/>
      <c r="AU195" s="422"/>
      <c r="AV195" s="190"/>
      <c r="AW195" s="182"/>
      <c r="AX195" s="191"/>
    </row>
    <row r="196" spans="1:50" s="88" customFormat="1" ht="93.05" x14ac:dyDescent="0.25">
      <c r="A196" s="182">
        <v>106</v>
      </c>
      <c r="B196" s="147" t="s">
        <v>5179</v>
      </c>
      <c r="C196" s="182"/>
      <c r="D196" s="183" t="s">
        <v>2503</v>
      </c>
      <c r="E196" s="184" t="s">
        <v>5439</v>
      </c>
      <c r="F196" s="182">
        <v>3317</v>
      </c>
      <c r="G196" s="184" t="s">
        <v>5814</v>
      </c>
      <c r="H196" s="182">
        <v>2010</v>
      </c>
      <c r="I196" s="185" t="s">
        <v>5815</v>
      </c>
      <c r="J196" s="418">
        <v>133200</v>
      </c>
      <c r="K196" s="182" t="s">
        <v>677</v>
      </c>
      <c r="L196" s="185" t="s">
        <v>5816</v>
      </c>
      <c r="M196" s="185" t="s">
        <v>5817</v>
      </c>
      <c r="N196" s="185" t="s">
        <v>5818</v>
      </c>
      <c r="O196" s="185" t="s">
        <v>5819</v>
      </c>
      <c r="P196" s="182" t="s">
        <v>5820</v>
      </c>
      <c r="Q196" s="182">
        <v>45.93</v>
      </c>
      <c r="R196" s="182">
        <v>15.67</v>
      </c>
      <c r="S196" s="182">
        <v>17.88</v>
      </c>
      <c r="T196" s="182">
        <v>12.38</v>
      </c>
      <c r="U196" s="182">
        <v>45.93</v>
      </c>
      <c r="V196" s="182">
        <v>100</v>
      </c>
      <c r="W196" s="182" t="s">
        <v>1144</v>
      </c>
      <c r="X196" s="419" t="s">
        <v>8599</v>
      </c>
      <c r="Y196" s="182">
        <v>3</v>
      </c>
      <c r="Z196" s="182">
        <v>1</v>
      </c>
      <c r="AA196" s="182">
        <v>1</v>
      </c>
      <c r="AB196" s="182">
        <v>4</v>
      </c>
      <c r="AC196" s="182" t="s">
        <v>5821</v>
      </c>
      <c r="AD196" s="182"/>
      <c r="AE196" s="182">
        <v>5</v>
      </c>
      <c r="AF196" s="420">
        <v>100</v>
      </c>
      <c r="AG196" s="190"/>
      <c r="AH196" s="182" t="s">
        <v>5198</v>
      </c>
      <c r="AI196" s="421" t="s">
        <v>5189</v>
      </c>
      <c r="AJ196" s="190"/>
      <c r="AK196" s="182"/>
      <c r="AL196" s="421"/>
      <c r="AM196" s="190"/>
      <c r="AN196" s="182"/>
      <c r="AO196" s="421"/>
      <c r="AP196" s="190"/>
      <c r="AQ196" s="182"/>
      <c r="AR196" s="421"/>
      <c r="AS196" s="190"/>
      <c r="AT196" s="182"/>
      <c r="AU196" s="422"/>
      <c r="AV196" s="190"/>
      <c r="AW196" s="182"/>
      <c r="AX196" s="191"/>
    </row>
    <row r="197" spans="1:50" s="88" customFormat="1" ht="119.65" x14ac:dyDescent="0.25">
      <c r="A197" s="182">
        <v>106</v>
      </c>
      <c r="B197" s="147" t="s">
        <v>5179</v>
      </c>
      <c r="C197" s="182"/>
      <c r="D197" s="183" t="s">
        <v>5822</v>
      </c>
      <c r="E197" s="184" t="s">
        <v>5823</v>
      </c>
      <c r="F197" s="182">
        <v>6875</v>
      </c>
      <c r="G197" s="184" t="s">
        <v>5824</v>
      </c>
      <c r="H197" s="182">
        <v>2004</v>
      </c>
      <c r="I197" s="185" t="s">
        <v>5825</v>
      </c>
      <c r="J197" s="418">
        <v>53344.084752128198</v>
      </c>
      <c r="K197" s="182" t="s">
        <v>664</v>
      </c>
      <c r="L197" s="185" t="s">
        <v>5826</v>
      </c>
      <c r="M197" s="185" t="s">
        <v>5827</v>
      </c>
      <c r="N197" s="185" t="s">
        <v>5828</v>
      </c>
      <c r="O197" s="185" t="s">
        <v>5829</v>
      </c>
      <c r="P197" s="182">
        <v>41068</v>
      </c>
      <c r="Q197" s="182">
        <v>36.54</v>
      </c>
      <c r="R197" s="182">
        <v>6.28</v>
      </c>
      <c r="S197" s="182">
        <v>17.88</v>
      </c>
      <c r="T197" s="182">
        <v>12.38</v>
      </c>
      <c r="U197" s="182">
        <v>36.54</v>
      </c>
      <c r="V197" s="182">
        <v>100</v>
      </c>
      <c r="W197" s="182">
        <v>100</v>
      </c>
      <c r="X197" s="419" t="s">
        <v>8599</v>
      </c>
      <c r="Y197" s="182">
        <v>6</v>
      </c>
      <c r="Z197" s="182">
        <v>1</v>
      </c>
      <c r="AA197" s="182">
        <v>4</v>
      </c>
      <c r="AB197" s="182">
        <v>25</v>
      </c>
      <c r="AC197" s="182" t="s">
        <v>5830</v>
      </c>
      <c r="AD197" s="182"/>
      <c r="AE197" s="182">
        <v>4</v>
      </c>
      <c r="AF197" s="420">
        <v>100</v>
      </c>
      <c r="AG197" s="190" t="s">
        <v>5822</v>
      </c>
      <c r="AH197" s="182" t="s">
        <v>5823</v>
      </c>
      <c r="AI197" s="421">
        <v>20</v>
      </c>
      <c r="AJ197" s="190" t="s">
        <v>5831</v>
      </c>
      <c r="AK197" s="182" t="s">
        <v>5832</v>
      </c>
      <c r="AL197" s="421">
        <v>20</v>
      </c>
      <c r="AM197" s="190" t="s">
        <v>5833</v>
      </c>
      <c r="AN197" s="182" t="s">
        <v>5198</v>
      </c>
      <c r="AO197" s="421">
        <v>20</v>
      </c>
      <c r="AP197" s="190" t="s">
        <v>5834</v>
      </c>
      <c r="AQ197" s="182" t="s">
        <v>5198</v>
      </c>
      <c r="AR197" s="421">
        <v>20</v>
      </c>
      <c r="AS197" s="190" t="s">
        <v>5835</v>
      </c>
      <c r="AT197" s="182" t="s">
        <v>5198</v>
      </c>
      <c r="AU197" s="191">
        <v>20</v>
      </c>
      <c r="AV197" s="190"/>
      <c r="AW197" s="182"/>
      <c r="AX197" s="191"/>
    </row>
    <row r="198" spans="1:50" s="88" customFormat="1" ht="66.5" x14ac:dyDescent="0.25">
      <c r="A198" s="182">
        <v>106</v>
      </c>
      <c r="B198" s="147" t="s">
        <v>5179</v>
      </c>
      <c r="C198" s="182"/>
      <c r="D198" s="183" t="s">
        <v>2503</v>
      </c>
      <c r="E198" s="184" t="s">
        <v>5279</v>
      </c>
      <c r="F198" s="182">
        <v>2757</v>
      </c>
      <c r="G198" s="184" t="s">
        <v>5836</v>
      </c>
      <c r="H198" s="182">
        <v>2007</v>
      </c>
      <c r="I198" s="185" t="s">
        <v>5837</v>
      </c>
      <c r="J198" s="418">
        <v>52000</v>
      </c>
      <c r="K198" s="182" t="s">
        <v>655</v>
      </c>
      <c r="L198" s="185" t="s">
        <v>5838</v>
      </c>
      <c r="M198" s="185" t="s">
        <v>5839</v>
      </c>
      <c r="N198" s="185" t="s">
        <v>5840</v>
      </c>
      <c r="O198" s="185" t="s">
        <v>5841</v>
      </c>
      <c r="P198" s="182" t="s">
        <v>5842</v>
      </c>
      <c r="Q198" s="182">
        <v>36.380000000000003</v>
      </c>
      <c r="R198" s="182">
        <v>6.12</v>
      </c>
      <c r="S198" s="182">
        <v>17.88</v>
      </c>
      <c r="T198" s="182">
        <v>12.38</v>
      </c>
      <c r="U198" s="182">
        <v>36.380000000000003</v>
      </c>
      <c r="V198" s="182">
        <v>100</v>
      </c>
      <c r="W198" s="182" t="s">
        <v>1144</v>
      </c>
      <c r="X198" s="419" t="s">
        <v>8599</v>
      </c>
      <c r="Y198" s="182">
        <v>3</v>
      </c>
      <c r="Z198" s="182">
        <v>8</v>
      </c>
      <c r="AA198" s="182">
        <v>1</v>
      </c>
      <c r="AB198" s="182">
        <v>4</v>
      </c>
      <c r="AC198" s="182" t="s">
        <v>5843</v>
      </c>
      <c r="AD198" s="182"/>
      <c r="AE198" s="182">
        <v>5</v>
      </c>
      <c r="AF198" s="420">
        <v>100</v>
      </c>
      <c r="AG198" s="190" t="s">
        <v>5288</v>
      </c>
      <c r="AH198" s="182" t="s">
        <v>5287</v>
      </c>
      <c r="AI198" s="421">
        <v>50</v>
      </c>
      <c r="AJ198" s="190" t="s">
        <v>5291</v>
      </c>
      <c r="AK198" s="182" t="s">
        <v>5290</v>
      </c>
      <c r="AL198" s="421">
        <v>50</v>
      </c>
      <c r="AM198" s="190"/>
      <c r="AN198" s="182"/>
      <c r="AO198" s="421" t="s">
        <v>5189</v>
      </c>
      <c r="AP198" s="190"/>
      <c r="AQ198" s="182"/>
      <c r="AR198" s="421" t="s">
        <v>5189</v>
      </c>
      <c r="AS198" s="190"/>
      <c r="AT198" s="182"/>
      <c r="AU198" s="422"/>
      <c r="AV198" s="190"/>
      <c r="AW198" s="182"/>
      <c r="AX198" s="191"/>
    </row>
    <row r="199" spans="1:50" s="88" customFormat="1" ht="106.35" x14ac:dyDescent="0.25">
      <c r="A199" s="182">
        <v>106</v>
      </c>
      <c r="B199" s="147" t="s">
        <v>5179</v>
      </c>
      <c r="C199" s="182"/>
      <c r="D199" s="183" t="s">
        <v>5844</v>
      </c>
      <c r="E199" s="184" t="s">
        <v>5845</v>
      </c>
      <c r="F199" s="182">
        <v>17165</v>
      </c>
      <c r="G199" s="184" t="s">
        <v>5846</v>
      </c>
      <c r="H199" s="182">
        <v>2005</v>
      </c>
      <c r="I199" s="185" t="s">
        <v>5847</v>
      </c>
      <c r="J199" s="418">
        <v>62618.404523451849</v>
      </c>
      <c r="K199" s="182" t="s">
        <v>664</v>
      </c>
      <c r="L199" s="185" t="s">
        <v>5848</v>
      </c>
      <c r="M199" s="185" t="s">
        <v>5849</v>
      </c>
      <c r="N199" s="185" t="s">
        <v>5850</v>
      </c>
      <c r="O199" s="185" t="s">
        <v>5851</v>
      </c>
      <c r="P199" s="182" t="s">
        <v>5852</v>
      </c>
      <c r="Q199" s="182">
        <v>37.630000000000003</v>
      </c>
      <c r="R199" s="182">
        <v>7.37</v>
      </c>
      <c r="S199" s="182">
        <v>17.88</v>
      </c>
      <c r="T199" s="182">
        <v>12.38</v>
      </c>
      <c r="U199" s="182">
        <v>37.630000000000003</v>
      </c>
      <c r="V199" s="182">
        <v>100</v>
      </c>
      <c r="W199" s="182">
        <v>100</v>
      </c>
      <c r="X199" s="419" t="s">
        <v>8599</v>
      </c>
      <c r="Y199" s="182">
        <v>3</v>
      </c>
      <c r="Z199" s="182">
        <v>10</v>
      </c>
      <c r="AA199" s="182">
        <v>2</v>
      </c>
      <c r="AB199" s="182">
        <v>44</v>
      </c>
      <c r="AC199" s="182" t="s">
        <v>5853</v>
      </c>
      <c r="AD199" s="182"/>
      <c r="AE199" s="182">
        <v>5</v>
      </c>
      <c r="AF199" s="420">
        <v>100</v>
      </c>
      <c r="AG199" s="190" t="s">
        <v>5844</v>
      </c>
      <c r="AH199" s="182" t="s">
        <v>5854</v>
      </c>
      <c r="AI199" s="421">
        <v>50</v>
      </c>
      <c r="AJ199" s="190" t="s">
        <v>5855</v>
      </c>
      <c r="AK199" s="182" t="s">
        <v>5856</v>
      </c>
      <c r="AL199" s="421">
        <v>50</v>
      </c>
      <c r="AM199" s="190"/>
      <c r="AN199" s="182"/>
      <c r="AO199" s="421" t="s">
        <v>5189</v>
      </c>
      <c r="AP199" s="190"/>
      <c r="AQ199" s="182"/>
      <c r="AR199" s="421" t="s">
        <v>5189</v>
      </c>
      <c r="AS199" s="190"/>
      <c r="AT199" s="182"/>
      <c r="AU199" s="422"/>
      <c r="AV199" s="190"/>
      <c r="AW199" s="182"/>
      <c r="AX199" s="191"/>
    </row>
    <row r="200" spans="1:50" s="88" customFormat="1" ht="66.5" x14ac:dyDescent="0.25">
      <c r="A200" s="182">
        <v>106</v>
      </c>
      <c r="B200" s="147" t="s">
        <v>5179</v>
      </c>
      <c r="C200" s="182"/>
      <c r="D200" s="183" t="s">
        <v>4840</v>
      </c>
      <c r="E200" s="184" t="s">
        <v>5180</v>
      </c>
      <c r="F200" s="182" t="s">
        <v>5181</v>
      </c>
      <c r="G200" s="184" t="s">
        <v>5857</v>
      </c>
      <c r="H200" s="182">
        <v>2007</v>
      </c>
      <c r="I200" s="185" t="s">
        <v>5858</v>
      </c>
      <c r="J200" s="418">
        <v>115000</v>
      </c>
      <c r="K200" s="182" t="s">
        <v>655</v>
      </c>
      <c r="L200" s="185" t="s">
        <v>5184</v>
      </c>
      <c r="M200" s="185" t="s">
        <v>5185</v>
      </c>
      <c r="N200" s="185" t="s">
        <v>5859</v>
      </c>
      <c r="O200" s="185" t="s">
        <v>5860</v>
      </c>
      <c r="P200" s="182" t="s">
        <v>5861</v>
      </c>
      <c r="Q200" s="182">
        <v>43.79</v>
      </c>
      <c r="R200" s="182">
        <v>13.53</v>
      </c>
      <c r="S200" s="182">
        <v>17.88</v>
      </c>
      <c r="T200" s="182">
        <v>12.38</v>
      </c>
      <c r="U200" s="182">
        <v>43.79</v>
      </c>
      <c r="V200" s="182">
        <v>100</v>
      </c>
      <c r="W200" s="182" t="s">
        <v>1144</v>
      </c>
      <c r="X200" s="419" t="s">
        <v>8599</v>
      </c>
      <c r="Y200" s="182">
        <v>1</v>
      </c>
      <c r="Z200" s="182">
        <v>2</v>
      </c>
      <c r="AA200" s="182">
        <v>3</v>
      </c>
      <c r="AB200" s="182">
        <v>44</v>
      </c>
      <c r="AC200" s="182" t="s">
        <v>5862</v>
      </c>
      <c r="AD200" s="182"/>
      <c r="AE200" s="182">
        <v>5</v>
      </c>
      <c r="AF200" s="420">
        <v>100</v>
      </c>
      <c r="AG200" s="190" t="s">
        <v>4840</v>
      </c>
      <c r="AH200" s="182" t="s">
        <v>4841</v>
      </c>
      <c r="AI200" s="421">
        <v>100</v>
      </c>
      <c r="AJ200" s="190"/>
      <c r="AK200" s="182"/>
      <c r="AL200" s="421" t="s">
        <v>5189</v>
      </c>
      <c r="AM200" s="190"/>
      <c r="AN200" s="182"/>
      <c r="AO200" s="421" t="s">
        <v>5189</v>
      </c>
      <c r="AP200" s="190"/>
      <c r="AQ200" s="182"/>
      <c r="AR200" s="421" t="s">
        <v>5189</v>
      </c>
      <c r="AS200" s="190"/>
      <c r="AT200" s="182"/>
      <c r="AU200" s="422"/>
      <c r="AV200" s="190"/>
      <c r="AW200" s="182"/>
      <c r="AX200" s="191"/>
    </row>
    <row r="201" spans="1:50" s="88" customFormat="1" ht="119.65" x14ac:dyDescent="0.25">
      <c r="A201" s="182">
        <v>106</v>
      </c>
      <c r="B201" s="147" t="s">
        <v>5179</v>
      </c>
      <c r="C201" s="182"/>
      <c r="D201" s="183" t="s">
        <v>5863</v>
      </c>
      <c r="E201" s="184" t="s">
        <v>5864</v>
      </c>
      <c r="F201" s="182" t="s">
        <v>5865</v>
      </c>
      <c r="G201" s="184" t="s">
        <v>5866</v>
      </c>
      <c r="H201" s="182">
        <v>2008</v>
      </c>
      <c r="I201" s="185" t="s">
        <v>5867</v>
      </c>
      <c r="J201" s="418">
        <v>320000</v>
      </c>
      <c r="K201" s="182" t="s">
        <v>655</v>
      </c>
      <c r="L201" s="185" t="s">
        <v>5868</v>
      </c>
      <c r="M201" s="185" t="s">
        <v>5267</v>
      </c>
      <c r="N201" s="185" t="s">
        <v>5869</v>
      </c>
      <c r="O201" s="185" t="s">
        <v>5870</v>
      </c>
      <c r="P201" s="182" t="s">
        <v>5871</v>
      </c>
      <c r="Q201" s="182">
        <v>67.91</v>
      </c>
      <c r="R201" s="182">
        <v>37.65</v>
      </c>
      <c r="S201" s="182">
        <v>17.88</v>
      </c>
      <c r="T201" s="182">
        <v>12.38</v>
      </c>
      <c r="U201" s="182">
        <v>67.91</v>
      </c>
      <c r="V201" s="182">
        <v>100</v>
      </c>
      <c r="W201" s="182">
        <v>100</v>
      </c>
      <c r="X201" s="419" t="s">
        <v>8599</v>
      </c>
      <c r="Y201" s="182">
        <v>3</v>
      </c>
      <c r="Z201" s="182">
        <v>1</v>
      </c>
      <c r="AA201" s="182">
        <v>4</v>
      </c>
      <c r="AB201" s="182">
        <v>30</v>
      </c>
      <c r="AC201" s="182" t="s">
        <v>5872</v>
      </c>
      <c r="AD201" s="182"/>
      <c r="AE201" s="182">
        <v>5</v>
      </c>
      <c r="AF201" s="420">
        <v>100</v>
      </c>
      <c r="AG201" s="190" t="s">
        <v>2505</v>
      </c>
      <c r="AH201" s="182" t="s">
        <v>5271</v>
      </c>
      <c r="AI201" s="421">
        <v>50</v>
      </c>
      <c r="AJ201" s="190" t="s">
        <v>5272</v>
      </c>
      <c r="AK201" s="182" t="s">
        <v>5273</v>
      </c>
      <c r="AL201" s="421">
        <v>50</v>
      </c>
      <c r="AM201" s="190"/>
      <c r="AN201" s="182"/>
      <c r="AO201" s="421" t="s">
        <v>5189</v>
      </c>
      <c r="AP201" s="190"/>
      <c r="AQ201" s="182"/>
      <c r="AR201" s="421" t="s">
        <v>5189</v>
      </c>
      <c r="AS201" s="190"/>
      <c r="AT201" s="182"/>
      <c r="AU201" s="422"/>
      <c r="AV201" s="190"/>
      <c r="AW201" s="182"/>
      <c r="AX201" s="191"/>
    </row>
    <row r="202" spans="1:50" s="88" customFormat="1" ht="212.7" x14ac:dyDescent="0.25">
      <c r="A202" s="182">
        <v>106</v>
      </c>
      <c r="B202" s="147" t="s">
        <v>5179</v>
      </c>
      <c r="C202" s="182"/>
      <c r="D202" s="183" t="s">
        <v>4840</v>
      </c>
      <c r="E202" s="184" t="s">
        <v>5873</v>
      </c>
      <c r="F202" s="182" t="s">
        <v>5874</v>
      </c>
      <c r="G202" s="184" t="s">
        <v>5875</v>
      </c>
      <c r="H202" s="182">
        <v>2007</v>
      </c>
      <c r="I202" s="185" t="s">
        <v>5876</v>
      </c>
      <c r="J202" s="418">
        <v>147200</v>
      </c>
      <c r="K202" s="182" t="s">
        <v>655</v>
      </c>
      <c r="L202" s="185" t="s">
        <v>5877</v>
      </c>
      <c r="M202" s="185" t="s">
        <v>5411</v>
      </c>
      <c r="N202" s="185" t="s">
        <v>5878</v>
      </c>
      <c r="O202" s="185" t="s">
        <v>5879</v>
      </c>
      <c r="P202" s="182" t="s">
        <v>5880</v>
      </c>
      <c r="Q202" s="182">
        <v>47.58</v>
      </c>
      <c r="R202" s="182">
        <v>17.32</v>
      </c>
      <c r="S202" s="182">
        <v>17.88</v>
      </c>
      <c r="T202" s="182">
        <v>12.38</v>
      </c>
      <c r="U202" s="182">
        <v>47.58</v>
      </c>
      <c r="V202" s="182">
        <v>100</v>
      </c>
      <c r="W202" s="182" t="s">
        <v>1144</v>
      </c>
      <c r="X202" s="419" t="s">
        <v>8599</v>
      </c>
      <c r="Y202" s="182">
        <v>3</v>
      </c>
      <c r="Z202" s="182">
        <v>1</v>
      </c>
      <c r="AA202" s="182">
        <v>7</v>
      </c>
      <c r="AB202" s="182">
        <v>11</v>
      </c>
      <c r="AC202" s="182" t="s">
        <v>8604</v>
      </c>
      <c r="AD202" s="182"/>
      <c r="AE202" s="182">
        <v>5</v>
      </c>
      <c r="AF202" s="420">
        <v>100</v>
      </c>
      <c r="AG202" s="190" t="s">
        <v>5881</v>
      </c>
      <c r="AH202" s="182" t="s">
        <v>5873</v>
      </c>
      <c r="AI202" s="421">
        <v>25</v>
      </c>
      <c r="AJ202" s="190" t="s">
        <v>5882</v>
      </c>
      <c r="AK202" s="182" t="s">
        <v>5873</v>
      </c>
      <c r="AL202" s="421">
        <v>25</v>
      </c>
      <c r="AM202" s="190" t="s">
        <v>5883</v>
      </c>
      <c r="AN202" s="182" t="s">
        <v>5884</v>
      </c>
      <c r="AO202" s="421">
        <v>25</v>
      </c>
      <c r="AP202" s="190" t="s">
        <v>5885</v>
      </c>
      <c r="AQ202" s="182" t="s">
        <v>5886</v>
      </c>
      <c r="AR202" s="421">
        <v>25</v>
      </c>
      <c r="AS202" s="190"/>
      <c r="AT202" s="182"/>
      <c r="AU202" s="422"/>
      <c r="AV202" s="190"/>
      <c r="AW202" s="182"/>
      <c r="AX202" s="191"/>
    </row>
    <row r="203" spans="1:50" s="88" customFormat="1" ht="39.9" x14ac:dyDescent="0.25">
      <c r="A203" s="182">
        <v>106</v>
      </c>
      <c r="B203" s="147" t="s">
        <v>5179</v>
      </c>
      <c r="C203" s="182"/>
      <c r="D203" s="183" t="s">
        <v>5292</v>
      </c>
      <c r="E203" s="184" t="s">
        <v>5293</v>
      </c>
      <c r="F203" s="182">
        <v>5027</v>
      </c>
      <c r="G203" s="184" t="s">
        <v>5887</v>
      </c>
      <c r="H203" s="182">
        <v>2008</v>
      </c>
      <c r="I203" s="185" t="s">
        <v>5888</v>
      </c>
      <c r="J203" s="418">
        <v>58444</v>
      </c>
      <c r="K203" s="182" t="s">
        <v>655</v>
      </c>
      <c r="L203" s="185" t="s">
        <v>5296</v>
      </c>
      <c r="M203" s="185" t="s">
        <v>5297</v>
      </c>
      <c r="N203" s="185" t="s">
        <v>5889</v>
      </c>
      <c r="O203" s="185" t="s">
        <v>5890</v>
      </c>
      <c r="P203" s="182" t="s">
        <v>5891</v>
      </c>
      <c r="Q203" s="182">
        <v>37.14</v>
      </c>
      <c r="R203" s="182">
        <v>6.88</v>
      </c>
      <c r="S203" s="182">
        <v>17.88</v>
      </c>
      <c r="T203" s="182">
        <v>12.38</v>
      </c>
      <c r="U203" s="182">
        <v>37.14</v>
      </c>
      <c r="V203" s="182">
        <v>100</v>
      </c>
      <c r="W203" s="182" t="s">
        <v>1144</v>
      </c>
      <c r="X203" s="419" t="s">
        <v>8599</v>
      </c>
      <c r="Y203" s="182">
        <v>3</v>
      </c>
      <c r="Z203" s="182">
        <v>2</v>
      </c>
      <c r="AA203" s="182">
        <v>2</v>
      </c>
      <c r="AB203" s="182">
        <v>32</v>
      </c>
      <c r="AC203" s="182" t="s">
        <v>5892</v>
      </c>
      <c r="AD203" s="182"/>
      <c r="AE203" s="182">
        <v>5</v>
      </c>
      <c r="AF203" s="420">
        <v>100</v>
      </c>
      <c r="AG203" s="190" t="s">
        <v>5893</v>
      </c>
      <c r="AH203" s="182" t="s">
        <v>5894</v>
      </c>
      <c r="AI203" s="421">
        <v>50</v>
      </c>
      <c r="AJ203" s="190" t="s">
        <v>5292</v>
      </c>
      <c r="AK203" s="182" t="s">
        <v>5293</v>
      </c>
      <c r="AL203" s="421">
        <v>50</v>
      </c>
      <c r="AM203" s="190"/>
      <c r="AN203" s="182"/>
      <c r="AO203" s="421" t="s">
        <v>5189</v>
      </c>
      <c r="AP203" s="190"/>
      <c r="AQ203" s="182"/>
      <c r="AR203" s="421" t="s">
        <v>5189</v>
      </c>
      <c r="AS203" s="190"/>
      <c r="AT203" s="182"/>
      <c r="AU203" s="422"/>
      <c r="AV203" s="190"/>
      <c r="AW203" s="182"/>
      <c r="AX203" s="191"/>
    </row>
    <row r="204" spans="1:50" s="88" customFormat="1" ht="66.5" x14ac:dyDescent="0.25">
      <c r="A204" s="182">
        <v>106</v>
      </c>
      <c r="B204" s="147" t="s">
        <v>5179</v>
      </c>
      <c r="C204" s="182"/>
      <c r="D204" s="183" t="s">
        <v>5272</v>
      </c>
      <c r="E204" s="184" t="s">
        <v>5273</v>
      </c>
      <c r="F204" s="182">
        <v>3470</v>
      </c>
      <c r="G204" s="184" t="s">
        <v>5895</v>
      </c>
      <c r="H204" s="182">
        <v>2011</v>
      </c>
      <c r="I204" s="185" t="s">
        <v>5896</v>
      </c>
      <c r="J204" s="418">
        <v>216802.64</v>
      </c>
      <c r="K204" s="182" t="s">
        <v>677</v>
      </c>
      <c r="L204" s="185" t="s">
        <v>5266</v>
      </c>
      <c r="M204" s="185" t="s">
        <v>5267</v>
      </c>
      <c r="N204" s="185" t="s">
        <v>5897</v>
      </c>
      <c r="O204" s="185" t="s">
        <v>5898</v>
      </c>
      <c r="P204" s="182" t="s">
        <v>5899</v>
      </c>
      <c r="Q204" s="182">
        <v>45.066192941176475</v>
      </c>
      <c r="R204" s="182">
        <v>25.506192941176472</v>
      </c>
      <c r="S204" s="182">
        <v>5.46</v>
      </c>
      <c r="T204" s="182">
        <v>14.1</v>
      </c>
      <c r="U204" s="182">
        <v>45.066192941176475</v>
      </c>
      <c r="V204" s="182">
        <v>100</v>
      </c>
      <c r="W204" s="182">
        <v>0</v>
      </c>
      <c r="X204" s="419" t="s">
        <v>8599</v>
      </c>
      <c r="Y204" s="182">
        <v>3</v>
      </c>
      <c r="Z204" s="182">
        <v>1</v>
      </c>
      <c r="AA204" s="182">
        <v>4</v>
      </c>
      <c r="AB204" s="182">
        <v>30</v>
      </c>
      <c r="AC204" s="182" t="s">
        <v>5900</v>
      </c>
      <c r="AD204" s="182"/>
      <c r="AE204" s="182">
        <v>5</v>
      </c>
      <c r="AF204" s="420">
        <v>100</v>
      </c>
      <c r="AG204" s="190" t="s">
        <v>5272</v>
      </c>
      <c r="AH204" s="182" t="s">
        <v>5273</v>
      </c>
      <c r="AI204" s="421">
        <v>50</v>
      </c>
      <c r="AJ204" s="190" t="s">
        <v>2505</v>
      </c>
      <c r="AK204" s="182" t="s">
        <v>5271</v>
      </c>
      <c r="AL204" s="421">
        <v>50</v>
      </c>
      <c r="AM204" s="190"/>
      <c r="AN204" s="182"/>
      <c r="AO204" s="421"/>
      <c r="AP204" s="190"/>
      <c r="AQ204" s="182"/>
      <c r="AR204" s="421"/>
      <c r="AS204" s="190"/>
      <c r="AT204" s="182"/>
      <c r="AU204" s="422"/>
      <c r="AV204" s="190"/>
      <c r="AW204" s="182"/>
      <c r="AX204" s="191"/>
    </row>
    <row r="205" spans="1:50" s="88" customFormat="1" ht="172.8" x14ac:dyDescent="0.25">
      <c r="A205" s="182">
        <v>106</v>
      </c>
      <c r="B205" s="147" t="s">
        <v>5179</v>
      </c>
      <c r="C205" s="182"/>
      <c r="D205" s="183" t="s">
        <v>4840</v>
      </c>
      <c r="E205" s="184" t="s">
        <v>5873</v>
      </c>
      <c r="F205" s="182" t="s">
        <v>5874</v>
      </c>
      <c r="G205" s="184" t="s">
        <v>5901</v>
      </c>
      <c r="H205" s="182">
        <v>2007</v>
      </c>
      <c r="I205" s="185" t="s">
        <v>5902</v>
      </c>
      <c r="J205" s="418">
        <v>89750</v>
      </c>
      <c r="K205" s="182" t="s">
        <v>655</v>
      </c>
      <c r="L205" s="185" t="s">
        <v>5877</v>
      </c>
      <c r="M205" s="185" t="s">
        <v>5411</v>
      </c>
      <c r="N205" s="185" t="s">
        <v>5903</v>
      </c>
      <c r="O205" s="185" t="s">
        <v>5904</v>
      </c>
      <c r="P205" s="182" t="s">
        <v>5905</v>
      </c>
      <c r="Q205" s="182">
        <v>40.82</v>
      </c>
      <c r="R205" s="182">
        <v>10.56</v>
      </c>
      <c r="S205" s="182">
        <v>17.88</v>
      </c>
      <c r="T205" s="182">
        <v>12.38</v>
      </c>
      <c r="U205" s="182">
        <v>40.82</v>
      </c>
      <c r="V205" s="182">
        <v>100</v>
      </c>
      <c r="W205" s="182">
        <v>100</v>
      </c>
      <c r="X205" s="419" t="s">
        <v>8599</v>
      </c>
      <c r="Y205" s="182">
        <v>2</v>
      </c>
      <c r="Z205" s="182">
        <v>1</v>
      </c>
      <c r="AA205" s="182">
        <v>1</v>
      </c>
      <c r="AB205" s="182">
        <v>11</v>
      </c>
      <c r="AC205" s="182" t="s">
        <v>5906</v>
      </c>
      <c r="AD205" s="182"/>
      <c r="AE205" s="182">
        <v>5</v>
      </c>
      <c r="AF205" s="420">
        <v>100</v>
      </c>
      <c r="AG205" s="190" t="s">
        <v>5881</v>
      </c>
      <c r="AH205" s="182" t="s">
        <v>5873</v>
      </c>
      <c r="AI205" s="421">
        <v>50</v>
      </c>
      <c r="AJ205" s="190" t="s">
        <v>5882</v>
      </c>
      <c r="AK205" s="182" t="s">
        <v>5873</v>
      </c>
      <c r="AL205" s="421">
        <v>50</v>
      </c>
      <c r="AM205" s="190"/>
      <c r="AN205" s="182"/>
      <c r="AO205" s="421" t="s">
        <v>5189</v>
      </c>
      <c r="AP205" s="190"/>
      <c r="AQ205" s="182"/>
      <c r="AR205" s="421" t="s">
        <v>5189</v>
      </c>
      <c r="AS205" s="190"/>
      <c r="AT205" s="182"/>
      <c r="AU205" s="422"/>
      <c r="AV205" s="190"/>
      <c r="AW205" s="182"/>
      <c r="AX205" s="191"/>
    </row>
    <row r="206" spans="1:50" s="88" customFormat="1" ht="39.9" x14ac:dyDescent="0.25">
      <c r="A206" s="182">
        <v>106</v>
      </c>
      <c r="B206" s="147" t="s">
        <v>5179</v>
      </c>
      <c r="C206" s="182"/>
      <c r="D206" s="183" t="s">
        <v>2505</v>
      </c>
      <c r="E206" s="184" t="s">
        <v>5907</v>
      </c>
      <c r="F206" s="182">
        <v>11241</v>
      </c>
      <c r="G206" s="184" t="s">
        <v>5908</v>
      </c>
      <c r="H206" s="182">
        <v>2010</v>
      </c>
      <c r="I206" s="185" t="s">
        <v>5909</v>
      </c>
      <c r="J206" s="418">
        <v>167988</v>
      </c>
      <c r="K206" s="182" t="s">
        <v>677</v>
      </c>
      <c r="L206" s="185" t="s">
        <v>5910</v>
      </c>
      <c r="M206" s="185" t="s">
        <v>5911</v>
      </c>
      <c r="N206" s="185" t="s">
        <v>5912</v>
      </c>
      <c r="O206" s="185" t="s">
        <v>5913</v>
      </c>
      <c r="P206" s="182" t="s">
        <v>5914</v>
      </c>
      <c r="Q206" s="182">
        <v>50.02</v>
      </c>
      <c r="R206" s="182">
        <v>19.760000000000002</v>
      </c>
      <c r="S206" s="182">
        <v>17.88</v>
      </c>
      <c r="T206" s="182">
        <v>12.38</v>
      </c>
      <c r="U206" s="182">
        <v>50.02</v>
      </c>
      <c r="V206" s="182">
        <v>100</v>
      </c>
      <c r="W206" s="182" t="s">
        <v>1144</v>
      </c>
      <c r="X206" s="419" t="s">
        <v>8599</v>
      </c>
      <c r="Y206" s="182">
        <v>3</v>
      </c>
      <c r="Z206" s="182">
        <v>1</v>
      </c>
      <c r="AA206" s="182">
        <v>4</v>
      </c>
      <c r="AB206" s="182">
        <v>30</v>
      </c>
      <c r="AC206" s="182" t="s">
        <v>5915</v>
      </c>
      <c r="AD206" s="182"/>
      <c r="AE206" s="182">
        <v>5</v>
      </c>
      <c r="AF206" s="420">
        <v>100</v>
      </c>
      <c r="AG206" s="190"/>
      <c r="AH206" s="182" t="s">
        <v>5198</v>
      </c>
      <c r="AI206" s="421" t="s">
        <v>5189</v>
      </c>
      <c r="AJ206" s="190"/>
      <c r="AK206" s="182"/>
      <c r="AL206" s="421"/>
      <c r="AM206" s="190"/>
      <c r="AN206" s="182"/>
      <c r="AO206" s="421"/>
      <c r="AP206" s="190"/>
      <c r="AQ206" s="182"/>
      <c r="AR206" s="421"/>
      <c r="AS206" s="190"/>
      <c r="AT206" s="182"/>
      <c r="AU206" s="422"/>
      <c r="AV206" s="190"/>
      <c r="AW206" s="182"/>
      <c r="AX206" s="191"/>
    </row>
    <row r="207" spans="1:50" s="88" customFormat="1" ht="119.65" x14ac:dyDescent="0.25">
      <c r="A207" s="182">
        <v>106</v>
      </c>
      <c r="B207" s="147" t="s">
        <v>5179</v>
      </c>
      <c r="C207" s="182"/>
      <c r="D207" s="183" t="s">
        <v>2733</v>
      </c>
      <c r="E207" s="184" t="s">
        <v>4389</v>
      </c>
      <c r="F207" s="182">
        <v>7561</v>
      </c>
      <c r="G207" s="184" t="s">
        <v>5916</v>
      </c>
      <c r="H207" s="182">
        <v>2008</v>
      </c>
      <c r="I207" s="185" t="s">
        <v>5917</v>
      </c>
      <c r="J207" s="418">
        <v>263938</v>
      </c>
      <c r="K207" s="182" t="s">
        <v>655</v>
      </c>
      <c r="L207" s="185" t="s">
        <v>5371</v>
      </c>
      <c r="M207" s="185" t="s">
        <v>5918</v>
      </c>
      <c r="N207" s="185" t="s">
        <v>5919</v>
      </c>
      <c r="O207" s="185" t="s">
        <v>5920</v>
      </c>
      <c r="P207" s="182" t="s">
        <v>5921</v>
      </c>
      <c r="Q207" s="182">
        <v>61.31</v>
      </c>
      <c r="R207" s="182">
        <v>31.05</v>
      </c>
      <c r="S207" s="182">
        <v>17.88</v>
      </c>
      <c r="T207" s="182">
        <v>12.38</v>
      </c>
      <c r="U207" s="182">
        <v>61.31</v>
      </c>
      <c r="V207" s="182">
        <v>100</v>
      </c>
      <c r="W207" s="182">
        <v>100</v>
      </c>
      <c r="X207" s="419" t="s">
        <v>8599</v>
      </c>
      <c r="Y207" s="182">
        <v>3</v>
      </c>
      <c r="Z207" s="182">
        <v>11</v>
      </c>
      <c r="AA207" s="182">
        <v>6</v>
      </c>
      <c r="AB207" s="182">
        <v>66</v>
      </c>
      <c r="AC207" s="182" t="s">
        <v>5922</v>
      </c>
      <c r="AD207" s="182">
        <v>0</v>
      </c>
      <c r="AE207" s="182">
        <v>5</v>
      </c>
      <c r="AF207" s="420">
        <v>100</v>
      </c>
      <c r="AG207" s="190" t="s">
        <v>4486</v>
      </c>
      <c r="AH207" s="182" t="s">
        <v>4260</v>
      </c>
      <c r="AI207" s="421">
        <v>25</v>
      </c>
      <c r="AJ207" s="190" t="s">
        <v>2733</v>
      </c>
      <c r="AK207" s="182" t="s">
        <v>4389</v>
      </c>
      <c r="AL207" s="421">
        <v>25</v>
      </c>
      <c r="AM207" s="190" t="s">
        <v>5376</v>
      </c>
      <c r="AN207" s="182" t="s">
        <v>4260</v>
      </c>
      <c r="AO207" s="421">
        <v>25</v>
      </c>
      <c r="AP207" s="190" t="s">
        <v>5377</v>
      </c>
      <c r="AQ207" s="182" t="s">
        <v>4389</v>
      </c>
      <c r="AR207" s="421">
        <v>25</v>
      </c>
      <c r="AS207" s="190"/>
      <c r="AT207" s="182"/>
      <c r="AU207" s="422"/>
      <c r="AV207" s="190"/>
      <c r="AW207" s="182"/>
      <c r="AX207" s="191"/>
    </row>
    <row r="208" spans="1:50" s="88" customFormat="1" ht="53.2" x14ac:dyDescent="0.25">
      <c r="A208" s="182">
        <v>106</v>
      </c>
      <c r="B208" s="147" t="s">
        <v>5179</v>
      </c>
      <c r="C208" s="182"/>
      <c r="D208" s="183" t="s">
        <v>4840</v>
      </c>
      <c r="E208" s="184" t="s">
        <v>5923</v>
      </c>
      <c r="F208" s="182">
        <v>15644</v>
      </c>
      <c r="G208" s="184" t="s">
        <v>5924</v>
      </c>
      <c r="H208" s="182">
        <v>2007</v>
      </c>
      <c r="I208" s="185" t="s">
        <v>5925</v>
      </c>
      <c r="J208" s="418">
        <v>65087</v>
      </c>
      <c r="K208" s="182" t="s">
        <v>655</v>
      </c>
      <c r="L208" s="185" t="s">
        <v>5877</v>
      </c>
      <c r="M208" s="185" t="s">
        <v>5411</v>
      </c>
      <c r="N208" s="185" t="s">
        <v>5926</v>
      </c>
      <c r="O208" s="185" t="s">
        <v>5927</v>
      </c>
      <c r="P208" s="182" t="s">
        <v>5928</v>
      </c>
      <c r="Q208" s="182">
        <v>37.92</v>
      </c>
      <c r="R208" s="182">
        <v>7.66</v>
      </c>
      <c r="S208" s="182">
        <v>17.88</v>
      </c>
      <c r="T208" s="182">
        <v>12.38</v>
      </c>
      <c r="U208" s="182">
        <v>37.92</v>
      </c>
      <c r="V208" s="182">
        <v>100</v>
      </c>
      <c r="W208" s="182" t="s">
        <v>1144</v>
      </c>
      <c r="X208" s="419" t="s">
        <v>8599</v>
      </c>
      <c r="Y208" s="182">
        <v>4</v>
      </c>
      <c r="Z208" s="182">
        <v>2</v>
      </c>
      <c r="AA208" s="182">
        <v>3</v>
      </c>
      <c r="AB208" s="182">
        <v>44</v>
      </c>
      <c r="AC208" s="182" t="s">
        <v>5929</v>
      </c>
      <c r="AD208" s="182"/>
      <c r="AE208" s="182">
        <v>5</v>
      </c>
      <c r="AF208" s="420">
        <v>100</v>
      </c>
      <c r="AG208" s="190" t="s">
        <v>2509</v>
      </c>
      <c r="AH208" s="182" t="s">
        <v>5250</v>
      </c>
      <c r="AI208" s="421">
        <v>33</v>
      </c>
      <c r="AJ208" s="190" t="s">
        <v>5930</v>
      </c>
      <c r="AK208" s="182" t="s">
        <v>5923</v>
      </c>
      <c r="AL208" s="421">
        <v>33</v>
      </c>
      <c r="AM208" s="190" t="s">
        <v>5931</v>
      </c>
      <c r="AN208" s="182" t="s">
        <v>5932</v>
      </c>
      <c r="AO208" s="421">
        <v>33</v>
      </c>
      <c r="AP208" s="190"/>
      <c r="AQ208" s="182"/>
      <c r="AR208" s="421" t="s">
        <v>5189</v>
      </c>
      <c r="AS208" s="190"/>
      <c r="AT208" s="182"/>
      <c r="AU208" s="422"/>
      <c r="AV208" s="190"/>
      <c r="AW208" s="182"/>
      <c r="AX208" s="191"/>
    </row>
    <row r="209" spans="1:50" s="88" customFormat="1" ht="172.8" x14ac:dyDescent="0.25">
      <c r="A209" s="182">
        <v>106</v>
      </c>
      <c r="B209" s="147" t="s">
        <v>5179</v>
      </c>
      <c r="C209" s="182"/>
      <c r="D209" s="183" t="s">
        <v>2733</v>
      </c>
      <c r="E209" s="184" t="s">
        <v>4389</v>
      </c>
      <c r="F209" s="182">
        <v>7561</v>
      </c>
      <c r="G209" s="184" t="s">
        <v>5933</v>
      </c>
      <c r="H209" s="182">
        <v>2005</v>
      </c>
      <c r="I209" s="185" t="s">
        <v>5934</v>
      </c>
      <c r="J209" s="418">
        <v>163744.12</v>
      </c>
      <c r="K209" s="182" t="s">
        <v>664</v>
      </c>
      <c r="L209" s="185" t="s">
        <v>5935</v>
      </c>
      <c r="M209" s="185" t="s">
        <v>5936</v>
      </c>
      <c r="N209" s="185" t="s">
        <v>5937</v>
      </c>
      <c r="O209" s="185"/>
      <c r="P209" s="182">
        <v>44952</v>
      </c>
      <c r="Q209" s="182">
        <v>49.52</v>
      </c>
      <c r="R209" s="182">
        <v>19.260000000000002</v>
      </c>
      <c r="S209" s="182">
        <v>17.88</v>
      </c>
      <c r="T209" s="182">
        <v>12.38</v>
      </c>
      <c r="U209" s="182">
        <v>49.52</v>
      </c>
      <c r="V209" s="182">
        <v>100</v>
      </c>
      <c r="W209" s="182">
        <v>100</v>
      </c>
      <c r="X209" s="419" t="s">
        <v>8599</v>
      </c>
      <c r="Y209" s="182">
        <v>2</v>
      </c>
      <c r="Z209" s="182">
        <v>5</v>
      </c>
      <c r="AA209" s="182">
        <v>1</v>
      </c>
      <c r="AB209" s="182">
        <v>67</v>
      </c>
      <c r="AC209" s="182" t="s">
        <v>5938</v>
      </c>
      <c r="AD209" s="182">
        <v>0</v>
      </c>
      <c r="AE209" s="182">
        <v>5</v>
      </c>
      <c r="AF209" s="420">
        <v>100</v>
      </c>
      <c r="AG209" s="190" t="s">
        <v>2733</v>
      </c>
      <c r="AH209" s="182" t="s">
        <v>4389</v>
      </c>
      <c r="AI209" s="421">
        <v>25</v>
      </c>
      <c r="AJ209" s="190" t="s">
        <v>4486</v>
      </c>
      <c r="AK209" s="182" t="s">
        <v>4260</v>
      </c>
      <c r="AL209" s="421">
        <v>25</v>
      </c>
      <c r="AM209" s="190" t="s">
        <v>2660</v>
      </c>
      <c r="AN209" s="182" t="s">
        <v>4422</v>
      </c>
      <c r="AO209" s="421">
        <v>25</v>
      </c>
      <c r="AP209" s="190" t="s">
        <v>3266</v>
      </c>
      <c r="AQ209" s="182" t="s">
        <v>3286</v>
      </c>
      <c r="AR209" s="421">
        <v>25</v>
      </c>
      <c r="AS209" s="190"/>
      <c r="AT209" s="182"/>
      <c r="AU209" s="422"/>
      <c r="AV209" s="190"/>
      <c r="AW209" s="182"/>
      <c r="AX209" s="191"/>
    </row>
    <row r="210" spans="1:50" s="88" customFormat="1" ht="93.05" x14ac:dyDescent="0.25">
      <c r="A210" s="182">
        <v>106</v>
      </c>
      <c r="B210" s="147" t="s">
        <v>5179</v>
      </c>
      <c r="C210" s="182"/>
      <c r="D210" s="183" t="s">
        <v>5205</v>
      </c>
      <c r="E210" s="184" t="s">
        <v>5939</v>
      </c>
      <c r="F210" s="182">
        <v>8725</v>
      </c>
      <c r="G210" s="184" t="s">
        <v>5940</v>
      </c>
      <c r="H210" s="182">
        <v>2011</v>
      </c>
      <c r="I210" s="185" t="s">
        <v>5941</v>
      </c>
      <c r="J210" s="418">
        <v>905347.69</v>
      </c>
      <c r="K210" s="182" t="s">
        <v>677</v>
      </c>
      <c r="L210" s="185" t="s">
        <v>5942</v>
      </c>
      <c r="M210" s="185" t="s">
        <v>5943</v>
      </c>
      <c r="N210" s="185" t="s">
        <v>5944</v>
      </c>
      <c r="O210" s="185" t="s">
        <v>5945</v>
      </c>
      <c r="P210" s="182" t="s">
        <v>5946</v>
      </c>
      <c r="Q210" s="182">
        <v>125.91149294117646</v>
      </c>
      <c r="R210" s="182">
        <v>106.51149294117647</v>
      </c>
      <c r="S210" s="182">
        <v>5.3</v>
      </c>
      <c r="T210" s="182">
        <v>14.1</v>
      </c>
      <c r="U210" s="182">
        <v>125.91149294117646</v>
      </c>
      <c r="V210" s="182">
        <v>100</v>
      </c>
      <c r="W210" s="182">
        <v>0</v>
      </c>
      <c r="X210" s="419" t="s">
        <v>8599</v>
      </c>
      <c r="Y210" s="182">
        <v>4</v>
      </c>
      <c r="Z210" s="182">
        <v>2</v>
      </c>
      <c r="AA210" s="182"/>
      <c r="AB210" s="182">
        <v>41</v>
      </c>
      <c r="AC210" s="182" t="s">
        <v>5947</v>
      </c>
      <c r="AD210" s="182"/>
      <c r="AE210" s="182">
        <v>5</v>
      </c>
      <c r="AF210" s="420">
        <v>100</v>
      </c>
      <c r="AG210" s="190" t="s">
        <v>5205</v>
      </c>
      <c r="AH210" s="182" t="s">
        <v>5491</v>
      </c>
      <c r="AI210" s="421">
        <v>100</v>
      </c>
      <c r="AJ210" s="190"/>
      <c r="AK210" s="182"/>
      <c r="AL210" s="421"/>
      <c r="AM210" s="190"/>
      <c r="AN210" s="182"/>
      <c r="AO210" s="421"/>
      <c r="AP210" s="190"/>
      <c r="AQ210" s="182"/>
      <c r="AR210" s="421"/>
      <c r="AS210" s="190"/>
      <c r="AT210" s="182"/>
      <c r="AU210" s="422"/>
      <c r="AV210" s="190"/>
      <c r="AW210" s="182"/>
      <c r="AX210" s="191"/>
    </row>
    <row r="211" spans="1:50" s="88" customFormat="1" ht="26.6" x14ac:dyDescent="0.25">
      <c r="A211" s="182">
        <v>106</v>
      </c>
      <c r="B211" s="147" t="s">
        <v>5179</v>
      </c>
      <c r="C211" s="182"/>
      <c r="D211" s="183" t="s">
        <v>5205</v>
      </c>
      <c r="E211" s="184" t="s">
        <v>5491</v>
      </c>
      <c r="F211" s="182">
        <v>4763</v>
      </c>
      <c r="G211" s="184" t="s">
        <v>5948</v>
      </c>
      <c r="H211" s="182">
        <v>2003</v>
      </c>
      <c r="I211" s="185" t="s">
        <v>5949</v>
      </c>
      <c r="J211" s="418">
        <v>83616.47</v>
      </c>
      <c r="K211" s="182" t="s">
        <v>867</v>
      </c>
      <c r="L211" s="185" t="s">
        <v>5606</v>
      </c>
      <c r="M211" s="185" t="s">
        <v>5607</v>
      </c>
      <c r="N211" s="185" t="s">
        <v>5608</v>
      </c>
      <c r="O211" s="185" t="s">
        <v>5609</v>
      </c>
      <c r="P211" s="182">
        <v>39887</v>
      </c>
      <c r="Q211" s="182">
        <v>40.1</v>
      </c>
      <c r="R211" s="182">
        <v>9.84</v>
      </c>
      <c r="S211" s="182">
        <v>17.88</v>
      </c>
      <c r="T211" s="182">
        <v>12.38</v>
      </c>
      <c r="U211" s="182">
        <v>40.1</v>
      </c>
      <c r="V211" s="182">
        <v>100</v>
      </c>
      <c r="W211" s="182">
        <v>100</v>
      </c>
      <c r="X211" s="419" t="s">
        <v>8599</v>
      </c>
      <c r="Y211" s="182">
        <v>6</v>
      </c>
      <c r="Z211" s="182">
        <v>1</v>
      </c>
      <c r="AA211" s="182">
        <v>5</v>
      </c>
      <c r="AB211" s="182">
        <v>14</v>
      </c>
      <c r="AC211" s="182" t="s">
        <v>5950</v>
      </c>
      <c r="AD211" s="182">
        <v>0</v>
      </c>
      <c r="AE211" s="182">
        <v>4</v>
      </c>
      <c r="AF211" s="420">
        <v>100</v>
      </c>
      <c r="AG211" s="190" t="s">
        <v>5205</v>
      </c>
      <c r="AH211" s="182" t="s">
        <v>5491</v>
      </c>
      <c r="AI211" s="421">
        <v>50</v>
      </c>
      <c r="AJ211" s="190" t="s">
        <v>5499</v>
      </c>
      <c r="AK211" s="182" t="s">
        <v>5500</v>
      </c>
      <c r="AL211" s="421">
        <v>50</v>
      </c>
      <c r="AM211" s="190"/>
      <c r="AN211" s="182"/>
      <c r="AO211" s="421" t="s">
        <v>5189</v>
      </c>
      <c r="AP211" s="190"/>
      <c r="AQ211" s="182"/>
      <c r="AR211" s="421" t="s">
        <v>5189</v>
      </c>
      <c r="AS211" s="190"/>
      <c r="AT211" s="182"/>
      <c r="AU211" s="422"/>
      <c r="AV211" s="190"/>
      <c r="AW211" s="182"/>
      <c r="AX211" s="191"/>
    </row>
    <row r="212" spans="1:50" s="88" customFormat="1" ht="39.9" x14ac:dyDescent="0.25">
      <c r="A212" s="182">
        <v>106</v>
      </c>
      <c r="B212" s="147" t="s">
        <v>5179</v>
      </c>
      <c r="C212" s="182"/>
      <c r="D212" s="183" t="s">
        <v>5205</v>
      </c>
      <c r="E212" s="184" t="s">
        <v>5491</v>
      </c>
      <c r="F212" s="182">
        <v>4763</v>
      </c>
      <c r="G212" s="184" t="s">
        <v>5951</v>
      </c>
      <c r="H212" s="182">
        <v>2007</v>
      </c>
      <c r="I212" s="185" t="s">
        <v>5952</v>
      </c>
      <c r="J212" s="418">
        <v>140000</v>
      </c>
      <c r="K212" s="182" t="s">
        <v>655</v>
      </c>
      <c r="L212" s="185" t="s">
        <v>5953</v>
      </c>
      <c r="M212" s="185" t="s">
        <v>5954</v>
      </c>
      <c r="N212" s="185" t="s">
        <v>5608</v>
      </c>
      <c r="O212" s="185" t="s">
        <v>5609</v>
      </c>
      <c r="P212" s="182" t="s">
        <v>5955</v>
      </c>
      <c r="Q212" s="182">
        <v>46.73</v>
      </c>
      <c r="R212" s="182">
        <v>16.47</v>
      </c>
      <c r="S212" s="182">
        <v>17.88</v>
      </c>
      <c r="T212" s="182">
        <v>12.38</v>
      </c>
      <c r="U212" s="182">
        <v>46.73</v>
      </c>
      <c r="V212" s="182">
        <v>100</v>
      </c>
      <c r="W212" s="182" t="s">
        <v>1144</v>
      </c>
      <c r="X212" s="419" t="s">
        <v>8599</v>
      </c>
      <c r="Y212" s="182">
        <v>6</v>
      </c>
      <c r="Z212" s="182">
        <v>1</v>
      </c>
      <c r="AA212" s="182">
        <v>5</v>
      </c>
      <c r="AB212" s="182">
        <v>14</v>
      </c>
      <c r="AC212" s="182" t="s">
        <v>5956</v>
      </c>
      <c r="AD212" s="182"/>
      <c r="AE212" s="182">
        <v>4</v>
      </c>
      <c r="AF212" s="420">
        <v>100</v>
      </c>
      <c r="AG212" s="190" t="s">
        <v>5205</v>
      </c>
      <c r="AH212" s="182" t="s">
        <v>5491</v>
      </c>
      <c r="AI212" s="421">
        <v>50</v>
      </c>
      <c r="AJ212" s="190" t="s">
        <v>5499</v>
      </c>
      <c r="AK212" s="182" t="s">
        <v>5500</v>
      </c>
      <c r="AL212" s="421">
        <v>50</v>
      </c>
      <c r="AM212" s="190"/>
      <c r="AN212" s="182"/>
      <c r="AO212" s="421" t="s">
        <v>5189</v>
      </c>
      <c r="AP212" s="190"/>
      <c r="AQ212" s="182"/>
      <c r="AR212" s="421" t="s">
        <v>5189</v>
      </c>
      <c r="AS212" s="190"/>
      <c r="AT212" s="182"/>
      <c r="AU212" s="422"/>
      <c r="AV212" s="190"/>
      <c r="AW212" s="182"/>
      <c r="AX212" s="191"/>
    </row>
    <row r="213" spans="1:50" s="88" customFormat="1" ht="53.2" x14ac:dyDescent="0.25">
      <c r="A213" s="182">
        <v>106</v>
      </c>
      <c r="B213" s="147" t="s">
        <v>5179</v>
      </c>
      <c r="C213" s="182"/>
      <c r="D213" s="183" t="s">
        <v>2505</v>
      </c>
      <c r="E213" s="184" t="s">
        <v>2504</v>
      </c>
      <c r="F213" s="182">
        <v>4540</v>
      </c>
      <c r="G213" s="184" t="s">
        <v>5957</v>
      </c>
      <c r="H213" s="182">
        <v>2004</v>
      </c>
      <c r="I213" s="185" t="s">
        <v>5958</v>
      </c>
      <c r="J213" s="418">
        <v>150337.82227507929</v>
      </c>
      <c r="K213" s="182" t="s">
        <v>664</v>
      </c>
      <c r="L213" s="185" t="s">
        <v>5266</v>
      </c>
      <c r="M213" s="185" t="s">
        <v>5267</v>
      </c>
      <c r="N213" s="185" t="s">
        <v>5959</v>
      </c>
      <c r="O213" s="185" t="s">
        <v>5960</v>
      </c>
      <c r="P213" s="182">
        <v>43591</v>
      </c>
      <c r="Q213" s="182">
        <v>47.95</v>
      </c>
      <c r="R213" s="182">
        <v>17.690000000000001</v>
      </c>
      <c r="S213" s="182">
        <v>17.88</v>
      </c>
      <c r="T213" s="182">
        <v>12.38</v>
      </c>
      <c r="U213" s="182">
        <v>47.95</v>
      </c>
      <c r="V213" s="182">
        <v>100</v>
      </c>
      <c r="W213" s="182">
        <v>100</v>
      </c>
      <c r="X213" s="419" t="s">
        <v>8599</v>
      </c>
      <c r="Y213" s="182">
        <v>3</v>
      </c>
      <c r="Z213" s="182">
        <v>6</v>
      </c>
      <c r="AA213" s="182">
        <v>1</v>
      </c>
      <c r="AB213" s="182">
        <v>30</v>
      </c>
      <c r="AC213" s="182" t="s">
        <v>5961</v>
      </c>
      <c r="AD213" s="182"/>
      <c r="AE213" s="182">
        <v>5</v>
      </c>
      <c r="AF213" s="420">
        <v>100</v>
      </c>
      <c r="AG213" s="190" t="s">
        <v>2505</v>
      </c>
      <c r="AH213" s="182" t="s">
        <v>5271</v>
      </c>
      <c r="AI213" s="421">
        <v>50</v>
      </c>
      <c r="AJ213" s="190" t="s">
        <v>5272</v>
      </c>
      <c r="AK213" s="182" t="s">
        <v>5273</v>
      </c>
      <c r="AL213" s="421">
        <v>50</v>
      </c>
      <c r="AM213" s="190"/>
      <c r="AN213" s="182"/>
      <c r="AO213" s="421" t="s">
        <v>5189</v>
      </c>
      <c r="AP213" s="190"/>
      <c r="AQ213" s="182"/>
      <c r="AR213" s="421" t="s">
        <v>5189</v>
      </c>
      <c r="AS213" s="190"/>
      <c r="AT213" s="182"/>
      <c r="AU213" s="422"/>
      <c r="AV213" s="190"/>
      <c r="AW213" s="182"/>
      <c r="AX213" s="191"/>
    </row>
    <row r="214" spans="1:50" s="88" customFormat="1" ht="93.05" x14ac:dyDescent="0.25">
      <c r="A214" s="182">
        <v>106</v>
      </c>
      <c r="B214" s="147" t="s">
        <v>5179</v>
      </c>
      <c r="C214" s="182"/>
      <c r="D214" s="183" t="s">
        <v>5326</v>
      </c>
      <c r="E214" s="184" t="s">
        <v>5327</v>
      </c>
      <c r="F214" s="182">
        <v>3332</v>
      </c>
      <c r="G214" s="184" t="s">
        <v>5962</v>
      </c>
      <c r="H214" s="182">
        <v>2002</v>
      </c>
      <c r="I214" s="185" t="s">
        <v>5963</v>
      </c>
      <c r="J214" s="418">
        <v>65181.46</v>
      </c>
      <c r="K214" s="182" t="s">
        <v>867</v>
      </c>
      <c r="L214" s="185" t="s">
        <v>5964</v>
      </c>
      <c r="M214" s="185" t="s">
        <v>5331</v>
      </c>
      <c r="N214" s="185" t="s">
        <v>5965</v>
      </c>
      <c r="O214" s="185" t="s">
        <v>5966</v>
      </c>
      <c r="P214" s="182">
        <v>38926</v>
      </c>
      <c r="Q214" s="182">
        <v>37.93</v>
      </c>
      <c r="R214" s="182">
        <v>7.67</v>
      </c>
      <c r="S214" s="182">
        <v>17.88</v>
      </c>
      <c r="T214" s="182">
        <v>12.38</v>
      </c>
      <c r="U214" s="182">
        <v>37.93</v>
      </c>
      <c r="V214" s="182">
        <v>100</v>
      </c>
      <c r="W214" s="182">
        <v>100</v>
      </c>
      <c r="X214" s="419" t="s">
        <v>8599</v>
      </c>
      <c r="Y214" s="182">
        <v>6</v>
      </c>
      <c r="Z214" s="182">
        <v>3</v>
      </c>
      <c r="AA214" s="182">
        <v>1</v>
      </c>
      <c r="AB214" s="182">
        <v>46</v>
      </c>
      <c r="AC214" s="182" t="s">
        <v>5967</v>
      </c>
      <c r="AD214" s="182"/>
      <c r="AE214" s="182">
        <v>5</v>
      </c>
      <c r="AF214" s="420">
        <v>100</v>
      </c>
      <c r="AG214" s="190" t="s">
        <v>5968</v>
      </c>
      <c r="AH214" s="182" t="s">
        <v>5198</v>
      </c>
      <c r="AI214" s="421">
        <v>25</v>
      </c>
      <c r="AJ214" s="190" t="s">
        <v>5969</v>
      </c>
      <c r="AK214" s="182" t="s">
        <v>5198</v>
      </c>
      <c r="AL214" s="421">
        <v>25</v>
      </c>
      <c r="AM214" s="190" t="s">
        <v>5970</v>
      </c>
      <c r="AN214" s="182" t="s">
        <v>5971</v>
      </c>
      <c r="AO214" s="421">
        <v>25</v>
      </c>
      <c r="AP214" s="190" t="s">
        <v>5972</v>
      </c>
      <c r="AQ214" s="182" t="s">
        <v>5327</v>
      </c>
      <c r="AR214" s="421">
        <v>25</v>
      </c>
      <c r="AS214" s="190"/>
      <c r="AT214" s="182"/>
      <c r="AU214" s="422"/>
      <c r="AV214" s="190"/>
      <c r="AW214" s="182"/>
      <c r="AX214" s="191"/>
    </row>
    <row r="215" spans="1:50" s="88" customFormat="1" ht="39.9" x14ac:dyDescent="0.25">
      <c r="A215" s="182">
        <v>106</v>
      </c>
      <c r="B215" s="147" t="s">
        <v>5179</v>
      </c>
      <c r="C215" s="182"/>
      <c r="D215" s="183" t="s">
        <v>2507</v>
      </c>
      <c r="E215" s="184" t="s">
        <v>5973</v>
      </c>
      <c r="F215" s="182">
        <v>15148</v>
      </c>
      <c r="G215" s="184" t="s">
        <v>5974</v>
      </c>
      <c r="H215" s="182">
        <v>2003</v>
      </c>
      <c r="I215" s="185" t="s">
        <v>5975</v>
      </c>
      <c r="J215" s="418">
        <v>130782.84</v>
      </c>
      <c r="K215" s="182" t="s">
        <v>867</v>
      </c>
      <c r="L215" s="185" t="s">
        <v>5976</v>
      </c>
      <c r="M215" s="185" t="s">
        <v>5977</v>
      </c>
      <c r="N215" s="185" t="s">
        <v>5978</v>
      </c>
      <c r="O215" s="185" t="s">
        <v>5979</v>
      </c>
      <c r="P215" s="182">
        <v>36637</v>
      </c>
      <c r="Q215" s="182">
        <v>45.65</v>
      </c>
      <c r="R215" s="182">
        <v>15.39</v>
      </c>
      <c r="S215" s="182">
        <v>17.88</v>
      </c>
      <c r="T215" s="182">
        <v>12.38</v>
      </c>
      <c r="U215" s="182">
        <v>45.65</v>
      </c>
      <c r="V215" s="182">
        <v>100</v>
      </c>
      <c r="W215" s="182">
        <v>100</v>
      </c>
      <c r="X215" s="419" t="s">
        <v>8599</v>
      </c>
      <c r="Y215" s="182">
        <v>4</v>
      </c>
      <c r="Z215" s="182">
        <v>2</v>
      </c>
      <c r="AA215" s="182">
        <v>2</v>
      </c>
      <c r="AB215" s="182">
        <v>4</v>
      </c>
      <c r="AC215" s="182" t="s">
        <v>5980</v>
      </c>
      <c r="AD215" s="182"/>
      <c r="AE215" s="182">
        <v>5</v>
      </c>
      <c r="AF215" s="420">
        <v>100</v>
      </c>
      <c r="AG215" s="190" t="s">
        <v>2507</v>
      </c>
      <c r="AH215" s="182" t="s">
        <v>5981</v>
      </c>
      <c r="AI215" s="421">
        <v>25</v>
      </c>
      <c r="AJ215" s="190" t="s">
        <v>5982</v>
      </c>
      <c r="AK215" s="182" t="s">
        <v>2506</v>
      </c>
      <c r="AL215" s="421">
        <v>25</v>
      </c>
      <c r="AM215" s="190" t="s">
        <v>5983</v>
      </c>
      <c r="AN215" s="182" t="s">
        <v>5198</v>
      </c>
      <c r="AO215" s="421">
        <v>25</v>
      </c>
      <c r="AP215" s="190" t="s">
        <v>5984</v>
      </c>
      <c r="AQ215" s="182" t="s">
        <v>5198</v>
      </c>
      <c r="AR215" s="421">
        <v>25</v>
      </c>
      <c r="AS215" s="190"/>
      <c r="AT215" s="182"/>
      <c r="AU215" s="422"/>
      <c r="AV215" s="190"/>
      <c r="AW215" s="182"/>
      <c r="AX215" s="191"/>
    </row>
    <row r="216" spans="1:50" s="88" customFormat="1" ht="106.35" x14ac:dyDescent="0.25">
      <c r="A216" s="182">
        <v>106</v>
      </c>
      <c r="B216" s="147" t="s">
        <v>5179</v>
      </c>
      <c r="C216" s="182"/>
      <c r="D216" s="183" t="s">
        <v>4840</v>
      </c>
      <c r="E216" s="184" t="s">
        <v>5985</v>
      </c>
      <c r="F216" s="182" t="s">
        <v>5986</v>
      </c>
      <c r="G216" s="184" t="s">
        <v>5987</v>
      </c>
      <c r="H216" s="182">
        <v>2008</v>
      </c>
      <c r="I216" s="185" t="s">
        <v>5988</v>
      </c>
      <c r="J216" s="418">
        <v>667668</v>
      </c>
      <c r="K216" s="182" t="s">
        <v>655</v>
      </c>
      <c r="L216" s="185" t="s">
        <v>5877</v>
      </c>
      <c r="M216" s="185" t="s">
        <v>5411</v>
      </c>
      <c r="N216" s="185" t="s">
        <v>5989</v>
      </c>
      <c r="O216" s="185" t="s">
        <v>5990</v>
      </c>
      <c r="P216" s="182" t="s">
        <v>5991</v>
      </c>
      <c r="Q216" s="182">
        <v>108.81</v>
      </c>
      <c r="R216" s="182">
        <v>78.55</v>
      </c>
      <c r="S216" s="182">
        <v>17.88</v>
      </c>
      <c r="T216" s="182">
        <v>12.38</v>
      </c>
      <c r="U216" s="182">
        <v>108.81</v>
      </c>
      <c r="V216" s="182">
        <v>100</v>
      </c>
      <c r="W216" s="182">
        <v>100</v>
      </c>
      <c r="X216" s="419" t="s">
        <v>8599</v>
      </c>
      <c r="Y216" s="182">
        <v>3</v>
      </c>
      <c r="Z216" s="182">
        <v>1</v>
      </c>
      <c r="AA216" s="182">
        <v>3</v>
      </c>
      <c r="AB216" s="182">
        <v>4</v>
      </c>
      <c r="AC216" s="182" t="s">
        <v>5992</v>
      </c>
      <c r="AD216" s="182"/>
      <c r="AE216" s="182">
        <v>5</v>
      </c>
      <c r="AF216" s="420">
        <v>100</v>
      </c>
      <c r="AG216" s="190" t="s">
        <v>2509</v>
      </c>
      <c r="AH216" s="182" t="s">
        <v>5250</v>
      </c>
      <c r="AI216" s="421">
        <v>100</v>
      </c>
      <c r="AJ216" s="190"/>
      <c r="AK216" s="182"/>
      <c r="AL216" s="421" t="s">
        <v>5189</v>
      </c>
      <c r="AM216" s="190"/>
      <c r="AN216" s="182"/>
      <c r="AO216" s="421" t="s">
        <v>5189</v>
      </c>
      <c r="AP216" s="190"/>
      <c r="AQ216" s="182"/>
      <c r="AR216" s="421" t="s">
        <v>5189</v>
      </c>
      <c r="AS216" s="190"/>
      <c r="AT216" s="182"/>
      <c r="AU216" s="422"/>
      <c r="AV216" s="190"/>
      <c r="AW216" s="182"/>
      <c r="AX216" s="191"/>
    </row>
    <row r="217" spans="1:50" s="88" customFormat="1" ht="66.5" x14ac:dyDescent="0.25">
      <c r="A217" s="182">
        <v>106</v>
      </c>
      <c r="B217" s="147" t="s">
        <v>5179</v>
      </c>
      <c r="C217" s="182"/>
      <c r="D217" s="183" t="s">
        <v>5533</v>
      </c>
      <c r="E217" s="184" t="s">
        <v>5993</v>
      </c>
      <c r="F217" s="182">
        <v>2556</v>
      </c>
      <c r="G217" s="184" t="s">
        <v>5994</v>
      </c>
      <c r="H217" s="182">
        <v>2007</v>
      </c>
      <c r="I217" s="185" t="s">
        <v>5995</v>
      </c>
      <c r="J217" s="418">
        <v>62593.9</v>
      </c>
      <c r="K217" s="182" t="s">
        <v>655</v>
      </c>
      <c r="L217" s="185" t="s">
        <v>5537</v>
      </c>
      <c r="M217" s="185" t="s">
        <v>5538</v>
      </c>
      <c r="N217" s="185" t="s">
        <v>5996</v>
      </c>
      <c r="O217" s="185" t="s">
        <v>5997</v>
      </c>
      <c r="P217" s="182" t="s">
        <v>5998</v>
      </c>
      <c r="Q217" s="182">
        <v>37.619999999999997</v>
      </c>
      <c r="R217" s="182">
        <v>7.36</v>
      </c>
      <c r="S217" s="182">
        <v>17.88</v>
      </c>
      <c r="T217" s="182">
        <v>12.38</v>
      </c>
      <c r="U217" s="182">
        <v>37.619999999999997</v>
      </c>
      <c r="V217" s="182">
        <v>100</v>
      </c>
      <c r="W217" s="182" t="s">
        <v>1144</v>
      </c>
      <c r="X217" s="419" t="s">
        <v>8599</v>
      </c>
      <c r="Y217" s="182">
        <v>3</v>
      </c>
      <c r="Z217" s="182">
        <v>4</v>
      </c>
      <c r="AA217" s="182">
        <v>3</v>
      </c>
      <c r="AB217" s="182">
        <v>44</v>
      </c>
      <c r="AC217" s="182" t="s">
        <v>5872</v>
      </c>
      <c r="AD217" s="182"/>
      <c r="AE217" s="182">
        <v>5</v>
      </c>
      <c r="AF217" s="420">
        <v>100</v>
      </c>
      <c r="AG217" s="190" t="s">
        <v>5533</v>
      </c>
      <c r="AH217" s="182" t="s">
        <v>5534</v>
      </c>
      <c r="AI217" s="421">
        <v>25</v>
      </c>
      <c r="AJ217" s="190" t="s">
        <v>5545</v>
      </c>
      <c r="AK217" s="182" t="s">
        <v>5546</v>
      </c>
      <c r="AL217" s="421">
        <v>25</v>
      </c>
      <c r="AM217" s="190" t="s">
        <v>5999</v>
      </c>
      <c r="AN217" s="182" t="s">
        <v>6000</v>
      </c>
      <c r="AO217" s="421">
        <v>25</v>
      </c>
      <c r="AP217" s="190" t="s">
        <v>5547</v>
      </c>
      <c r="AQ217" s="182" t="s">
        <v>5548</v>
      </c>
      <c r="AR217" s="421">
        <v>25</v>
      </c>
      <c r="AS217" s="190"/>
      <c r="AT217" s="182"/>
      <c r="AU217" s="422"/>
      <c r="AV217" s="190"/>
      <c r="AW217" s="182"/>
      <c r="AX217" s="191"/>
    </row>
    <row r="218" spans="1:50" s="88" customFormat="1" ht="159.55000000000001" x14ac:dyDescent="0.25">
      <c r="A218" s="182">
        <v>106</v>
      </c>
      <c r="B218" s="147" t="s">
        <v>5179</v>
      </c>
      <c r="C218" s="182"/>
      <c r="D218" s="183" t="s">
        <v>5533</v>
      </c>
      <c r="E218" s="184" t="s">
        <v>5544</v>
      </c>
      <c r="F218" s="182">
        <v>3937</v>
      </c>
      <c r="G218" s="184" t="s">
        <v>6001</v>
      </c>
      <c r="H218" s="182">
        <v>2008</v>
      </c>
      <c r="I218" s="185" t="s">
        <v>6002</v>
      </c>
      <c r="J218" s="418">
        <v>676014</v>
      </c>
      <c r="K218" s="182" t="s">
        <v>655</v>
      </c>
      <c r="L218" s="185" t="s">
        <v>5537</v>
      </c>
      <c r="M218" s="185" t="s">
        <v>5538</v>
      </c>
      <c r="N218" s="185" t="s">
        <v>6003</v>
      </c>
      <c r="O218" s="185" t="s">
        <v>6004</v>
      </c>
      <c r="P218" s="182" t="s">
        <v>6005</v>
      </c>
      <c r="Q218" s="182">
        <v>109.79</v>
      </c>
      <c r="R218" s="182">
        <v>79.53</v>
      </c>
      <c r="S218" s="182">
        <v>17.88</v>
      </c>
      <c r="T218" s="182">
        <v>12.38</v>
      </c>
      <c r="U218" s="182">
        <v>109.79</v>
      </c>
      <c r="V218" s="182">
        <v>100</v>
      </c>
      <c r="W218" s="182">
        <v>18.333493619272001</v>
      </c>
      <c r="X218" s="419" t="s">
        <v>8599</v>
      </c>
      <c r="Y218" s="182">
        <v>3</v>
      </c>
      <c r="Z218" s="182">
        <v>5</v>
      </c>
      <c r="AA218" s="182">
        <v>1</v>
      </c>
      <c r="AB218" s="182">
        <v>44</v>
      </c>
      <c r="AC218" s="182" t="s">
        <v>6006</v>
      </c>
      <c r="AD218" s="182"/>
      <c r="AE218" s="182">
        <v>5</v>
      </c>
      <c r="AF218" s="420">
        <v>100</v>
      </c>
      <c r="AG218" s="190" t="s">
        <v>5533</v>
      </c>
      <c r="AH218" s="182" t="s">
        <v>5534</v>
      </c>
      <c r="AI218" s="421">
        <v>25</v>
      </c>
      <c r="AJ218" s="190" t="s">
        <v>5543</v>
      </c>
      <c r="AK218" s="182" t="s">
        <v>5544</v>
      </c>
      <c r="AL218" s="421">
        <v>25</v>
      </c>
      <c r="AM218" s="190" t="s">
        <v>5636</v>
      </c>
      <c r="AN218" s="182" t="s">
        <v>5534</v>
      </c>
      <c r="AO218" s="421">
        <v>25</v>
      </c>
      <c r="AP218" s="190" t="s">
        <v>5547</v>
      </c>
      <c r="AQ218" s="182" t="s">
        <v>5548</v>
      </c>
      <c r="AR218" s="421">
        <v>25</v>
      </c>
      <c r="AS218" s="190"/>
      <c r="AT218" s="182"/>
      <c r="AU218" s="422"/>
      <c r="AV218" s="190"/>
      <c r="AW218" s="182"/>
      <c r="AX218" s="191"/>
    </row>
    <row r="219" spans="1:50" s="88" customFormat="1" ht="26.6" x14ac:dyDescent="0.25">
      <c r="A219" s="182">
        <v>106</v>
      </c>
      <c r="B219" s="147" t="s">
        <v>5179</v>
      </c>
      <c r="C219" s="182"/>
      <c r="D219" s="183" t="s">
        <v>2509</v>
      </c>
      <c r="E219" s="184" t="s">
        <v>6007</v>
      </c>
      <c r="F219" s="182" t="s">
        <v>6008</v>
      </c>
      <c r="G219" s="184" t="s">
        <v>6009</v>
      </c>
      <c r="H219" s="182">
        <v>2005</v>
      </c>
      <c r="I219" s="185" t="s">
        <v>6010</v>
      </c>
      <c r="J219" s="418">
        <v>210353.14638624605</v>
      </c>
      <c r="K219" s="182" t="s">
        <v>664</v>
      </c>
      <c r="L219" s="185" t="s">
        <v>5184</v>
      </c>
      <c r="M219" s="185" t="s">
        <v>5185</v>
      </c>
      <c r="N219" s="185" t="s">
        <v>6011</v>
      </c>
      <c r="O219" s="185" t="s">
        <v>6012</v>
      </c>
      <c r="P219" s="182">
        <v>43890</v>
      </c>
      <c r="Q219" s="182">
        <v>55.01</v>
      </c>
      <c r="R219" s="182">
        <v>24.75</v>
      </c>
      <c r="S219" s="182">
        <v>17.88</v>
      </c>
      <c r="T219" s="182">
        <v>12.38</v>
      </c>
      <c r="U219" s="182">
        <v>55.01</v>
      </c>
      <c r="V219" s="182">
        <v>100</v>
      </c>
      <c r="W219" s="182">
        <v>100</v>
      </c>
      <c r="X219" s="419" t="s">
        <v>8599</v>
      </c>
      <c r="Y219" s="182">
        <v>3</v>
      </c>
      <c r="Z219" s="182">
        <v>5</v>
      </c>
      <c r="AA219" s="182">
        <v>1</v>
      </c>
      <c r="AB219" s="182">
        <v>44</v>
      </c>
      <c r="AC219" s="182" t="s">
        <v>6013</v>
      </c>
      <c r="AD219" s="182"/>
      <c r="AE219" s="182">
        <v>5</v>
      </c>
      <c r="AF219" s="420">
        <v>100</v>
      </c>
      <c r="AG219" s="190" t="s">
        <v>4840</v>
      </c>
      <c r="AH219" s="182" t="s">
        <v>4841</v>
      </c>
      <c r="AI219" s="421">
        <v>25</v>
      </c>
      <c r="AJ219" s="190" t="s">
        <v>6014</v>
      </c>
      <c r="AK219" s="182" t="s">
        <v>5198</v>
      </c>
      <c r="AL219" s="421">
        <v>25</v>
      </c>
      <c r="AM219" s="190" t="s">
        <v>6015</v>
      </c>
      <c r="AN219" s="182" t="s">
        <v>5198</v>
      </c>
      <c r="AO219" s="421">
        <v>25</v>
      </c>
      <c r="AP219" s="190" t="s">
        <v>6016</v>
      </c>
      <c r="AQ219" s="182" t="s">
        <v>5198</v>
      </c>
      <c r="AR219" s="421">
        <v>25</v>
      </c>
      <c r="AS219" s="190"/>
      <c r="AT219" s="182"/>
      <c r="AU219" s="422"/>
      <c r="AV219" s="190"/>
      <c r="AW219" s="182"/>
      <c r="AX219" s="191"/>
    </row>
    <row r="220" spans="1:50" s="88" customFormat="1" ht="186.1" x14ac:dyDescent="0.25">
      <c r="A220" s="182">
        <v>106</v>
      </c>
      <c r="B220" s="147" t="s">
        <v>5179</v>
      </c>
      <c r="C220" s="182"/>
      <c r="D220" s="183" t="s">
        <v>5423</v>
      </c>
      <c r="E220" s="184" t="s">
        <v>5457</v>
      </c>
      <c r="F220" s="182">
        <v>15703</v>
      </c>
      <c r="G220" s="184" t="s">
        <v>6017</v>
      </c>
      <c r="H220" s="182">
        <v>2005</v>
      </c>
      <c r="I220" s="185" t="s">
        <v>6018</v>
      </c>
      <c r="J220" s="418">
        <v>395000</v>
      </c>
      <c r="K220" s="182" t="s">
        <v>6019</v>
      </c>
      <c r="L220" s="185" t="s">
        <v>5551</v>
      </c>
      <c r="M220" s="185" t="s">
        <v>5552</v>
      </c>
      <c r="N220" s="185" t="s">
        <v>6020</v>
      </c>
      <c r="O220" s="185" t="s">
        <v>6021</v>
      </c>
      <c r="P220" s="182">
        <v>41908</v>
      </c>
      <c r="Q220" s="182">
        <v>76.73</v>
      </c>
      <c r="R220" s="182">
        <v>46.47</v>
      </c>
      <c r="S220" s="182">
        <v>17.88</v>
      </c>
      <c r="T220" s="182">
        <v>12.38</v>
      </c>
      <c r="U220" s="182">
        <v>76.73</v>
      </c>
      <c r="V220" s="182">
        <v>100</v>
      </c>
      <c r="W220" s="182">
        <v>100</v>
      </c>
      <c r="X220" s="419" t="s">
        <v>8599</v>
      </c>
      <c r="Y220" s="182">
        <v>3</v>
      </c>
      <c r="Z220" s="182">
        <v>1</v>
      </c>
      <c r="AA220" s="182">
        <v>6</v>
      </c>
      <c r="AB220" s="182">
        <v>44</v>
      </c>
      <c r="AC220" s="182" t="s">
        <v>6022</v>
      </c>
      <c r="AD220" s="182"/>
      <c r="AE220" s="182">
        <v>5</v>
      </c>
      <c r="AF220" s="420">
        <v>100</v>
      </c>
      <c r="AG220" s="190" t="s">
        <v>5423</v>
      </c>
      <c r="AH220" s="182" t="s">
        <v>5433</v>
      </c>
      <c r="AI220" s="421">
        <v>25</v>
      </c>
      <c r="AJ220" s="190" t="s">
        <v>5466</v>
      </c>
      <c r="AK220" s="182" t="s">
        <v>5457</v>
      </c>
      <c r="AL220" s="421">
        <v>25</v>
      </c>
      <c r="AM220" s="190" t="s">
        <v>5467</v>
      </c>
      <c r="AN220" s="182" t="s">
        <v>5433</v>
      </c>
      <c r="AO220" s="421">
        <v>25</v>
      </c>
      <c r="AP220" s="190" t="s">
        <v>5468</v>
      </c>
      <c r="AQ220" s="182" t="s">
        <v>5469</v>
      </c>
      <c r="AR220" s="421">
        <v>25</v>
      </c>
      <c r="AS220" s="190"/>
      <c r="AT220" s="182"/>
      <c r="AU220" s="422"/>
      <c r="AV220" s="190"/>
      <c r="AW220" s="182"/>
      <c r="AX220" s="191"/>
    </row>
    <row r="221" spans="1:50" s="88" customFormat="1" ht="66.5" x14ac:dyDescent="0.25">
      <c r="A221" s="182">
        <v>106</v>
      </c>
      <c r="B221" s="147" t="s">
        <v>5179</v>
      </c>
      <c r="C221" s="182"/>
      <c r="D221" s="183" t="s">
        <v>5844</v>
      </c>
      <c r="E221" s="184" t="s">
        <v>5854</v>
      </c>
      <c r="F221" s="182">
        <v>3477</v>
      </c>
      <c r="G221" s="184" t="s">
        <v>6023</v>
      </c>
      <c r="H221" s="182">
        <v>2002</v>
      </c>
      <c r="I221" s="185" t="s">
        <v>6024</v>
      </c>
      <c r="J221" s="418">
        <v>72502</v>
      </c>
      <c r="K221" s="182" t="s">
        <v>1970</v>
      </c>
      <c r="L221" s="185" t="s">
        <v>5848</v>
      </c>
      <c r="M221" s="185" t="s">
        <v>6025</v>
      </c>
      <c r="N221" s="185" t="s">
        <v>6026</v>
      </c>
      <c r="O221" s="185" t="s">
        <v>6027</v>
      </c>
      <c r="P221" s="182" t="s">
        <v>6028</v>
      </c>
      <c r="Q221" s="182">
        <v>38.79</v>
      </c>
      <c r="R221" s="182">
        <v>8.5299999999999994</v>
      </c>
      <c r="S221" s="182">
        <v>17.88</v>
      </c>
      <c r="T221" s="182">
        <v>12.38</v>
      </c>
      <c r="U221" s="182">
        <v>38.79</v>
      </c>
      <c r="V221" s="182">
        <v>100</v>
      </c>
      <c r="W221" s="182">
        <v>100</v>
      </c>
      <c r="X221" s="419" t="s">
        <v>8599</v>
      </c>
      <c r="Y221" s="182">
        <v>3</v>
      </c>
      <c r="Z221" s="182">
        <v>7</v>
      </c>
      <c r="AA221" s="182">
        <v>1</v>
      </c>
      <c r="AB221" s="182">
        <v>44</v>
      </c>
      <c r="AC221" s="182" t="s">
        <v>6029</v>
      </c>
      <c r="AD221" s="182"/>
      <c r="AE221" s="182">
        <v>5</v>
      </c>
      <c r="AF221" s="420">
        <v>100</v>
      </c>
      <c r="AG221" s="190" t="s">
        <v>5844</v>
      </c>
      <c r="AH221" s="182" t="s">
        <v>5854</v>
      </c>
      <c r="AI221" s="421">
        <v>50</v>
      </c>
      <c r="AJ221" s="190" t="s">
        <v>5855</v>
      </c>
      <c r="AK221" s="182" t="s">
        <v>5856</v>
      </c>
      <c r="AL221" s="421">
        <v>50</v>
      </c>
      <c r="AM221" s="190"/>
      <c r="AN221" s="182"/>
      <c r="AO221" s="421" t="s">
        <v>5189</v>
      </c>
      <c r="AP221" s="190"/>
      <c r="AQ221" s="182"/>
      <c r="AR221" s="421" t="s">
        <v>5189</v>
      </c>
      <c r="AS221" s="190"/>
      <c r="AT221" s="182"/>
      <c r="AU221" s="422"/>
      <c r="AV221" s="190"/>
      <c r="AW221" s="182"/>
      <c r="AX221" s="191"/>
    </row>
    <row r="222" spans="1:50" s="88" customFormat="1" ht="66.5" x14ac:dyDescent="0.25">
      <c r="A222" s="182">
        <v>106</v>
      </c>
      <c r="B222" s="147" t="s">
        <v>5179</v>
      </c>
      <c r="C222" s="182"/>
      <c r="D222" s="183" t="s">
        <v>6038</v>
      </c>
      <c r="E222" s="184" t="s">
        <v>6041</v>
      </c>
      <c r="F222" s="182">
        <v>27819</v>
      </c>
      <c r="G222" s="184" t="s">
        <v>8605</v>
      </c>
      <c r="H222" s="182">
        <v>2015</v>
      </c>
      <c r="I222" s="185" t="s">
        <v>6030</v>
      </c>
      <c r="J222" s="418">
        <v>123789.21</v>
      </c>
      <c r="K222" s="182" t="s">
        <v>694</v>
      </c>
      <c r="L222" s="185" t="s">
        <v>6031</v>
      </c>
      <c r="M222" s="185" t="s">
        <v>6032</v>
      </c>
      <c r="N222" s="185" t="s">
        <v>6033</v>
      </c>
      <c r="O222" s="185" t="s">
        <v>6034</v>
      </c>
      <c r="P222" s="182" t="s">
        <v>8606</v>
      </c>
      <c r="Q222" s="182" t="s">
        <v>6035</v>
      </c>
      <c r="R222" s="182" t="s">
        <v>6036</v>
      </c>
      <c r="S222" s="182" t="s">
        <v>6037</v>
      </c>
      <c r="T222" s="182" t="s">
        <v>6037</v>
      </c>
      <c r="U222" s="182" t="s">
        <v>6035</v>
      </c>
      <c r="V222" s="182">
        <v>100</v>
      </c>
      <c r="W222" s="182">
        <v>100</v>
      </c>
      <c r="X222" s="419" t="s">
        <v>8599</v>
      </c>
      <c r="Y222" s="182">
        <v>6</v>
      </c>
      <c r="Z222" s="182">
        <v>1</v>
      </c>
      <c r="AA222" s="182">
        <v>4</v>
      </c>
      <c r="AB222" s="182">
        <v>14</v>
      </c>
      <c r="AC222" s="182" t="s">
        <v>8607</v>
      </c>
      <c r="AD222" s="182"/>
      <c r="AE222" s="182">
        <v>4</v>
      </c>
      <c r="AF222" s="420">
        <v>100</v>
      </c>
      <c r="AG222" s="190" t="s">
        <v>6038</v>
      </c>
      <c r="AH222" s="182" t="s">
        <v>6039</v>
      </c>
      <c r="AI222" s="421">
        <v>10</v>
      </c>
      <c r="AJ222" s="190" t="s">
        <v>6040</v>
      </c>
      <c r="AK222" s="182" t="s">
        <v>6041</v>
      </c>
      <c r="AL222" s="421">
        <v>60</v>
      </c>
      <c r="AM222" s="190" t="s">
        <v>6042</v>
      </c>
      <c r="AN222" s="182" t="s">
        <v>6041</v>
      </c>
      <c r="AO222" s="421">
        <v>10</v>
      </c>
      <c r="AP222" s="190" t="s">
        <v>6043</v>
      </c>
      <c r="AQ222" s="182" t="s">
        <v>6044</v>
      </c>
      <c r="AR222" s="421">
        <v>10</v>
      </c>
      <c r="AS222" s="190" t="s">
        <v>6045</v>
      </c>
      <c r="AT222" s="182" t="s">
        <v>6046</v>
      </c>
      <c r="AU222" s="191">
        <v>10</v>
      </c>
      <c r="AV222" s="190"/>
      <c r="AW222" s="182"/>
      <c r="AX222" s="191"/>
    </row>
    <row r="223" spans="1:50" s="88" customFormat="1" ht="106.35" x14ac:dyDescent="0.25">
      <c r="A223" s="182">
        <v>106</v>
      </c>
      <c r="B223" s="147" t="s">
        <v>5179</v>
      </c>
      <c r="C223" s="182"/>
      <c r="D223" s="183" t="s">
        <v>5792</v>
      </c>
      <c r="E223" s="184" t="s">
        <v>8608</v>
      </c>
      <c r="F223" s="182">
        <v>3841</v>
      </c>
      <c r="G223" s="184" t="s">
        <v>8609</v>
      </c>
      <c r="H223" s="182">
        <v>2015</v>
      </c>
      <c r="I223" s="185" t="s">
        <v>6047</v>
      </c>
      <c r="J223" s="418">
        <v>142656.54999999999</v>
      </c>
      <c r="K223" s="182" t="s">
        <v>694</v>
      </c>
      <c r="L223" s="185" t="s">
        <v>6048</v>
      </c>
      <c r="M223" s="185" t="s">
        <v>6049</v>
      </c>
      <c r="N223" s="185" t="s">
        <v>6050</v>
      </c>
      <c r="O223" s="185" t="s">
        <v>6051</v>
      </c>
      <c r="P223" s="182" t="s">
        <v>8610</v>
      </c>
      <c r="Q223" s="182" t="s">
        <v>6052</v>
      </c>
      <c r="R223" s="182" t="s">
        <v>6053</v>
      </c>
      <c r="S223" s="182" t="s">
        <v>6054</v>
      </c>
      <c r="T223" s="182" t="s">
        <v>6054</v>
      </c>
      <c r="U223" s="182" t="s">
        <v>6055</v>
      </c>
      <c r="V223" s="182">
        <v>100</v>
      </c>
      <c r="W223" s="182">
        <v>75</v>
      </c>
      <c r="X223" s="419" t="s">
        <v>8599</v>
      </c>
      <c r="Y223" s="182">
        <v>6</v>
      </c>
      <c r="Z223" s="182">
        <v>1</v>
      </c>
      <c r="AA223" s="182">
        <v>4</v>
      </c>
      <c r="AB223" s="182">
        <v>14</v>
      </c>
      <c r="AC223" s="182" t="s">
        <v>8611</v>
      </c>
      <c r="AD223" s="182"/>
      <c r="AE223" s="182">
        <v>4</v>
      </c>
      <c r="AF223" s="420">
        <v>100</v>
      </c>
      <c r="AG223" s="190" t="s">
        <v>5792</v>
      </c>
      <c r="AH223" s="182" t="s">
        <v>6056</v>
      </c>
      <c r="AI223" s="421">
        <v>50</v>
      </c>
      <c r="AJ223" s="190" t="s">
        <v>6057</v>
      </c>
      <c r="AK223" s="182" t="s">
        <v>6058</v>
      </c>
      <c r="AL223" s="421">
        <v>25</v>
      </c>
      <c r="AM223" s="190" t="s">
        <v>6059</v>
      </c>
      <c r="AN223" s="182" t="s">
        <v>6060</v>
      </c>
      <c r="AO223" s="421">
        <v>25</v>
      </c>
      <c r="AP223" s="190"/>
      <c r="AQ223" s="182"/>
      <c r="AR223" s="421"/>
      <c r="AS223" s="190"/>
      <c r="AT223" s="182"/>
      <c r="AU223" s="191"/>
      <c r="AV223" s="190"/>
      <c r="AW223" s="182"/>
      <c r="AX223" s="191"/>
    </row>
    <row r="224" spans="1:50" s="88" customFormat="1" ht="93.05" x14ac:dyDescent="0.25">
      <c r="A224" s="182">
        <v>106</v>
      </c>
      <c r="B224" s="147" t="s">
        <v>5179</v>
      </c>
      <c r="C224" s="182"/>
      <c r="D224" s="182" t="s">
        <v>5423</v>
      </c>
      <c r="E224" s="184" t="s">
        <v>6067</v>
      </c>
      <c r="F224" s="182">
        <v>18271</v>
      </c>
      <c r="G224" s="184" t="s">
        <v>8612</v>
      </c>
      <c r="H224" s="182">
        <v>2016</v>
      </c>
      <c r="I224" s="185" t="s">
        <v>6061</v>
      </c>
      <c r="J224" s="418">
        <v>122179.01</v>
      </c>
      <c r="K224" s="182" t="s">
        <v>694</v>
      </c>
      <c r="L224" s="185" t="s">
        <v>6062</v>
      </c>
      <c r="M224" s="185" t="s">
        <v>6063</v>
      </c>
      <c r="N224" s="185" t="s">
        <v>6064</v>
      </c>
      <c r="O224" s="185" t="s">
        <v>6065</v>
      </c>
      <c r="P224" s="182">
        <v>60700</v>
      </c>
      <c r="Q224" s="182">
        <v>12.06</v>
      </c>
      <c r="R224" s="182">
        <v>0.18</v>
      </c>
      <c r="S224" s="182">
        <v>17.88</v>
      </c>
      <c r="T224" s="182">
        <v>12.38</v>
      </c>
      <c r="U224" s="182">
        <v>12.06</v>
      </c>
      <c r="V224" s="182">
        <v>100</v>
      </c>
      <c r="W224" s="182">
        <v>60</v>
      </c>
      <c r="X224" s="419" t="s">
        <v>8599</v>
      </c>
      <c r="Y224" s="182">
        <v>3</v>
      </c>
      <c r="Z224" s="182">
        <v>10</v>
      </c>
      <c r="AA224" s="182">
        <v>5</v>
      </c>
      <c r="AB224" s="182">
        <v>44</v>
      </c>
      <c r="AC224" s="182" t="s">
        <v>8613</v>
      </c>
      <c r="AD224" s="182"/>
      <c r="AE224" s="182">
        <v>5</v>
      </c>
      <c r="AF224" s="420">
        <v>100</v>
      </c>
      <c r="AG224" s="190" t="s">
        <v>6066</v>
      </c>
      <c r="AH224" s="182" t="s">
        <v>6067</v>
      </c>
      <c r="AI224" s="421">
        <v>50</v>
      </c>
      <c r="AJ224" s="190" t="s">
        <v>6068</v>
      </c>
      <c r="AK224" s="182" t="s">
        <v>6069</v>
      </c>
      <c r="AL224" s="421">
        <v>50</v>
      </c>
      <c r="AM224" s="190"/>
      <c r="AN224" s="182"/>
      <c r="AO224" s="421"/>
      <c r="AP224" s="190"/>
      <c r="AQ224" s="182"/>
      <c r="AR224" s="421"/>
      <c r="AS224" s="190"/>
      <c r="AT224" s="182"/>
      <c r="AU224" s="191"/>
      <c r="AV224" s="190"/>
      <c r="AW224" s="182"/>
      <c r="AX224" s="191"/>
    </row>
    <row r="225" spans="1:50" s="88" customFormat="1" ht="79.75" x14ac:dyDescent="0.25">
      <c r="A225" s="182">
        <v>106</v>
      </c>
      <c r="B225" s="147" t="s">
        <v>5179</v>
      </c>
      <c r="C225" s="182"/>
      <c r="D225" s="182" t="s">
        <v>5423</v>
      </c>
      <c r="E225" s="184" t="s">
        <v>6067</v>
      </c>
      <c r="F225" s="182">
        <v>18271</v>
      </c>
      <c r="G225" s="184" t="s">
        <v>8614</v>
      </c>
      <c r="H225" s="182">
        <v>2016</v>
      </c>
      <c r="I225" s="185" t="s">
        <v>6070</v>
      </c>
      <c r="J225" s="418">
        <v>56211.5</v>
      </c>
      <c r="K225" s="182" t="s">
        <v>694</v>
      </c>
      <c r="L225" s="185" t="s">
        <v>6071</v>
      </c>
      <c r="M225" s="185" t="s">
        <v>6072</v>
      </c>
      <c r="N225" s="185" t="s">
        <v>6073</v>
      </c>
      <c r="O225" s="185" t="s">
        <v>6074</v>
      </c>
      <c r="P225" s="182">
        <v>60492</v>
      </c>
      <c r="Q225" s="182">
        <v>6.77</v>
      </c>
      <c r="R225" s="182">
        <v>0.23</v>
      </c>
      <c r="S225" s="182">
        <v>17.88</v>
      </c>
      <c r="T225" s="182">
        <v>12.38</v>
      </c>
      <c r="U225" s="182">
        <v>6.77</v>
      </c>
      <c r="V225" s="182">
        <v>100</v>
      </c>
      <c r="W225" s="182">
        <v>60</v>
      </c>
      <c r="X225" s="419" t="s">
        <v>8599</v>
      </c>
      <c r="Y225" s="182">
        <v>3</v>
      </c>
      <c r="Z225" s="182">
        <v>4</v>
      </c>
      <c r="AA225" s="182">
        <v>4</v>
      </c>
      <c r="AB225" s="182">
        <v>44</v>
      </c>
      <c r="AC225" s="182" t="s">
        <v>8615</v>
      </c>
      <c r="AD225" s="182"/>
      <c r="AE225" s="182">
        <v>5</v>
      </c>
      <c r="AF225" s="420">
        <v>100</v>
      </c>
      <c r="AG225" s="190" t="s">
        <v>6066</v>
      </c>
      <c r="AH225" s="182" t="s">
        <v>6067</v>
      </c>
      <c r="AI225" s="421">
        <v>50</v>
      </c>
      <c r="AJ225" s="190" t="s">
        <v>6075</v>
      </c>
      <c r="AK225" s="182" t="s">
        <v>5424</v>
      </c>
      <c r="AL225" s="421">
        <v>25</v>
      </c>
      <c r="AM225" s="190" t="s">
        <v>6076</v>
      </c>
      <c r="AN225" s="182" t="s">
        <v>6067</v>
      </c>
      <c r="AO225" s="421">
        <v>25</v>
      </c>
      <c r="AP225" s="190"/>
      <c r="AQ225" s="182"/>
      <c r="AR225" s="421"/>
      <c r="AS225" s="190"/>
      <c r="AT225" s="182"/>
      <c r="AU225" s="191"/>
      <c r="AV225" s="190"/>
      <c r="AW225" s="182"/>
      <c r="AX225" s="191"/>
    </row>
    <row r="226" spans="1:50" s="88" customFormat="1" ht="79.75" x14ac:dyDescent="0.25">
      <c r="A226" s="182">
        <v>106</v>
      </c>
      <c r="B226" s="147" t="s">
        <v>5179</v>
      </c>
      <c r="C226" s="182"/>
      <c r="D226" s="182" t="s">
        <v>2733</v>
      </c>
      <c r="E226" s="184" t="s">
        <v>6082</v>
      </c>
      <c r="F226" s="182">
        <v>3776</v>
      </c>
      <c r="G226" s="184" t="s">
        <v>8616</v>
      </c>
      <c r="H226" s="182">
        <v>2016</v>
      </c>
      <c r="I226" s="185" t="s">
        <v>6077</v>
      </c>
      <c r="J226" s="418">
        <v>284507.45</v>
      </c>
      <c r="K226" s="182" t="s">
        <v>694</v>
      </c>
      <c r="L226" s="185" t="s">
        <v>6078</v>
      </c>
      <c r="M226" s="185" t="s">
        <v>6079</v>
      </c>
      <c r="N226" s="185" t="s">
        <v>6080</v>
      </c>
      <c r="O226" s="185" t="s">
        <v>6081</v>
      </c>
      <c r="P226" s="182">
        <v>60664</v>
      </c>
      <c r="Q226" s="182">
        <v>57.29</v>
      </c>
      <c r="R226" s="182">
        <v>27.033000000000001</v>
      </c>
      <c r="S226" s="182">
        <v>17.88</v>
      </c>
      <c r="T226" s="182">
        <v>12.38</v>
      </c>
      <c r="U226" s="182">
        <v>57.29</v>
      </c>
      <c r="V226" s="182">
        <v>100</v>
      </c>
      <c r="W226" s="182">
        <v>60</v>
      </c>
      <c r="X226" s="419" t="s">
        <v>8599</v>
      </c>
      <c r="Y226" s="182">
        <v>4</v>
      </c>
      <c r="Z226" s="182">
        <v>5</v>
      </c>
      <c r="AA226" s="182">
        <v>4</v>
      </c>
      <c r="AB226" s="182">
        <v>10</v>
      </c>
      <c r="AC226" s="182" t="s">
        <v>8617</v>
      </c>
      <c r="AD226" s="182"/>
      <c r="AE226" s="182">
        <v>5</v>
      </c>
      <c r="AF226" s="420">
        <v>100</v>
      </c>
      <c r="AG226" s="190" t="s">
        <v>2733</v>
      </c>
      <c r="AH226" s="182" t="s">
        <v>6082</v>
      </c>
      <c r="AI226" s="421">
        <v>75</v>
      </c>
      <c r="AJ226" s="190" t="s">
        <v>6083</v>
      </c>
      <c r="AK226" s="182" t="s">
        <v>4389</v>
      </c>
      <c r="AL226" s="421">
        <v>25</v>
      </c>
      <c r="AM226" s="190"/>
      <c r="AN226" s="182"/>
      <c r="AO226" s="421"/>
      <c r="AP226" s="190"/>
      <c r="AQ226" s="182"/>
      <c r="AR226" s="421"/>
      <c r="AS226" s="190"/>
      <c r="AT226" s="182"/>
      <c r="AU226" s="191"/>
      <c r="AV226" s="190"/>
      <c r="AW226" s="182"/>
      <c r="AX226" s="191"/>
    </row>
    <row r="227" spans="1:50" s="88" customFormat="1" ht="265.85000000000002" x14ac:dyDescent="0.25">
      <c r="A227" s="182">
        <v>106</v>
      </c>
      <c r="B227" s="147" t="s">
        <v>5179</v>
      </c>
      <c r="C227" s="182"/>
      <c r="D227" s="183" t="s">
        <v>4474</v>
      </c>
      <c r="E227" s="184" t="s">
        <v>5644</v>
      </c>
      <c r="F227" s="182">
        <v>2013</v>
      </c>
      <c r="G227" s="184" t="s">
        <v>8618</v>
      </c>
      <c r="H227" s="182">
        <v>2016</v>
      </c>
      <c r="I227" s="185" t="s">
        <v>6084</v>
      </c>
      <c r="J227" s="418">
        <v>134836.21</v>
      </c>
      <c r="K227" s="182" t="s">
        <v>694</v>
      </c>
      <c r="L227" s="185" t="s">
        <v>6085</v>
      </c>
      <c r="M227" s="185" t="s">
        <v>6086</v>
      </c>
      <c r="N227" s="185" t="s">
        <v>6087</v>
      </c>
      <c r="O227" s="185" t="s">
        <v>6088</v>
      </c>
      <c r="P227" s="182" t="s">
        <v>8619</v>
      </c>
      <c r="Q227" s="182">
        <v>41.07</v>
      </c>
      <c r="R227" s="182">
        <v>10.81</v>
      </c>
      <c r="S227" s="182">
        <v>17.88</v>
      </c>
      <c r="T227" s="182">
        <v>12.38</v>
      </c>
      <c r="U227" s="182">
        <v>41.07</v>
      </c>
      <c r="V227" s="182">
        <v>100</v>
      </c>
      <c r="W227" s="182">
        <v>75</v>
      </c>
      <c r="X227" s="419" t="s">
        <v>8599</v>
      </c>
      <c r="Y227" s="182">
        <v>6</v>
      </c>
      <c r="Z227" s="193" t="s">
        <v>6089</v>
      </c>
      <c r="AA227" s="193" t="s">
        <v>6090</v>
      </c>
      <c r="AB227" s="182">
        <v>25</v>
      </c>
      <c r="AC227" s="425" t="s">
        <v>8620</v>
      </c>
      <c r="AD227" s="182"/>
      <c r="AE227" s="182">
        <v>4</v>
      </c>
      <c r="AF227" s="420">
        <v>100</v>
      </c>
      <c r="AG227" s="190" t="s">
        <v>4474</v>
      </c>
      <c r="AH227" s="182" t="s">
        <v>6091</v>
      </c>
      <c r="AI227" s="421"/>
      <c r="AJ227" s="190"/>
      <c r="AK227" s="182"/>
      <c r="AL227" s="421"/>
      <c r="AM227" s="190"/>
      <c r="AN227" s="182"/>
      <c r="AO227" s="421"/>
      <c r="AP227" s="190"/>
      <c r="AQ227" s="182"/>
      <c r="AR227" s="421"/>
      <c r="AS227" s="190"/>
      <c r="AT227" s="182"/>
      <c r="AU227" s="191"/>
      <c r="AV227" s="190"/>
      <c r="AW227" s="182"/>
      <c r="AX227" s="191"/>
    </row>
    <row r="228" spans="1:50" s="88" customFormat="1" ht="106.35" x14ac:dyDescent="0.25">
      <c r="A228" s="182">
        <v>106</v>
      </c>
      <c r="B228" s="147" t="s">
        <v>5179</v>
      </c>
      <c r="C228" s="182"/>
      <c r="D228" s="182" t="s">
        <v>2505</v>
      </c>
      <c r="E228" s="184" t="s">
        <v>5271</v>
      </c>
      <c r="F228" s="182">
        <v>4540</v>
      </c>
      <c r="G228" s="184" t="s">
        <v>6092</v>
      </c>
      <c r="H228" s="182">
        <v>2016</v>
      </c>
      <c r="I228" s="185" t="s">
        <v>6093</v>
      </c>
      <c r="J228" s="418">
        <v>94056.41</v>
      </c>
      <c r="K228" s="182" t="s">
        <v>694</v>
      </c>
      <c r="L228" s="185" t="s">
        <v>6094</v>
      </c>
      <c r="M228" s="185" t="s">
        <v>6095</v>
      </c>
      <c r="N228" s="185" t="s">
        <v>6096</v>
      </c>
      <c r="O228" s="185" t="s">
        <v>6097</v>
      </c>
      <c r="P228" s="182" t="s">
        <v>8621</v>
      </c>
      <c r="Q228" s="182">
        <v>10.8</v>
      </c>
      <c r="R228" s="182">
        <v>0.7</v>
      </c>
      <c r="S228" s="182">
        <v>17.88</v>
      </c>
      <c r="T228" s="182">
        <v>12.38</v>
      </c>
      <c r="U228" s="182">
        <v>10.8</v>
      </c>
      <c r="V228" s="182">
        <v>100</v>
      </c>
      <c r="W228" s="182">
        <v>60</v>
      </c>
      <c r="X228" s="419" t="s">
        <v>8599</v>
      </c>
      <c r="Y228" s="182"/>
      <c r="Z228" s="182"/>
      <c r="AA228" s="182"/>
      <c r="AB228" s="182"/>
      <c r="AC228" s="182" t="s">
        <v>8622</v>
      </c>
      <c r="AD228" s="182"/>
      <c r="AE228" s="182">
        <v>5</v>
      </c>
      <c r="AF228" s="420">
        <v>100</v>
      </c>
      <c r="AG228" s="190" t="s">
        <v>6098</v>
      </c>
      <c r="AH228" s="182" t="s">
        <v>6099</v>
      </c>
      <c r="AI228" s="421">
        <v>100</v>
      </c>
      <c r="AJ228" s="190"/>
      <c r="AK228" s="182"/>
      <c r="AL228" s="421"/>
      <c r="AM228" s="190"/>
      <c r="AN228" s="182"/>
      <c r="AO228" s="421"/>
      <c r="AP228" s="190"/>
      <c r="AQ228" s="182"/>
      <c r="AR228" s="421"/>
      <c r="AS228" s="190"/>
      <c r="AT228" s="182"/>
      <c r="AU228" s="191"/>
      <c r="AV228" s="190"/>
      <c r="AW228" s="182"/>
      <c r="AX228" s="191"/>
    </row>
    <row r="229" spans="1:50" s="88" customFormat="1" ht="146.25" x14ac:dyDescent="0.25">
      <c r="A229" s="182">
        <v>106</v>
      </c>
      <c r="B229" s="147" t="s">
        <v>5179</v>
      </c>
      <c r="C229" s="182"/>
      <c r="D229" s="183" t="s">
        <v>2509</v>
      </c>
      <c r="E229" s="184" t="s">
        <v>2508</v>
      </c>
      <c r="F229" s="182">
        <v>3939</v>
      </c>
      <c r="G229" s="184" t="s">
        <v>6100</v>
      </c>
      <c r="H229" s="182">
        <v>2016</v>
      </c>
      <c r="I229" s="185" t="s">
        <v>6101</v>
      </c>
      <c r="J229" s="418">
        <v>595580.86</v>
      </c>
      <c r="K229" s="182" t="s">
        <v>694</v>
      </c>
      <c r="L229" s="185" t="s">
        <v>6102</v>
      </c>
      <c r="M229" s="185" t="s">
        <v>6103</v>
      </c>
      <c r="N229" s="185" t="s">
        <v>6104</v>
      </c>
      <c r="O229" s="185" t="s">
        <v>6105</v>
      </c>
      <c r="P229" s="182">
        <v>60901</v>
      </c>
      <c r="Q229" s="182">
        <v>120</v>
      </c>
      <c r="R229" s="182">
        <v>49</v>
      </c>
      <c r="S229" s="182">
        <v>53.73</v>
      </c>
      <c r="T229" s="182">
        <v>17.27</v>
      </c>
      <c r="U229" s="182">
        <v>120</v>
      </c>
      <c r="V229" s="182">
        <v>100</v>
      </c>
      <c r="W229" s="182">
        <v>60</v>
      </c>
      <c r="X229" s="419" t="s">
        <v>8599</v>
      </c>
      <c r="Y229" s="182">
        <v>3</v>
      </c>
      <c r="Z229" s="182">
        <v>9</v>
      </c>
      <c r="AA229" s="182">
        <v>2</v>
      </c>
      <c r="AB229" s="182">
        <v>44</v>
      </c>
      <c r="AC229" s="182" t="s">
        <v>8623</v>
      </c>
      <c r="AD229" s="182" t="s">
        <v>2775</v>
      </c>
      <c r="AE229" s="182">
        <v>5</v>
      </c>
      <c r="AF229" s="420" t="s">
        <v>8624</v>
      </c>
      <c r="AG229" s="190" t="s">
        <v>2509</v>
      </c>
      <c r="AH229" s="182" t="s">
        <v>6106</v>
      </c>
      <c r="AI229" s="421">
        <v>75</v>
      </c>
      <c r="AJ229" s="190" t="s">
        <v>6107</v>
      </c>
      <c r="AK229" s="182" t="s">
        <v>6108</v>
      </c>
      <c r="AL229" s="421">
        <v>25</v>
      </c>
      <c r="AM229" s="190"/>
      <c r="AN229" s="182"/>
      <c r="AO229" s="421"/>
      <c r="AP229" s="190"/>
      <c r="AQ229" s="182"/>
      <c r="AR229" s="421"/>
      <c r="AS229" s="190"/>
      <c r="AT229" s="182"/>
      <c r="AU229" s="191"/>
      <c r="AV229" s="190"/>
      <c r="AW229" s="182"/>
      <c r="AX229" s="191"/>
    </row>
    <row r="230" spans="1:50" s="88" customFormat="1" ht="93.05" x14ac:dyDescent="0.25">
      <c r="A230" s="182">
        <v>106</v>
      </c>
      <c r="B230" s="147" t="s">
        <v>5179</v>
      </c>
      <c r="C230" s="182"/>
      <c r="D230" s="183" t="s">
        <v>5205</v>
      </c>
      <c r="E230" s="184" t="s">
        <v>8625</v>
      </c>
      <c r="F230" s="425">
        <v>3438</v>
      </c>
      <c r="G230" s="184" t="s">
        <v>6109</v>
      </c>
      <c r="H230" s="182">
        <v>2016</v>
      </c>
      <c r="I230" s="185" t="s">
        <v>5579</v>
      </c>
      <c r="J230" s="418">
        <v>155049.95000000001</v>
      </c>
      <c r="K230" s="182" t="s">
        <v>694</v>
      </c>
      <c r="L230" s="185" t="s">
        <v>5580</v>
      </c>
      <c r="M230" s="185" t="s">
        <v>5581</v>
      </c>
      <c r="N230" s="185" t="s">
        <v>5582</v>
      </c>
      <c r="O230" s="185" t="s">
        <v>5583</v>
      </c>
      <c r="P230" s="182" t="s">
        <v>8626</v>
      </c>
      <c r="Q230" s="182">
        <v>46.71</v>
      </c>
      <c r="R230" s="182">
        <v>16.45</v>
      </c>
      <c r="S230" s="182">
        <v>17.88</v>
      </c>
      <c r="T230" s="182">
        <v>12.38</v>
      </c>
      <c r="U230" s="182">
        <v>46.71</v>
      </c>
      <c r="V230" s="182">
        <v>100</v>
      </c>
      <c r="W230" s="182">
        <v>50</v>
      </c>
      <c r="X230" s="419" t="s">
        <v>8599</v>
      </c>
      <c r="Y230" s="182">
        <v>6</v>
      </c>
      <c r="Z230" s="182">
        <v>6</v>
      </c>
      <c r="AA230" s="182">
        <v>6</v>
      </c>
      <c r="AB230" s="182">
        <v>14</v>
      </c>
      <c r="AC230" s="425" t="s">
        <v>8627</v>
      </c>
      <c r="AD230" s="182"/>
      <c r="AE230" s="182">
        <v>4</v>
      </c>
      <c r="AF230" s="420">
        <v>100</v>
      </c>
      <c r="AG230" s="190"/>
      <c r="AH230" s="182" t="s">
        <v>5198</v>
      </c>
      <c r="AI230" s="421" t="s">
        <v>5189</v>
      </c>
      <c r="AJ230" s="190"/>
      <c r="AK230" s="182"/>
      <c r="AL230" s="421"/>
      <c r="AM230" s="190"/>
      <c r="AN230" s="182"/>
      <c r="AO230" s="421"/>
      <c r="AP230" s="190"/>
      <c r="AQ230" s="182"/>
      <c r="AR230" s="421"/>
      <c r="AS230" s="190"/>
      <c r="AT230" s="182"/>
      <c r="AU230" s="191"/>
      <c r="AV230" s="190"/>
      <c r="AW230" s="182"/>
      <c r="AX230" s="191"/>
    </row>
    <row r="231" spans="1:50" s="88" customFormat="1" ht="106.35" x14ac:dyDescent="0.25">
      <c r="A231" s="182">
        <v>106</v>
      </c>
      <c r="B231" s="147" t="s">
        <v>5179</v>
      </c>
      <c r="C231" s="182"/>
      <c r="D231" s="183" t="s">
        <v>4840</v>
      </c>
      <c r="E231" s="184" t="s">
        <v>5406</v>
      </c>
      <c r="F231" s="182">
        <v>9089</v>
      </c>
      <c r="G231" s="184" t="s">
        <v>8628</v>
      </c>
      <c r="H231" s="182">
        <v>2017</v>
      </c>
      <c r="I231" s="185" t="s">
        <v>8629</v>
      </c>
      <c r="J231" s="418">
        <v>834346.88</v>
      </c>
      <c r="K231" s="182" t="s">
        <v>694</v>
      </c>
      <c r="L231" s="185" t="s">
        <v>8630</v>
      </c>
      <c r="M231" s="185" t="s">
        <v>8631</v>
      </c>
      <c r="N231" s="185" t="s">
        <v>8632</v>
      </c>
      <c r="O231" s="185" t="s">
        <v>8633</v>
      </c>
      <c r="P231" s="182">
        <v>62061</v>
      </c>
      <c r="Q231" s="182" t="s">
        <v>8634</v>
      </c>
      <c r="R231" s="182">
        <v>82.77</v>
      </c>
      <c r="S231" s="182" t="s">
        <v>8635</v>
      </c>
      <c r="T231" s="182" t="s">
        <v>8636</v>
      </c>
      <c r="U231" s="182" t="s">
        <v>8634</v>
      </c>
      <c r="V231" s="182">
        <v>100</v>
      </c>
      <c r="W231" s="182">
        <v>40</v>
      </c>
      <c r="X231" s="419" t="s">
        <v>8599</v>
      </c>
      <c r="Y231" s="182"/>
      <c r="Z231" s="182"/>
      <c r="AA231" s="182"/>
      <c r="AB231" s="182"/>
      <c r="AC231" s="182" t="s">
        <v>8637</v>
      </c>
      <c r="AD231" s="182"/>
      <c r="AE231" s="182">
        <v>5</v>
      </c>
      <c r="AF231" s="189">
        <v>100</v>
      </c>
      <c r="AG231" s="190" t="s">
        <v>5881</v>
      </c>
      <c r="AH231" s="182" t="s">
        <v>8638</v>
      </c>
      <c r="AI231" s="191" t="s">
        <v>8639</v>
      </c>
      <c r="AJ231" s="190"/>
      <c r="AK231" s="182"/>
      <c r="AL231" s="191"/>
      <c r="AM231" s="190"/>
      <c r="AN231" s="182"/>
      <c r="AO231" s="191"/>
      <c r="AP231" s="190"/>
      <c r="AQ231" s="182"/>
      <c r="AR231" s="191"/>
      <c r="AS231" s="190"/>
      <c r="AT231" s="182"/>
      <c r="AU231" s="191"/>
      <c r="AV231" s="190"/>
      <c r="AW231" s="182"/>
      <c r="AX231" s="191"/>
    </row>
    <row r="232" spans="1:50" s="88" customFormat="1" ht="93.05" x14ac:dyDescent="0.25">
      <c r="A232" s="182">
        <v>106</v>
      </c>
      <c r="B232" s="147" t="s">
        <v>5179</v>
      </c>
      <c r="C232" s="182"/>
      <c r="D232" s="183" t="s">
        <v>5792</v>
      </c>
      <c r="E232" s="184" t="s">
        <v>8640</v>
      </c>
      <c r="F232" s="182">
        <v>3111</v>
      </c>
      <c r="G232" s="199" t="s">
        <v>8641</v>
      </c>
      <c r="H232" s="182">
        <v>2017</v>
      </c>
      <c r="I232" s="185" t="s">
        <v>8642</v>
      </c>
      <c r="J232" s="418">
        <v>173296.16</v>
      </c>
      <c r="K232" s="182" t="s">
        <v>694</v>
      </c>
      <c r="L232" s="185" t="s">
        <v>8643</v>
      </c>
      <c r="M232" s="185" t="s">
        <v>8644</v>
      </c>
      <c r="N232" s="185" t="s">
        <v>8645</v>
      </c>
      <c r="O232" s="185" t="s">
        <v>8646</v>
      </c>
      <c r="P232" s="426">
        <v>62555</v>
      </c>
      <c r="Q232" s="182">
        <v>31.63</v>
      </c>
      <c r="R232" s="182">
        <v>17.190000000000001</v>
      </c>
      <c r="S232" s="182">
        <v>17.88</v>
      </c>
      <c r="T232" s="182">
        <v>12.38</v>
      </c>
      <c r="U232" s="182">
        <v>44.01</v>
      </c>
      <c r="V232" s="182">
        <v>80</v>
      </c>
      <c r="W232" s="182">
        <v>40</v>
      </c>
      <c r="X232" s="419" t="s">
        <v>8599</v>
      </c>
      <c r="Y232" s="182">
        <v>6</v>
      </c>
      <c r="Z232" s="182">
        <v>4</v>
      </c>
      <c r="AA232" s="182">
        <v>1</v>
      </c>
      <c r="AB232" s="182">
        <v>46</v>
      </c>
      <c r="AC232" s="427" t="s">
        <v>8647</v>
      </c>
      <c r="AD232" s="182">
        <v>12.38</v>
      </c>
      <c r="AE232" s="182">
        <v>5</v>
      </c>
      <c r="AF232" s="189">
        <v>100</v>
      </c>
      <c r="AG232" s="190" t="s">
        <v>5792</v>
      </c>
      <c r="AH232" s="182" t="s">
        <v>8648</v>
      </c>
      <c r="AI232" s="191">
        <v>100</v>
      </c>
      <c r="AJ232" s="190"/>
      <c r="AK232" s="182"/>
      <c r="AL232" s="191"/>
      <c r="AM232" s="190"/>
      <c r="AN232" s="182"/>
      <c r="AO232" s="191"/>
      <c r="AP232" s="190"/>
      <c r="AQ232" s="182"/>
      <c r="AR232" s="191"/>
      <c r="AS232" s="190"/>
      <c r="AT232" s="182"/>
      <c r="AU232" s="191"/>
      <c r="AV232" s="190"/>
      <c r="AW232" s="182"/>
      <c r="AX232" s="191"/>
    </row>
    <row r="233" spans="1:50" s="88" customFormat="1" ht="146.25" x14ac:dyDescent="0.25">
      <c r="A233" s="182">
        <v>106</v>
      </c>
      <c r="B233" s="147" t="s">
        <v>5179</v>
      </c>
      <c r="C233" s="182"/>
      <c r="D233" s="183" t="s">
        <v>5272</v>
      </c>
      <c r="E233" s="184" t="s">
        <v>8649</v>
      </c>
      <c r="F233" s="182">
        <v>2885</v>
      </c>
      <c r="G233" s="199" t="s">
        <v>8650</v>
      </c>
      <c r="H233" s="182">
        <v>2017</v>
      </c>
      <c r="I233" s="185" t="s">
        <v>8651</v>
      </c>
      <c r="J233" s="428">
        <v>152286.88</v>
      </c>
      <c r="K233" s="182" t="s">
        <v>694</v>
      </c>
      <c r="L233" s="185" t="s">
        <v>8652</v>
      </c>
      <c r="M233" s="185" t="s">
        <v>8653</v>
      </c>
      <c r="N233" s="185" t="s">
        <v>8654</v>
      </c>
      <c r="O233" s="185" t="s">
        <v>8655</v>
      </c>
      <c r="P233" s="426" t="s">
        <v>8656</v>
      </c>
      <c r="Q233" s="182">
        <v>41.07</v>
      </c>
      <c r="R233" s="182">
        <v>15.11</v>
      </c>
      <c r="S233" s="182">
        <v>17.88</v>
      </c>
      <c r="T233" s="182">
        <v>18.899999999999999</v>
      </c>
      <c r="U233" s="182"/>
      <c r="V233" s="182">
        <v>100</v>
      </c>
      <c r="W233" s="182">
        <v>40</v>
      </c>
      <c r="X233" s="419" t="s">
        <v>8599</v>
      </c>
      <c r="Y233" s="182">
        <v>3</v>
      </c>
      <c r="Z233" s="182">
        <v>1</v>
      </c>
      <c r="AA233" s="182">
        <v>7</v>
      </c>
      <c r="AB233" s="182">
        <v>30</v>
      </c>
      <c r="AC233" s="182" t="s">
        <v>8657</v>
      </c>
      <c r="AD233" s="182"/>
      <c r="AE233" s="182">
        <v>5</v>
      </c>
      <c r="AF233" s="189">
        <v>100</v>
      </c>
      <c r="AG233" s="429" t="s">
        <v>5272</v>
      </c>
      <c r="AH233" s="182" t="s">
        <v>8649</v>
      </c>
      <c r="AI233" s="191"/>
      <c r="AJ233" s="190"/>
      <c r="AK233" s="182"/>
      <c r="AL233" s="191"/>
      <c r="AM233" s="190"/>
      <c r="AN233" s="182"/>
      <c r="AO233" s="191"/>
      <c r="AP233" s="190"/>
      <c r="AQ233" s="182"/>
      <c r="AR233" s="191"/>
      <c r="AS233" s="190"/>
      <c r="AT233" s="182"/>
      <c r="AU233" s="191"/>
      <c r="AV233" s="190"/>
      <c r="AW233" s="182"/>
      <c r="AX233" s="191"/>
    </row>
    <row r="234" spans="1:50" s="88" customFormat="1" ht="226" x14ac:dyDescent="0.25">
      <c r="A234" s="182">
        <v>106</v>
      </c>
      <c r="B234" s="147" t="s">
        <v>5179</v>
      </c>
      <c r="C234" s="182"/>
      <c r="D234" s="183" t="s">
        <v>2509</v>
      </c>
      <c r="E234" s="184" t="s">
        <v>5923</v>
      </c>
      <c r="F234" s="182">
        <v>2935</v>
      </c>
      <c r="G234" s="199" t="s">
        <v>8658</v>
      </c>
      <c r="H234" s="182">
        <v>2017</v>
      </c>
      <c r="I234" s="185" t="s">
        <v>8659</v>
      </c>
      <c r="J234" s="418">
        <v>254512.59</v>
      </c>
      <c r="K234" s="182" t="s">
        <v>694</v>
      </c>
      <c r="L234" s="185" t="s">
        <v>8660</v>
      </c>
      <c r="M234" s="185" t="s">
        <v>8661</v>
      </c>
      <c r="N234" s="185" t="s">
        <v>8662</v>
      </c>
      <c r="O234" s="185" t="s">
        <v>8663</v>
      </c>
      <c r="P234" s="182">
        <v>62378</v>
      </c>
      <c r="Q234" s="182">
        <v>55.51</v>
      </c>
      <c r="R234" s="182">
        <v>25.25</v>
      </c>
      <c r="S234" s="182">
        <v>17.88</v>
      </c>
      <c r="T234" s="182">
        <v>12.38</v>
      </c>
      <c r="U234" s="182">
        <v>55.51</v>
      </c>
      <c r="V234" s="182">
        <v>100</v>
      </c>
      <c r="W234" s="182">
        <v>40</v>
      </c>
      <c r="X234" s="419" t="s">
        <v>8599</v>
      </c>
      <c r="Y234" s="182">
        <v>4</v>
      </c>
      <c r="Z234" s="182">
        <v>4</v>
      </c>
      <c r="AA234" s="182">
        <v>3</v>
      </c>
      <c r="AB234" s="182">
        <v>44</v>
      </c>
      <c r="AC234" s="427" t="s">
        <v>8664</v>
      </c>
      <c r="AD234" s="182">
        <v>46.2</v>
      </c>
      <c r="AE234" s="182">
        <v>5</v>
      </c>
      <c r="AF234" s="189">
        <v>100</v>
      </c>
      <c r="AG234" s="190" t="s">
        <v>2509</v>
      </c>
      <c r="AH234" s="182" t="s">
        <v>2508</v>
      </c>
      <c r="AI234" s="191">
        <v>100</v>
      </c>
      <c r="AJ234" s="190"/>
      <c r="AK234" s="182"/>
      <c r="AL234" s="191"/>
      <c r="AM234" s="190"/>
      <c r="AN234" s="182"/>
      <c r="AO234" s="191"/>
      <c r="AP234" s="190"/>
      <c r="AQ234" s="182"/>
      <c r="AR234" s="191"/>
      <c r="AS234" s="190"/>
      <c r="AT234" s="182"/>
      <c r="AU234" s="191"/>
      <c r="AV234" s="190"/>
      <c r="AW234" s="182"/>
      <c r="AX234" s="191"/>
    </row>
    <row r="235" spans="1:50" s="88" customFormat="1" ht="53.2" x14ac:dyDescent="0.25">
      <c r="A235" s="182">
        <v>106</v>
      </c>
      <c r="B235" s="147" t="s">
        <v>5179</v>
      </c>
      <c r="C235" s="182"/>
      <c r="D235" s="183" t="s">
        <v>5423</v>
      </c>
      <c r="E235" s="184" t="s">
        <v>8665</v>
      </c>
      <c r="F235" s="425">
        <v>26463</v>
      </c>
      <c r="G235" s="199" t="s">
        <v>8666</v>
      </c>
      <c r="H235" s="182">
        <v>2018</v>
      </c>
      <c r="I235" s="185" t="s">
        <v>8667</v>
      </c>
      <c r="J235" s="418">
        <v>82381.83</v>
      </c>
      <c r="K235" s="425" t="s">
        <v>800</v>
      </c>
      <c r="L235" s="185" t="s">
        <v>8668</v>
      </c>
      <c r="M235" s="185" t="s">
        <v>8669</v>
      </c>
      <c r="N235" s="185" t="s">
        <v>8670</v>
      </c>
      <c r="O235" s="185" t="s">
        <v>8671</v>
      </c>
      <c r="P235" s="182">
        <v>64188</v>
      </c>
      <c r="Q235" s="182">
        <v>38.43</v>
      </c>
      <c r="R235" s="182">
        <v>8.17</v>
      </c>
      <c r="S235" s="182">
        <v>17.88</v>
      </c>
      <c r="T235" s="182">
        <v>12.38</v>
      </c>
      <c r="U235" s="182">
        <v>38.43</v>
      </c>
      <c r="V235" s="182">
        <v>100</v>
      </c>
      <c r="W235" s="182">
        <v>20</v>
      </c>
      <c r="X235" s="419" t="s">
        <v>8599</v>
      </c>
      <c r="Y235" s="182">
        <v>4</v>
      </c>
      <c r="Z235" s="182">
        <v>5</v>
      </c>
      <c r="AA235" s="182">
        <v>5</v>
      </c>
      <c r="AB235" s="182">
        <v>44</v>
      </c>
      <c r="AC235" s="425" t="s">
        <v>8672</v>
      </c>
      <c r="AD235" s="182"/>
      <c r="AE235" s="182">
        <v>5</v>
      </c>
      <c r="AF235" s="189">
        <v>100</v>
      </c>
      <c r="AG235" s="190" t="s">
        <v>5423</v>
      </c>
      <c r="AH235" s="182" t="s">
        <v>8673</v>
      </c>
      <c r="AI235" s="191">
        <v>75</v>
      </c>
      <c r="AJ235" s="190" t="s">
        <v>8674</v>
      </c>
      <c r="AK235" s="182" t="s">
        <v>8675</v>
      </c>
      <c r="AL235" s="191">
        <v>25</v>
      </c>
      <c r="AM235" s="190"/>
      <c r="AN235" s="182"/>
      <c r="AO235" s="191"/>
      <c r="AP235" s="190"/>
      <c r="AQ235" s="182"/>
      <c r="AR235" s="191"/>
      <c r="AS235" s="190"/>
      <c r="AT235" s="182"/>
      <c r="AU235" s="191"/>
      <c r="AV235" s="190"/>
      <c r="AW235" s="182"/>
      <c r="AX235" s="191"/>
    </row>
    <row r="236" spans="1:50" s="88" customFormat="1" ht="66.5" x14ac:dyDescent="0.25">
      <c r="A236" s="182">
        <v>106</v>
      </c>
      <c r="B236" s="147" t="s">
        <v>5179</v>
      </c>
      <c r="C236" s="182"/>
      <c r="D236" s="183" t="s">
        <v>4474</v>
      </c>
      <c r="E236" s="184" t="s">
        <v>5644</v>
      </c>
      <c r="F236" s="182">
        <v>2013</v>
      </c>
      <c r="G236" s="199" t="s">
        <v>8676</v>
      </c>
      <c r="H236" s="182">
        <v>2018</v>
      </c>
      <c r="I236" s="185" t="s">
        <v>8677</v>
      </c>
      <c r="J236" s="418">
        <v>43274.990000000005</v>
      </c>
      <c r="K236" s="425" t="s">
        <v>800</v>
      </c>
      <c r="L236" s="185" t="s">
        <v>6085</v>
      </c>
      <c r="M236" s="185" t="s">
        <v>6086</v>
      </c>
      <c r="N236" s="185" t="s">
        <v>6087</v>
      </c>
      <c r="O236" s="185" t="s">
        <v>6088</v>
      </c>
      <c r="P236" s="182">
        <v>64111</v>
      </c>
      <c r="Q236" s="182">
        <v>41.07</v>
      </c>
      <c r="R236" s="182">
        <v>4.29</v>
      </c>
      <c r="S236" s="182">
        <v>17.88</v>
      </c>
      <c r="T236" s="182">
        <v>18.899999999999999</v>
      </c>
      <c r="U236" s="182">
        <v>41.07</v>
      </c>
      <c r="V236" s="182">
        <v>100</v>
      </c>
      <c r="W236" s="182">
        <v>25</v>
      </c>
      <c r="X236" s="419" t="s">
        <v>8599</v>
      </c>
      <c r="Y236" s="182">
        <v>6</v>
      </c>
      <c r="Z236" s="182">
        <v>1</v>
      </c>
      <c r="AA236" s="182">
        <v>1</v>
      </c>
      <c r="AB236" s="182">
        <v>25</v>
      </c>
      <c r="AC236" s="425" t="s">
        <v>8678</v>
      </c>
      <c r="AD236" s="182"/>
      <c r="AE236" s="182">
        <v>4</v>
      </c>
      <c r="AF236" s="189">
        <v>100</v>
      </c>
      <c r="AG236" s="190" t="s">
        <v>4474</v>
      </c>
      <c r="AH236" s="182" t="s">
        <v>6091</v>
      </c>
      <c r="AI236" s="191"/>
      <c r="AJ236" s="190"/>
      <c r="AK236" s="182"/>
      <c r="AL236" s="191"/>
      <c r="AM236" s="190"/>
      <c r="AN236" s="182"/>
      <c r="AO236" s="191"/>
      <c r="AP236" s="190"/>
      <c r="AQ236" s="182"/>
      <c r="AR236" s="191"/>
      <c r="AS236" s="190"/>
      <c r="AT236" s="182"/>
      <c r="AU236" s="191"/>
      <c r="AV236" s="190"/>
      <c r="AW236" s="182"/>
      <c r="AX236" s="191"/>
    </row>
    <row r="237" spans="1:50" s="88" customFormat="1" ht="199.4" x14ac:dyDescent="0.25">
      <c r="A237" s="182">
        <v>106</v>
      </c>
      <c r="B237" s="147" t="s">
        <v>5179</v>
      </c>
      <c r="C237" s="182"/>
      <c r="D237" s="183" t="s">
        <v>5272</v>
      </c>
      <c r="E237" s="184" t="s">
        <v>8679</v>
      </c>
      <c r="F237" s="425">
        <v>10373</v>
      </c>
      <c r="G237" s="199" t="s">
        <v>8680</v>
      </c>
      <c r="H237" s="182">
        <v>2018</v>
      </c>
      <c r="I237" s="185" t="s">
        <v>8681</v>
      </c>
      <c r="J237" s="428">
        <v>47027.15</v>
      </c>
      <c r="K237" s="425" t="s">
        <v>800</v>
      </c>
      <c r="L237" s="185" t="s">
        <v>8682</v>
      </c>
      <c r="M237" s="185" t="s">
        <v>8683</v>
      </c>
      <c r="N237" s="185" t="s">
        <v>8684</v>
      </c>
      <c r="O237" s="185" t="s">
        <v>8685</v>
      </c>
      <c r="P237" s="426" t="s">
        <v>8686</v>
      </c>
      <c r="Q237" s="182">
        <v>41.07</v>
      </c>
      <c r="R237" s="182">
        <v>4.67</v>
      </c>
      <c r="S237" s="182">
        <v>17.88</v>
      </c>
      <c r="T237" s="182">
        <v>18.899999999999999</v>
      </c>
      <c r="U237" s="182"/>
      <c r="V237" s="182">
        <v>100</v>
      </c>
      <c r="W237" s="182">
        <v>100</v>
      </c>
      <c r="X237" s="419" t="s">
        <v>8599</v>
      </c>
      <c r="Y237" s="182">
        <v>1</v>
      </c>
      <c r="Z237" s="182">
        <v>1</v>
      </c>
      <c r="AA237" s="182">
        <v>6</v>
      </c>
      <c r="AB237" s="182">
        <v>47</v>
      </c>
      <c r="AC237" s="425" t="s">
        <v>8687</v>
      </c>
      <c r="AD237" s="182"/>
      <c r="AE237" s="182">
        <v>5</v>
      </c>
      <c r="AF237" s="189">
        <v>100</v>
      </c>
      <c r="AG237" s="429" t="s">
        <v>5272</v>
      </c>
      <c r="AH237" s="182" t="s">
        <v>8679</v>
      </c>
      <c r="AI237" s="191"/>
      <c r="AJ237" s="190"/>
      <c r="AK237" s="182"/>
      <c r="AL237" s="191"/>
      <c r="AM237" s="190"/>
      <c r="AN237" s="182"/>
      <c r="AO237" s="191"/>
      <c r="AP237" s="190"/>
      <c r="AQ237" s="182"/>
      <c r="AR237" s="191"/>
      <c r="AS237" s="190"/>
      <c r="AT237" s="182"/>
      <c r="AU237" s="191"/>
      <c r="AV237" s="190"/>
      <c r="AW237" s="182"/>
      <c r="AX237" s="191"/>
    </row>
    <row r="238" spans="1:50" s="88" customFormat="1" ht="172.8" x14ac:dyDescent="0.25">
      <c r="A238" s="182">
        <v>106</v>
      </c>
      <c r="B238" s="147" t="s">
        <v>5179</v>
      </c>
      <c r="C238" s="182"/>
      <c r="D238" s="183" t="s">
        <v>5744</v>
      </c>
      <c r="E238" s="184" t="s">
        <v>5745</v>
      </c>
      <c r="F238" s="182">
        <v>1896</v>
      </c>
      <c r="G238" s="199" t="s">
        <v>8688</v>
      </c>
      <c r="H238" s="182">
        <v>2019</v>
      </c>
      <c r="I238" s="185" t="s">
        <v>8689</v>
      </c>
      <c r="J238" s="418">
        <v>32963.629999999997</v>
      </c>
      <c r="K238" s="425" t="s">
        <v>800</v>
      </c>
      <c r="L238" s="185" t="s">
        <v>5748</v>
      </c>
      <c r="M238" s="185" t="s">
        <v>5749</v>
      </c>
      <c r="N238" s="185" t="s">
        <v>8690</v>
      </c>
      <c r="O238" s="185" t="s">
        <v>8691</v>
      </c>
      <c r="P238" s="182" t="s">
        <v>8692</v>
      </c>
      <c r="Q238" s="182">
        <v>42.47</v>
      </c>
      <c r="R238" s="182">
        <v>3.27</v>
      </c>
      <c r="S238" s="182">
        <v>17.88</v>
      </c>
      <c r="T238" s="182">
        <v>12.38</v>
      </c>
      <c r="U238" s="182">
        <v>42.47</v>
      </c>
      <c r="V238" s="182">
        <v>100</v>
      </c>
      <c r="W238" s="182">
        <v>0</v>
      </c>
      <c r="X238" s="419" t="s">
        <v>8599</v>
      </c>
      <c r="Y238" s="182">
        <v>6</v>
      </c>
      <c r="Z238" s="182">
        <v>1</v>
      </c>
      <c r="AA238" s="182">
        <v>4</v>
      </c>
      <c r="AB238" s="182">
        <v>14</v>
      </c>
      <c r="AC238" s="427" t="s">
        <v>8693</v>
      </c>
      <c r="AD238" s="182">
        <v>0</v>
      </c>
      <c r="AE238" s="182">
        <v>4</v>
      </c>
      <c r="AF238" s="189">
        <v>100</v>
      </c>
      <c r="AG238" s="190" t="s">
        <v>8694</v>
      </c>
      <c r="AH238" s="182" t="s">
        <v>5745</v>
      </c>
      <c r="AI238" s="191">
        <v>100</v>
      </c>
      <c r="AJ238" s="190"/>
      <c r="AK238" s="182"/>
      <c r="AL238" s="191"/>
      <c r="AM238" s="190"/>
      <c r="AN238" s="182"/>
      <c r="AO238" s="191"/>
      <c r="AP238" s="190"/>
      <c r="AQ238" s="182"/>
      <c r="AR238" s="191"/>
      <c r="AS238" s="190"/>
      <c r="AT238" s="182"/>
      <c r="AU238" s="191"/>
      <c r="AV238" s="190"/>
      <c r="AW238" s="182"/>
      <c r="AX238" s="191"/>
    </row>
    <row r="239" spans="1:50" s="88" customFormat="1" ht="115.5" customHeight="1" x14ac:dyDescent="0.25">
      <c r="A239" s="182">
        <v>106</v>
      </c>
      <c r="B239" s="147" t="s">
        <v>5179</v>
      </c>
      <c r="C239" s="182"/>
      <c r="D239" s="183" t="s">
        <v>5423</v>
      </c>
      <c r="E239" s="184" t="s">
        <v>6067</v>
      </c>
      <c r="F239" s="425">
        <v>18271</v>
      </c>
      <c r="G239" s="199" t="s">
        <v>8695</v>
      </c>
      <c r="H239" s="182">
        <v>2019</v>
      </c>
      <c r="I239" s="185" t="s">
        <v>8696</v>
      </c>
      <c r="J239" s="418">
        <v>121274.62</v>
      </c>
      <c r="K239" s="425" t="s">
        <v>800</v>
      </c>
      <c r="L239" s="185" t="s">
        <v>8668</v>
      </c>
      <c r="M239" s="185" t="s">
        <v>8669</v>
      </c>
      <c r="N239" s="185" t="s">
        <v>8697</v>
      </c>
      <c r="O239" s="185" t="s">
        <v>8698</v>
      </c>
      <c r="P239" s="182">
        <v>64430</v>
      </c>
      <c r="Q239" s="182">
        <v>42.29</v>
      </c>
      <c r="R239" s="182">
        <v>12.03</v>
      </c>
      <c r="S239" s="182">
        <v>17.88</v>
      </c>
      <c r="T239" s="182">
        <v>12.38</v>
      </c>
      <c r="U239" s="182">
        <v>42.29</v>
      </c>
      <c r="V239" s="182">
        <v>100</v>
      </c>
      <c r="W239" s="182">
        <v>0</v>
      </c>
      <c r="X239" s="419" t="s">
        <v>8599</v>
      </c>
      <c r="Y239" s="182">
        <v>3</v>
      </c>
      <c r="Z239" s="182">
        <v>2</v>
      </c>
      <c r="AA239" s="182">
        <v>3</v>
      </c>
      <c r="AB239" s="182">
        <v>44</v>
      </c>
      <c r="AC239" s="425" t="s">
        <v>8699</v>
      </c>
      <c r="AD239" s="182"/>
      <c r="AE239" s="182">
        <v>5</v>
      </c>
      <c r="AF239" s="189">
        <v>100</v>
      </c>
      <c r="AG239" s="190" t="s">
        <v>5423</v>
      </c>
      <c r="AH239" s="182" t="s">
        <v>8673</v>
      </c>
      <c r="AI239" s="191">
        <v>75</v>
      </c>
      <c r="AJ239" s="190" t="s">
        <v>8674</v>
      </c>
      <c r="AK239" s="182" t="s">
        <v>8675</v>
      </c>
      <c r="AL239" s="191">
        <v>25</v>
      </c>
      <c r="AM239" s="190"/>
      <c r="AN239" s="182"/>
      <c r="AO239" s="191"/>
      <c r="AP239" s="190"/>
      <c r="AQ239" s="182"/>
      <c r="AR239" s="191"/>
      <c r="AS239" s="190"/>
      <c r="AT239" s="182"/>
      <c r="AU239" s="191"/>
      <c r="AV239" s="190"/>
      <c r="AW239" s="182"/>
      <c r="AX239" s="191"/>
    </row>
    <row r="240" spans="1:50" s="47" customFormat="1" ht="77.95" customHeight="1" x14ac:dyDescent="0.25">
      <c r="A240" s="164">
        <v>206</v>
      </c>
      <c r="B240" s="147" t="s">
        <v>8578</v>
      </c>
      <c r="C240" s="165">
        <v>13</v>
      </c>
      <c r="D240" s="228"/>
      <c r="E240" s="169" t="s">
        <v>1178</v>
      </c>
      <c r="F240" s="165" t="s">
        <v>1179</v>
      </c>
      <c r="G240" s="169" t="s">
        <v>1180</v>
      </c>
      <c r="H240" s="333">
        <v>2002</v>
      </c>
      <c r="I240" s="170" t="s">
        <v>1181</v>
      </c>
      <c r="J240" s="413">
        <v>108113.86000000002</v>
      </c>
      <c r="K240" s="165" t="s">
        <v>664</v>
      </c>
      <c r="L240" s="170" t="s">
        <v>1182</v>
      </c>
      <c r="M240" s="170" t="s">
        <v>1183</v>
      </c>
      <c r="N240" s="170" t="s">
        <v>1184</v>
      </c>
      <c r="O240" s="170" t="s">
        <v>1185</v>
      </c>
      <c r="P240" s="430" t="s">
        <v>1186</v>
      </c>
      <c r="Q240" s="431">
        <f>U240-R240-10.82-13.04</f>
        <v>164.08</v>
      </c>
      <c r="R240" s="431">
        <v>12.719277647058826</v>
      </c>
      <c r="S240" s="165">
        <v>131.1</v>
      </c>
      <c r="T240" s="165">
        <v>56.84</v>
      </c>
      <c r="U240" s="431">
        <f>SUM(R240:T240)</f>
        <v>200.65927764705881</v>
      </c>
      <c r="V240" s="165">
        <v>100</v>
      </c>
      <c r="W240" s="431">
        <v>100</v>
      </c>
      <c r="X240" s="432" t="s">
        <v>1187</v>
      </c>
      <c r="Y240" s="165">
        <v>3</v>
      </c>
      <c r="Z240" s="165">
        <v>10</v>
      </c>
      <c r="AA240" s="165">
        <v>4</v>
      </c>
      <c r="AB240" s="165">
        <v>60</v>
      </c>
      <c r="AC240" s="165">
        <v>1</v>
      </c>
      <c r="AD240" s="165">
        <v>0</v>
      </c>
      <c r="AE240" s="433">
        <v>5</v>
      </c>
      <c r="AF240" s="175">
        <v>100</v>
      </c>
      <c r="AG240" s="401" t="s">
        <v>1188</v>
      </c>
      <c r="AH240" s="402" t="s">
        <v>1178</v>
      </c>
      <c r="AI240" s="341">
        <v>100</v>
      </c>
      <c r="AJ240" s="403"/>
      <c r="AK240" s="404"/>
      <c r="AL240" s="274"/>
      <c r="AM240" s="403"/>
      <c r="AN240" s="404"/>
      <c r="AO240" s="274"/>
      <c r="AP240" s="403"/>
      <c r="AQ240" s="405"/>
      <c r="AR240" s="274"/>
      <c r="AS240" s="403"/>
      <c r="AT240" s="406"/>
      <c r="AU240" s="276"/>
      <c r="AV240" s="179"/>
      <c r="AW240" s="165"/>
      <c r="AX240" s="180"/>
    </row>
    <row r="241" spans="1:50" s="47" customFormat="1" ht="52.2" customHeight="1" x14ac:dyDescent="0.25">
      <c r="A241" s="164">
        <v>206</v>
      </c>
      <c r="B241" s="147" t="s">
        <v>8578</v>
      </c>
      <c r="C241" s="165">
        <v>12</v>
      </c>
      <c r="D241" s="228"/>
      <c r="E241" s="169" t="s">
        <v>1189</v>
      </c>
      <c r="F241" s="165" t="s">
        <v>1190</v>
      </c>
      <c r="G241" s="169" t="s">
        <v>1191</v>
      </c>
      <c r="H241" s="333">
        <v>2002</v>
      </c>
      <c r="I241" s="170" t="s">
        <v>1192</v>
      </c>
      <c r="J241" s="413">
        <v>47876.650000000096</v>
      </c>
      <c r="K241" s="165" t="s">
        <v>2973</v>
      </c>
      <c r="L241" s="170" t="s">
        <v>1193</v>
      </c>
      <c r="M241" s="170" t="s">
        <v>1194</v>
      </c>
      <c r="N241" s="170" t="s">
        <v>1195</v>
      </c>
      <c r="O241" s="170" t="s">
        <v>1196</v>
      </c>
      <c r="P241" s="430" t="s">
        <v>1197</v>
      </c>
      <c r="Q241" s="431">
        <f>U241-R241-10.82-13.04</f>
        <v>149.14000000000001</v>
      </c>
      <c r="R241" s="431">
        <v>5.6325470588235413</v>
      </c>
      <c r="S241" s="165">
        <v>75</v>
      </c>
      <c r="T241" s="165">
        <v>98</v>
      </c>
      <c r="U241" s="431">
        <f t="shared" ref="U241:U268" si="7">SUM(R241:T241)</f>
        <v>178.63254705882355</v>
      </c>
      <c r="V241" s="165">
        <v>100</v>
      </c>
      <c r="W241" s="431">
        <v>100</v>
      </c>
      <c r="X241" s="432" t="s">
        <v>1187</v>
      </c>
      <c r="Y241" s="165">
        <v>3</v>
      </c>
      <c r="Z241" s="165">
        <v>1</v>
      </c>
      <c r="AA241" s="165">
        <v>6</v>
      </c>
      <c r="AB241" s="165">
        <v>60</v>
      </c>
      <c r="AC241" s="165"/>
      <c r="AD241" s="165">
        <v>0</v>
      </c>
      <c r="AE241" s="433">
        <v>5</v>
      </c>
      <c r="AF241" s="175">
        <v>100</v>
      </c>
      <c r="AG241" s="401" t="s">
        <v>1198</v>
      </c>
      <c r="AH241" s="402" t="s">
        <v>1189</v>
      </c>
      <c r="AI241" s="341">
        <v>100</v>
      </c>
      <c r="AJ241" s="403"/>
      <c r="AK241" s="404"/>
      <c r="AL241" s="274"/>
      <c r="AM241" s="403"/>
      <c r="AN241" s="404"/>
      <c r="AO241" s="274"/>
      <c r="AP241" s="403"/>
      <c r="AQ241" s="405"/>
      <c r="AR241" s="274"/>
      <c r="AS241" s="403"/>
      <c r="AT241" s="406"/>
      <c r="AU241" s="276"/>
      <c r="AV241" s="179"/>
      <c r="AW241" s="165"/>
      <c r="AX241" s="180"/>
    </row>
    <row r="242" spans="1:50" s="47" customFormat="1" ht="91" customHeight="1" x14ac:dyDescent="0.25">
      <c r="A242" s="164">
        <v>206</v>
      </c>
      <c r="B242" s="147" t="s">
        <v>8578</v>
      </c>
      <c r="C242" s="165">
        <v>12</v>
      </c>
      <c r="D242" s="228"/>
      <c r="E242" s="169" t="s">
        <v>1189</v>
      </c>
      <c r="F242" s="165" t="s">
        <v>1190</v>
      </c>
      <c r="G242" s="169" t="s">
        <v>1199</v>
      </c>
      <c r="H242" s="333">
        <v>2004</v>
      </c>
      <c r="I242" s="170" t="s">
        <v>1200</v>
      </c>
      <c r="J242" s="413">
        <v>759083.57000000007</v>
      </c>
      <c r="K242" s="165" t="s">
        <v>867</v>
      </c>
      <c r="L242" s="170" t="s">
        <v>1193</v>
      </c>
      <c r="M242" s="170" t="s">
        <v>1194</v>
      </c>
      <c r="N242" s="170" t="s">
        <v>1201</v>
      </c>
      <c r="O242" s="170" t="s">
        <v>1202</v>
      </c>
      <c r="P242" s="430" t="s">
        <v>1203</v>
      </c>
      <c r="Q242" s="431">
        <f t="shared" ref="Q242:Q269" si="8">U242-R242-10.82-13.04</f>
        <v>149.14000000000001</v>
      </c>
      <c r="R242" s="431">
        <v>84.609735294117641</v>
      </c>
      <c r="S242" s="165">
        <v>75</v>
      </c>
      <c r="T242" s="165">
        <v>98</v>
      </c>
      <c r="U242" s="431">
        <f>SUM(R242:T242)</f>
        <v>257.60973529411763</v>
      </c>
      <c r="V242" s="165">
        <v>100</v>
      </c>
      <c r="W242" s="431">
        <v>100</v>
      </c>
      <c r="X242" s="432" t="s">
        <v>1187</v>
      </c>
      <c r="Y242" s="165">
        <v>3</v>
      </c>
      <c r="Z242" s="165">
        <v>5</v>
      </c>
      <c r="AA242" s="165">
        <v>1</v>
      </c>
      <c r="AB242" s="165">
        <v>60</v>
      </c>
      <c r="AC242" s="165">
        <v>2</v>
      </c>
      <c r="AD242" s="165">
        <v>0</v>
      </c>
      <c r="AE242" s="433">
        <v>5</v>
      </c>
      <c r="AF242" s="175">
        <v>100</v>
      </c>
      <c r="AG242" s="401" t="s">
        <v>1198</v>
      </c>
      <c r="AH242" s="402" t="s">
        <v>1189</v>
      </c>
      <c r="AI242" s="341">
        <v>90</v>
      </c>
      <c r="AJ242" s="403"/>
      <c r="AK242" s="404"/>
      <c r="AL242" s="274"/>
      <c r="AM242" s="403"/>
      <c r="AN242" s="404"/>
      <c r="AO242" s="274"/>
      <c r="AP242" s="403"/>
      <c r="AQ242" s="405"/>
      <c r="AR242" s="274"/>
      <c r="AS242" s="403" t="s">
        <v>1204</v>
      </c>
      <c r="AT242" s="406" t="s">
        <v>1205</v>
      </c>
      <c r="AU242" s="276">
        <v>10</v>
      </c>
      <c r="AV242" s="179"/>
      <c r="AW242" s="165"/>
      <c r="AX242" s="180"/>
    </row>
    <row r="243" spans="1:50" s="47" customFormat="1" ht="169.2" customHeight="1" x14ac:dyDescent="0.25">
      <c r="A243" s="164">
        <v>206</v>
      </c>
      <c r="B243" s="147" t="s">
        <v>8578</v>
      </c>
      <c r="C243" s="165">
        <v>15</v>
      </c>
      <c r="D243" s="228"/>
      <c r="E243" s="169" t="s">
        <v>1206</v>
      </c>
      <c r="F243" s="165" t="s">
        <v>1207</v>
      </c>
      <c r="G243" s="169" t="s">
        <v>1208</v>
      </c>
      <c r="H243" s="333">
        <v>2004</v>
      </c>
      <c r="I243" s="170" t="s">
        <v>1209</v>
      </c>
      <c r="J243" s="413">
        <v>27442.26</v>
      </c>
      <c r="K243" s="165" t="s">
        <v>867</v>
      </c>
      <c r="L243" s="170" t="s">
        <v>1210</v>
      </c>
      <c r="M243" s="170" t="s">
        <v>1211</v>
      </c>
      <c r="N243" s="170" t="s">
        <v>1212</v>
      </c>
      <c r="O243" s="170" t="s">
        <v>1213</v>
      </c>
      <c r="P243" s="430" t="s">
        <v>1214</v>
      </c>
      <c r="Q243" s="431">
        <f t="shared" si="8"/>
        <v>36.14</v>
      </c>
      <c r="R243" s="431">
        <v>3.228501176470588</v>
      </c>
      <c r="S243" s="165">
        <v>16</v>
      </c>
      <c r="T243" s="165">
        <v>44</v>
      </c>
      <c r="U243" s="431">
        <f t="shared" si="7"/>
        <v>63.228501176470587</v>
      </c>
      <c r="V243" s="165">
        <v>100</v>
      </c>
      <c r="W243" s="431">
        <v>100</v>
      </c>
      <c r="X243" s="432" t="s">
        <v>1187</v>
      </c>
      <c r="Y243" s="165">
        <v>2</v>
      </c>
      <c r="Z243" s="165">
        <v>5</v>
      </c>
      <c r="AA243" s="165">
        <v>6</v>
      </c>
      <c r="AB243" s="165">
        <v>60</v>
      </c>
      <c r="AC243" s="165">
        <v>3</v>
      </c>
      <c r="AD243" s="165">
        <v>0</v>
      </c>
      <c r="AE243" s="433">
        <v>5</v>
      </c>
      <c r="AF243" s="175">
        <v>100</v>
      </c>
      <c r="AG243" s="401" t="s">
        <v>1215</v>
      </c>
      <c r="AH243" s="402" t="s">
        <v>1206</v>
      </c>
      <c r="AI243" s="341">
        <v>100</v>
      </c>
      <c r="AJ243" s="403"/>
      <c r="AK243" s="404"/>
      <c r="AL243" s="274"/>
      <c r="AM243" s="403"/>
      <c r="AN243" s="404"/>
      <c r="AO243" s="274"/>
      <c r="AP243" s="403"/>
      <c r="AQ243" s="405"/>
      <c r="AR243" s="274"/>
      <c r="AS243" s="403"/>
      <c r="AT243" s="406"/>
      <c r="AU243" s="276"/>
      <c r="AV243" s="179"/>
      <c r="AW243" s="165"/>
      <c r="AX243" s="180"/>
    </row>
    <row r="244" spans="1:50" s="47" customFormat="1" ht="52.2" customHeight="1" x14ac:dyDescent="0.25">
      <c r="A244" s="164">
        <v>206</v>
      </c>
      <c r="B244" s="147" t="s">
        <v>8578</v>
      </c>
      <c r="C244" s="165">
        <v>12</v>
      </c>
      <c r="D244" s="228"/>
      <c r="E244" s="169" t="s">
        <v>1189</v>
      </c>
      <c r="F244" s="165" t="s">
        <v>1190</v>
      </c>
      <c r="G244" s="169" t="s">
        <v>1216</v>
      </c>
      <c r="H244" s="333">
        <v>2005</v>
      </c>
      <c r="I244" s="170" t="s">
        <v>1217</v>
      </c>
      <c r="J244" s="413">
        <v>20379.09</v>
      </c>
      <c r="K244" s="165" t="s">
        <v>1218</v>
      </c>
      <c r="L244" s="170" t="s">
        <v>1193</v>
      </c>
      <c r="M244" s="170" t="s">
        <v>1194</v>
      </c>
      <c r="N244" s="170" t="s">
        <v>1219</v>
      </c>
      <c r="O244" s="170" t="s">
        <v>1220</v>
      </c>
      <c r="P244" s="430" t="s">
        <v>1221</v>
      </c>
      <c r="Q244" s="431">
        <f t="shared" si="8"/>
        <v>18.14</v>
      </c>
      <c r="R244" s="431">
        <v>2.3975400000000002</v>
      </c>
      <c r="S244" s="165">
        <v>24</v>
      </c>
      <c r="T244" s="165">
        <v>18</v>
      </c>
      <c r="U244" s="431">
        <f t="shared" si="7"/>
        <v>44.397539999999999</v>
      </c>
      <c r="V244" s="165">
        <v>100</v>
      </c>
      <c r="W244" s="431">
        <v>100</v>
      </c>
      <c r="X244" s="432" t="s">
        <v>1187</v>
      </c>
      <c r="Y244" s="165">
        <v>1</v>
      </c>
      <c r="Z244" s="165">
        <v>5</v>
      </c>
      <c r="AA244" s="165">
        <v>2</v>
      </c>
      <c r="AB244" s="165">
        <v>60</v>
      </c>
      <c r="AC244" s="165"/>
      <c r="AD244" s="165">
        <v>0</v>
      </c>
      <c r="AE244" s="433">
        <v>5</v>
      </c>
      <c r="AF244" s="175">
        <v>100</v>
      </c>
      <c r="AG244" s="401" t="s">
        <v>1198</v>
      </c>
      <c r="AH244" s="402" t="s">
        <v>1189</v>
      </c>
      <c r="AI244" s="341">
        <v>70</v>
      </c>
      <c r="AJ244" s="403"/>
      <c r="AK244" s="404"/>
      <c r="AL244" s="274"/>
      <c r="AM244" s="403"/>
      <c r="AN244" s="404"/>
      <c r="AO244" s="274"/>
      <c r="AP244" s="403"/>
      <c r="AQ244" s="405"/>
      <c r="AR244" s="274"/>
      <c r="AS244" s="403" t="s">
        <v>1222</v>
      </c>
      <c r="AT244" s="406" t="s">
        <v>1205</v>
      </c>
      <c r="AU244" s="276">
        <v>30</v>
      </c>
      <c r="AV244" s="179"/>
      <c r="AW244" s="165"/>
      <c r="AX244" s="180"/>
    </row>
    <row r="245" spans="1:50" s="47" customFormat="1" ht="52.2" customHeight="1" x14ac:dyDescent="0.25">
      <c r="A245" s="164">
        <v>206</v>
      </c>
      <c r="B245" s="147" t="s">
        <v>8578</v>
      </c>
      <c r="C245" s="165">
        <v>15</v>
      </c>
      <c r="D245" s="228"/>
      <c r="E245" s="169" t="s">
        <v>1206</v>
      </c>
      <c r="F245" s="165" t="s">
        <v>1207</v>
      </c>
      <c r="G245" s="169" t="s">
        <v>1223</v>
      </c>
      <c r="H245" s="333">
        <v>2004</v>
      </c>
      <c r="I245" s="170" t="s">
        <v>1224</v>
      </c>
      <c r="J245" s="413">
        <v>30447.68</v>
      </c>
      <c r="K245" s="165" t="s">
        <v>2973</v>
      </c>
      <c r="L245" s="170" t="s">
        <v>1210</v>
      </c>
      <c r="M245" s="170" t="s">
        <v>1211</v>
      </c>
      <c r="N245" s="170" t="s">
        <v>1225</v>
      </c>
      <c r="O245" s="170" t="s">
        <v>1226</v>
      </c>
      <c r="P245" s="430" t="s">
        <v>1227</v>
      </c>
      <c r="Q245" s="431">
        <f t="shared" si="8"/>
        <v>26.140000000000008</v>
      </c>
      <c r="R245" s="431">
        <v>3.5820799999999999</v>
      </c>
      <c r="S245" s="165">
        <v>15</v>
      </c>
      <c r="T245" s="165">
        <v>35</v>
      </c>
      <c r="U245" s="431">
        <f t="shared" si="7"/>
        <v>53.582080000000005</v>
      </c>
      <c r="V245" s="165">
        <v>100</v>
      </c>
      <c r="W245" s="431">
        <v>100</v>
      </c>
      <c r="X245" s="432" t="s">
        <v>1187</v>
      </c>
      <c r="Y245" s="165">
        <v>1</v>
      </c>
      <c r="Z245" s="165">
        <v>2</v>
      </c>
      <c r="AA245" s="165">
        <v>3</v>
      </c>
      <c r="AB245" s="165">
        <v>60</v>
      </c>
      <c r="AC245" s="165"/>
      <c r="AD245" s="165">
        <v>0</v>
      </c>
      <c r="AE245" s="433">
        <v>5</v>
      </c>
      <c r="AF245" s="175">
        <v>100</v>
      </c>
      <c r="AG245" s="401" t="s">
        <v>1215</v>
      </c>
      <c r="AH245" s="402" t="s">
        <v>1206</v>
      </c>
      <c r="AI245" s="341">
        <v>100</v>
      </c>
      <c r="AJ245" s="403"/>
      <c r="AK245" s="404"/>
      <c r="AL245" s="274"/>
      <c r="AM245" s="403"/>
      <c r="AN245" s="404"/>
      <c r="AO245" s="274"/>
      <c r="AP245" s="403"/>
      <c r="AQ245" s="405"/>
      <c r="AR245" s="274"/>
      <c r="AS245" s="403"/>
      <c r="AT245" s="406"/>
      <c r="AU245" s="276"/>
      <c r="AV245" s="179"/>
      <c r="AW245" s="165"/>
      <c r="AX245" s="180"/>
    </row>
    <row r="246" spans="1:50" s="47" customFormat="1" ht="52.2" customHeight="1" x14ac:dyDescent="0.25">
      <c r="A246" s="164">
        <v>206</v>
      </c>
      <c r="B246" s="147" t="s">
        <v>8578</v>
      </c>
      <c r="C246" s="165">
        <v>12</v>
      </c>
      <c r="D246" s="228"/>
      <c r="E246" s="169" t="s">
        <v>1189</v>
      </c>
      <c r="F246" s="165" t="s">
        <v>1190</v>
      </c>
      <c r="G246" s="169" t="s">
        <v>1228</v>
      </c>
      <c r="H246" s="333">
        <v>2005</v>
      </c>
      <c r="I246" s="170" t="s">
        <v>1229</v>
      </c>
      <c r="J246" s="413">
        <v>96356.93</v>
      </c>
      <c r="K246" s="165" t="s">
        <v>664</v>
      </c>
      <c r="L246" s="170" t="s">
        <v>1230</v>
      </c>
      <c r="M246" s="170" t="s">
        <v>1231</v>
      </c>
      <c r="N246" s="170" t="s">
        <v>1232</v>
      </c>
      <c r="O246" s="170" t="s">
        <v>1233</v>
      </c>
      <c r="P246" s="430" t="s">
        <v>1234</v>
      </c>
      <c r="Q246" s="431">
        <f t="shared" si="8"/>
        <v>26.14</v>
      </c>
      <c r="R246" s="431">
        <v>11.336109411764705</v>
      </c>
      <c r="S246" s="165">
        <v>35</v>
      </c>
      <c r="T246" s="165">
        <v>15</v>
      </c>
      <c r="U246" s="431">
        <f t="shared" si="7"/>
        <v>61.336109411764703</v>
      </c>
      <c r="V246" s="165">
        <v>100</v>
      </c>
      <c r="W246" s="431">
        <v>100</v>
      </c>
      <c r="X246" s="432" t="s">
        <v>1187</v>
      </c>
      <c r="Y246" s="165">
        <v>1</v>
      </c>
      <c r="Z246" s="165">
        <v>1</v>
      </c>
      <c r="AA246" s="165">
        <v>3</v>
      </c>
      <c r="AB246" s="165">
        <v>60</v>
      </c>
      <c r="AC246" s="165">
        <v>4</v>
      </c>
      <c r="AD246" s="165">
        <v>0</v>
      </c>
      <c r="AE246" s="433">
        <v>5</v>
      </c>
      <c r="AF246" s="175">
        <v>100</v>
      </c>
      <c r="AG246" s="401" t="s">
        <v>1198</v>
      </c>
      <c r="AH246" s="402" t="s">
        <v>1189</v>
      </c>
      <c r="AI246" s="341">
        <v>100</v>
      </c>
      <c r="AJ246" s="403"/>
      <c r="AK246" s="404"/>
      <c r="AL246" s="274"/>
      <c r="AM246" s="403"/>
      <c r="AN246" s="404"/>
      <c r="AO246" s="274"/>
      <c r="AP246" s="403"/>
      <c r="AQ246" s="405"/>
      <c r="AR246" s="274"/>
      <c r="AS246" s="403"/>
      <c r="AT246" s="406"/>
      <c r="AU246" s="276"/>
      <c r="AV246" s="179"/>
      <c r="AW246" s="165"/>
      <c r="AX246" s="180"/>
    </row>
    <row r="247" spans="1:50" s="47" customFormat="1" ht="52.2" customHeight="1" x14ac:dyDescent="0.25">
      <c r="A247" s="164">
        <v>206</v>
      </c>
      <c r="B247" s="147" t="s">
        <v>8578</v>
      </c>
      <c r="C247" s="165">
        <v>15</v>
      </c>
      <c r="D247" s="228"/>
      <c r="E247" s="169" t="s">
        <v>1206</v>
      </c>
      <c r="F247" s="165" t="s">
        <v>1207</v>
      </c>
      <c r="G247" s="169" t="s">
        <v>1235</v>
      </c>
      <c r="H247" s="333">
        <v>2005</v>
      </c>
      <c r="I247" s="170" t="s">
        <v>1236</v>
      </c>
      <c r="J247" s="413">
        <v>20916.47</v>
      </c>
      <c r="K247" s="165" t="s">
        <v>2973</v>
      </c>
      <c r="L247" s="170" t="s">
        <v>1230</v>
      </c>
      <c r="M247" s="170" t="s">
        <v>1231</v>
      </c>
      <c r="N247" s="170" t="s">
        <v>1237</v>
      </c>
      <c r="O247" s="170" t="s">
        <v>1238</v>
      </c>
      <c r="P247" s="430" t="s">
        <v>1239</v>
      </c>
      <c r="Q247" s="431">
        <f t="shared" si="8"/>
        <v>26.139999999999993</v>
      </c>
      <c r="R247" s="431">
        <v>2.4607611764705881</v>
      </c>
      <c r="S247" s="165">
        <v>17</v>
      </c>
      <c r="T247" s="165">
        <v>33</v>
      </c>
      <c r="U247" s="431">
        <f t="shared" si="7"/>
        <v>52.460761176470584</v>
      </c>
      <c r="V247" s="165">
        <v>100</v>
      </c>
      <c r="W247" s="431">
        <v>100</v>
      </c>
      <c r="X247" s="432" t="s">
        <v>1187</v>
      </c>
      <c r="Y247" s="165">
        <v>2</v>
      </c>
      <c r="Z247" s="165">
        <v>5</v>
      </c>
      <c r="AA247" s="165">
        <v>6</v>
      </c>
      <c r="AB247" s="165">
        <v>60</v>
      </c>
      <c r="AC247" s="165"/>
      <c r="AD247" s="165">
        <v>0</v>
      </c>
      <c r="AE247" s="433">
        <v>5</v>
      </c>
      <c r="AF247" s="175">
        <v>100</v>
      </c>
      <c r="AG247" s="401" t="s">
        <v>1215</v>
      </c>
      <c r="AH247" s="402" t="s">
        <v>1206</v>
      </c>
      <c r="AI247" s="341">
        <v>100</v>
      </c>
      <c r="AJ247" s="403"/>
      <c r="AK247" s="404"/>
      <c r="AL247" s="274"/>
      <c r="AM247" s="403"/>
      <c r="AN247" s="404"/>
      <c r="AO247" s="274"/>
      <c r="AP247" s="403"/>
      <c r="AQ247" s="405"/>
      <c r="AR247" s="274"/>
      <c r="AS247" s="403"/>
      <c r="AT247" s="406"/>
      <c r="AU247" s="276"/>
      <c r="AV247" s="179"/>
      <c r="AW247" s="165"/>
      <c r="AX247" s="180"/>
    </row>
    <row r="248" spans="1:50" s="47" customFormat="1" ht="52.2" customHeight="1" x14ac:dyDescent="0.25">
      <c r="A248" s="164">
        <v>206</v>
      </c>
      <c r="B248" s="147" t="s">
        <v>8578</v>
      </c>
      <c r="C248" s="165">
        <v>12</v>
      </c>
      <c r="D248" s="228"/>
      <c r="E248" s="169" t="s">
        <v>1189</v>
      </c>
      <c r="F248" s="165" t="s">
        <v>1190</v>
      </c>
      <c r="G248" s="169" t="s">
        <v>1240</v>
      </c>
      <c r="H248" s="333">
        <v>2008</v>
      </c>
      <c r="I248" s="170" t="s">
        <v>1240</v>
      </c>
      <c r="J248" s="413">
        <v>103032</v>
      </c>
      <c r="K248" s="165" t="s">
        <v>1241</v>
      </c>
      <c r="L248" s="170" t="s">
        <v>1230</v>
      </c>
      <c r="M248" s="170" t="s">
        <v>1231</v>
      </c>
      <c r="N248" s="170" t="s">
        <v>1242</v>
      </c>
      <c r="O248" s="170" t="s">
        <v>1243</v>
      </c>
      <c r="P248" s="430" t="s">
        <v>1244</v>
      </c>
      <c r="Q248" s="431">
        <f t="shared" si="8"/>
        <v>19.14</v>
      </c>
      <c r="R248" s="431">
        <v>12.121411764705883</v>
      </c>
      <c r="S248" s="165">
        <v>23</v>
      </c>
      <c r="T248" s="165">
        <v>20</v>
      </c>
      <c r="U248" s="431">
        <f t="shared" si="7"/>
        <v>55.121411764705883</v>
      </c>
      <c r="V248" s="165">
        <v>100</v>
      </c>
      <c r="W248" s="431">
        <v>100</v>
      </c>
      <c r="X248" s="432" t="s">
        <v>1187</v>
      </c>
      <c r="Y248" s="165">
        <v>1</v>
      </c>
      <c r="Z248" s="165">
        <v>5</v>
      </c>
      <c r="AA248" s="165">
        <v>2</v>
      </c>
      <c r="AB248" s="165">
        <v>60</v>
      </c>
      <c r="AC248" s="165"/>
      <c r="AD248" s="165">
        <v>0</v>
      </c>
      <c r="AE248" s="433">
        <v>5</v>
      </c>
      <c r="AF248" s="175">
        <v>100</v>
      </c>
      <c r="AG248" s="401" t="s">
        <v>1198</v>
      </c>
      <c r="AH248" s="402" t="s">
        <v>1189</v>
      </c>
      <c r="AI248" s="341">
        <v>100</v>
      </c>
      <c r="AJ248" s="403"/>
      <c r="AK248" s="404"/>
      <c r="AL248" s="274"/>
      <c r="AM248" s="403"/>
      <c r="AN248" s="404"/>
      <c r="AO248" s="274"/>
      <c r="AP248" s="403"/>
      <c r="AQ248" s="405"/>
      <c r="AR248" s="274"/>
      <c r="AS248" s="403"/>
      <c r="AT248" s="406"/>
      <c r="AU248" s="276"/>
      <c r="AV248" s="179"/>
      <c r="AW248" s="165"/>
      <c r="AX248" s="180"/>
    </row>
    <row r="249" spans="1:50" s="47" customFormat="1" ht="52.2" customHeight="1" x14ac:dyDescent="0.25">
      <c r="A249" s="164">
        <v>206</v>
      </c>
      <c r="B249" s="147" t="s">
        <v>8578</v>
      </c>
      <c r="C249" s="165">
        <v>12</v>
      </c>
      <c r="D249" s="228"/>
      <c r="E249" s="169" t="s">
        <v>1189</v>
      </c>
      <c r="F249" s="165" t="s">
        <v>1190</v>
      </c>
      <c r="G249" s="169" t="s">
        <v>1245</v>
      </c>
      <c r="H249" s="333">
        <v>2008</v>
      </c>
      <c r="I249" s="170" t="s">
        <v>1245</v>
      </c>
      <c r="J249" s="413">
        <v>156168</v>
      </c>
      <c r="K249" s="165" t="s">
        <v>1241</v>
      </c>
      <c r="L249" s="170" t="s">
        <v>1230</v>
      </c>
      <c r="M249" s="170" t="s">
        <v>1231</v>
      </c>
      <c r="N249" s="170" t="s">
        <v>1242</v>
      </c>
      <c r="O249" s="170" t="s">
        <v>1243</v>
      </c>
      <c r="P249" s="430" t="s">
        <v>1246</v>
      </c>
      <c r="Q249" s="431">
        <f t="shared" si="8"/>
        <v>20.14</v>
      </c>
      <c r="R249" s="431">
        <v>18.372705882352939</v>
      </c>
      <c r="S249" s="165">
        <v>24</v>
      </c>
      <c r="T249" s="165">
        <v>20</v>
      </c>
      <c r="U249" s="431">
        <f t="shared" si="7"/>
        <v>62.372705882352939</v>
      </c>
      <c r="V249" s="165">
        <v>100</v>
      </c>
      <c r="W249" s="431">
        <v>100</v>
      </c>
      <c r="X249" s="432" t="s">
        <v>1187</v>
      </c>
      <c r="Y249" s="165">
        <v>1</v>
      </c>
      <c r="Z249" s="165">
        <v>5</v>
      </c>
      <c r="AA249" s="165">
        <v>2</v>
      </c>
      <c r="AB249" s="165">
        <v>60</v>
      </c>
      <c r="AC249" s="165"/>
      <c r="AD249" s="165">
        <v>0</v>
      </c>
      <c r="AE249" s="433">
        <v>5</v>
      </c>
      <c r="AF249" s="175">
        <v>100</v>
      </c>
      <c r="AG249" s="401" t="s">
        <v>1198</v>
      </c>
      <c r="AH249" s="402" t="s">
        <v>1189</v>
      </c>
      <c r="AI249" s="341">
        <v>100</v>
      </c>
      <c r="AJ249" s="403"/>
      <c r="AK249" s="404"/>
      <c r="AL249" s="274"/>
      <c r="AM249" s="403"/>
      <c r="AN249" s="404"/>
      <c r="AO249" s="274"/>
      <c r="AP249" s="403"/>
      <c r="AQ249" s="405"/>
      <c r="AR249" s="274"/>
      <c r="AS249" s="403"/>
      <c r="AT249" s="406"/>
      <c r="AU249" s="276"/>
      <c r="AV249" s="179"/>
      <c r="AW249" s="165"/>
      <c r="AX249" s="180"/>
    </row>
    <row r="250" spans="1:50" s="47" customFormat="1" ht="91" customHeight="1" x14ac:dyDescent="0.25">
      <c r="A250" s="164">
        <v>206</v>
      </c>
      <c r="B250" s="147" t="s">
        <v>8578</v>
      </c>
      <c r="C250" s="165">
        <v>13</v>
      </c>
      <c r="D250" s="228"/>
      <c r="E250" s="169" t="s">
        <v>1178</v>
      </c>
      <c r="F250" s="165" t="s">
        <v>1179</v>
      </c>
      <c r="G250" s="169" t="s">
        <v>1247</v>
      </c>
      <c r="H250" s="333">
        <v>2008</v>
      </c>
      <c r="I250" s="170" t="s">
        <v>1248</v>
      </c>
      <c r="J250" s="413">
        <v>210228.73</v>
      </c>
      <c r="K250" s="165" t="s">
        <v>655</v>
      </c>
      <c r="L250" s="170" t="s">
        <v>1249</v>
      </c>
      <c r="M250" s="170" t="s">
        <v>1250</v>
      </c>
      <c r="N250" s="170" t="s">
        <v>1251</v>
      </c>
      <c r="O250" s="170" t="s">
        <v>1252</v>
      </c>
      <c r="P250" s="430" t="s">
        <v>1253</v>
      </c>
      <c r="Q250" s="431">
        <f t="shared" si="8"/>
        <v>129.14000000000001</v>
      </c>
      <c r="R250" s="431">
        <v>24.731390588235296</v>
      </c>
      <c r="S250" s="165">
        <v>131</v>
      </c>
      <c r="T250" s="165">
        <v>22</v>
      </c>
      <c r="U250" s="431">
        <f t="shared" si="7"/>
        <v>177.73139058823529</v>
      </c>
      <c r="V250" s="165">
        <v>100</v>
      </c>
      <c r="W250" s="431">
        <v>100</v>
      </c>
      <c r="X250" s="432" t="s">
        <v>1187</v>
      </c>
      <c r="Y250" s="165">
        <v>3</v>
      </c>
      <c r="Z250" s="165">
        <v>10</v>
      </c>
      <c r="AA250" s="165">
        <v>4</v>
      </c>
      <c r="AB250" s="165">
        <v>60</v>
      </c>
      <c r="AC250" s="165">
        <v>5</v>
      </c>
      <c r="AD250" s="165">
        <v>0</v>
      </c>
      <c r="AE250" s="433">
        <v>5</v>
      </c>
      <c r="AF250" s="175">
        <v>100</v>
      </c>
      <c r="AG250" s="401" t="s">
        <v>1188</v>
      </c>
      <c r="AH250" s="402" t="s">
        <v>1178</v>
      </c>
      <c r="AI250" s="341">
        <v>100</v>
      </c>
      <c r="AJ250" s="403"/>
      <c r="AK250" s="404"/>
      <c r="AL250" s="274"/>
      <c r="AM250" s="403"/>
      <c r="AN250" s="404"/>
      <c r="AO250" s="274"/>
      <c r="AP250" s="403"/>
      <c r="AQ250" s="405"/>
      <c r="AR250" s="274"/>
      <c r="AS250" s="403"/>
      <c r="AT250" s="406"/>
      <c r="AU250" s="276"/>
      <c r="AV250" s="179"/>
      <c r="AW250" s="165"/>
      <c r="AX250" s="180"/>
    </row>
    <row r="251" spans="1:50" s="47" customFormat="1" ht="52.2" customHeight="1" x14ac:dyDescent="0.25">
      <c r="A251" s="164">
        <v>206</v>
      </c>
      <c r="B251" s="147" t="s">
        <v>8578</v>
      </c>
      <c r="C251" s="165">
        <v>13</v>
      </c>
      <c r="D251" s="228"/>
      <c r="E251" s="169" t="s">
        <v>1178</v>
      </c>
      <c r="F251" s="165" t="s">
        <v>1179</v>
      </c>
      <c r="G251" s="169" t="s">
        <v>1254</v>
      </c>
      <c r="H251" s="333">
        <v>2009</v>
      </c>
      <c r="I251" s="170" t="s">
        <v>1255</v>
      </c>
      <c r="J251" s="413">
        <v>44033.91</v>
      </c>
      <c r="K251" s="165" t="s">
        <v>2973</v>
      </c>
      <c r="L251" s="170" t="s">
        <v>1230</v>
      </c>
      <c r="M251" s="170" t="s">
        <v>1231</v>
      </c>
      <c r="N251" s="170" t="s">
        <v>1256</v>
      </c>
      <c r="O251" s="170" t="s">
        <v>1257</v>
      </c>
      <c r="P251" s="430" t="s">
        <v>1258</v>
      </c>
      <c r="Q251" s="431">
        <f t="shared" si="8"/>
        <v>65.140000000000015</v>
      </c>
      <c r="R251" s="431">
        <v>5.180460000000001</v>
      </c>
      <c r="S251" s="165">
        <v>11</v>
      </c>
      <c r="T251" s="165">
        <v>78</v>
      </c>
      <c r="U251" s="431">
        <f t="shared" si="7"/>
        <v>94.180459999999997</v>
      </c>
      <c r="V251" s="165">
        <v>100</v>
      </c>
      <c r="W251" s="431">
        <v>100</v>
      </c>
      <c r="X251" s="432" t="s">
        <v>1187</v>
      </c>
      <c r="Y251" s="165">
        <v>3</v>
      </c>
      <c r="Z251" s="165">
        <v>10</v>
      </c>
      <c r="AA251" s="165">
        <v>4</v>
      </c>
      <c r="AB251" s="165">
        <v>60</v>
      </c>
      <c r="AC251" s="165"/>
      <c r="AD251" s="165">
        <v>0</v>
      </c>
      <c r="AE251" s="433">
        <v>5</v>
      </c>
      <c r="AF251" s="175">
        <v>100</v>
      </c>
      <c r="AG251" s="401" t="s">
        <v>1188</v>
      </c>
      <c r="AH251" s="402" t="s">
        <v>1178</v>
      </c>
      <c r="AI251" s="341">
        <v>80</v>
      </c>
      <c r="AJ251" s="403"/>
      <c r="AK251" s="404"/>
      <c r="AL251" s="274"/>
      <c r="AM251" s="403"/>
      <c r="AN251" s="404"/>
      <c r="AO251" s="274"/>
      <c r="AP251" s="403"/>
      <c r="AQ251" s="405"/>
      <c r="AR251" s="274"/>
      <c r="AS251" s="403" t="s">
        <v>1222</v>
      </c>
      <c r="AT251" s="406" t="s">
        <v>1205</v>
      </c>
      <c r="AU251" s="276">
        <v>20</v>
      </c>
      <c r="AV251" s="179"/>
      <c r="AW251" s="165"/>
      <c r="AX251" s="180"/>
    </row>
    <row r="252" spans="1:50" s="47" customFormat="1" ht="52.2" customHeight="1" x14ac:dyDescent="0.25">
      <c r="A252" s="164">
        <v>206</v>
      </c>
      <c r="B252" s="147" t="s">
        <v>8578</v>
      </c>
      <c r="C252" s="165">
        <v>12</v>
      </c>
      <c r="D252" s="228"/>
      <c r="E252" s="169" t="s">
        <v>1189</v>
      </c>
      <c r="F252" s="165" t="s">
        <v>1190</v>
      </c>
      <c r="G252" s="169" t="s">
        <v>1259</v>
      </c>
      <c r="H252" s="333">
        <v>2006</v>
      </c>
      <c r="I252" s="170" t="s">
        <v>1260</v>
      </c>
      <c r="J252" s="413">
        <v>71899.22</v>
      </c>
      <c r="K252" s="165" t="s">
        <v>1218</v>
      </c>
      <c r="L252" s="170" t="s">
        <v>1230</v>
      </c>
      <c r="M252" s="170" t="s">
        <v>1231</v>
      </c>
      <c r="N252" s="170" t="s">
        <v>1261</v>
      </c>
      <c r="O252" s="170" t="s">
        <v>1262</v>
      </c>
      <c r="P252" s="430" t="s">
        <v>1263</v>
      </c>
      <c r="Q252" s="431">
        <f t="shared" si="8"/>
        <v>77.139999999999986</v>
      </c>
      <c r="R252" s="431">
        <v>8.4587317647058828</v>
      </c>
      <c r="S252" s="165">
        <v>11</v>
      </c>
      <c r="T252" s="165">
        <v>90</v>
      </c>
      <c r="U252" s="431">
        <f t="shared" si="7"/>
        <v>109.45873176470587</v>
      </c>
      <c r="V252" s="165">
        <v>100</v>
      </c>
      <c r="W252" s="431">
        <v>100</v>
      </c>
      <c r="X252" s="432" t="s">
        <v>1187</v>
      </c>
      <c r="Y252" s="165">
        <v>3</v>
      </c>
      <c r="Z252" s="165">
        <v>2</v>
      </c>
      <c r="AA252" s="165">
        <v>1</v>
      </c>
      <c r="AB252" s="165">
        <v>60</v>
      </c>
      <c r="AC252" s="165"/>
      <c r="AD252" s="165">
        <v>0</v>
      </c>
      <c r="AE252" s="433">
        <v>5</v>
      </c>
      <c r="AF252" s="175">
        <v>100</v>
      </c>
      <c r="AG252" s="401" t="s">
        <v>1198</v>
      </c>
      <c r="AH252" s="402" t="s">
        <v>1189</v>
      </c>
      <c r="AI252" s="341">
        <v>100</v>
      </c>
      <c r="AJ252" s="403"/>
      <c r="AK252" s="404"/>
      <c r="AL252" s="274"/>
      <c r="AM252" s="403"/>
      <c r="AN252" s="404"/>
      <c r="AO252" s="274"/>
      <c r="AP252" s="403"/>
      <c r="AQ252" s="405"/>
      <c r="AR252" s="274"/>
      <c r="AS252" s="403"/>
      <c r="AT252" s="406"/>
      <c r="AU252" s="276"/>
      <c r="AV252" s="179"/>
      <c r="AW252" s="165"/>
      <c r="AX252" s="180"/>
    </row>
    <row r="253" spans="1:50" s="47" customFormat="1" ht="52.2" customHeight="1" x14ac:dyDescent="0.25">
      <c r="A253" s="164">
        <v>206</v>
      </c>
      <c r="B253" s="147" t="s">
        <v>8578</v>
      </c>
      <c r="C253" s="165">
        <v>13</v>
      </c>
      <c r="D253" s="228"/>
      <c r="E253" s="169" t="s">
        <v>1178</v>
      </c>
      <c r="F253" s="165" t="s">
        <v>1179</v>
      </c>
      <c r="G253" s="169" t="s">
        <v>1264</v>
      </c>
      <c r="H253" s="333">
        <v>2008</v>
      </c>
      <c r="I253" s="170" t="s">
        <v>1265</v>
      </c>
      <c r="J253" s="413">
        <v>51713.279999999999</v>
      </c>
      <c r="K253" s="165" t="s">
        <v>655</v>
      </c>
      <c r="L253" s="170" t="s">
        <v>1230</v>
      </c>
      <c r="M253" s="170" t="s">
        <v>1231</v>
      </c>
      <c r="N253" s="170" t="s">
        <v>1266</v>
      </c>
      <c r="O253" s="170" t="s">
        <v>1267</v>
      </c>
      <c r="P253" s="430" t="s">
        <v>1268</v>
      </c>
      <c r="Q253" s="431">
        <f t="shared" si="8"/>
        <v>44.14</v>
      </c>
      <c r="R253" s="431">
        <v>6.0839152941176469</v>
      </c>
      <c r="S253" s="165">
        <v>11</v>
      </c>
      <c r="T253" s="165">
        <v>57</v>
      </c>
      <c r="U253" s="431">
        <f t="shared" si="7"/>
        <v>74.083915294117645</v>
      </c>
      <c r="V253" s="165">
        <v>100</v>
      </c>
      <c r="W253" s="431">
        <v>100</v>
      </c>
      <c r="X253" s="432" t="s">
        <v>1187</v>
      </c>
      <c r="Y253" s="165">
        <v>6</v>
      </c>
      <c r="Z253" s="165">
        <v>1</v>
      </c>
      <c r="AA253" s="165">
        <v>5</v>
      </c>
      <c r="AB253" s="165">
        <v>60</v>
      </c>
      <c r="AC253" s="165">
        <v>6</v>
      </c>
      <c r="AD253" s="165">
        <v>0</v>
      </c>
      <c r="AE253" s="433">
        <v>5</v>
      </c>
      <c r="AF253" s="175">
        <v>100</v>
      </c>
      <c r="AG253" s="401" t="s">
        <v>1198</v>
      </c>
      <c r="AH253" s="402" t="s">
        <v>1189</v>
      </c>
      <c r="AI253" s="341">
        <v>100</v>
      </c>
      <c r="AJ253" s="403"/>
      <c r="AK253" s="404"/>
      <c r="AL253" s="274"/>
      <c r="AM253" s="403"/>
      <c r="AN253" s="404"/>
      <c r="AO253" s="274"/>
      <c r="AP253" s="403"/>
      <c r="AQ253" s="405"/>
      <c r="AR253" s="274"/>
      <c r="AS253" s="403"/>
      <c r="AT253" s="406"/>
      <c r="AU253" s="276"/>
      <c r="AV253" s="179"/>
      <c r="AW253" s="165"/>
      <c r="AX253" s="180"/>
    </row>
    <row r="254" spans="1:50" s="47" customFormat="1" ht="52.2" customHeight="1" x14ac:dyDescent="0.25">
      <c r="A254" s="164">
        <v>206</v>
      </c>
      <c r="B254" s="147" t="s">
        <v>8578</v>
      </c>
      <c r="C254" s="165">
        <v>15</v>
      </c>
      <c r="D254" s="228"/>
      <c r="E254" s="169" t="s">
        <v>1206</v>
      </c>
      <c r="F254" s="165" t="s">
        <v>1207</v>
      </c>
      <c r="G254" s="169" t="s">
        <v>1269</v>
      </c>
      <c r="H254" s="333">
        <v>2007</v>
      </c>
      <c r="I254" s="170" t="s">
        <v>1270</v>
      </c>
      <c r="J254" s="413">
        <v>25789.23</v>
      </c>
      <c r="K254" s="165" t="s">
        <v>2973</v>
      </c>
      <c r="L254" s="170" t="s">
        <v>1230</v>
      </c>
      <c r="M254" s="170" t="s">
        <v>1231</v>
      </c>
      <c r="N254" s="170" t="s">
        <v>1271</v>
      </c>
      <c r="O254" s="170" t="s">
        <v>1272</v>
      </c>
      <c r="P254" s="430" t="s">
        <v>1273</v>
      </c>
      <c r="Q254" s="431">
        <f t="shared" si="8"/>
        <v>17.14</v>
      </c>
      <c r="R254" s="431">
        <v>3.0340270588235292</v>
      </c>
      <c r="S254" s="165">
        <v>11</v>
      </c>
      <c r="T254" s="165">
        <v>30</v>
      </c>
      <c r="U254" s="431">
        <f t="shared" si="7"/>
        <v>44.034027058823526</v>
      </c>
      <c r="V254" s="165">
        <v>100</v>
      </c>
      <c r="W254" s="431">
        <v>100</v>
      </c>
      <c r="X254" s="432" t="s">
        <v>1187</v>
      </c>
      <c r="Y254" s="165">
        <v>1</v>
      </c>
      <c r="Z254" s="165">
        <v>2</v>
      </c>
      <c r="AA254" s="165">
        <v>3</v>
      </c>
      <c r="AB254" s="165">
        <v>60</v>
      </c>
      <c r="AC254" s="165"/>
      <c r="AD254" s="165">
        <v>0</v>
      </c>
      <c r="AE254" s="433">
        <v>5</v>
      </c>
      <c r="AF254" s="175">
        <v>100</v>
      </c>
      <c r="AG254" s="401" t="s">
        <v>1215</v>
      </c>
      <c r="AH254" s="402" t="s">
        <v>1206</v>
      </c>
      <c r="AI254" s="341">
        <v>100</v>
      </c>
      <c r="AJ254" s="403"/>
      <c r="AK254" s="404"/>
      <c r="AL254" s="274"/>
      <c r="AM254" s="403"/>
      <c r="AN254" s="404"/>
      <c r="AO254" s="274"/>
      <c r="AP254" s="403"/>
      <c r="AQ254" s="405"/>
      <c r="AR254" s="274"/>
      <c r="AS254" s="403"/>
      <c r="AT254" s="406"/>
      <c r="AU254" s="276"/>
      <c r="AV254" s="179"/>
      <c r="AW254" s="165"/>
      <c r="AX254" s="180"/>
    </row>
    <row r="255" spans="1:50" s="47" customFormat="1" ht="130.05000000000001" customHeight="1" x14ac:dyDescent="0.25">
      <c r="A255" s="164">
        <v>206</v>
      </c>
      <c r="B255" s="147" t="s">
        <v>8578</v>
      </c>
      <c r="C255" s="165">
        <v>15</v>
      </c>
      <c r="D255" s="228"/>
      <c r="E255" s="169" t="s">
        <v>1206</v>
      </c>
      <c r="F255" s="165" t="s">
        <v>1207</v>
      </c>
      <c r="G255" s="169" t="s">
        <v>1274</v>
      </c>
      <c r="H255" s="333">
        <v>2008</v>
      </c>
      <c r="I255" s="170" t="s">
        <v>1275</v>
      </c>
      <c r="J255" s="413">
        <v>23158.46</v>
      </c>
      <c r="K255" s="165" t="s">
        <v>664</v>
      </c>
      <c r="L255" s="170" t="s">
        <v>1210</v>
      </c>
      <c r="M255" s="170" t="s">
        <v>1211</v>
      </c>
      <c r="N255" s="170" t="s">
        <v>1276</v>
      </c>
      <c r="O255" s="170" t="s">
        <v>1277</v>
      </c>
      <c r="P255" s="430" t="s">
        <v>1278</v>
      </c>
      <c r="Q255" s="431">
        <f t="shared" si="8"/>
        <v>30.14</v>
      </c>
      <c r="R255" s="431">
        <v>2.7245247058823527</v>
      </c>
      <c r="S255" s="165">
        <v>14</v>
      </c>
      <c r="T255" s="165">
        <v>40</v>
      </c>
      <c r="U255" s="431">
        <f t="shared" si="7"/>
        <v>56.724524705882352</v>
      </c>
      <c r="V255" s="165">
        <v>100</v>
      </c>
      <c r="W255" s="431">
        <v>100</v>
      </c>
      <c r="X255" s="432" t="s">
        <v>1187</v>
      </c>
      <c r="Y255" s="165">
        <v>3</v>
      </c>
      <c r="Z255" s="165">
        <v>2</v>
      </c>
      <c r="AA255" s="165">
        <v>3</v>
      </c>
      <c r="AB255" s="165">
        <v>60</v>
      </c>
      <c r="AC255" s="165">
        <v>7</v>
      </c>
      <c r="AD255" s="165">
        <v>0</v>
      </c>
      <c r="AE255" s="433">
        <v>5</v>
      </c>
      <c r="AF255" s="175">
        <v>100</v>
      </c>
      <c r="AG255" s="401" t="s">
        <v>1215</v>
      </c>
      <c r="AH255" s="402" t="s">
        <v>1206</v>
      </c>
      <c r="AI255" s="341">
        <v>100</v>
      </c>
      <c r="AJ255" s="403"/>
      <c r="AK255" s="404"/>
      <c r="AL255" s="274"/>
      <c r="AM255" s="403"/>
      <c r="AN255" s="404"/>
      <c r="AO255" s="274"/>
      <c r="AP255" s="403"/>
      <c r="AQ255" s="405"/>
      <c r="AR255" s="274"/>
      <c r="AS255" s="403"/>
      <c r="AT255" s="406"/>
      <c r="AU255" s="276"/>
      <c r="AV255" s="179"/>
      <c r="AW255" s="165"/>
      <c r="AX255" s="180"/>
    </row>
    <row r="256" spans="1:50" s="47" customFormat="1" ht="77.95" customHeight="1" x14ac:dyDescent="0.25">
      <c r="A256" s="164">
        <v>206</v>
      </c>
      <c r="B256" s="147" t="s">
        <v>8578</v>
      </c>
      <c r="C256" s="165">
        <v>12</v>
      </c>
      <c r="D256" s="228"/>
      <c r="E256" s="169" t="s">
        <v>1189</v>
      </c>
      <c r="F256" s="165" t="s">
        <v>1190</v>
      </c>
      <c r="G256" s="169" t="s">
        <v>1279</v>
      </c>
      <c r="H256" s="333">
        <v>2010</v>
      </c>
      <c r="I256" s="170" t="s">
        <v>1280</v>
      </c>
      <c r="J256" s="413">
        <v>883836.04999999993</v>
      </c>
      <c r="K256" s="165" t="s">
        <v>655</v>
      </c>
      <c r="L256" s="170" t="s">
        <v>1230</v>
      </c>
      <c r="M256" s="170" t="s">
        <v>1281</v>
      </c>
      <c r="N256" s="170" t="s">
        <v>1282</v>
      </c>
      <c r="O256" s="170" t="s">
        <v>1283</v>
      </c>
      <c r="P256" s="430" t="s">
        <v>1284</v>
      </c>
      <c r="Q256" s="431">
        <f t="shared" si="8"/>
        <v>149.14000000000001</v>
      </c>
      <c r="R256" s="431">
        <v>101.31700941176472</v>
      </c>
      <c r="S256" s="165">
        <v>120</v>
      </c>
      <c r="T256" s="165">
        <v>53</v>
      </c>
      <c r="U256" s="431">
        <f t="shared" si="7"/>
        <v>274.31700941176473</v>
      </c>
      <c r="V256" s="165">
        <v>100</v>
      </c>
      <c r="W256" s="431">
        <v>100</v>
      </c>
      <c r="X256" s="432" t="s">
        <v>1187</v>
      </c>
      <c r="Y256" s="165">
        <v>3</v>
      </c>
      <c r="Z256" s="165">
        <v>5</v>
      </c>
      <c r="AA256" s="165">
        <v>2</v>
      </c>
      <c r="AB256" s="165">
        <v>60</v>
      </c>
      <c r="AC256" s="165">
        <v>8</v>
      </c>
      <c r="AD256" s="165">
        <v>0</v>
      </c>
      <c r="AE256" s="433">
        <v>5</v>
      </c>
      <c r="AF256" s="175">
        <v>100</v>
      </c>
      <c r="AG256" s="401" t="s">
        <v>1198</v>
      </c>
      <c r="AH256" s="402" t="s">
        <v>1189</v>
      </c>
      <c r="AI256" s="341">
        <v>100</v>
      </c>
      <c r="AJ256" s="403"/>
      <c r="AK256" s="404"/>
      <c r="AL256" s="274"/>
      <c r="AM256" s="403"/>
      <c r="AN256" s="404"/>
      <c r="AO256" s="274"/>
      <c r="AP256" s="403"/>
      <c r="AQ256" s="405"/>
      <c r="AR256" s="274"/>
      <c r="AS256" s="403"/>
      <c r="AT256" s="406"/>
      <c r="AU256" s="276"/>
      <c r="AV256" s="179"/>
      <c r="AW256" s="165"/>
      <c r="AX256" s="180"/>
    </row>
    <row r="257" spans="1:240" s="47" customFormat="1" ht="52.2" customHeight="1" x14ac:dyDescent="0.25">
      <c r="A257" s="164">
        <v>206</v>
      </c>
      <c r="B257" s="147" t="s">
        <v>8578</v>
      </c>
      <c r="C257" s="165">
        <v>12</v>
      </c>
      <c r="D257" s="228"/>
      <c r="E257" s="169" t="s">
        <v>1189</v>
      </c>
      <c r="F257" s="165" t="s">
        <v>1190</v>
      </c>
      <c r="G257" s="169" t="s">
        <v>1285</v>
      </c>
      <c r="H257" s="333">
        <v>2008</v>
      </c>
      <c r="I257" s="170" t="s">
        <v>1286</v>
      </c>
      <c r="J257" s="413">
        <v>65671.149999999994</v>
      </c>
      <c r="K257" s="165" t="s">
        <v>2973</v>
      </c>
      <c r="L257" s="170" t="s">
        <v>1230</v>
      </c>
      <c r="M257" s="170" t="s">
        <v>1281</v>
      </c>
      <c r="N257" s="170" t="s">
        <v>1287</v>
      </c>
      <c r="O257" s="170" t="s">
        <v>1288</v>
      </c>
      <c r="P257" s="430" t="s">
        <v>1289</v>
      </c>
      <c r="Q257" s="431">
        <f t="shared" si="8"/>
        <v>27.14</v>
      </c>
      <c r="R257" s="431">
        <v>7.7260176470588231</v>
      </c>
      <c r="S257" s="165">
        <v>11</v>
      </c>
      <c r="T257" s="165">
        <v>40</v>
      </c>
      <c r="U257" s="431">
        <f t="shared" si="7"/>
        <v>58.726017647058825</v>
      </c>
      <c r="V257" s="165">
        <v>100</v>
      </c>
      <c r="W257" s="431">
        <v>100</v>
      </c>
      <c r="X257" s="432" t="s">
        <v>1187</v>
      </c>
      <c r="Y257" s="165">
        <v>1</v>
      </c>
      <c r="Z257" s="165">
        <v>4</v>
      </c>
      <c r="AA257" s="165">
        <v>1</v>
      </c>
      <c r="AB257" s="165">
        <v>60</v>
      </c>
      <c r="AC257" s="165"/>
      <c r="AD257" s="165">
        <v>0</v>
      </c>
      <c r="AE257" s="433">
        <v>5</v>
      </c>
      <c r="AF257" s="175">
        <v>100</v>
      </c>
      <c r="AG257" s="401" t="s">
        <v>1198</v>
      </c>
      <c r="AH257" s="402" t="s">
        <v>1189</v>
      </c>
      <c r="AI257" s="341">
        <v>100</v>
      </c>
      <c r="AJ257" s="403"/>
      <c r="AK257" s="404"/>
      <c r="AL257" s="274"/>
      <c r="AM257" s="403"/>
      <c r="AN257" s="404"/>
      <c r="AO257" s="274"/>
      <c r="AP257" s="403"/>
      <c r="AQ257" s="405"/>
      <c r="AR257" s="274"/>
      <c r="AS257" s="403"/>
      <c r="AT257" s="406"/>
      <c r="AU257" s="276"/>
      <c r="AV257" s="179"/>
      <c r="AW257" s="165"/>
      <c r="AX257" s="180"/>
    </row>
    <row r="258" spans="1:240" s="47" customFormat="1" ht="52.2" customHeight="1" x14ac:dyDescent="0.25">
      <c r="A258" s="164">
        <v>206</v>
      </c>
      <c r="B258" s="147" t="s">
        <v>8578</v>
      </c>
      <c r="C258" s="165">
        <v>12</v>
      </c>
      <c r="D258" s="228"/>
      <c r="E258" s="169" t="s">
        <v>1290</v>
      </c>
      <c r="F258" s="165" t="s">
        <v>1291</v>
      </c>
      <c r="G258" s="169" t="s">
        <v>1292</v>
      </c>
      <c r="H258" s="333">
        <v>2012</v>
      </c>
      <c r="I258" s="170" t="s">
        <v>1293</v>
      </c>
      <c r="J258" s="413">
        <v>36222.54</v>
      </c>
      <c r="K258" s="165" t="s">
        <v>2973</v>
      </c>
      <c r="L258" s="170" t="s">
        <v>1230</v>
      </c>
      <c r="M258" s="170" t="s">
        <v>1281</v>
      </c>
      <c r="N258" s="170" t="s">
        <v>1294</v>
      </c>
      <c r="O258" s="170" t="s">
        <v>1295</v>
      </c>
      <c r="P258" s="430" t="s">
        <v>1296</v>
      </c>
      <c r="Q258" s="431">
        <f t="shared" si="8"/>
        <v>14.18</v>
      </c>
      <c r="R258" s="431">
        <v>4.2614752941176466</v>
      </c>
      <c r="S258" s="165">
        <v>25</v>
      </c>
      <c r="T258" s="165">
        <v>13.04</v>
      </c>
      <c r="U258" s="431">
        <f t="shared" si="7"/>
        <v>42.301475294117644</v>
      </c>
      <c r="V258" s="165">
        <v>100</v>
      </c>
      <c r="W258" s="431">
        <v>100</v>
      </c>
      <c r="X258" s="432" t="s">
        <v>1187</v>
      </c>
      <c r="Y258" s="165">
        <v>3</v>
      </c>
      <c r="Z258" s="165">
        <v>11</v>
      </c>
      <c r="AA258" s="165">
        <v>4</v>
      </c>
      <c r="AB258" s="165">
        <v>60</v>
      </c>
      <c r="AC258" s="165"/>
      <c r="AD258" s="165">
        <v>0</v>
      </c>
      <c r="AE258" s="433">
        <v>5</v>
      </c>
      <c r="AF258" s="175">
        <v>100</v>
      </c>
      <c r="AG258" s="401" t="s">
        <v>1198</v>
      </c>
      <c r="AH258" s="402" t="s">
        <v>1189</v>
      </c>
      <c r="AI258" s="341">
        <v>50</v>
      </c>
      <c r="AJ258" s="403" t="s">
        <v>1188</v>
      </c>
      <c r="AK258" s="404" t="s">
        <v>1178</v>
      </c>
      <c r="AL258" s="274">
        <v>20</v>
      </c>
      <c r="AM258" s="403"/>
      <c r="AN258" s="404"/>
      <c r="AO258" s="274"/>
      <c r="AP258" s="403"/>
      <c r="AQ258" s="405"/>
      <c r="AR258" s="274"/>
      <c r="AS258" s="403" t="s">
        <v>1222</v>
      </c>
      <c r="AT258" s="406" t="s">
        <v>1205</v>
      </c>
      <c r="AU258" s="276">
        <v>30</v>
      </c>
      <c r="AV258" s="179"/>
      <c r="AW258" s="165"/>
      <c r="AX258" s="180"/>
    </row>
    <row r="259" spans="1:240" s="47" customFormat="1" ht="52.2" customHeight="1" x14ac:dyDescent="0.25">
      <c r="A259" s="164">
        <v>206</v>
      </c>
      <c r="B259" s="147" t="s">
        <v>8578</v>
      </c>
      <c r="C259" s="165">
        <v>12</v>
      </c>
      <c r="D259" s="228"/>
      <c r="E259" s="169" t="s">
        <v>1178</v>
      </c>
      <c r="F259" s="434">
        <v>15269</v>
      </c>
      <c r="G259" s="169" t="s">
        <v>1297</v>
      </c>
      <c r="H259" s="165">
        <v>1970</v>
      </c>
      <c r="I259" s="170" t="s">
        <v>1298</v>
      </c>
      <c r="J259" s="413">
        <v>424384</v>
      </c>
      <c r="K259" s="165" t="s">
        <v>2973</v>
      </c>
      <c r="L259" s="170" t="s">
        <v>1230</v>
      </c>
      <c r="M259" s="170" t="s">
        <v>1281</v>
      </c>
      <c r="N259" s="170" t="s">
        <v>1299</v>
      </c>
      <c r="O259" s="170" t="s">
        <v>1300</v>
      </c>
      <c r="P259" s="430">
        <v>1833</v>
      </c>
      <c r="Q259" s="431">
        <f t="shared" si="8"/>
        <v>401.14</v>
      </c>
      <c r="R259" s="431">
        <v>49.927529411764709</v>
      </c>
      <c r="S259" s="165">
        <v>225</v>
      </c>
      <c r="T259" s="165">
        <v>200</v>
      </c>
      <c r="U259" s="431">
        <f t="shared" si="7"/>
        <v>474.92752941176468</v>
      </c>
      <c r="V259" s="165">
        <v>100</v>
      </c>
      <c r="W259" s="431">
        <v>100</v>
      </c>
      <c r="X259" s="432" t="s">
        <v>1187</v>
      </c>
      <c r="Y259" s="165">
        <v>1</v>
      </c>
      <c r="Z259" s="165">
        <v>4</v>
      </c>
      <c r="AA259" s="165">
        <v>1</v>
      </c>
      <c r="AB259" s="165">
        <v>60</v>
      </c>
      <c r="AC259" s="165"/>
      <c r="AD259" s="165">
        <v>0</v>
      </c>
      <c r="AE259" s="433">
        <v>5</v>
      </c>
      <c r="AF259" s="175">
        <v>100</v>
      </c>
      <c r="AG259" s="401" t="s">
        <v>1188</v>
      </c>
      <c r="AH259" s="402" t="s">
        <v>1178</v>
      </c>
      <c r="AI259" s="341">
        <v>60</v>
      </c>
      <c r="AJ259" s="403" t="s">
        <v>1198</v>
      </c>
      <c r="AK259" s="404" t="s">
        <v>1189</v>
      </c>
      <c r="AL259" s="274">
        <v>25</v>
      </c>
      <c r="AM259" s="403"/>
      <c r="AN259" s="404"/>
      <c r="AO259" s="274"/>
      <c r="AP259" s="403"/>
      <c r="AQ259" s="405"/>
      <c r="AR259" s="274"/>
      <c r="AS259" s="403" t="s">
        <v>1222</v>
      </c>
      <c r="AT259" s="406" t="s">
        <v>1205</v>
      </c>
      <c r="AU259" s="276">
        <v>15</v>
      </c>
      <c r="AV259" s="179"/>
      <c r="AW259" s="165"/>
      <c r="AX259" s="180"/>
    </row>
    <row r="260" spans="1:240" s="47" customFormat="1" ht="52.2" customHeight="1" x14ac:dyDescent="0.25">
      <c r="A260" s="164">
        <v>206</v>
      </c>
      <c r="B260" s="147" t="s">
        <v>8578</v>
      </c>
      <c r="C260" s="165">
        <v>12</v>
      </c>
      <c r="D260" s="228"/>
      <c r="E260" s="169" t="s">
        <v>1189</v>
      </c>
      <c r="F260" s="165" t="s">
        <v>1190</v>
      </c>
      <c r="G260" s="169" t="s">
        <v>1301</v>
      </c>
      <c r="H260" s="165">
        <v>1993</v>
      </c>
      <c r="I260" s="170"/>
      <c r="J260" s="413">
        <v>232075</v>
      </c>
      <c r="K260" s="165" t="s">
        <v>2973</v>
      </c>
      <c r="L260" s="170" t="s">
        <v>1230</v>
      </c>
      <c r="M260" s="170" t="s">
        <v>1281</v>
      </c>
      <c r="N260" s="170" t="s">
        <v>1302</v>
      </c>
      <c r="O260" s="170" t="s">
        <v>1303</v>
      </c>
      <c r="P260" s="430">
        <v>1884</v>
      </c>
      <c r="Q260" s="431">
        <f t="shared" si="8"/>
        <v>226.14000000000001</v>
      </c>
      <c r="R260" s="431">
        <v>27.30294117647059</v>
      </c>
      <c r="S260" s="165">
        <v>50</v>
      </c>
      <c r="T260" s="165">
        <v>200</v>
      </c>
      <c r="U260" s="431">
        <f t="shared" si="7"/>
        <v>277.3029411764706</v>
      </c>
      <c r="V260" s="165">
        <v>100</v>
      </c>
      <c r="W260" s="431">
        <v>100</v>
      </c>
      <c r="X260" s="432" t="s">
        <v>1187</v>
      </c>
      <c r="Y260" s="165">
        <v>1</v>
      </c>
      <c r="Z260" s="165">
        <v>4</v>
      </c>
      <c r="AA260" s="165">
        <v>1</v>
      </c>
      <c r="AB260" s="165">
        <v>60</v>
      </c>
      <c r="AC260" s="165"/>
      <c r="AD260" s="165">
        <v>0</v>
      </c>
      <c r="AE260" s="433">
        <v>5</v>
      </c>
      <c r="AF260" s="175">
        <v>100</v>
      </c>
      <c r="AG260" s="401" t="s">
        <v>1198</v>
      </c>
      <c r="AH260" s="402" t="s">
        <v>1189</v>
      </c>
      <c r="AI260" s="341">
        <v>30</v>
      </c>
      <c r="AJ260" s="403" t="s">
        <v>1188</v>
      </c>
      <c r="AK260" s="404" t="s">
        <v>1178</v>
      </c>
      <c r="AL260" s="274">
        <v>40</v>
      </c>
      <c r="AM260" s="403"/>
      <c r="AN260" s="404"/>
      <c r="AO260" s="274"/>
      <c r="AP260" s="403"/>
      <c r="AQ260" s="405"/>
      <c r="AR260" s="274"/>
      <c r="AS260" s="403" t="s">
        <v>1222</v>
      </c>
      <c r="AT260" s="406" t="s">
        <v>1205</v>
      </c>
      <c r="AU260" s="276">
        <v>30</v>
      </c>
      <c r="AV260" s="179"/>
      <c r="AW260" s="165"/>
      <c r="AX260" s="180"/>
    </row>
    <row r="261" spans="1:240" s="47" customFormat="1" ht="104" customHeight="1" x14ac:dyDescent="0.25">
      <c r="A261" s="164">
        <v>206</v>
      </c>
      <c r="B261" s="147" t="s">
        <v>8578</v>
      </c>
      <c r="C261" s="165">
        <v>12</v>
      </c>
      <c r="D261" s="228"/>
      <c r="E261" s="169" t="s">
        <v>1189</v>
      </c>
      <c r="F261" s="165" t="s">
        <v>1190</v>
      </c>
      <c r="G261" s="169" t="s">
        <v>1304</v>
      </c>
      <c r="H261" s="165">
        <v>1985</v>
      </c>
      <c r="I261" s="170" t="s">
        <v>1304</v>
      </c>
      <c r="J261" s="413">
        <v>376581</v>
      </c>
      <c r="K261" s="165" t="s">
        <v>2973</v>
      </c>
      <c r="L261" s="170" t="s">
        <v>1230</v>
      </c>
      <c r="M261" s="170" t="s">
        <v>1281</v>
      </c>
      <c r="N261" s="170" t="s">
        <v>1305</v>
      </c>
      <c r="O261" s="170" t="s">
        <v>1306</v>
      </c>
      <c r="P261" s="430">
        <v>1148</v>
      </c>
      <c r="Q261" s="431">
        <f t="shared" si="8"/>
        <v>226.14000000000001</v>
      </c>
      <c r="R261" s="431">
        <v>44.303647058823529</v>
      </c>
      <c r="S261" s="165">
        <v>50</v>
      </c>
      <c r="T261" s="165">
        <v>200</v>
      </c>
      <c r="U261" s="431">
        <f t="shared" si="7"/>
        <v>294.30364705882351</v>
      </c>
      <c r="V261" s="165">
        <v>100</v>
      </c>
      <c r="W261" s="431">
        <v>100</v>
      </c>
      <c r="X261" s="432" t="s">
        <v>1187</v>
      </c>
      <c r="Y261" s="165">
        <v>1</v>
      </c>
      <c r="Z261" s="165">
        <v>4</v>
      </c>
      <c r="AA261" s="165">
        <v>1</v>
      </c>
      <c r="AB261" s="165">
        <v>60</v>
      </c>
      <c r="AC261" s="165"/>
      <c r="AD261" s="165">
        <v>0</v>
      </c>
      <c r="AE261" s="433">
        <v>5</v>
      </c>
      <c r="AF261" s="175">
        <v>100</v>
      </c>
      <c r="AG261" s="401" t="s">
        <v>1198</v>
      </c>
      <c r="AH261" s="402" t="s">
        <v>1189</v>
      </c>
      <c r="AI261" s="341">
        <v>40</v>
      </c>
      <c r="AJ261" s="403" t="s">
        <v>1188</v>
      </c>
      <c r="AK261" s="404" t="s">
        <v>1178</v>
      </c>
      <c r="AL261" s="274">
        <v>30</v>
      </c>
      <c r="AM261" s="403"/>
      <c r="AN261" s="404"/>
      <c r="AO261" s="274"/>
      <c r="AP261" s="403"/>
      <c r="AQ261" s="405"/>
      <c r="AR261" s="274"/>
      <c r="AS261" s="403" t="s">
        <v>1222</v>
      </c>
      <c r="AT261" s="406" t="s">
        <v>1205</v>
      </c>
      <c r="AU261" s="276">
        <v>20</v>
      </c>
      <c r="AV261" s="179" t="s">
        <v>1222</v>
      </c>
      <c r="AW261" s="165" t="s">
        <v>1307</v>
      </c>
      <c r="AX261" s="180">
        <v>10</v>
      </c>
    </row>
    <row r="262" spans="1:240" s="47" customFormat="1" ht="52.2" customHeight="1" x14ac:dyDescent="0.25">
      <c r="A262" s="164">
        <v>206</v>
      </c>
      <c r="B262" s="147" t="s">
        <v>8578</v>
      </c>
      <c r="C262" s="165">
        <v>13</v>
      </c>
      <c r="D262" s="228"/>
      <c r="E262" s="169" t="s">
        <v>1178</v>
      </c>
      <c r="F262" s="434">
        <v>15269</v>
      </c>
      <c r="G262" s="169" t="s">
        <v>1308</v>
      </c>
      <c r="H262" s="165">
        <v>2014</v>
      </c>
      <c r="I262" s="170" t="s">
        <v>1308</v>
      </c>
      <c r="J262" s="413">
        <v>73019.62</v>
      </c>
      <c r="K262" s="165" t="s">
        <v>2973</v>
      </c>
      <c r="L262" s="170" t="s">
        <v>1230</v>
      </c>
      <c r="M262" s="170" t="s">
        <v>1281</v>
      </c>
      <c r="N262" s="170" t="s">
        <v>1309</v>
      </c>
      <c r="O262" s="170" t="s">
        <v>1310</v>
      </c>
      <c r="P262" s="430">
        <v>4739</v>
      </c>
      <c r="Q262" s="431">
        <f t="shared" si="8"/>
        <v>126.14000000000001</v>
      </c>
      <c r="R262" s="431">
        <v>7.916823529411765</v>
      </c>
      <c r="S262" s="165">
        <v>25</v>
      </c>
      <c r="T262" s="165">
        <v>125</v>
      </c>
      <c r="U262" s="431">
        <f t="shared" si="7"/>
        <v>157.91682352941177</v>
      </c>
      <c r="V262" s="165">
        <v>100</v>
      </c>
      <c r="W262" s="431">
        <v>76.61</v>
      </c>
      <c r="X262" s="432" t="s">
        <v>1187</v>
      </c>
      <c r="Y262" s="165">
        <v>3</v>
      </c>
      <c r="Z262" s="165">
        <v>10</v>
      </c>
      <c r="AA262" s="165">
        <v>5</v>
      </c>
      <c r="AB262" s="165">
        <v>60</v>
      </c>
      <c r="AC262" s="165"/>
      <c r="AD262" s="165">
        <v>0</v>
      </c>
      <c r="AE262" s="433">
        <v>5</v>
      </c>
      <c r="AF262" s="175">
        <v>100</v>
      </c>
      <c r="AG262" s="401" t="s">
        <v>1188</v>
      </c>
      <c r="AH262" s="402" t="s">
        <v>1178</v>
      </c>
      <c r="AI262" s="341">
        <v>50</v>
      </c>
      <c r="AJ262" s="403" t="s">
        <v>1198</v>
      </c>
      <c r="AK262" s="404" t="s">
        <v>1189</v>
      </c>
      <c r="AL262" s="274">
        <v>25</v>
      </c>
      <c r="AM262" s="403"/>
      <c r="AN262" s="404"/>
      <c r="AO262" s="274"/>
      <c r="AP262" s="403"/>
      <c r="AQ262" s="405"/>
      <c r="AR262" s="274"/>
      <c r="AS262" s="403" t="s">
        <v>1222</v>
      </c>
      <c r="AT262" s="406" t="s">
        <v>1205</v>
      </c>
      <c r="AU262" s="276">
        <v>10</v>
      </c>
      <c r="AV262" s="179" t="s">
        <v>1222</v>
      </c>
      <c r="AW262" s="165" t="s">
        <v>1307</v>
      </c>
      <c r="AX262" s="180">
        <v>15</v>
      </c>
    </row>
    <row r="263" spans="1:240" s="90" customFormat="1" ht="52.2" customHeight="1" x14ac:dyDescent="0.25">
      <c r="A263" s="164">
        <v>206</v>
      </c>
      <c r="B263" s="147" t="s">
        <v>8578</v>
      </c>
      <c r="C263" s="165">
        <v>13</v>
      </c>
      <c r="D263" s="228"/>
      <c r="E263" s="169" t="s">
        <v>1178</v>
      </c>
      <c r="F263" s="434">
        <v>15269</v>
      </c>
      <c r="G263" s="169" t="s">
        <v>1311</v>
      </c>
      <c r="H263" s="165">
        <v>2014</v>
      </c>
      <c r="I263" s="170" t="s">
        <v>1312</v>
      </c>
      <c r="J263" s="413">
        <v>257900.77</v>
      </c>
      <c r="K263" s="165" t="s">
        <v>2973</v>
      </c>
      <c r="L263" s="170" t="s">
        <v>1230</v>
      </c>
      <c r="M263" s="170" t="s">
        <v>1281</v>
      </c>
      <c r="N263" s="170" t="s">
        <v>1313</v>
      </c>
      <c r="O263" s="170" t="s">
        <v>1314</v>
      </c>
      <c r="P263" s="430">
        <v>4741</v>
      </c>
      <c r="Q263" s="431">
        <f t="shared" si="8"/>
        <v>166.14000000000001</v>
      </c>
      <c r="R263" s="431">
        <v>23.529411764705884</v>
      </c>
      <c r="S263" s="165">
        <v>100</v>
      </c>
      <c r="T263" s="165">
        <v>90</v>
      </c>
      <c r="U263" s="431">
        <f t="shared" si="7"/>
        <v>213.52941176470588</v>
      </c>
      <c r="V263" s="165">
        <v>100</v>
      </c>
      <c r="W263" s="431">
        <v>75.69</v>
      </c>
      <c r="X263" s="432" t="s">
        <v>1187</v>
      </c>
      <c r="Y263" s="165">
        <v>3</v>
      </c>
      <c r="Z263" s="165">
        <v>12</v>
      </c>
      <c r="AA263" s="165">
        <v>3</v>
      </c>
      <c r="AB263" s="165">
        <v>60</v>
      </c>
      <c r="AC263" s="165"/>
      <c r="AD263" s="165">
        <v>0</v>
      </c>
      <c r="AE263" s="433">
        <v>5</v>
      </c>
      <c r="AF263" s="175">
        <v>100</v>
      </c>
      <c r="AG263" s="401" t="s">
        <v>1188</v>
      </c>
      <c r="AH263" s="402" t="s">
        <v>1178</v>
      </c>
      <c r="AI263" s="341">
        <v>60</v>
      </c>
      <c r="AJ263" s="403" t="s">
        <v>1198</v>
      </c>
      <c r="AK263" s="404" t="s">
        <v>1189</v>
      </c>
      <c r="AL263" s="274">
        <v>20</v>
      </c>
      <c r="AM263" s="403"/>
      <c r="AN263" s="404"/>
      <c r="AO263" s="274"/>
      <c r="AP263" s="403"/>
      <c r="AQ263" s="405"/>
      <c r="AR263" s="274"/>
      <c r="AS263" s="403" t="s">
        <v>1222</v>
      </c>
      <c r="AT263" s="406" t="s">
        <v>1205</v>
      </c>
      <c r="AU263" s="276">
        <v>20</v>
      </c>
      <c r="AV263" s="179"/>
      <c r="AW263" s="165"/>
      <c r="AX263" s="180"/>
      <c r="AY263" s="47"/>
      <c r="AZ263" s="47"/>
      <c r="BA263" s="47"/>
      <c r="BB263" s="47"/>
      <c r="BC263" s="47"/>
      <c r="BD263" s="47"/>
      <c r="BE263" s="47"/>
      <c r="BF263" s="47"/>
      <c r="BG263" s="47"/>
      <c r="BH263" s="47"/>
      <c r="BI263" s="47"/>
      <c r="BJ263" s="47"/>
      <c r="BK263" s="47"/>
      <c r="BL263" s="47"/>
      <c r="BM263" s="47"/>
      <c r="BN263" s="47"/>
      <c r="BO263" s="47"/>
      <c r="BP263" s="47"/>
      <c r="BQ263" s="47"/>
      <c r="BR263" s="47"/>
      <c r="BS263" s="47"/>
      <c r="BT263" s="47"/>
      <c r="BU263" s="47"/>
      <c r="BV263" s="47"/>
      <c r="BW263" s="47"/>
      <c r="BX263" s="47"/>
      <c r="BY263" s="47"/>
      <c r="BZ263" s="47"/>
      <c r="CA263" s="47"/>
      <c r="CB263" s="47"/>
      <c r="CC263" s="47"/>
      <c r="CD263" s="47"/>
      <c r="CE263" s="47"/>
      <c r="CF263" s="47"/>
      <c r="CG263" s="47"/>
      <c r="CH263" s="47"/>
      <c r="CI263" s="47"/>
      <c r="CJ263" s="47"/>
      <c r="CK263" s="47"/>
      <c r="CL263" s="47"/>
      <c r="CM263" s="47"/>
      <c r="CN263" s="47"/>
      <c r="CO263" s="47"/>
      <c r="CP263" s="47"/>
      <c r="CQ263" s="47"/>
      <c r="CR263" s="47"/>
      <c r="CS263" s="47"/>
      <c r="CT263" s="47"/>
      <c r="CU263" s="47"/>
      <c r="CV263" s="47"/>
      <c r="CW263" s="47"/>
      <c r="CX263" s="47"/>
      <c r="CY263" s="47"/>
      <c r="CZ263" s="47"/>
      <c r="DA263" s="47"/>
      <c r="DB263" s="47"/>
      <c r="DC263" s="47"/>
      <c r="DD263" s="47"/>
      <c r="DE263" s="47"/>
      <c r="DF263" s="47"/>
      <c r="DG263" s="47"/>
      <c r="DH263" s="47"/>
      <c r="DI263" s="47"/>
      <c r="DJ263" s="47"/>
      <c r="DK263" s="47"/>
      <c r="DL263" s="47"/>
      <c r="DM263" s="47"/>
      <c r="DN263" s="47"/>
      <c r="DO263" s="47"/>
      <c r="DP263" s="47"/>
      <c r="DQ263" s="47"/>
      <c r="DR263" s="47"/>
      <c r="DS263" s="47"/>
      <c r="DT263" s="47"/>
      <c r="DU263" s="47"/>
      <c r="DV263" s="47"/>
      <c r="DW263" s="47"/>
      <c r="DX263" s="47"/>
      <c r="DY263" s="47"/>
      <c r="DZ263" s="47"/>
      <c r="EA263" s="47"/>
      <c r="EB263" s="47"/>
      <c r="EC263" s="47"/>
      <c r="ED263" s="47"/>
      <c r="EE263" s="47"/>
      <c r="EF263" s="47"/>
      <c r="EG263" s="47"/>
      <c r="EH263" s="47"/>
      <c r="EI263" s="47"/>
      <c r="EJ263" s="47"/>
      <c r="EK263" s="47"/>
      <c r="EL263" s="47"/>
      <c r="EM263" s="47"/>
      <c r="EN263" s="47"/>
      <c r="EO263" s="47"/>
      <c r="EP263" s="47"/>
      <c r="EQ263" s="47"/>
      <c r="ER263" s="47"/>
      <c r="ES263" s="47"/>
      <c r="ET263" s="47"/>
      <c r="EU263" s="47"/>
      <c r="EV263" s="47"/>
      <c r="EW263" s="47"/>
      <c r="EX263" s="47"/>
      <c r="EY263" s="47"/>
      <c r="EZ263" s="47"/>
      <c r="FA263" s="47"/>
      <c r="FB263" s="47"/>
      <c r="FC263" s="47"/>
      <c r="FD263" s="47"/>
      <c r="FE263" s="47"/>
      <c r="FF263" s="47"/>
      <c r="FG263" s="47"/>
      <c r="FH263" s="47"/>
      <c r="FI263" s="47"/>
      <c r="FJ263" s="47"/>
      <c r="FK263" s="47"/>
      <c r="FL263" s="47"/>
      <c r="FM263" s="47"/>
      <c r="FN263" s="47"/>
      <c r="FO263" s="47"/>
      <c r="FP263" s="47"/>
      <c r="FQ263" s="47"/>
      <c r="FR263" s="47"/>
      <c r="FS263" s="47"/>
      <c r="FT263" s="47"/>
      <c r="FU263" s="47"/>
      <c r="FV263" s="47"/>
      <c r="FW263" s="47"/>
      <c r="FX263" s="47"/>
      <c r="FY263" s="47"/>
      <c r="FZ263" s="47"/>
      <c r="GA263" s="47"/>
      <c r="GB263" s="47"/>
      <c r="GC263" s="47"/>
      <c r="GD263" s="47"/>
      <c r="GE263" s="47"/>
      <c r="GF263" s="47"/>
      <c r="GG263" s="47"/>
      <c r="GH263" s="47"/>
      <c r="GI263" s="47"/>
      <c r="GJ263" s="47"/>
      <c r="GK263" s="47"/>
      <c r="GL263" s="47"/>
      <c r="GM263" s="47"/>
      <c r="GN263" s="47"/>
      <c r="GO263" s="47"/>
      <c r="GP263" s="47"/>
      <c r="GQ263" s="47"/>
      <c r="GR263" s="47"/>
      <c r="GS263" s="47"/>
      <c r="GT263" s="47"/>
      <c r="GU263" s="47"/>
      <c r="GV263" s="47"/>
      <c r="GW263" s="47"/>
      <c r="GX263" s="47"/>
      <c r="GY263" s="47"/>
      <c r="GZ263" s="47"/>
      <c r="HA263" s="47"/>
      <c r="HB263" s="47"/>
      <c r="HC263" s="47"/>
      <c r="HD263" s="47"/>
      <c r="HE263" s="47"/>
      <c r="HF263" s="47"/>
      <c r="HG263" s="47"/>
      <c r="HH263" s="47"/>
      <c r="HI263" s="47"/>
      <c r="HJ263" s="47"/>
      <c r="HK263" s="47"/>
      <c r="HL263" s="47"/>
      <c r="HM263" s="47"/>
      <c r="HN263" s="47"/>
      <c r="HO263" s="47"/>
      <c r="HP263" s="47"/>
      <c r="HQ263" s="47"/>
      <c r="HR263" s="47"/>
      <c r="HS263" s="47"/>
      <c r="HT263" s="47"/>
      <c r="HU263" s="47"/>
      <c r="HV263" s="47"/>
      <c r="HW263" s="47"/>
      <c r="HX263" s="47"/>
      <c r="HY263" s="47"/>
      <c r="HZ263" s="47"/>
      <c r="IA263" s="47"/>
      <c r="IB263" s="47"/>
      <c r="IC263" s="47"/>
      <c r="ID263" s="47"/>
      <c r="IE263" s="47"/>
      <c r="IF263" s="47"/>
    </row>
    <row r="264" spans="1:240" s="91" customFormat="1" ht="52.2" customHeight="1" x14ac:dyDescent="0.25">
      <c r="A264" s="164">
        <v>206</v>
      </c>
      <c r="B264" s="147" t="s">
        <v>8578</v>
      </c>
      <c r="C264" s="165">
        <v>12</v>
      </c>
      <c r="D264" s="228"/>
      <c r="E264" s="169" t="s">
        <v>1290</v>
      </c>
      <c r="F264" s="165" t="s">
        <v>1291</v>
      </c>
      <c r="G264" s="169" t="s">
        <v>1315</v>
      </c>
      <c r="H264" s="165">
        <v>2013</v>
      </c>
      <c r="I264" s="170" t="s">
        <v>1316</v>
      </c>
      <c r="J264" s="413">
        <v>62366.599999999991</v>
      </c>
      <c r="K264" s="165" t="s">
        <v>2973</v>
      </c>
      <c r="L264" s="170" t="s">
        <v>1230</v>
      </c>
      <c r="M264" s="170" t="s">
        <v>1281</v>
      </c>
      <c r="N264" s="170" t="s">
        <v>1317</v>
      </c>
      <c r="O264" s="170" t="s">
        <v>1318</v>
      </c>
      <c r="P264" s="430">
        <v>4657</v>
      </c>
      <c r="Q264" s="431">
        <f t="shared" si="8"/>
        <v>46.140000000000015</v>
      </c>
      <c r="R264" s="431">
        <v>7.6458823529411761</v>
      </c>
      <c r="S264" s="165">
        <v>25</v>
      </c>
      <c r="T264" s="165">
        <v>45</v>
      </c>
      <c r="U264" s="431">
        <f t="shared" si="7"/>
        <v>77.645882352941186</v>
      </c>
      <c r="V264" s="165">
        <v>100</v>
      </c>
      <c r="W264" s="431">
        <v>76</v>
      </c>
      <c r="X264" s="432" t="s">
        <v>1187</v>
      </c>
      <c r="Y264" s="165">
        <v>3</v>
      </c>
      <c r="Z264" s="165">
        <v>1</v>
      </c>
      <c r="AA264" s="165">
        <v>4</v>
      </c>
      <c r="AB264" s="165">
        <v>60</v>
      </c>
      <c r="AC264" s="165"/>
      <c r="AD264" s="165">
        <v>0</v>
      </c>
      <c r="AE264" s="433">
        <v>5</v>
      </c>
      <c r="AF264" s="175">
        <v>100</v>
      </c>
      <c r="AG264" s="401" t="s">
        <v>1198</v>
      </c>
      <c r="AH264" s="402" t="s">
        <v>1189</v>
      </c>
      <c r="AI264" s="341">
        <v>50</v>
      </c>
      <c r="AJ264" s="403" t="s">
        <v>1188</v>
      </c>
      <c r="AK264" s="404" t="s">
        <v>1178</v>
      </c>
      <c r="AL264" s="274">
        <v>20</v>
      </c>
      <c r="AM264" s="403"/>
      <c r="AN264" s="404"/>
      <c r="AO264" s="274"/>
      <c r="AP264" s="403"/>
      <c r="AQ264" s="405"/>
      <c r="AR264" s="274"/>
      <c r="AS264" s="403" t="s">
        <v>1222</v>
      </c>
      <c r="AT264" s="406" t="s">
        <v>1205</v>
      </c>
      <c r="AU264" s="276">
        <v>30</v>
      </c>
      <c r="AV264" s="179"/>
      <c r="AW264" s="165"/>
      <c r="AX264" s="180"/>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c r="DM264" s="47"/>
      <c r="DN264" s="47"/>
      <c r="DO264" s="47"/>
      <c r="DP264" s="47"/>
      <c r="DQ264" s="47"/>
      <c r="DR264" s="47"/>
      <c r="DS264" s="47"/>
      <c r="DT264" s="47"/>
      <c r="DU264" s="47"/>
      <c r="DV264" s="47"/>
      <c r="DW264" s="47"/>
      <c r="DX264" s="47"/>
      <c r="DY264" s="47"/>
      <c r="DZ264" s="47"/>
      <c r="EA264" s="47"/>
      <c r="EB264" s="47"/>
      <c r="EC264" s="47"/>
      <c r="ED264" s="47"/>
      <c r="EE264" s="47"/>
      <c r="EF264" s="47"/>
      <c r="EG264" s="47"/>
      <c r="EH264" s="47"/>
      <c r="EI264" s="47"/>
      <c r="EJ264" s="47"/>
      <c r="EK264" s="47"/>
      <c r="EL264" s="47"/>
      <c r="EM264" s="47"/>
      <c r="EN264" s="47"/>
      <c r="EO264" s="47"/>
      <c r="EP264" s="47"/>
      <c r="EQ264" s="47"/>
      <c r="ER264" s="47"/>
      <c r="ES264" s="47"/>
      <c r="ET264" s="47"/>
      <c r="EU264" s="47"/>
      <c r="EV264" s="47"/>
      <c r="EW264" s="47"/>
      <c r="EX264" s="47"/>
      <c r="EY264" s="47"/>
      <c r="EZ264" s="47"/>
      <c r="FA264" s="47"/>
      <c r="FB264" s="47"/>
      <c r="FC264" s="47"/>
      <c r="FD264" s="47"/>
      <c r="FE264" s="47"/>
      <c r="FF264" s="47"/>
      <c r="FG264" s="47"/>
      <c r="FH264" s="47"/>
      <c r="FI264" s="47"/>
      <c r="FJ264" s="47"/>
      <c r="FK264" s="47"/>
      <c r="FL264" s="47"/>
      <c r="FM264" s="47"/>
      <c r="FN264" s="47"/>
      <c r="FO264" s="47"/>
      <c r="FP264" s="47"/>
      <c r="FQ264" s="47"/>
      <c r="FR264" s="47"/>
      <c r="FS264" s="47"/>
      <c r="FT264" s="47"/>
      <c r="FU264" s="47"/>
      <c r="FV264" s="47"/>
      <c r="FW264" s="47"/>
      <c r="FX264" s="47"/>
      <c r="FY264" s="47"/>
      <c r="FZ264" s="47"/>
      <c r="GA264" s="47"/>
      <c r="GB264" s="47"/>
      <c r="GC264" s="47"/>
      <c r="GD264" s="47"/>
      <c r="GE264" s="47"/>
      <c r="GF264" s="47"/>
      <c r="GG264" s="47"/>
      <c r="GH264" s="47"/>
      <c r="GI264" s="47"/>
      <c r="GJ264" s="47"/>
      <c r="GK264" s="47"/>
      <c r="GL264" s="47"/>
      <c r="GM264" s="47"/>
      <c r="GN264" s="47"/>
      <c r="GO264" s="47"/>
      <c r="GP264" s="47"/>
      <c r="GQ264" s="47"/>
      <c r="GR264" s="47"/>
      <c r="GS264" s="47"/>
      <c r="GT264" s="47"/>
      <c r="GU264" s="47"/>
      <c r="GV264" s="47"/>
      <c r="GW264" s="47"/>
      <c r="GX264" s="47"/>
      <c r="GY264" s="47"/>
      <c r="GZ264" s="47"/>
      <c r="HA264" s="47"/>
      <c r="HB264" s="47"/>
      <c r="HC264" s="47"/>
      <c r="HD264" s="47"/>
      <c r="HE264" s="47"/>
      <c r="HF264" s="47"/>
      <c r="HG264" s="47"/>
      <c r="HH264" s="47"/>
      <c r="HI264" s="47"/>
      <c r="HJ264" s="47"/>
      <c r="HK264" s="47"/>
      <c r="HL264" s="47"/>
      <c r="HM264" s="47"/>
      <c r="HN264" s="47"/>
      <c r="HO264" s="47"/>
      <c r="HP264" s="47"/>
      <c r="HQ264" s="47"/>
      <c r="HR264" s="47"/>
      <c r="HS264" s="47"/>
      <c r="HT264" s="47"/>
      <c r="HU264" s="47"/>
      <c r="HV264" s="47"/>
      <c r="HW264" s="47"/>
      <c r="HX264" s="47"/>
      <c r="HY264" s="47"/>
      <c r="HZ264" s="47"/>
      <c r="IA264" s="47"/>
      <c r="IB264" s="47"/>
      <c r="IC264" s="47"/>
      <c r="ID264" s="47"/>
      <c r="IE264" s="47"/>
      <c r="IF264" s="47"/>
    </row>
    <row r="265" spans="1:240" s="91" customFormat="1" ht="52.2" customHeight="1" x14ac:dyDescent="0.25">
      <c r="A265" s="164">
        <v>206</v>
      </c>
      <c r="B265" s="147" t="s">
        <v>8578</v>
      </c>
      <c r="C265" s="165">
        <v>12</v>
      </c>
      <c r="D265" s="228" t="s">
        <v>1198</v>
      </c>
      <c r="E265" s="169" t="s">
        <v>1189</v>
      </c>
      <c r="F265" s="165" t="s">
        <v>1190</v>
      </c>
      <c r="G265" s="169" t="s">
        <v>1319</v>
      </c>
      <c r="H265" s="165">
        <v>2015</v>
      </c>
      <c r="I265" s="170" t="s">
        <v>1320</v>
      </c>
      <c r="J265" s="413">
        <v>96922.38</v>
      </c>
      <c r="K265" s="165" t="s">
        <v>694</v>
      </c>
      <c r="L265" s="170" t="s">
        <v>1230</v>
      </c>
      <c r="M265" s="170" t="s">
        <v>1281</v>
      </c>
      <c r="N265" s="170" t="s">
        <v>1321</v>
      </c>
      <c r="O265" s="170" t="s">
        <v>1322</v>
      </c>
      <c r="P265" s="430">
        <v>4838</v>
      </c>
      <c r="Q265" s="431">
        <f t="shared" si="8"/>
        <v>46.14</v>
      </c>
      <c r="R265" s="431">
        <v>11.402588235294118</v>
      </c>
      <c r="S265" s="165">
        <v>25</v>
      </c>
      <c r="T265" s="165">
        <v>45</v>
      </c>
      <c r="U265" s="431">
        <f t="shared" si="7"/>
        <v>81.402588235294118</v>
      </c>
      <c r="V265" s="165">
        <v>100</v>
      </c>
      <c r="W265" s="431">
        <v>60</v>
      </c>
      <c r="X265" s="432" t="s">
        <v>1187</v>
      </c>
      <c r="Y265" s="165">
        <v>3</v>
      </c>
      <c r="Z265" s="165">
        <v>4</v>
      </c>
      <c r="AA265" s="165">
        <v>1</v>
      </c>
      <c r="AB265" s="165">
        <v>60</v>
      </c>
      <c r="AC265" s="165">
        <v>125</v>
      </c>
      <c r="AD265" s="165">
        <v>0</v>
      </c>
      <c r="AE265" s="433">
        <v>5</v>
      </c>
      <c r="AF265" s="175">
        <v>100</v>
      </c>
      <c r="AG265" s="401" t="s">
        <v>1198</v>
      </c>
      <c r="AH265" s="402" t="s">
        <v>1189</v>
      </c>
      <c r="AI265" s="341">
        <v>45</v>
      </c>
      <c r="AJ265" s="403" t="s">
        <v>1188</v>
      </c>
      <c r="AK265" s="404" t="s">
        <v>1178</v>
      </c>
      <c r="AL265" s="274">
        <v>45</v>
      </c>
      <c r="AM265" s="403"/>
      <c r="AN265" s="404"/>
      <c r="AO265" s="274"/>
      <c r="AP265" s="403"/>
      <c r="AQ265" s="405"/>
      <c r="AR265" s="274"/>
      <c r="AS265" s="403" t="s">
        <v>1222</v>
      </c>
      <c r="AT265" s="406" t="s">
        <v>1205</v>
      </c>
      <c r="AU265" s="276">
        <v>10</v>
      </c>
      <c r="AV265" s="179"/>
      <c r="AW265" s="165"/>
      <c r="AX265" s="180"/>
      <c r="AY265" s="90"/>
      <c r="AZ265" s="90"/>
      <c r="BA265" s="90"/>
      <c r="BB265" s="90"/>
      <c r="BC265" s="90"/>
      <c r="BD265" s="90"/>
      <c r="BE265" s="90"/>
      <c r="BF265" s="90"/>
      <c r="BG265" s="90"/>
      <c r="BH265" s="90"/>
      <c r="BI265" s="90"/>
      <c r="BJ265" s="90"/>
      <c r="BK265" s="90"/>
      <c r="BL265" s="90"/>
      <c r="BM265" s="90"/>
      <c r="BN265" s="90"/>
      <c r="BO265" s="90"/>
      <c r="BP265" s="90"/>
      <c r="BQ265" s="90"/>
      <c r="BR265" s="90"/>
      <c r="BS265" s="90"/>
      <c r="BT265" s="90"/>
      <c r="BU265" s="90"/>
      <c r="BV265" s="90"/>
      <c r="BW265" s="90"/>
      <c r="BX265" s="90"/>
      <c r="BY265" s="90"/>
      <c r="BZ265" s="90"/>
      <c r="CA265" s="90"/>
      <c r="CB265" s="90"/>
      <c r="CC265" s="90"/>
      <c r="CD265" s="90"/>
      <c r="CE265" s="90"/>
      <c r="CF265" s="90"/>
      <c r="CG265" s="90"/>
      <c r="CH265" s="90"/>
      <c r="CI265" s="90"/>
      <c r="CJ265" s="90"/>
      <c r="CK265" s="90"/>
      <c r="CL265" s="90"/>
      <c r="CM265" s="90"/>
      <c r="CN265" s="90"/>
      <c r="CO265" s="90"/>
      <c r="CP265" s="90"/>
      <c r="CQ265" s="90"/>
      <c r="CR265" s="90"/>
      <c r="CS265" s="90"/>
      <c r="CT265" s="90"/>
      <c r="CU265" s="90"/>
      <c r="CV265" s="90"/>
      <c r="CW265" s="90"/>
      <c r="CX265" s="90"/>
      <c r="CY265" s="90"/>
      <c r="CZ265" s="90"/>
      <c r="DA265" s="90"/>
      <c r="DB265" s="90"/>
      <c r="DC265" s="90"/>
      <c r="DD265" s="90"/>
      <c r="DE265" s="90"/>
      <c r="DF265" s="90"/>
      <c r="DG265" s="90"/>
      <c r="DH265" s="90"/>
      <c r="DI265" s="90"/>
      <c r="DJ265" s="90"/>
      <c r="DK265" s="90"/>
      <c r="DL265" s="90"/>
      <c r="DM265" s="90"/>
      <c r="DN265" s="90"/>
      <c r="DO265" s="90"/>
      <c r="DP265" s="90"/>
      <c r="DQ265" s="90"/>
      <c r="DR265" s="90"/>
      <c r="DS265" s="90"/>
      <c r="DT265" s="90"/>
      <c r="DU265" s="90"/>
      <c r="DV265" s="90"/>
      <c r="DW265" s="90"/>
      <c r="DX265" s="90"/>
      <c r="DY265" s="90"/>
      <c r="DZ265" s="90"/>
      <c r="EA265" s="90"/>
      <c r="EB265" s="90"/>
      <c r="EC265" s="90"/>
      <c r="ED265" s="90"/>
      <c r="EE265" s="90"/>
      <c r="EF265" s="90"/>
      <c r="EG265" s="90"/>
      <c r="EH265" s="90"/>
      <c r="EI265" s="90"/>
      <c r="EJ265" s="90"/>
      <c r="EK265" s="90"/>
      <c r="EL265" s="90"/>
      <c r="EM265" s="90"/>
      <c r="EN265" s="90"/>
      <c r="EO265" s="90"/>
      <c r="EP265" s="90"/>
      <c r="EQ265" s="90"/>
      <c r="ER265" s="90"/>
      <c r="ES265" s="90"/>
      <c r="ET265" s="90"/>
      <c r="EU265" s="90"/>
      <c r="EV265" s="90"/>
      <c r="EW265" s="90"/>
      <c r="EX265" s="90"/>
      <c r="EY265" s="90"/>
      <c r="EZ265" s="90"/>
      <c r="FA265" s="90"/>
      <c r="FB265" s="90"/>
      <c r="FC265" s="90"/>
      <c r="FD265" s="90"/>
      <c r="FE265" s="90"/>
      <c r="FF265" s="90"/>
      <c r="FG265" s="90"/>
      <c r="FH265" s="90"/>
      <c r="FI265" s="90"/>
      <c r="FJ265" s="90"/>
      <c r="FK265" s="90"/>
      <c r="FL265" s="90"/>
      <c r="FM265" s="90"/>
      <c r="FN265" s="90"/>
      <c r="FO265" s="90"/>
      <c r="FP265" s="90"/>
      <c r="FQ265" s="90"/>
      <c r="FR265" s="90"/>
      <c r="FS265" s="90"/>
      <c r="FT265" s="90"/>
      <c r="FU265" s="90"/>
      <c r="FV265" s="90"/>
      <c r="FW265" s="90"/>
      <c r="FX265" s="90"/>
      <c r="FY265" s="90"/>
      <c r="FZ265" s="90"/>
      <c r="GA265" s="90"/>
      <c r="GB265" s="90"/>
      <c r="GC265" s="90"/>
      <c r="GD265" s="90"/>
      <c r="GE265" s="90"/>
      <c r="GF265" s="90"/>
      <c r="GG265" s="90"/>
      <c r="GH265" s="90"/>
      <c r="GI265" s="90"/>
      <c r="GJ265" s="90"/>
      <c r="GK265" s="90"/>
      <c r="GL265" s="90"/>
      <c r="GM265" s="90"/>
      <c r="GN265" s="90"/>
      <c r="GO265" s="90"/>
      <c r="GP265" s="90"/>
      <c r="GQ265" s="90"/>
      <c r="GR265" s="90"/>
      <c r="GS265" s="90"/>
      <c r="GT265" s="90"/>
      <c r="GU265" s="90"/>
      <c r="GV265" s="90"/>
      <c r="GW265" s="90"/>
      <c r="GX265" s="90"/>
      <c r="GY265" s="90"/>
      <c r="GZ265" s="90"/>
      <c r="HA265" s="90"/>
      <c r="HB265" s="90"/>
      <c r="HC265" s="90"/>
      <c r="HD265" s="90"/>
      <c r="HE265" s="90"/>
      <c r="HF265" s="90"/>
      <c r="HG265" s="90"/>
      <c r="HH265" s="90"/>
      <c r="HI265" s="90"/>
      <c r="HJ265" s="90"/>
      <c r="HK265" s="90"/>
      <c r="HL265" s="90"/>
      <c r="HM265" s="90"/>
      <c r="HN265" s="90"/>
      <c r="HO265" s="90"/>
      <c r="HP265" s="90"/>
      <c r="HQ265" s="90"/>
      <c r="HR265" s="90"/>
      <c r="HS265" s="90"/>
      <c r="HT265" s="90"/>
      <c r="HU265" s="90"/>
      <c r="HV265" s="90"/>
      <c r="HW265" s="90"/>
      <c r="HX265" s="90"/>
      <c r="HY265" s="90"/>
      <c r="HZ265" s="90"/>
      <c r="IA265" s="90"/>
      <c r="IB265" s="90"/>
      <c r="IC265" s="90"/>
      <c r="ID265" s="90"/>
      <c r="IE265" s="90"/>
      <c r="IF265" s="90"/>
    </row>
    <row r="266" spans="1:240" s="91" customFormat="1" ht="52.2" customHeight="1" x14ac:dyDescent="0.25">
      <c r="A266" s="164">
        <v>206</v>
      </c>
      <c r="B266" s="147" t="s">
        <v>8578</v>
      </c>
      <c r="C266" s="434">
        <v>13</v>
      </c>
      <c r="D266" s="434" t="s">
        <v>1188</v>
      </c>
      <c r="E266" s="435" t="s">
        <v>1178</v>
      </c>
      <c r="F266" s="434">
        <v>15269</v>
      </c>
      <c r="G266" s="334" t="s">
        <v>1323</v>
      </c>
      <c r="H266" s="434">
        <v>2016</v>
      </c>
      <c r="I266" s="342" t="s">
        <v>1324</v>
      </c>
      <c r="J266" s="278">
        <v>54786.3</v>
      </c>
      <c r="K266" s="434" t="s">
        <v>694</v>
      </c>
      <c r="L266" s="170" t="s">
        <v>1230</v>
      </c>
      <c r="M266" s="170" t="s">
        <v>1281</v>
      </c>
      <c r="N266" s="170" t="s">
        <v>1299</v>
      </c>
      <c r="O266" s="170" t="s">
        <v>1300</v>
      </c>
      <c r="P266" s="436">
        <v>4866</v>
      </c>
      <c r="Q266" s="431">
        <f t="shared" si="8"/>
        <v>401.14000000000004</v>
      </c>
      <c r="R266" s="431">
        <v>6.4454470588235298</v>
      </c>
      <c r="S266" s="165">
        <v>225</v>
      </c>
      <c r="T266" s="165">
        <v>200</v>
      </c>
      <c r="U266" s="431">
        <f t="shared" si="7"/>
        <v>431.44544705882356</v>
      </c>
      <c r="V266" s="165">
        <v>100</v>
      </c>
      <c r="W266" s="437">
        <v>50</v>
      </c>
      <c r="X266" s="432" t="s">
        <v>1187</v>
      </c>
      <c r="Y266" s="165">
        <v>1</v>
      </c>
      <c r="Z266" s="165">
        <v>4</v>
      </c>
      <c r="AA266" s="165">
        <v>1</v>
      </c>
      <c r="AB266" s="165">
        <v>60</v>
      </c>
      <c r="AC266" s="434" t="s">
        <v>1325</v>
      </c>
      <c r="AD266" s="165">
        <v>0</v>
      </c>
      <c r="AE266" s="433">
        <v>5</v>
      </c>
      <c r="AF266" s="175">
        <v>100</v>
      </c>
      <c r="AG266" s="401" t="s">
        <v>1188</v>
      </c>
      <c r="AH266" s="402" t="s">
        <v>1178</v>
      </c>
      <c r="AI266" s="341">
        <v>60</v>
      </c>
      <c r="AJ266" s="403" t="s">
        <v>1198</v>
      </c>
      <c r="AK266" s="404" t="s">
        <v>1189</v>
      </c>
      <c r="AL266" s="274">
        <v>25</v>
      </c>
      <c r="AM266" s="438"/>
      <c r="AN266" s="439"/>
      <c r="AO266" s="440"/>
      <c r="AP266" s="438"/>
      <c r="AQ266" s="441"/>
      <c r="AR266" s="440"/>
      <c r="AS266" s="403" t="s">
        <v>1222</v>
      </c>
      <c r="AT266" s="406" t="s">
        <v>1205</v>
      </c>
      <c r="AU266" s="442">
        <v>15</v>
      </c>
      <c r="AV266" s="443"/>
      <c r="AW266" s="434"/>
      <c r="AX266" s="444"/>
    </row>
    <row r="267" spans="1:240" s="91" customFormat="1" ht="52.2" customHeight="1" x14ac:dyDescent="0.25">
      <c r="A267" s="164">
        <v>206</v>
      </c>
      <c r="B267" s="147" t="s">
        <v>8578</v>
      </c>
      <c r="C267" s="434">
        <v>13</v>
      </c>
      <c r="D267" s="434" t="s">
        <v>1188</v>
      </c>
      <c r="E267" s="435" t="s">
        <v>1178</v>
      </c>
      <c r="F267" s="434">
        <v>15269</v>
      </c>
      <c r="G267" s="334" t="s">
        <v>1326</v>
      </c>
      <c r="H267" s="434">
        <v>2016</v>
      </c>
      <c r="I267" s="445" t="s">
        <v>1327</v>
      </c>
      <c r="J267" s="278">
        <v>31145.15</v>
      </c>
      <c r="K267" s="434" t="s">
        <v>694</v>
      </c>
      <c r="L267" s="170" t="s">
        <v>1230</v>
      </c>
      <c r="M267" s="170" t="s">
        <v>1281</v>
      </c>
      <c r="N267" s="170" t="s">
        <v>1299</v>
      </c>
      <c r="O267" s="170" t="s">
        <v>1300</v>
      </c>
      <c r="P267" s="436">
        <v>4873</v>
      </c>
      <c r="Q267" s="431">
        <f t="shared" si="8"/>
        <v>401.13999999999993</v>
      </c>
      <c r="R267" s="431">
        <v>3.6641352941176475</v>
      </c>
      <c r="S267" s="165">
        <v>225</v>
      </c>
      <c r="T267" s="165">
        <v>200</v>
      </c>
      <c r="U267" s="431">
        <f t="shared" si="7"/>
        <v>428.66413529411761</v>
      </c>
      <c r="V267" s="165">
        <v>100</v>
      </c>
      <c r="W267" s="437">
        <v>46.7</v>
      </c>
      <c r="X267" s="432" t="s">
        <v>1187</v>
      </c>
      <c r="Y267" s="165">
        <v>1</v>
      </c>
      <c r="Z267" s="165">
        <v>4</v>
      </c>
      <c r="AA267" s="165">
        <v>1</v>
      </c>
      <c r="AB267" s="165">
        <v>60</v>
      </c>
      <c r="AC267" s="434" t="s">
        <v>1325</v>
      </c>
      <c r="AD267" s="165">
        <v>0</v>
      </c>
      <c r="AE267" s="433">
        <v>5</v>
      </c>
      <c r="AF267" s="175">
        <v>100</v>
      </c>
      <c r="AG267" s="401" t="s">
        <v>1188</v>
      </c>
      <c r="AH267" s="402" t="s">
        <v>1178</v>
      </c>
      <c r="AI267" s="341">
        <v>60</v>
      </c>
      <c r="AJ267" s="403" t="s">
        <v>1198</v>
      </c>
      <c r="AK267" s="404" t="s">
        <v>1189</v>
      </c>
      <c r="AL267" s="274">
        <v>25</v>
      </c>
      <c r="AM267" s="438"/>
      <c r="AN267" s="439"/>
      <c r="AO267" s="440"/>
      <c r="AP267" s="438"/>
      <c r="AQ267" s="441"/>
      <c r="AR267" s="440"/>
      <c r="AS267" s="403" t="s">
        <v>1222</v>
      </c>
      <c r="AT267" s="406" t="s">
        <v>1205</v>
      </c>
      <c r="AU267" s="442">
        <v>15</v>
      </c>
      <c r="AV267" s="443"/>
      <c r="AW267" s="434"/>
      <c r="AX267" s="444"/>
    </row>
    <row r="268" spans="1:240" s="91" customFormat="1" ht="52.2" customHeight="1" x14ac:dyDescent="0.25">
      <c r="A268" s="164">
        <v>206</v>
      </c>
      <c r="B268" s="147" t="s">
        <v>8578</v>
      </c>
      <c r="C268" s="434">
        <v>13</v>
      </c>
      <c r="D268" s="434" t="s">
        <v>1188</v>
      </c>
      <c r="E268" s="435" t="s">
        <v>1178</v>
      </c>
      <c r="F268" s="434">
        <v>15269</v>
      </c>
      <c r="G268" s="169" t="s">
        <v>1264</v>
      </c>
      <c r="H268" s="434">
        <v>2016</v>
      </c>
      <c r="I268" s="445" t="s">
        <v>1328</v>
      </c>
      <c r="J268" s="278">
        <v>40121.15</v>
      </c>
      <c r="K268" s="434" t="s">
        <v>694</v>
      </c>
      <c r="L268" s="170" t="s">
        <v>1230</v>
      </c>
      <c r="M268" s="170" t="s">
        <v>1281</v>
      </c>
      <c r="N268" s="170" t="s">
        <v>1266</v>
      </c>
      <c r="O268" s="170" t="s">
        <v>1267</v>
      </c>
      <c r="P268" s="436">
        <v>4933</v>
      </c>
      <c r="Q268" s="431">
        <f t="shared" si="8"/>
        <v>44.14</v>
      </c>
      <c r="R268" s="431">
        <v>4.7201352941176475</v>
      </c>
      <c r="S268" s="165">
        <v>11</v>
      </c>
      <c r="T268" s="165">
        <v>57</v>
      </c>
      <c r="U268" s="431">
        <f t="shared" si="7"/>
        <v>72.720135294117654</v>
      </c>
      <c r="V268" s="165">
        <v>100</v>
      </c>
      <c r="W268" s="437">
        <v>45</v>
      </c>
      <c r="X268" s="432" t="s">
        <v>1187</v>
      </c>
      <c r="Y268" s="165">
        <v>6</v>
      </c>
      <c r="Z268" s="165">
        <v>1</v>
      </c>
      <c r="AA268" s="165">
        <v>5</v>
      </c>
      <c r="AB268" s="165">
        <v>60</v>
      </c>
      <c r="AC268" s="434" t="s">
        <v>1325</v>
      </c>
      <c r="AD268" s="165">
        <v>0</v>
      </c>
      <c r="AE268" s="433">
        <v>5</v>
      </c>
      <c r="AF268" s="175">
        <v>100</v>
      </c>
      <c r="AG268" s="401" t="s">
        <v>1188</v>
      </c>
      <c r="AH268" s="402" t="s">
        <v>1178</v>
      </c>
      <c r="AI268" s="341">
        <v>40</v>
      </c>
      <c r="AJ268" s="403" t="s">
        <v>1198</v>
      </c>
      <c r="AK268" s="404" t="s">
        <v>1189</v>
      </c>
      <c r="AL268" s="274">
        <v>30</v>
      </c>
      <c r="AM268" s="438"/>
      <c r="AN268" s="439"/>
      <c r="AO268" s="440"/>
      <c r="AP268" s="438"/>
      <c r="AQ268" s="441"/>
      <c r="AR268" s="440"/>
      <c r="AS268" s="403"/>
      <c r="AT268" s="406"/>
      <c r="AU268" s="442"/>
      <c r="AV268" s="443"/>
      <c r="AW268" s="434"/>
      <c r="AX268" s="444"/>
    </row>
    <row r="269" spans="1:240" s="91" customFormat="1" ht="52.2" customHeight="1" x14ac:dyDescent="0.25">
      <c r="A269" s="164">
        <v>206</v>
      </c>
      <c r="B269" s="147" t="s">
        <v>8578</v>
      </c>
      <c r="C269" s="165">
        <v>15</v>
      </c>
      <c r="D269" s="228" t="s">
        <v>1329</v>
      </c>
      <c r="E269" s="169" t="s">
        <v>1206</v>
      </c>
      <c r="F269" s="165" t="s">
        <v>1207</v>
      </c>
      <c r="G269" s="169" t="s">
        <v>1330</v>
      </c>
      <c r="H269" s="165">
        <v>2017</v>
      </c>
      <c r="I269" s="170" t="s">
        <v>1331</v>
      </c>
      <c r="J269" s="413">
        <v>75051.34</v>
      </c>
      <c r="K269" s="165" t="s">
        <v>694</v>
      </c>
      <c r="L269" s="170" t="s">
        <v>1210</v>
      </c>
      <c r="M269" s="170" t="s">
        <v>1211</v>
      </c>
      <c r="N269" s="170" t="s">
        <v>1225</v>
      </c>
      <c r="O269" s="170" t="s">
        <v>1226</v>
      </c>
      <c r="P269" s="430">
        <v>4920</v>
      </c>
      <c r="Q269" s="431">
        <f t="shared" si="8"/>
        <v>26.14</v>
      </c>
      <c r="R269" s="431">
        <v>8.8295694117647052</v>
      </c>
      <c r="S269" s="165">
        <v>15</v>
      </c>
      <c r="T269" s="165">
        <v>35</v>
      </c>
      <c r="U269" s="431">
        <f>SUM(R269:T269)</f>
        <v>58.829569411764709</v>
      </c>
      <c r="V269" s="165">
        <v>0</v>
      </c>
      <c r="W269" s="431">
        <v>35</v>
      </c>
      <c r="X269" s="432" t="s">
        <v>1187</v>
      </c>
      <c r="Y269" s="165">
        <v>1</v>
      </c>
      <c r="Z269" s="165">
        <v>2</v>
      </c>
      <c r="AA269" s="165">
        <v>3</v>
      </c>
      <c r="AB269" s="165">
        <v>60</v>
      </c>
      <c r="AC269" s="434" t="s">
        <v>1332</v>
      </c>
      <c r="AD269" s="165">
        <v>0</v>
      </c>
      <c r="AE269" s="433">
        <v>5</v>
      </c>
      <c r="AF269" s="175">
        <v>100</v>
      </c>
      <c r="AG269" s="401" t="s">
        <v>1215</v>
      </c>
      <c r="AH269" s="402" t="s">
        <v>1206</v>
      </c>
      <c r="AI269" s="341">
        <v>100</v>
      </c>
      <c r="AJ269" s="403"/>
      <c r="AK269" s="404"/>
      <c r="AL269" s="274"/>
      <c r="AM269" s="403"/>
      <c r="AN269" s="404"/>
      <c r="AO269" s="274"/>
      <c r="AP269" s="403"/>
      <c r="AQ269" s="405"/>
      <c r="AR269" s="274"/>
      <c r="AS269" s="403"/>
      <c r="AT269" s="406"/>
      <c r="AU269" s="276"/>
      <c r="AV269" s="179"/>
      <c r="AW269" s="165"/>
      <c r="AX269" s="180"/>
    </row>
    <row r="270" spans="1:240" s="47" customFormat="1" ht="52.2" customHeight="1" x14ac:dyDescent="0.25">
      <c r="A270" s="164">
        <v>206</v>
      </c>
      <c r="B270" s="147" t="s">
        <v>8578</v>
      </c>
      <c r="C270" s="165">
        <v>12</v>
      </c>
      <c r="D270" s="228" t="s">
        <v>1198</v>
      </c>
      <c r="E270" s="169" t="s">
        <v>1290</v>
      </c>
      <c r="F270" s="165">
        <v>18475</v>
      </c>
      <c r="G270" s="169" t="s">
        <v>1333</v>
      </c>
      <c r="H270" s="165">
        <v>2017</v>
      </c>
      <c r="I270" s="170" t="s">
        <v>1334</v>
      </c>
      <c r="J270" s="413">
        <v>26789.32</v>
      </c>
      <c r="K270" s="165" t="s">
        <v>2973</v>
      </c>
      <c r="L270" s="170" t="s">
        <v>1230</v>
      </c>
      <c r="M270" s="170" t="s">
        <v>1281</v>
      </c>
      <c r="N270" s="170" t="s">
        <v>1335</v>
      </c>
      <c r="O270" s="170" t="s">
        <v>1336</v>
      </c>
      <c r="P270" s="430">
        <v>4929</v>
      </c>
      <c r="Q270" s="431">
        <f>U270-R270-10.82-13.04</f>
        <v>14.18</v>
      </c>
      <c r="R270" s="431">
        <v>4.2614752941176466</v>
      </c>
      <c r="S270" s="165">
        <v>25</v>
      </c>
      <c r="T270" s="165">
        <v>13.04</v>
      </c>
      <c r="U270" s="431">
        <f>SUM(R270:T270)</f>
        <v>42.301475294117644</v>
      </c>
      <c r="V270" s="165">
        <v>100</v>
      </c>
      <c r="W270" s="431">
        <v>28.3</v>
      </c>
      <c r="X270" s="432" t="s">
        <v>1187</v>
      </c>
      <c r="Y270" s="165">
        <v>3</v>
      </c>
      <c r="Z270" s="165">
        <v>11</v>
      </c>
      <c r="AA270" s="165">
        <v>4</v>
      </c>
      <c r="AB270" s="165">
        <v>60</v>
      </c>
      <c r="AC270" s="165"/>
      <c r="AD270" s="165">
        <v>0</v>
      </c>
      <c r="AE270" s="433">
        <v>5</v>
      </c>
      <c r="AF270" s="175">
        <v>100</v>
      </c>
      <c r="AG270" s="401" t="s">
        <v>1198</v>
      </c>
      <c r="AH270" s="402" t="s">
        <v>1189</v>
      </c>
      <c r="AI270" s="341">
        <v>50</v>
      </c>
      <c r="AJ270" s="403" t="s">
        <v>1188</v>
      </c>
      <c r="AK270" s="404" t="s">
        <v>1178</v>
      </c>
      <c r="AL270" s="274">
        <v>20</v>
      </c>
      <c r="AM270" s="403"/>
      <c r="AN270" s="404"/>
      <c r="AO270" s="274"/>
      <c r="AP270" s="403"/>
      <c r="AQ270" s="405"/>
      <c r="AR270" s="274"/>
      <c r="AS270" s="403" t="s">
        <v>1222</v>
      </c>
      <c r="AT270" s="406" t="s">
        <v>1205</v>
      </c>
      <c r="AU270" s="276">
        <v>30</v>
      </c>
      <c r="AV270" s="179"/>
      <c r="AW270" s="165"/>
      <c r="AX270" s="180"/>
      <c r="AY270" s="91"/>
      <c r="AZ270" s="91"/>
      <c r="BA270" s="91"/>
      <c r="BB270" s="91"/>
      <c r="BC270" s="91"/>
      <c r="BD270" s="91"/>
      <c r="BE270" s="91"/>
      <c r="BF270" s="91"/>
      <c r="BG270" s="91"/>
      <c r="BH270" s="91"/>
      <c r="BI270" s="91"/>
      <c r="BJ270" s="91"/>
      <c r="BK270" s="91"/>
      <c r="BL270" s="91"/>
      <c r="BM270" s="91"/>
      <c r="BN270" s="91"/>
      <c r="BO270" s="91"/>
      <c r="BP270" s="91"/>
      <c r="BQ270" s="91"/>
      <c r="BR270" s="91"/>
      <c r="BS270" s="91"/>
      <c r="BT270" s="91"/>
      <c r="BU270" s="91"/>
      <c r="BV270" s="91"/>
      <c r="BW270" s="91"/>
      <c r="BX270" s="91"/>
      <c r="BY270" s="91"/>
      <c r="BZ270" s="91"/>
      <c r="CA270" s="91"/>
      <c r="CB270" s="91"/>
      <c r="CC270" s="91"/>
      <c r="CD270" s="91"/>
      <c r="CE270" s="91"/>
      <c r="CF270" s="91"/>
      <c r="CG270" s="91"/>
      <c r="CH270" s="91"/>
      <c r="CI270" s="91"/>
      <c r="CJ270" s="91"/>
      <c r="CK270" s="91"/>
      <c r="CL270" s="91"/>
      <c r="CM270" s="91"/>
      <c r="CN270" s="91"/>
      <c r="CO270" s="91"/>
      <c r="CP270" s="91"/>
      <c r="CQ270" s="91"/>
      <c r="CR270" s="91"/>
      <c r="CS270" s="91"/>
      <c r="CT270" s="91"/>
      <c r="CU270" s="91"/>
      <c r="CV270" s="91"/>
      <c r="CW270" s="91"/>
      <c r="CX270" s="91"/>
      <c r="CY270" s="91"/>
      <c r="CZ270" s="91"/>
      <c r="DA270" s="91"/>
      <c r="DB270" s="91"/>
      <c r="DC270" s="91"/>
      <c r="DD270" s="91"/>
      <c r="DE270" s="91"/>
      <c r="DF270" s="91"/>
      <c r="DG270" s="91"/>
      <c r="DH270" s="91"/>
      <c r="DI270" s="91"/>
      <c r="DJ270" s="91"/>
      <c r="DK270" s="91"/>
      <c r="DL270" s="91"/>
      <c r="DM270" s="91"/>
      <c r="DN270" s="91"/>
      <c r="DO270" s="91"/>
      <c r="DP270" s="91"/>
      <c r="DQ270" s="91"/>
      <c r="DR270" s="91"/>
      <c r="DS270" s="91"/>
      <c r="DT270" s="91"/>
      <c r="DU270" s="91"/>
      <c r="DV270" s="91"/>
      <c r="DW270" s="91"/>
      <c r="DX270" s="91"/>
      <c r="DY270" s="91"/>
      <c r="DZ270" s="91"/>
      <c r="EA270" s="91"/>
      <c r="EB270" s="91"/>
      <c r="EC270" s="91"/>
      <c r="ED270" s="91"/>
      <c r="EE270" s="91"/>
      <c r="EF270" s="91"/>
      <c r="EG270" s="91"/>
      <c r="EH270" s="91"/>
      <c r="EI270" s="91"/>
      <c r="EJ270" s="91"/>
      <c r="EK270" s="91"/>
      <c r="EL270" s="91"/>
      <c r="EM270" s="91"/>
      <c r="EN270" s="91"/>
      <c r="EO270" s="91"/>
      <c r="EP270" s="91"/>
      <c r="EQ270" s="91"/>
      <c r="ER270" s="91"/>
      <c r="ES270" s="91"/>
      <c r="ET270" s="91"/>
      <c r="EU270" s="91"/>
      <c r="EV270" s="91"/>
      <c r="EW270" s="91"/>
      <c r="EX270" s="91"/>
      <c r="EY270" s="91"/>
      <c r="EZ270" s="91"/>
      <c r="FA270" s="91"/>
      <c r="FB270" s="91"/>
      <c r="FC270" s="91"/>
      <c r="FD270" s="91"/>
      <c r="FE270" s="91"/>
      <c r="FF270" s="91"/>
      <c r="FG270" s="91"/>
      <c r="FH270" s="91"/>
      <c r="FI270" s="91"/>
      <c r="FJ270" s="91"/>
      <c r="FK270" s="91"/>
      <c r="FL270" s="91"/>
      <c r="FM270" s="91"/>
      <c r="FN270" s="91"/>
      <c r="FO270" s="91"/>
      <c r="FP270" s="91"/>
      <c r="FQ270" s="91"/>
      <c r="FR270" s="91"/>
      <c r="FS270" s="91"/>
      <c r="FT270" s="91"/>
      <c r="FU270" s="91"/>
      <c r="FV270" s="91"/>
      <c r="FW270" s="91"/>
      <c r="FX270" s="91"/>
      <c r="FY270" s="91"/>
      <c r="FZ270" s="91"/>
      <c r="GA270" s="91"/>
      <c r="GB270" s="91"/>
      <c r="GC270" s="91"/>
      <c r="GD270" s="91"/>
      <c r="GE270" s="91"/>
      <c r="GF270" s="91"/>
      <c r="GG270" s="91"/>
      <c r="GH270" s="91"/>
      <c r="GI270" s="91"/>
      <c r="GJ270" s="91"/>
      <c r="GK270" s="91"/>
      <c r="GL270" s="91"/>
      <c r="GM270" s="91"/>
      <c r="GN270" s="91"/>
      <c r="GO270" s="91"/>
      <c r="GP270" s="91"/>
      <c r="GQ270" s="91"/>
      <c r="GR270" s="91"/>
      <c r="GS270" s="91"/>
      <c r="GT270" s="91"/>
      <c r="GU270" s="91"/>
      <c r="GV270" s="91"/>
      <c r="GW270" s="91"/>
      <c r="GX270" s="91"/>
      <c r="GY270" s="91"/>
      <c r="GZ270" s="91"/>
      <c r="HA270" s="91"/>
      <c r="HB270" s="91"/>
      <c r="HC270" s="91"/>
      <c r="HD270" s="91"/>
      <c r="HE270" s="91"/>
      <c r="HF270" s="91"/>
      <c r="HG270" s="91"/>
      <c r="HH270" s="91"/>
      <c r="HI270" s="91"/>
      <c r="HJ270" s="91"/>
      <c r="HK270" s="91"/>
      <c r="HL270" s="91"/>
      <c r="HM270" s="91"/>
      <c r="HN270" s="91"/>
      <c r="HO270" s="91"/>
      <c r="HP270" s="91"/>
      <c r="HQ270" s="91"/>
      <c r="HR270" s="91"/>
      <c r="HS270" s="91"/>
      <c r="HT270" s="91"/>
      <c r="HU270" s="91"/>
      <c r="HV270" s="91"/>
      <c r="HW270" s="91"/>
      <c r="HX270" s="91"/>
      <c r="HY270" s="91"/>
      <c r="HZ270" s="91"/>
      <c r="IA270" s="91"/>
      <c r="IB270" s="91"/>
      <c r="IC270" s="91"/>
      <c r="ID270" s="91"/>
      <c r="IE270" s="91"/>
      <c r="IF270" s="91"/>
    </row>
    <row r="271" spans="1:240" s="47" customFormat="1" ht="133.5" customHeight="1" x14ac:dyDescent="0.25">
      <c r="A271" s="164">
        <v>206</v>
      </c>
      <c r="B271" s="147" t="s">
        <v>8578</v>
      </c>
      <c r="C271" s="165">
        <v>12</v>
      </c>
      <c r="D271" s="228" t="s">
        <v>1198</v>
      </c>
      <c r="E271" s="169" t="s">
        <v>1189</v>
      </c>
      <c r="F271" s="165" t="s">
        <v>1190</v>
      </c>
      <c r="G271" s="169" t="s">
        <v>1337</v>
      </c>
      <c r="H271" s="165">
        <v>2018</v>
      </c>
      <c r="I271" s="170" t="s">
        <v>1338</v>
      </c>
      <c r="J271" s="413">
        <v>663370</v>
      </c>
      <c r="K271" s="165" t="s">
        <v>2973</v>
      </c>
      <c r="L271" s="170" t="s">
        <v>1230</v>
      </c>
      <c r="M271" s="170" t="s">
        <v>1281</v>
      </c>
      <c r="N271" s="170" t="s">
        <v>1339</v>
      </c>
      <c r="O271" s="170" t="s">
        <v>1340</v>
      </c>
      <c r="P271" s="430">
        <v>6181</v>
      </c>
      <c r="Q271" s="431">
        <f>U271-R271-10.82-13.04</f>
        <v>149.14000000000001</v>
      </c>
      <c r="R271" s="431">
        <v>84.609735294117641</v>
      </c>
      <c r="S271" s="165">
        <v>75</v>
      </c>
      <c r="T271" s="165">
        <v>98</v>
      </c>
      <c r="U271" s="431">
        <f>SUM(R271:T271)</f>
        <v>257.60973529411763</v>
      </c>
      <c r="V271" s="165">
        <v>100</v>
      </c>
      <c r="W271" s="431">
        <v>0</v>
      </c>
      <c r="X271" s="432" t="s">
        <v>1187</v>
      </c>
      <c r="Y271" s="165">
        <v>3</v>
      </c>
      <c r="Z271" s="165">
        <v>5</v>
      </c>
      <c r="AA271" s="165">
        <v>1</v>
      </c>
      <c r="AB271" s="165">
        <v>60</v>
      </c>
      <c r="AC271" s="165"/>
      <c r="AD271" s="165">
        <v>0</v>
      </c>
      <c r="AE271" s="433">
        <v>5</v>
      </c>
      <c r="AF271" s="175">
        <v>100</v>
      </c>
      <c r="AG271" s="401" t="s">
        <v>1198</v>
      </c>
      <c r="AH271" s="402" t="s">
        <v>1189</v>
      </c>
      <c r="AI271" s="341">
        <v>90</v>
      </c>
      <c r="AJ271" s="403"/>
      <c r="AK271" s="404"/>
      <c r="AL271" s="274"/>
      <c r="AM271" s="403"/>
      <c r="AN271" s="404"/>
      <c r="AO271" s="274"/>
      <c r="AP271" s="403"/>
      <c r="AQ271" s="405"/>
      <c r="AR271" s="274"/>
      <c r="AS271" s="403" t="s">
        <v>1204</v>
      </c>
      <c r="AT271" s="406" t="s">
        <v>1205</v>
      </c>
      <c r="AU271" s="276">
        <v>10</v>
      </c>
      <c r="AV271" s="179"/>
      <c r="AW271" s="165"/>
      <c r="AX271" s="180"/>
      <c r="AY271" s="91"/>
      <c r="AZ271" s="91"/>
      <c r="BA271" s="91"/>
      <c r="BB271" s="91"/>
      <c r="BC271" s="91"/>
      <c r="BD271" s="91"/>
      <c r="BE271" s="91"/>
      <c r="BF271" s="91"/>
      <c r="BG271" s="91"/>
      <c r="BH271" s="91"/>
      <c r="BI271" s="91"/>
      <c r="BJ271" s="91"/>
      <c r="BK271" s="91"/>
      <c r="BL271" s="91"/>
      <c r="BM271" s="91"/>
      <c r="BN271" s="91"/>
      <c r="BO271" s="91"/>
      <c r="BP271" s="91"/>
      <c r="BQ271" s="91"/>
      <c r="BR271" s="91"/>
      <c r="BS271" s="91"/>
      <c r="BT271" s="91"/>
      <c r="BU271" s="91"/>
      <c r="BV271" s="91"/>
      <c r="BW271" s="91"/>
      <c r="BX271" s="91"/>
      <c r="BY271" s="91"/>
      <c r="BZ271" s="91"/>
      <c r="CA271" s="91"/>
      <c r="CB271" s="91"/>
      <c r="CC271" s="91"/>
      <c r="CD271" s="91"/>
      <c r="CE271" s="91"/>
      <c r="CF271" s="91"/>
      <c r="CG271" s="91"/>
      <c r="CH271" s="91"/>
      <c r="CI271" s="91"/>
      <c r="CJ271" s="91"/>
      <c r="CK271" s="91"/>
      <c r="CL271" s="91"/>
      <c r="CM271" s="91"/>
      <c r="CN271" s="91"/>
      <c r="CO271" s="91"/>
      <c r="CP271" s="91"/>
      <c r="CQ271" s="91"/>
      <c r="CR271" s="91"/>
      <c r="CS271" s="91"/>
      <c r="CT271" s="91"/>
      <c r="CU271" s="91"/>
      <c r="CV271" s="91"/>
      <c r="CW271" s="91"/>
      <c r="CX271" s="91"/>
      <c r="CY271" s="91"/>
      <c r="CZ271" s="91"/>
      <c r="DA271" s="91"/>
      <c r="DB271" s="91"/>
      <c r="DC271" s="91"/>
      <c r="DD271" s="91"/>
      <c r="DE271" s="91"/>
      <c r="DF271" s="91"/>
      <c r="DG271" s="91"/>
      <c r="DH271" s="91"/>
      <c r="DI271" s="91"/>
      <c r="DJ271" s="91"/>
      <c r="DK271" s="91"/>
      <c r="DL271" s="91"/>
      <c r="DM271" s="91"/>
      <c r="DN271" s="91"/>
      <c r="DO271" s="91"/>
      <c r="DP271" s="91"/>
      <c r="DQ271" s="91"/>
      <c r="DR271" s="91"/>
      <c r="DS271" s="91"/>
      <c r="DT271" s="91"/>
      <c r="DU271" s="91"/>
      <c r="DV271" s="91"/>
      <c r="DW271" s="91"/>
      <c r="DX271" s="91"/>
      <c r="DY271" s="91"/>
      <c r="DZ271" s="91"/>
      <c r="EA271" s="91"/>
      <c r="EB271" s="91"/>
      <c r="EC271" s="91"/>
      <c r="ED271" s="91"/>
      <c r="EE271" s="91"/>
      <c r="EF271" s="91"/>
      <c r="EG271" s="91"/>
      <c r="EH271" s="91"/>
      <c r="EI271" s="91"/>
      <c r="EJ271" s="91"/>
      <c r="EK271" s="91"/>
      <c r="EL271" s="91"/>
      <c r="EM271" s="91"/>
      <c r="EN271" s="91"/>
      <c r="EO271" s="91"/>
      <c r="EP271" s="91"/>
      <c r="EQ271" s="91"/>
      <c r="ER271" s="91"/>
      <c r="ES271" s="91"/>
      <c r="ET271" s="91"/>
      <c r="EU271" s="91"/>
      <c r="EV271" s="91"/>
      <c r="EW271" s="91"/>
      <c r="EX271" s="91"/>
      <c r="EY271" s="91"/>
      <c r="EZ271" s="91"/>
      <c r="FA271" s="91"/>
      <c r="FB271" s="91"/>
      <c r="FC271" s="91"/>
      <c r="FD271" s="91"/>
      <c r="FE271" s="91"/>
      <c r="FF271" s="91"/>
      <c r="FG271" s="91"/>
      <c r="FH271" s="91"/>
      <c r="FI271" s="91"/>
      <c r="FJ271" s="91"/>
      <c r="FK271" s="91"/>
      <c r="FL271" s="91"/>
      <c r="FM271" s="91"/>
      <c r="FN271" s="91"/>
      <c r="FO271" s="91"/>
      <c r="FP271" s="91"/>
      <c r="FQ271" s="91"/>
      <c r="FR271" s="91"/>
      <c r="FS271" s="91"/>
      <c r="FT271" s="91"/>
      <c r="FU271" s="91"/>
      <c r="FV271" s="91"/>
      <c r="FW271" s="91"/>
      <c r="FX271" s="91"/>
      <c r="FY271" s="91"/>
      <c r="FZ271" s="91"/>
      <c r="GA271" s="91"/>
      <c r="GB271" s="91"/>
      <c r="GC271" s="91"/>
      <c r="GD271" s="91"/>
      <c r="GE271" s="91"/>
      <c r="GF271" s="91"/>
      <c r="GG271" s="91"/>
      <c r="GH271" s="91"/>
      <c r="GI271" s="91"/>
      <c r="GJ271" s="91"/>
      <c r="GK271" s="91"/>
      <c r="GL271" s="91"/>
      <c r="GM271" s="91"/>
      <c r="GN271" s="91"/>
      <c r="GO271" s="91"/>
      <c r="GP271" s="91"/>
      <c r="GQ271" s="91"/>
      <c r="GR271" s="91"/>
      <c r="GS271" s="91"/>
      <c r="GT271" s="91"/>
      <c r="GU271" s="91"/>
      <c r="GV271" s="91"/>
      <c r="GW271" s="91"/>
      <c r="GX271" s="91"/>
      <c r="GY271" s="91"/>
      <c r="GZ271" s="91"/>
      <c r="HA271" s="91"/>
      <c r="HB271" s="91"/>
      <c r="HC271" s="91"/>
      <c r="HD271" s="91"/>
      <c r="HE271" s="91"/>
      <c r="HF271" s="91"/>
      <c r="HG271" s="91"/>
      <c r="HH271" s="91"/>
      <c r="HI271" s="91"/>
      <c r="HJ271" s="91"/>
      <c r="HK271" s="91"/>
      <c r="HL271" s="91"/>
      <c r="HM271" s="91"/>
      <c r="HN271" s="91"/>
      <c r="HO271" s="91"/>
      <c r="HP271" s="91"/>
      <c r="HQ271" s="91"/>
      <c r="HR271" s="91"/>
      <c r="HS271" s="91"/>
      <c r="HT271" s="91"/>
      <c r="HU271" s="91"/>
      <c r="HV271" s="91"/>
      <c r="HW271" s="91"/>
      <c r="HX271" s="91"/>
      <c r="HY271" s="91"/>
      <c r="HZ271" s="91"/>
      <c r="IA271" s="91"/>
      <c r="IB271" s="91"/>
      <c r="IC271" s="91"/>
      <c r="ID271" s="91"/>
      <c r="IE271" s="91"/>
      <c r="IF271" s="91"/>
    </row>
    <row r="272" spans="1:240" s="92" customFormat="1" ht="234" customHeight="1" x14ac:dyDescent="0.25">
      <c r="A272" s="446">
        <v>215</v>
      </c>
      <c r="B272" s="147" t="s">
        <v>1341</v>
      </c>
      <c r="C272" s="447" t="s">
        <v>6110</v>
      </c>
      <c r="D272" s="233" t="s">
        <v>830</v>
      </c>
      <c r="E272" s="448" t="s">
        <v>6111</v>
      </c>
      <c r="F272" s="447" t="s">
        <v>6112</v>
      </c>
      <c r="G272" s="448" t="s">
        <v>6113</v>
      </c>
      <c r="H272" s="447">
        <v>2007</v>
      </c>
      <c r="I272" s="449" t="s">
        <v>6114</v>
      </c>
      <c r="J272" s="232">
        <v>79517</v>
      </c>
      <c r="K272" s="233" t="s">
        <v>655</v>
      </c>
      <c r="L272" s="449" t="s">
        <v>6115</v>
      </c>
      <c r="M272" s="449" t="s">
        <v>6116</v>
      </c>
      <c r="N272" s="449" t="s">
        <v>6117</v>
      </c>
      <c r="O272" s="449" t="s">
        <v>6118</v>
      </c>
      <c r="P272" s="447" t="s">
        <v>6119</v>
      </c>
      <c r="Q272" s="233">
        <v>111.16</v>
      </c>
      <c r="R272" s="233">
        <v>0</v>
      </c>
      <c r="S272" s="233">
        <v>11.16</v>
      </c>
      <c r="T272" s="233">
        <v>100</v>
      </c>
      <c r="U272" s="233">
        <v>111.16</v>
      </c>
      <c r="V272" s="447">
        <v>25</v>
      </c>
      <c r="W272" s="447">
        <v>100</v>
      </c>
      <c r="X272" s="233" t="s">
        <v>6120</v>
      </c>
      <c r="Y272" s="447">
        <v>4</v>
      </c>
      <c r="Z272" s="447">
        <v>9</v>
      </c>
      <c r="AA272" s="447"/>
      <c r="AB272" s="447">
        <v>60</v>
      </c>
      <c r="AC272" s="447">
        <v>6</v>
      </c>
      <c r="AD272" s="233">
        <v>60.25</v>
      </c>
      <c r="AE272" s="247">
        <v>5</v>
      </c>
      <c r="AF272" s="239">
        <v>70</v>
      </c>
      <c r="AG272" s="450" t="s">
        <v>830</v>
      </c>
      <c r="AH272" s="264" t="s">
        <v>6121</v>
      </c>
      <c r="AI272" s="242">
        <v>10</v>
      </c>
      <c r="AJ272" s="451"/>
      <c r="AK272" s="452"/>
      <c r="AL272" s="245"/>
      <c r="AM272" s="451"/>
      <c r="AN272" s="452"/>
      <c r="AO272" s="245"/>
      <c r="AP272" s="451"/>
      <c r="AQ272" s="453"/>
      <c r="AR272" s="245"/>
      <c r="AS272" s="451" t="s">
        <v>4075</v>
      </c>
      <c r="AT272" s="454" t="s">
        <v>6121</v>
      </c>
      <c r="AU272" s="247">
        <v>90</v>
      </c>
      <c r="AV272" s="455"/>
      <c r="AW272" s="447"/>
      <c r="AX272" s="399"/>
    </row>
    <row r="273" spans="1:50" s="92" customFormat="1" ht="311.95" customHeight="1" x14ac:dyDescent="0.25">
      <c r="A273" s="446">
        <v>215</v>
      </c>
      <c r="B273" s="147" t="s">
        <v>1341</v>
      </c>
      <c r="C273" s="447" t="s">
        <v>6122</v>
      </c>
      <c r="D273" s="233" t="s">
        <v>6123</v>
      </c>
      <c r="E273" s="448" t="s">
        <v>6124</v>
      </c>
      <c r="F273" s="447" t="s">
        <v>6125</v>
      </c>
      <c r="G273" s="448" t="s">
        <v>6126</v>
      </c>
      <c r="H273" s="447">
        <v>2005</v>
      </c>
      <c r="I273" s="449" t="s">
        <v>6127</v>
      </c>
      <c r="J273" s="232">
        <v>172449</v>
      </c>
      <c r="K273" s="233" t="s">
        <v>664</v>
      </c>
      <c r="L273" s="449" t="s">
        <v>6128</v>
      </c>
      <c r="M273" s="449" t="s">
        <v>6129</v>
      </c>
      <c r="N273" s="449" t="s">
        <v>6130</v>
      </c>
      <c r="O273" s="449" t="s">
        <v>6131</v>
      </c>
      <c r="P273" s="447" t="s">
        <v>6132</v>
      </c>
      <c r="Q273" s="233">
        <v>150</v>
      </c>
      <c r="R273" s="233">
        <v>0</v>
      </c>
      <c r="S273" s="233">
        <v>89.25</v>
      </c>
      <c r="T273" s="233">
        <v>60.75</v>
      </c>
      <c r="U273" s="233">
        <v>150</v>
      </c>
      <c r="V273" s="447">
        <v>20</v>
      </c>
      <c r="W273" s="447">
        <v>100</v>
      </c>
      <c r="X273" s="233" t="s">
        <v>6133</v>
      </c>
      <c r="Y273" s="447">
        <v>4</v>
      </c>
      <c r="Z273" s="447">
        <v>9</v>
      </c>
      <c r="AA273" s="447"/>
      <c r="AB273" s="447">
        <v>60</v>
      </c>
      <c r="AC273" s="447" t="s">
        <v>6134</v>
      </c>
      <c r="AD273" s="233">
        <v>60.25</v>
      </c>
      <c r="AE273" s="247">
        <v>4</v>
      </c>
      <c r="AF273" s="239">
        <v>19</v>
      </c>
      <c r="AG273" s="450" t="s">
        <v>6123</v>
      </c>
      <c r="AH273" s="264" t="s">
        <v>6121</v>
      </c>
      <c r="AI273" s="242">
        <v>10</v>
      </c>
      <c r="AJ273" s="451"/>
      <c r="AK273" s="452"/>
      <c r="AL273" s="245"/>
      <c r="AM273" s="451"/>
      <c r="AN273" s="452"/>
      <c r="AO273" s="245"/>
      <c r="AP273" s="451"/>
      <c r="AQ273" s="453"/>
      <c r="AR273" s="245"/>
      <c r="AS273" s="451" t="s">
        <v>4075</v>
      </c>
      <c r="AT273" s="454" t="s">
        <v>6121</v>
      </c>
      <c r="AU273" s="247">
        <v>9</v>
      </c>
      <c r="AV273" s="455"/>
      <c r="AW273" s="447"/>
      <c r="AX273" s="399"/>
    </row>
    <row r="274" spans="1:50" s="92" customFormat="1" ht="130.05000000000001" customHeight="1" x14ac:dyDescent="0.25">
      <c r="A274" s="446">
        <v>215</v>
      </c>
      <c r="B274" s="147" t="s">
        <v>1341</v>
      </c>
      <c r="C274" s="447" t="s">
        <v>6135</v>
      </c>
      <c r="D274" s="233" t="s">
        <v>6136</v>
      </c>
      <c r="E274" s="448" t="s">
        <v>6137</v>
      </c>
      <c r="F274" s="447">
        <v>11338</v>
      </c>
      <c r="G274" s="448" t="s">
        <v>6138</v>
      </c>
      <c r="H274" s="447">
        <v>2005</v>
      </c>
      <c r="I274" s="449" t="s">
        <v>6139</v>
      </c>
      <c r="J274" s="232">
        <v>50075</v>
      </c>
      <c r="K274" s="233" t="s">
        <v>664</v>
      </c>
      <c r="L274" s="449" t="s">
        <v>6140</v>
      </c>
      <c r="M274" s="449" t="s">
        <v>6141</v>
      </c>
      <c r="N274" s="449" t="s">
        <v>6142</v>
      </c>
      <c r="O274" s="449" t="s">
        <v>6143</v>
      </c>
      <c r="P274" s="447">
        <v>15531</v>
      </c>
      <c r="Q274" s="233">
        <v>23</v>
      </c>
      <c r="R274" s="233">
        <v>0</v>
      </c>
      <c r="S274" s="233">
        <v>8</v>
      </c>
      <c r="T274" s="233">
        <v>15</v>
      </c>
      <c r="U274" s="233">
        <v>23</v>
      </c>
      <c r="V274" s="447">
        <v>75</v>
      </c>
      <c r="W274" s="447">
        <v>100</v>
      </c>
      <c r="X274" s="233" t="s">
        <v>6144</v>
      </c>
      <c r="Y274" s="447">
        <v>6</v>
      </c>
      <c r="Z274" s="447">
        <v>4</v>
      </c>
      <c r="AA274" s="447" t="s">
        <v>6145</v>
      </c>
      <c r="AB274" s="447">
        <v>60</v>
      </c>
      <c r="AC274" s="447">
        <v>2</v>
      </c>
      <c r="AD274" s="233">
        <v>15</v>
      </c>
      <c r="AE274" s="247">
        <v>5</v>
      </c>
      <c r="AF274" s="239">
        <v>85</v>
      </c>
      <c r="AG274" s="450" t="s">
        <v>6136</v>
      </c>
      <c r="AH274" s="264" t="s">
        <v>6121</v>
      </c>
      <c r="AI274" s="242">
        <v>25</v>
      </c>
      <c r="AJ274" s="451" t="s">
        <v>830</v>
      </c>
      <c r="AK274" s="452" t="s">
        <v>6121</v>
      </c>
      <c r="AL274" s="245">
        <v>50</v>
      </c>
      <c r="AM274" s="451" t="s">
        <v>6123</v>
      </c>
      <c r="AN274" s="452" t="s">
        <v>6121</v>
      </c>
      <c r="AO274" s="245">
        <v>10</v>
      </c>
      <c r="AP274" s="451"/>
      <c r="AQ274" s="453"/>
      <c r="AR274" s="245"/>
      <c r="AS274" s="451"/>
      <c r="AT274" s="454"/>
      <c r="AU274" s="247"/>
      <c r="AV274" s="455"/>
      <c r="AW274" s="447"/>
      <c r="AX274" s="399"/>
    </row>
    <row r="275" spans="1:50" s="92" customFormat="1" ht="194.95" customHeight="1" x14ac:dyDescent="0.25">
      <c r="A275" s="446">
        <v>215</v>
      </c>
      <c r="B275" s="147" t="s">
        <v>1341</v>
      </c>
      <c r="C275" s="447" t="s">
        <v>6122</v>
      </c>
      <c r="D275" s="233" t="s">
        <v>6123</v>
      </c>
      <c r="E275" s="448" t="s">
        <v>6146</v>
      </c>
      <c r="F275" s="447">
        <v>4862</v>
      </c>
      <c r="G275" s="448" t="s">
        <v>6147</v>
      </c>
      <c r="H275" s="447">
        <v>2015</v>
      </c>
      <c r="I275" s="449" t="s">
        <v>6148</v>
      </c>
      <c r="J275" s="232">
        <v>85312.82</v>
      </c>
      <c r="K275" s="233" t="s">
        <v>694</v>
      </c>
      <c r="L275" s="449" t="s">
        <v>6149</v>
      </c>
      <c r="M275" s="449" t="s">
        <v>6150</v>
      </c>
      <c r="N275" s="449" t="s">
        <v>6151</v>
      </c>
      <c r="O275" s="449" t="s">
        <v>6152</v>
      </c>
      <c r="P275" s="447">
        <v>16698</v>
      </c>
      <c r="Q275" s="233">
        <v>19.64</v>
      </c>
      <c r="R275" s="233">
        <v>9.1199999999999992</v>
      </c>
      <c r="S275" s="233">
        <v>6.6</v>
      </c>
      <c r="T275" s="233">
        <v>8.61</v>
      </c>
      <c r="U275" s="233">
        <v>24.33</v>
      </c>
      <c r="V275" s="447">
        <v>5</v>
      </c>
      <c r="W275" s="447">
        <v>20</v>
      </c>
      <c r="X275" s="233" t="s">
        <v>6153</v>
      </c>
      <c r="Y275" s="447">
        <v>4</v>
      </c>
      <c r="Z275" s="447">
        <v>4</v>
      </c>
      <c r="AA275" s="447">
        <v>1</v>
      </c>
      <c r="AB275" s="447">
        <v>4</v>
      </c>
      <c r="AC275" s="447" t="s">
        <v>6154</v>
      </c>
      <c r="AD275" s="233">
        <v>8.61</v>
      </c>
      <c r="AE275" s="247">
        <v>5</v>
      </c>
      <c r="AF275" s="239">
        <v>18</v>
      </c>
      <c r="AG275" s="450" t="s">
        <v>6123</v>
      </c>
      <c r="AH275" s="264" t="s">
        <v>6121</v>
      </c>
      <c r="AI275" s="242">
        <v>12</v>
      </c>
      <c r="AJ275" s="451"/>
      <c r="AK275" s="452"/>
      <c r="AL275" s="245"/>
      <c r="AM275" s="451"/>
      <c r="AN275" s="452"/>
      <c r="AO275" s="245"/>
      <c r="AP275" s="451"/>
      <c r="AQ275" s="453"/>
      <c r="AR275" s="245"/>
      <c r="AS275" s="451" t="s">
        <v>6155</v>
      </c>
      <c r="AT275" s="454" t="s">
        <v>6156</v>
      </c>
      <c r="AU275" s="247">
        <v>6</v>
      </c>
      <c r="AV275" s="455"/>
      <c r="AW275" s="447"/>
      <c r="AX275" s="399"/>
    </row>
    <row r="276" spans="1:50" s="88" customFormat="1" ht="409.6" x14ac:dyDescent="0.25">
      <c r="A276" s="456">
        <v>302</v>
      </c>
      <c r="B276" s="147" t="s">
        <v>2425</v>
      </c>
      <c r="C276" s="182">
        <v>1</v>
      </c>
      <c r="D276" s="183"/>
      <c r="E276" s="184" t="s">
        <v>2426</v>
      </c>
      <c r="F276" s="182">
        <v>8007</v>
      </c>
      <c r="G276" s="184" t="s">
        <v>2427</v>
      </c>
      <c r="H276" s="182">
        <v>2015</v>
      </c>
      <c r="I276" s="185" t="s">
        <v>2428</v>
      </c>
      <c r="J276" s="186">
        <v>116668.15999999999</v>
      </c>
      <c r="K276" s="182" t="s">
        <v>8575</v>
      </c>
      <c r="L276" s="185" t="s">
        <v>2429</v>
      </c>
      <c r="M276" s="185" t="s">
        <v>2430</v>
      </c>
      <c r="N276" s="185" t="s">
        <v>2431</v>
      </c>
      <c r="O276" s="185" t="s">
        <v>2432</v>
      </c>
      <c r="P276" s="182" t="s">
        <v>2433</v>
      </c>
      <c r="Q276" s="186">
        <v>36.049999999999997</v>
      </c>
      <c r="R276" s="186">
        <v>6.4</v>
      </c>
      <c r="S276" s="186">
        <v>10.06</v>
      </c>
      <c r="T276" s="186">
        <v>19.59</v>
      </c>
      <c r="U276" s="186">
        <f>R276+S276+T276</f>
        <v>36.049999999999997</v>
      </c>
      <c r="V276" s="182">
        <v>100</v>
      </c>
      <c r="W276" s="182">
        <v>75</v>
      </c>
      <c r="X276" s="197" t="s">
        <v>2434</v>
      </c>
      <c r="Y276" s="182">
        <v>4</v>
      </c>
      <c r="Z276" s="182">
        <v>6</v>
      </c>
      <c r="AA276" s="182">
        <v>3</v>
      </c>
      <c r="AB276" s="182">
        <v>35</v>
      </c>
      <c r="AC276" s="182"/>
      <c r="AD276" s="182"/>
      <c r="AE276" s="182">
        <v>5</v>
      </c>
      <c r="AF276" s="189">
        <v>100</v>
      </c>
      <c r="AG276" s="190" t="s">
        <v>2435</v>
      </c>
      <c r="AH276" s="182" t="s">
        <v>2436</v>
      </c>
      <c r="AI276" s="191">
        <v>80</v>
      </c>
      <c r="AJ276" s="190" t="s">
        <v>2437</v>
      </c>
      <c r="AK276" s="182"/>
      <c r="AL276" s="191">
        <v>20</v>
      </c>
      <c r="AM276" s="190"/>
      <c r="AN276" s="182"/>
      <c r="AO276" s="191"/>
      <c r="AP276" s="190"/>
      <c r="AQ276" s="182"/>
      <c r="AR276" s="191"/>
      <c r="AS276" s="190"/>
      <c r="AT276" s="182"/>
      <c r="AU276" s="191"/>
      <c r="AV276" s="190"/>
      <c r="AW276" s="182"/>
      <c r="AX276" s="191"/>
    </row>
    <row r="277" spans="1:50" s="88" customFormat="1" ht="133.5" customHeight="1" x14ac:dyDescent="0.25">
      <c r="A277" s="456">
        <v>302</v>
      </c>
      <c r="B277" s="147" t="s">
        <v>2425</v>
      </c>
      <c r="C277" s="182">
        <v>2</v>
      </c>
      <c r="D277" s="183"/>
      <c r="E277" s="184" t="s">
        <v>2438</v>
      </c>
      <c r="F277" s="182">
        <v>8800</v>
      </c>
      <c r="G277" s="184" t="s">
        <v>2439</v>
      </c>
      <c r="H277" s="182">
        <v>2015</v>
      </c>
      <c r="I277" s="185" t="s">
        <v>2440</v>
      </c>
      <c r="J277" s="186">
        <v>80825</v>
      </c>
      <c r="K277" s="182" t="s">
        <v>8575</v>
      </c>
      <c r="L277" s="185" t="s">
        <v>2429</v>
      </c>
      <c r="M277" s="185" t="s">
        <v>2430</v>
      </c>
      <c r="N277" s="185" t="s">
        <v>2441</v>
      </c>
      <c r="O277" s="185" t="s">
        <v>2442</v>
      </c>
      <c r="P277" s="182">
        <v>39017</v>
      </c>
      <c r="Q277" s="186">
        <v>37.22</v>
      </c>
      <c r="R277" s="186">
        <v>6.47</v>
      </c>
      <c r="S277" s="186">
        <v>10.050000000000001</v>
      </c>
      <c r="T277" s="186">
        <v>20.7</v>
      </c>
      <c r="U277" s="186">
        <f>R277+S277+T277</f>
        <v>37.22</v>
      </c>
      <c r="V277" s="182">
        <v>100</v>
      </c>
      <c r="W277" s="182">
        <v>60</v>
      </c>
      <c r="X277" s="197" t="s">
        <v>2434</v>
      </c>
      <c r="Y277" s="182">
        <v>6</v>
      </c>
      <c r="Z277" s="182">
        <v>4</v>
      </c>
      <c r="AA277" s="182">
        <v>2</v>
      </c>
      <c r="AB277" s="182">
        <v>60</v>
      </c>
      <c r="AC277" s="182"/>
      <c r="AD277" s="182"/>
      <c r="AE277" s="182">
        <v>5</v>
      </c>
      <c r="AF277" s="189">
        <v>100</v>
      </c>
      <c r="AG277" s="190" t="s">
        <v>2443</v>
      </c>
      <c r="AH277" s="182" t="s">
        <v>8700</v>
      </c>
      <c r="AI277" s="191">
        <v>80</v>
      </c>
      <c r="AJ277" s="190" t="s">
        <v>2444</v>
      </c>
      <c r="AK277" s="182" t="s">
        <v>2445</v>
      </c>
      <c r="AL277" s="191">
        <v>20</v>
      </c>
      <c r="AM277" s="190"/>
      <c r="AN277" s="182"/>
      <c r="AO277" s="191"/>
      <c r="AP277" s="190"/>
      <c r="AQ277" s="182"/>
      <c r="AR277" s="191"/>
      <c r="AS277" s="190"/>
      <c r="AT277" s="182"/>
      <c r="AU277" s="191"/>
      <c r="AV277" s="190"/>
      <c r="AW277" s="182"/>
      <c r="AX277" s="191"/>
    </row>
    <row r="278" spans="1:50" s="88" customFormat="1" ht="129.75" customHeight="1" x14ac:dyDescent="0.25">
      <c r="A278" s="456">
        <v>302</v>
      </c>
      <c r="B278" s="147" t="s">
        <v>2425</v>
      </c>
      <c r="C278" s="182">
        <v>3</v>
      </c>
      <c r="D278" s="183"/>
      <c r="E278" s="184" t="s">
        <v>2446</v>
      </c>
      <c r="F278" s="182">
        <v>14575</v>
      </c>
      <c r="G278" s="184" t="s">
        <v>2447</v>
      </c>
      <c r="H278" s="182">
        <v>2016</v>
      </c>
      <c r="I278" s="185" t="s">
        <v>2448</v>
      </c>
      <c r="J278" s="186">
        <v>274963.21000000002</v>
      </c>
      <c r="K278" s="182" t="s">
        <v>694</v>
      </c>
      <c r="L278" s="185" t="s">
        <v>2429</v>
      </c>
      <c r="M278" s="185" t="s">
        <v>2430</v>
      </c>
      <c r="N278" s="185" t="s">
        <v>2449</v>
      </c>
      <c r="O278" s="185" t="s">
        <v>2450</v>
      </c>
      <c r="P278" s="182" t="s">
        <v>2451</v>
      </c>
      <c r="Q278" s="186">
        <v>49.58</v>
      </c>
      <c r="R278" s="186">
        <v>20.58</v>
      </c>
      <c r="S278" s="186">
        <v>8.61</v>
      </c>
      <c r="T278" s="186">
        <v>20.38</v>
      </c>
      <c r="U278" s="186">
        <v>49.58</v>
      </c>
      <c r="V278" s="182">
        <v>100</v>
      </c>
      <c r="W278" s="182">
        <v>45</v>
      </c>
      <c r="X278" s="197" t="s">
        <v>2434</v>
      </c>
      <c r="Y278" s="182">
        <v>4</v>
      </c>
      <c r="Z278" s="182">
        <v>7</v>
      </c>
      <c r="AA278" s="182">
        <v>5</v>
      </c>
      <c r="AB278" s="182">
        <v>60</v>
      </c>
      <c r="AC278" s="182" t="s">
        <v>2452</v>
      </c>
      <c r="AD278" s="182"/>
      <c r="AE278" s="182">
        <v>5</v>
      </c>
      <c r="AF278" s="189">
        <v>100</v>
      </c>
      <c r="AG278" s="190" t="s">
        <v>2443</v>
      </c>
      <c r="AH278" s="182" t="s">
        <v>8701</v>
      </c>
      <c r="AI278" s="191">
        <v>80</v>
      </c>
      <c r="AJ278" s="190" t="s">
        <v>2444</v>
      </c>
      <c r="AK278" s="182" t="s">
        <v>2445</v>
      </c>
      <c r="AL278" s="191">
        <v>20</v>
      </c>
      <c r="AM278" s="190"/>
      <c r="AN278" s="182"/>
      <c r="AO278" s="191"/>
      <c r="AP278" s="190"/>
      <c r="AQ278" s="182"/>
      <c r="AR278" s="191"/>
      <c r="AS278" s="190"/>
      <c r="AT278" s="182"/>
      <c r="AU278" s="191"/>
      <c r="AV278" s="190"/>
      <c r="AW278" s="182"/>
      <c r="AX278" s="191"/>
    </row>
    <row r="279" spans="1:50" s="88" customFormat="1" ht="93.05" x14ac:dyDescent="0.25">
      <c r="A279" s="456">
        <v>302</v>
      </c>
      <c r="B279" s="147" t="s">
        <v>2425</v>
      </c>
      <c r="C279" s="182">
        <v>4</v>
      </c>
      <c r="D279" s="183"/>
      <c r="E279" s="184" t="s">
        <v>2446</v>
      </c>
      <c r="F279" s="182">
        <v>14575</v>
      </c>
      <c r="G279" s="184" t="s">
        <v>8702</v>
      </c>
      <c r="H279" s="182">
        <v>2019</v>
      </c>
      <c r="I279" s="185" t="s">
        <v>8703</v>
      </c>
      <c r="J279" s="186">
        <v>40516.199999999997</v>
      </c>
      <c r="K279" s="182" t="s">
        <v>800</v>
      </c>
      <c r="L279" s="185" t="s">
        <v>2429</v>
      </c>
      <c r="M279" s="185" t="s">
        <v>2430</v>
      </c>
      <c r="N279" s="185" t="s">
        <v>8704</v>
      </c>
      <c r="O279" s="185" t="s">
        <v>8705</v>
      </c>
      <c r="P279" s="182" t="s">
        <v>8706</v>
      </c>
      <c r="Q279" s="186">
        <v>19.39</v>
      </c>
      <c r="R279" s="186">
        <v>2.42</v>
      </c>
      <c r="S279" s="186">
        <v>1.1000000000000001</v>
      </c>
      <c r="T279" s="186">
        <v>15.87</v>
      </c>
      <c r="U279" s="186">
        <f>R279+S279+T279</f>
        <v>19.39</v>
      </c>
      <c r="V279" s="182">
        <v>100</v>
      </c>
      <c r="W279" s="182">
        <v>0</v>
      </c>
      <c r="X279" s="197" t="s">
        <v>2434</v>
      </c>
      <c r="Y279" s="182">
        <v>4</v>
      </c>
      <c r="Z279" s="182">
        <v>7</v>
      </c>
      <c r="AA279" s="182">
        <v>5</v>
      </c>
      <c r="AB279" s="182">
        <v>60</v>
      </c>
      <c r="AC279" s="182" t="s">
        <v>8707</v>
      </c>
      <c r="AD279" s="182"/>
      <c r="AE279" s="182">
        <v>5</v>
      </c>
      <c r="AF279" s="189">
        <v>100</v>
      </c>
      <c r="AG279" s="190" t="s">
        <v>2443</v>
      </c>
      <c r="AH279" s="182" t="s">
        <v>8708</v>
      </c>
      <c r="AI279" s="191">
        <v>80</v>
      </c>
      <c r="AJ279" s="190" t="s">
        <v>2444</v>
      </c>
      <c r="AK279" s="182" t="s">
        <v>8709</v>
      </c>
      <c r="AL279" s="191">
        <v>20</v>
      </c>
      <c r="AM279" s="190"/>
      <c r="AN279" s="182"/>
      <c r="AO279" s="191"/>
      <c r="AP279" s="190"/>
      <c r="AQ279" s="182"/>
      <c r="AR279" s="191"/>
      <c r="AS279" s="190"/>
      <c r="AT279" s="182"/>
      <c r="AU279" s="191"/>
      <c r="AV279" s="190"/>
      <c r="AW279" s="182"/>
      <c r="AX279" s="191"/>
    </row>
    <row r="280" spans="1:50" s="47" customFormat="1" ht="117" customHeight="1" x14ac:dyDescent="0.25">
      <c r="A280" s="457">
        <v>309</v>
      </c>
      <c r="B280" s="147" t="s">
        <v>1342</v>
      </c>
      <c r="C280" s="165">
        <v>1</v>
      </c>
      <c r="D280" s="228"/>
      <c r="E280" s="169" t="s">
        <v>1343</v>
      </c>
      <c r="F280" s="165" t="s">
        <v>1344</v>
      </c>
      <c r="G280" s="169" t="s">
        <v>1345</v>
      </c>
      <c r="H280" s="165">
        <v>2005</v>
      </c>
      <c r="I280" s="170" t="s">
        <v>1346</v>
      </c>
      <c r="J280" s="413">
        <v>41729</v>
      </c>
      <c r="K280" s="165" t="s">
        <v>867</v>
      </c>
      <c r="L280" s="170" t="s">
        <v>1347</v>
      </c>
      <c r="M280" s="170" t="s">
        <v>1348</v>
      </c>
      <c r="N280" s="170" t="s">
        <v>1349</v>
      </c>
      <c r="O280" s="170" t="s">
        <v>1350</v>
      </c>
      <c r="P280" s="165">
        <v>343536</v>
      </c>
      <c r="Q280" s="165">
        <v>130</v>
      </c>
      <c r="R280" s="165">
        <v>0</v>
      </c>
      <c r="S280" s="165">
        <v>20</v>
      </c>
      <c r="T280" s="165">
        <v>110</v>
      </c>
      <c r="U280" s="165">
        <v>130</v>
      </c>
      <c r="V280" s="165">
        <v>80</v>
      </c>
      <c r="W280" s="165">
        <v>100</v>
      </c>
      <c r="X280" s="432" t="s">
        <v>1351</v>
      </c>
      <c r="Y280" s="165">
        <v>4</v>
      </c>
      <c r="Z280" s="165">
        <v>7</v>
      </c>
      <c r="AA280" s="165">
        <v>2</v>
      </c>
      <c r="AB280" s="165">
        <v>17</v>
      </c>
      <c r="AC280" s="165">
        <v>13.13</v>
      </c>
      <c r="AD280" s="165">
        <v>5</v>
      </c>
      <c r="AE280" s="433">
        <v>10</v>
      </c>
      <c r="AF280" s="175">
        <v>50</v>
      </c>
      <c r="AG280" s="401" t="s">
        <v>1352</v>
      </c>
      <c r="AH280" s="402"/>
      <c r="AI280" s="341">
        <v>50</v>
      </c>
      <c r="AJ280" s="403"/>
      <c r="AK280" s="404"/>
      <c r="AL280" s="274"/>
      <c r="AM280" s="403"/>
      <c r="AN280" s="404"/>
      <c r="AO280" s="274"/>
      <c r="AP280" s="403"/>
      <c r="AQ280" s="405"/>
      <c r="AR280" s="274"/>
      <c r="AS280" s="403"/>
      <c r="AT280" s="406"/>
      <c r="AU280" s="276"/>
      <c r="AV280" s="179"/>
      <c r="AW280" s="165"/>
      <c r="AX280" s="180"/>
    </row>
    <row r="281" spans="1:50" s="92" customFormat="1" ht="273.05" customHeight="1" x14ac:dyDescent="0.25">
      <c r="A281" s="446">
        <v>311</v>
      </c>
      <c r="B281" s="147" t="s">
        <v>6157</v>
      </c>
      <c r="C281" s="447">
        <v>2</v>
      </c>
      <c r="D281" s="233" t="s">
        <v>6158</v>
      </c>
      <c r="E281" s="448" t="s">
        <v>6159</v>
      </c>
      <c r="F281" s="447">
        <v>20605</v>
      </c>
      <c r="G281" s="448" t="s">
        <v>6160</v>
      </c>
      <c r="H281" s="447">
        <v>2002</v>
      </c>
      <c r="I281" s="449" t="s">
        <v>6161</v>
      </c>
      <c r="J281" s="232">
        <v>114266.1</v>
      </c>
      <c r="K281" s="233" t="s">
        <v>1970</v>
      </c>
      <c r="L281" s="449" t="s">
        <v>6162</v>
      </c>
      <c r="M281" s="449" t="s">
        <v>6163</v>
      </c>
      <c r="N281" s="449" t="s">
        <v>6164</v>
      </c>
      <c r="O281" s="449" t="s">
        <v>6165</v>
      </c>
      <c r="P281" s="447">
        <v>7722</v>
      </c>
      <c r="Q281" s="233">
        <v>28.45</v>
      </c>
      <c r="R281" s="233">
        <v>0</v>
      </c>
      <c r="S281" s="233">
        <v>1.8</v>
      </c>
      <c r="T281" s="233">
        <v>26.65</v>
      </c>
      <c r="U281" s="233">
        <v>28.45</v>
      </c>
      <c r="V281" s="447">
        <v>65</v>
      </c>
      <c r="W281" s="447">
        <v>100</v>
      </c>
      <c r="X281" s="233" t="s">
        <v>6166</v>
      </c>
      <c r="Y281" s="447"/>
      <c r="Z281" s="447"/>
      <c r="AA281" s="447"/>
      <c r="AB281" s="447">
        <v>11</v>
      </c>
      <c r="AC281" s="447"/>
      <c r="AD281" s="233"/>
      <c r="AE281" s="247"/>
      <c r="AF281" s="239">
        <v>55</v>
      </c>
      <c r="AG281" s="450"/>
      <c r="AH281" s="264"/>
      <c r="AI281" s="242">
        <v>0</v>
      </c>
      <c r="AJ281" s="451" t="s">
        <v>6167</v>
      </c>
      <c r="AK281" s="452" t="s">
        <v>6168</v>
      </c>
      <c r="AL281" s="245">
        <v>5</v>
      </c>
      <c r="AM281" s="451" t="s">
        <v>6169</v>
      </c>
      <c r="AN281" s="452" t="s">
        <v>6170</v>
      </c>
      <c r="AO281" s="245">
        <v>15</v>
      </c>
      <c r="AP281" s="451" t="s">
        <v>6171</v>
      </c>
      <c r="AQ281" s="453" t="s">
        <v>6172</v>
      </c>
      <c r="AR281" s="245">
        <v>0</v>
      </c>
      <c r="AS281" s="451" t="s">
        <v>6173</v>
      </c>
      <c r="AT281" s="454" t="s">
        <v>6174</v>
      </c>
      <c r="AU281" s="247">
        <v>35</v>
      </c>
      <c r="AV281" s="455"/>
      <c r="AW281" s="447"/>
      <c r="AX281" s="399"/>
    </row>
    <row r="282" spans="1:50" s="92" customFormat="1" ht="91" customHeight="1" x14ac:dyDescent="0.25">
      <c r="A282" s="446">
        <v>312</v>
      </c>
      <c r="B282" s="147" t="s">
        <v>6175</v>
      </c>
      <c r="C282" s="447">
        <v>1</v>
      </c>
      <c r="D282" s="233"/>
      <c r="E282" s="448" t="s">
        <v>6176</v>
      </c>
      <c r="F282" s="447">
        <v>15637</v>
      </c>
      <c r="G282" s="448" t="s">
        <v>6177</v>
      </c>
      <c r="H282" s="447">
        <v>2004</v>
      </c>
      <c r="I282" s="449" t="s">
        <v>6178</v>
      </c>
      <c r="J282" s="232">
        <v>45474.41</v>
      </c>
      <c r="K282" s="233" t="s">
        <v>867</v>
      </c>
      <c r="L282" s="449" t="s">
        <v>6179</v>
      </c>
      <c r="M282" s="449" t="s">
        <v>6180</v>
      </c>
      <c r="N282" s="449" t="s">
        <v>6181</v>
      </c>
      <c r="O282" s="449" t="s">
        <v>6182</v>
      </c>
      <c r="P282" s="447">
        <v>9838</v>
      </c>
      <c r="Q282" s="233">
        <v>5.35</v>
      </c>
      <c r="R282" s="233">
        <v>5.35</v>
      </c>
      <c r="S282" s="233"/>
      <c r="T282" s="233"/>
      <c r="U282" s="233">
        <v>5.35</v>
      </c>
      <c r="V282" s="447">
        <v>50</v>
      </c>
      <c r="W282" s="447">
        <v>20</v>
      </c>
      <c r="X282" s="233" t="s">
        <v>6183</v>
      </c>
      <c r="Y282" s="447"/>
      <c r="Z282" s="447"/>
      <c r="AA282" s="447"/>
      <c r="AB282" s="447">
        <v>17</v>
      </c>
      <c r="AC282" s="447"/>
      <c r="AD282" s="233"/>
      <c r="AE282" s="247"/>
      <c r="AF282" s="239">
        <v>30</v>
      </c>
      <c r="AG282" s="450" t="s">
        <v>6184</v>
      </c>
      <c r="AH282" s="264" t="s">
        <v>6176</v>
      </c>
      <c r="AI282" s="242">
        <v>100</v>
      </c>
      <c r="AJ282" s="451" t="s">
        <v>6185</v>
      </c>
      <c r="AK282" s="452" t="s">
        <v>6186</v>
      </c>
      <c r="AL282" s="245"/>
      <c r="AM282" s="451" t="s">
        <v>6187</v>
      </c>
      <c r="AN282" s="452" t="s">
        <v>6186</v>
      </c>
      <c r="AO282" s="245"/>
      <c r="AP282" s="451" t="s">
        <v>6188</v>
      </c>
      <c r="AQ282" s="453"/>
      <c r="AR282" s="245"/>
      <c r="AS282" s="451"/>
      <c r="AT282" s="454"/>
      <c r="AU282" s="247"/>
      <c r="AV282" s="455"/>
      <c r="AW282" s="447"/>
      <c r="AX282" s="399"/>
    </row>
    <row r="283" spans="1:50" s="92" customFormat="1" ht="143.05000000000001" customHeight="1" x14ac:dyDescent="0.25">
      <c r="A283" s="446">
        <v>312</v>
      </c>
      <c r="B283" s="147" t="s">
        <v>6175</v>
      </c>
      <c r="C283" s="447">
        <v>26</v>
      </c>
      <c r="D283" s="233"/>
      <c r="E283" s="448" t="s">
        <v>6189</v>
      </c>
      <c r="F283" s="447">
        <v>8789</v>
      </c>
      <c r="G283" s="448" t="s">
        <v>6190</v>
      </c>
      <c r="H283" s="447">
        <v>2005</v>
      </c>
      <c r="I283" s="449" t="s">
        <v>6191</v>
      </c>
      <c r="J283" s="232">
        <v>18387.400000000001</v>
      </c>
      <c r="K283" s="233" t="s">
        <v>664</v>
      </c>
      <c r="L283" s="449" t="s">
        <v>6192</v>
      </c>
      <c r="M283" s="449" t="s">
        <v>6193</v>
      </c>
      <c r="N283" s="449" t="s">
        <v>6194</v>
      </c>
      <c r="O283" s="449" t="s">
        <v>6195</v>
      </c>
      <c r="P283" s="447">
        <v>51818</v>
      </c>
      <c r="Q283" s="233">
        <v>2.16</v>
      </c>
      <c r="R283" s="233">
        <v>2.16</v>
      </c>
      <c r="S283" s="233"/>
      <c r="T283" s="233"/>
      <c r="U283" s="233">
        <v>2.16</v>
      </c>
      <c r="V283" s="447">
        <v>30</v>
      </c>
      <c r="W283" s="447">
        <v>20</v>
      </c>
      <c r="X283" s="233" t="s">
        <v>6183</v>
      </c>
      <c r="Y283" s="447"/>
      <c r="Z283" s="447"/>
      <c r="AA283" s="447"/>
      <c r="AB283" s="447">
        <v>17</v>
      </c>
      <c r="AC283" s="447"/>
      <c r="AD283" s="233"/>
      <c r="AE283" s="247"/>
      <c r="AF283" s="239">
        <v>30</v>
      </c>
      <c r="AG283" s="450" t="s">
        <v>6196</v>
      </c>
      <c r="AH283" s="264" t="s">
        <v>6197</v>
      </c>
      <c r="AI283" s="242">
        <v>0</v>
      </c>
      <c r="AJ283" s="451" t="s">
        <v>6198</v>
      </c>
      <c r="AK283" s="452" t="s">
        <v>6197</v>
      </c>
      <c r="AL283" s="245">
        <v>0</v>
      </c>
      <c r="AM283" s="451" t="s">
        <v>6199</v>
      </c>
      <c r="AN283" s="452" t="s">
        <v>6197</v>
      </c>
      <c r="AO283" s="245">
        <v>30</v>
      </c>
      <c r="AP283" s="451" t="s">
        <v>6200</v>
      </c>
      <c r="AQ283" s="453" t="s">
        <v>6197</v>
      </c>
      <c r="AR283" s="245">
        <v>70</v>
      </c>
      <c r="AS283" s="451"/>
      <c r="AT283" s="454"/>
      <c r="AU283" s="247"/>
      <c r="AV283" s="455"/>
      <c r="AW283" s="447"/>
      <c r="AX283" s="399"/>
    </row>
    <row r="284" spans="1:50" s="92" customFormat="1" ht="64.95" customHeight="1" x14ac:dyDescent="0.25">
      <c r="A284" s="446">
        <v>312</v>
      </c>
      <c r="B284" s="147" t="s">
        <v>6175</v>
      </c>
      <c r="C284" s="447">
        <v>16</v>
      </c>
      <c r="D284" s="233"/>
      <c r="E284" s="448" t="s">
        <v>6201</v>
      </c>
      <c r="F284" s="447">
        <v>30442</v>
      </c>
      <c r="G284" s="448" t="s">
        <v>6202</v>
      </c>
      <c r="H284" s="447">
        <v>2002</v>
      </c>
      <c r="I284" s="449" t="s">
        <v>6203</v>
      </c>
      <c r="J284" s="232">
        <v>11193.34</v>
      </c>
      <c r="K284" s="233" t="s">
        <v>867</v>
      </c>
      <c r="L284" s="449" t="s">
        <v>6204</v>
      </c>
      <c r="M284" s="449" t="s">
        <v>6205</v>
      </c>
      <c r="N284" s="449" t="s">
        <v>6206</v>
      </c>
      <c r="O284" s="449" t="s">
        <v>6207</v>
      </c>
      <c r="P284" s="447">
        <v>38638</v>
      </c>
      <c r="Q284" s="233">
        <v>1.32</v>
      </c>
      <c r="R284" s="233">
        <v>1.32</v>
      </c>
      <c r="S284" s="233"/>
      <c r="T284" s="233"/>
      <c r="U284" s="233">
        <v>1.32</v>
      </c>
      <c r="V284" s="447"/>
      <c r="W284" s="447">
        <v>0</v>
      </c>
      <c r="X284" s="233" t="s">
        <v>6183</v>
      </c>
      <c r="Y284" s="447"/>
      <c r="Z284" s="447"/>
      <c r="AA284" s="447"/>
      <c r="AB284" s="447">
        <v>17</v>
      </c>
      <c r="AC284" s="447"/>
      <c r="AD284" s="233"/>
      <c r="AE284" s="247"/>
      <c r="AF284" s="239">
        <v>0</v>
      </c>
      <c r="AG284" s="450" t="s">
        <v>6208</v>
      </c>
      <c r="AH284" s="264" t="s">
        <v>6209</v>
      </c>
      <c r="AI284" s="242"/>
      <c r="AJ284" s="451" t="s">
        <v>6210</v>
      </c>
      <c r="AK284" s="452" t="s">
        <v>6209</v>
      </c>
      <c r="AL284" s="245"/>
      <c r="AM284" s="451"/>
      <c r="AN284" s="452"/>
      <c r="AO284" s="245"/>
      <c r="AP284" s="451"/>
      <c r="AQ284" s="453"/>
      <c r="AR284" s="245"/>
      <c r="AS284" s="451"/>
      <c r="AT284" s="454"/>
      <c r="AU284" s="247"/>
      <c r="AV284" s="455"/>
      <c r="AW284" s="447"/>
      <c r="AX284" s="399"/>
    </row>
    <row r="285" spans="1:50" s="92" customFormat="1" ht="130.05000000000001" customHeight="1" x14ac:dyDescent="0.25">
      <c r="A285" s="446">
        <v>312</v>
      </c>
      <c r="B285" s="147" t="s">
        <v>6175</v>
      </c>
      <c r="C285" s="447">
        <v>9</v>
      </c>
      <c r="D285" s="233" t="s">
        <v>6211</v>
      </c>
      <c r="E285" s="448" t="s">
        <v>6212</v>
      </c>
      <c r="F285" s="447">
        <v>11736</v>
      </c>
      <c r="G285" s="448" t="s">
        <v>6213</v>
      </c>
      <c r="H285" s="447">
        <v>2006</v>
      </c>
      <c r="I285" s="449" t="s">
        <v>6214</v>
      </c>
      <c r="J285" s="232">
        <v>139558.21</v>
      </c>
      <c r="K285" s="233" t="s">
        <v>664</v>
      </c>
      <c r="L285" s="449" t="s">
        <v>6215</v>
      </c>
      <c r="M285" s="449" t="s">
        <v>6216</v>
      </c>
      <c r="N285" s="449" t="s">
        <v>6217</v>
      </c>
      <c r="O285" s="449" t="s">
        <v>6218</v>
      </c>
      <c r="P285" s="447">
        <v>23973</v>
      </c>
      <c r="Q285" s="233">
        <v>16.420000000000002</v>
      </c>
      <c r="R285" s="233">
        <v>16.420000000000002</v>
      </c>
      <c r="S285" s="233"/>
      <c r="T285" s="233"/>
      <c r="U285" s="233">
        <v>16.420000000000002</v>
      </c>
      <c r="V285" s="447"/>
      <c r="W285" s="447">
        <v>20</v>
      </c>
      <c r="X285" s="233" t="s">
        <v>6183</v>
      </c>
      <c r="Y285" s="447"/>
      <c r="Z285" s="447"/>
      <c r="AA285" s="447"/>
      <c r="AB285" s="447">
        <v>17</v>
      </c>
      <c r="AC285" s="447"/>
      <c r="AD285" s="233"/>
      <c r="AE285" s="247"/>
      <c r="AF285" s="239">
        <v>36</v>
      </c>
      <c r="AG285" s="450" t="s">
        <v>6211</v>
      </c>
      <c r="AH285" s="264" t="s">
        <v>6219</v>
      </c>
      <c r="AI285" s="242"/>
      <c r="AJ285" s="451"/>
      <c r="AK285" s="452"/>
      <c r="AL285" s="245"/>
      <c r="AM285" s="451"/>
      <c r="AN285" s="452"/>
      <c r="AO285" s="245"/>
      <c r="AP285" s="451"/>
      <c r="AQ285" s="453"/>
      <c r="AR285" s="245"/>
      <c r="AS285" s="451"/>
      <c r="AT285" s="454"/>
      <c r="AU285" s="247"/>
      <c r="AV285" s="455"/>
      <c r="AW285" s="447"/>
      <c r="AX285" s="399"/>
    </row>
    <row r="286" spans="1:50" s="92" customFormat="1" ht="143.05000000000001" customHeight="1" x14ac:dyDescent="0.25">
      <c r="A286" s="446">
        <v>312</v>
      </c>
      <c r="B286" s="147" t="s">
        <v>6175</v>
      </c>
      <c r="C286" s="447">
        <v>17</v>
      </c>
      <c r="D286" s="233"/>
      <c r="E286" s="448" t="s">
        <v>6220</v>
      </c>
      <c r="F286" s="447">
        <v>10511</v>
      </c>
      <c r="G286" s="448" t="s">
        <v>6221</v>
      </c>
      <c r="H286" s="447">
        <v>2008</v>
      </c>
      <c r="I286" s="449" t="s">
        <v>6222</v>
      </c>
      <c r="J286" s="232">
        <v>374087.48</v>
      </c>
      <c r="K286" s="233" t="s">
        <v>655</v>
      </c>
      <c r="L286" s="449" t="s">
        <v>6223</v>
      </c>
      <c r="M286" s="449" t="s">
        <v>6224</v>
      </c>
      <c r="N286" s="449" t="s">
        <v>6225</v>
      </c>
      <c r="O286" s="449" t="s">
        <v>6226</v>
      </c>
      <c r="P286" s="447">
        <v>78779</v>
      </c>
      <c r="Q286" s="233">
        <v>44.01</v>
      </c>
      <c r="R286" s="233">
        <v>44.01</v>
      </c>
      <c r="S286" s="233"/>
      <c r="T286" s="233"/>
      <c r="U286" s="233">
        <v>44.01</v>
      </c>
      <c r="V286" s="447"/>
      <c r="W286" s="447">
        <v>20</v>
      </c>
      <c r="X286" s="233" t="s">
        <v>6183</v>
      </c>
      <c r="Y286" s="447"/>
      <c r="Z286" s="447"/>
      <c r="AA286" s="447"/>
      <c r="AB286" s="447">
        <v>17</v>
      </c>
      <c r="AC286" s="447"/>
      <c r="AD286" s="233"/>
      <c r="AE286" s="247"/>
      <c r="AF286" s="239">
        <v>15</v>
      </c>
      <c r="AG286" s="450" t="s">
        <v>6227</v>
      </c>
      <c r="AH286" s="264" t="s">
        <v>6220</v>
      </c>
      <c r="AI286" s="242"/>
      <c r="AJ286" s="451"/>
      <c r="AK286" s="452"/>
      <c r="AL286" s="245"/>
      <c r="AM286" s="451"/>
      <c r="AN286" s="452"/>
      <c r="AO286" s="245"/>
      <c r="AP286" s="451"/>
      <c r="AQ286" s="453"/>
      <c r="AR286" s="245"/>
      <c r="AS286" s="451"/>
      <c r="AT286" s="454"/>
      <c r="AU286" s="247"/>
      <c r="AV286" s="455"/>
      <c r="AW286" s="447"/>
      <c r="AX286" s="399"/>
    </row>
    <row r="287" spans="1:50" s="92" customFormat="1" ht="156.05000000000001" customHeight="1" x14ac:dyDescent="0.25">
      <c r="A287" s="446">
        <v>312</v>
      </c>
      <c r="B287" s="147" t="s">
        <v>6175</v>
      </c>
      <c r="C287" s="447">
        <v>8</v>
      </c>
      <c r="D287" s="233"/>
      <c r="E287" s="448" t="s">
        <v>6228</v>
      </c>
      <c r="F287" s="447">
        <v>10458</v>
      </c>
      <c r="G287" s="448" t="s">
        <v>6229</v>
      </c>
      <c r="H287" s="447">
        <v>2007</v>
      </c>
      <c r="I287" s="449" t="s">
        <v>6230</v>
      </c>
      <c r="J287" s="232">
        <v>49406.21</v>
      </c>
      <c r="K287" s="233" t="s">
        <v>655</v>
      </c>
      <c r="L287" s="449"/>
      <c r="M287" s="449"/>
      <c r="N287" s="449"/>
      <c r="O287" s="449"/>
      <c r="P287" s="447" t="s">
        <v>6231</v>
      </c>
      <c r="Q287" s="233">
        <v>5.81</v>
      </c>
      <c r="R287" s="233">
        <v>5.81</v>
      </c>
      <c r="S287" s="233"/>
      <c r="T287" s="233"/>
      <c r="U287" s="233">
        <v>5.81</v>
      </c>
      <c r="V287" s="447"/>
      <c r="W287" s="447">
        <v>20</v>
      </c>
      <c r="X287" s="233" t="s">
        <v>6183</v>
      </c>
      <c r="Y287" s="447"/>
      <c r="Z287" s="447"/>
      <c r="AA287" s="447"/>
      <c r="AB287" s="447">
        <v>17</v>
      </c>
      <c r="AC287" s="447"/>
      <c r="AD287" s="233"/>
      <c r="AE287" s="247"/>
      <c r="AF287" s="239">
        <v>0</v>
      </c>
      <c r="AG287" s="450"/>
      <c r="AH287" s="264"/>
      <c r="AI287" s="242"/>
      <c r="AJ287" s="451"/>
      <c r="AK287" s="452"/>
      <c r="AL287" s="245"/>
      <c r="AM287" s="451"/>
      <c r="AN287" s="452"/>
      <c r="AO287" s="245"/>
      <c r="AP287" s="451"/>
      <c r="AQ287" s="453"/>
      <c r="AR287" s="245"/>
      <c r="AS287" s="451"/>
      <c r="AT287" s="454"/>
      <c r="AU287" s="247"/>
      <c r="AV287" s="455"/>
      <c r="AW287" s="447"/>
      <c r="AX287" s="399"/>
    </row>
    <row r="288" spans="1:50" s="92" customFormat="1" ht="104" customHeight="1" x14ac:dyDescent="0.25">
      <c r="A288" s="446">
        <v>312</v>
      </c>
      <c r="B288" s="147" t="s">
        <v>6175</v>
      </c>
      <c r="C288" s="447">
        <v>35</v>
      </c>
      <c r="D288" s="233"/>
      <c r="E288" s="448" t="s">
        <v>6232</v>
      </c>
      <c r="F288" s="447">
        <v>9160</v>
      </c>
      <c r="G288" s="448" t="s">
        <v>6233</v>
      </c>
      <c r="H288" s="447">
        <v>2005</v>
      </c>
      <c r="I288" s="449" t="s">
        <v>6234</v>
      </c>
      <c r="J288" s="232">
        <v>67807.97</v>
      </c>
      <c r="K288" s="233" t="s">
        <v>867</v>
      </c>
      <c r="L288" s="449" t="s">
        <v>6235</v>
      </c>
      <c r="M288" s="449" t="s">
        <v>6236</v>
      </c>
      <c r="N288" s="449" t="s">
        <v>6237</v>
      </c>
      <c r="O288" s="449"/>
      <c r="P288" s="447">
        <v>5440</v>
      </c>
      <c r="Q288" s="233">
        <v>7.98</v>
      </c>
      <c r="R288" s="233">
        <v>7.98</v>
      </c>
      <c r="S288" s="233"/>
      <c r="T288" s="233"/>
      <c r="U288" s="233">
        <v>7.98</v>
      </c>
      <c r="V288" s="447"/>
      <c r="W288" s="447">
        <v>20</v>
      </c>
      <c r="X288" s="233" t="s">
        <v>6183</v>
      </c>
      <c r="Y288" s="447"/>
      <c r="Z288" s="447"/>
      <c r="AA288" s="447"/>
      <c r="AB288" s="447">
        <v>17</v>
      </c>
      <c r="AC288" s="447"/>
      <c r="AD288" s="233"/>
      <c r="AE288" s="247"/>
      <c r="AF288" s="239">
        <v>0</v>
      </c>
      <c r="AG288" s="450" t="s">
        <v>6238</v>
      </c>
      <c r="AH288" s="264" t="s">
        <v>6232</v>
      </c>
      <c r="AI288" s="242"/>
      <c r="AJ288" s="451" t="s">
        <v>6239</v>
      </c>
      <c r="AK288" s="452" t="s">
        <v>6240</v>
      </c>
      <c r="AL288" s="245"/>
      <c r="AM288" s="451"/>
      <c r="AN288" s="452"/>
      <c r="AO288" s="245"/>
      <c r="AP288" s="451"/>
      <c r="AQ288" s="453"/>
      <c r="AR288" s="245"/>
      <c r="AS288" s="451"/>
      <c r="AT288" s="454"/>
      <c r="AU288" s="247"/>
      <c r="AV288" s="455"/>
      <c r="AW288" s="447"/>
      <c r="AX288" s="399"/>
    </row>
    <row r="289" spans="1:50" s="92" customFormat="1" ht="64.95" customHeight="1" x14ac:dyDescent="0.25">
      <c r="A289" s="446">
        <v>312</v>
      </c>
      <c r="B289" s="147" t="s">
        <v>6175</v>
      </c>
      <c r="C289" s="447"/>
      <c r="D289" s="233" t="s">
        <v>6241</v>
      </c>
      <c r="E289" s="448" t="s">
        <v>6242</v>
      </c>
      <c r="F289" s="447">
        <v>24206</v>
      </c>
      <c r="G289" s="448" t="s">
        <v>6243</v>
      </c>
      <c r="H289" s="447">
        <v>2016</v>
      </c>
      <c r="I289" s="449" t="s">
        <v>6244</v>
      </c>
      <c r="J289" s="232">
        <v>99125</v>
      </c>
      <c r="K289" s="233" t="s">
        <v>694</v>
      </c>
      <c r="L289" s="449" t="s">
        <v>6245</v>
      </c>
      <c r="M289" s="449" t="s">
        <v>6246</v>
      </c>
      <c r="N289" s="449" t="s">
        <v>6247</v>
      </c>
      <c r="O289" s="449" t="s">
        <v>6248</v>
      </c>
      <c r="P289" s="447">
        <v>2300131643</v>
      </c>
      <c r="Q289" s="233">
        <v>50</v>
      </c>
      <c r="R289" s="233">
        <v>17</v>
      </c>
      <c r="S289" s="233">
        <v>13</v>
      </c>
      <c r="T289" s="233">
        <v>81</v>
      </c>
      <c r="U289" s="233">
        <v>111</v>
      </c>
      <c r="V289" s="447">
        <v>60</v>
      </c>
      <c r="W289" s="447">
        <v>20</v>
      </c>
      <c r="X289" s="233" t="s">
        <v>6249</v>
      </c>
      <c r="Y289" s="447">
        <v>4</v>
      </c>
      <c r="Z289" s="447"/>
      <c r="AA289" s="447"/>
      <c r="AB289" s="447">
        <v>17</v>
      </c>
      <c r="AC289" s="447" t="s">
        <v>6250</v>
      </c>
      <c r="AD289" s="233">
        <v>160</v>
      </c>
      <c r="AE289" s="247">
        <v>5</v>
      </c>
      <c r="AF289" s="239">
        <v>60</v>
      </c>
      <c r="AG289" s="450" t="s">
        <v>6241</v>
      </c>
      <c r="AH289" s="264" t="s">
        <v>6251</v>
      </c>
      <c r="AI289" s="242">
        <v>100</v>
      </c>
      <c r="AJ289" s="451"/>
      <c r="AK289" s="452"/>
      <c r="AL289" s="245"/>
      <c r="AM289" s="451"/>
      <c r="AN289" s="452"/>
      <c r="AO289" s="245"/>
      <c r="AP289" s="451"/>
      <c r="AQ289" s="453"/>
      <c r="AR289" s="245"/>
      <c r="AS289" s="451"/>
      <c r="AT289" s="454"/>
      <c r="AU289" s="247"/>
      <c r="AV289" s="455"/>
      <c r="AW289" s="447"/>
      <c r="AX289" s="399"/>
    </row>
    <row r="290" spans="1:50" s="93" customFormat="1" ht="68.3" customHeight="1" x14ac:dyDescent="0.25">
      <c r="A290" s="249">
        <v>334</v>
      </c>
      <c r="B290" s="147" t="s">
        <v>5105</v>
      </c>
      <c r="C290" s="230">
        <v>1</v>
      </c>
      <c r="D290" s="230" t="s">
        <v>3927</v>
      </c>
      <c r="E290" s="229" t="s">
        <v>5106</v>
      </c>
      <c r="F290" s="230">
        <v>13343</v>
      </c>
      <c r="G290" s="229" t="s">
        <v>5107</v>
      </c>
      <c r="H290" s="230">
        <v>2004</v>
      </c>
      <c r="I290" s="234" t="s">
        <v>5108</v>
      </c>
      <c r="J290" s="232">
        <v>80104.36</v>
      </c>
      <c r="K290" s="230" t="s">
        <v>867</v>
      </c>
      <c r="L290" s="234" t="s">
        <v>5109</v>
      </c>
      <c r="M290" s="234" t="s">
        <v>5110</v>
      </c>
      <c r="N290" s="234" t="s">
        <v>5111</v>
      </c>
      <c r="O290" s="234" t="s">
        <v>5112</v>
      </c>
      <c r="P290" s="252">
        <v>91804</v>
      </c>
      <c r="Q290" s="458">
        <v>60.15</v>
      </c>
      <c r="R290" s="458">
        <v>9.42</v>
      </c>
      <c r="S290" s="458">
        <v>6.38</v>
      </c>
      <c r="T290" s="458">
        <v>44.35</v>
      </c>
      <c r="U290" s="458">
        <v>60.150000000000006</v>
      </c>
      <c r="V290" s="252" t="s">
        <v>5113</v>
      </c>
      <c r="W290" s="458">
        <v>100</v>
      </c>
      <c r="X290" s="252" t="s">
        <v>5114</v>
      </c>
      <c r="Y290" s="252">
        <v>2</v>
      </c>
      <c r="Z290" s="459">
        <v>5</v>
      </c>
      <c r="AA290" s="459">
        <v>1</v>
      </c>
      <c r="AB290" s="459">
        <v>17</v>
      </c>
      <c r="AC290" s="230">
        <v>24</v>
      </c>
      <c r="AD290" s="252"/>
      <c r="AE290" s="460">
        <v>5</v>
      </c>
      <c r="AF290" s="461">
        <v>100</v>
      </c>
      <c r="AG290" s="462" t="s">
        <v>3927</v>
      </c>
      <c r="AH290" s="463" t="s">
        <v>5115</v>
      </c>
      <c r="AI290" s="464">
        <v>71</v>
      </c>
      <c r="AJ290" s="465"/>
      <c r="AK290" s="466"/>
      <c r="AL290" s="467"/>
      <c r="AM290" s="468"/>
      <c r="AN290" s="469"/>
      <c r="AO290" s="470"/>
      <c r="AP290" s="471"/>
      <c r="AQ290" s="261"/>
      <c r="AR290" s="472"/>
      <c r="AS290" s="473" t="s">
        <v>5116</v>
      </c>
      <c r="AT290" s="474" t="s">
        <v>5115</v>
      </c>
      <c r="AU290" s="475"/>
      <c r="AV290" s="476"/>
      <c r="AW290" s="477"/>
      <c r="AX290" s="475"/>
    </row>
    <row r="291" spans="1:50" s="93" customFormat="1" ht="72.7" customHeight="1" x14ac:dyDescent="0.25">
      <c r="A291" s="457">
        <v>334</v>
      </c>
      <c r="B291" s="147" t="s">
        <v>5105</v>
      </c>
      <c r="C291" s="252">
        <v>1</v>
      </c>
      <c r="D291" s="252" t="s">
        <v>2437</v>
      </c>
      <c r="E291" s="229" t="s">
        <v>5117</v>
      </c>
      <c r="F291" s="252">
        <v>1324</v>
      </c>
      <c r="G291" s="229" t="s">
        <v>5118</v>
      </c>
      <c r="H291" s="252">
        <v>2007</v>
      </c>
      <c r="I291" s="342" t="s">
        <v>5119</v>
      </c>
      <c r="J291" s="278">
        <v>124380.07</v>
      </c>
      <c r="K291" s="230" t="s">
        <v>655</v>
      </c>
      <c r="L291" s="234" t="s">
        <v>5120</v>
      </c>
      <c r="M291" s="234" t="s">
        <v>5121</v>
      </c>
      <c r="N291" s="234" t="s">
        <v>5122</v>
      </c>
      <c r="O291" s="234" t="s">
        <v>5123</v>
      </c>
      <c r="P291" s="252">
        <v>102090</v>
      </c>
      <c r="Q291" s="458">
        <v>68.14</v>
      </c>
      <c r="R291" s="458">
        <v>14.63</v>
      </c>
      <c r="S291" s="458">
        <v>9.16</v>
      </c>
      <c r="T291" s="458">
        <v>44.35</v>
      </c>
      <c r="U291" s="458">
        <v>68.14</v>
      </c>
      <c r="V291" s="252">
        <v>0</v>
      </c>
      <c r="W291" s="458">
        <v>100</v>
      </c>
      <c r="X291" s="252" t="s">
        <v>5114</v>
      </c>
      <c r="Y291" s="252">
        <v>3</v>
      </c>
      <c r="Z291" s="459">
        <v>3</v>
      </c>
      <c r="AA291" s="459">
        <v>4</v>
      </c>
      <c r="AB291" s="459">
        <v>17</v>
      </c>
      <c r="AC291" s="230">
        <v>29</v>
      </c>
      <c r="AD291" s="252"/>
      <c r="AE291" s="460">
        <v>5</v>
      </c>
      <c r="AF291" s="461">
        <v>100</v>
      </c>
      <c r="AG291" s="462" t="s">
        <v>2437</v>
      </c>
      <c r="AH291" s="463" t="s">
        <v>5124</v>
      </c>
      <c r="AI291" s="464">
        <v>100</v>
      </c>
      <c r="AJ291" s="465"/>
      <c r="AK291" s="466"/>
      <c r="AL291" s="478"/>
      <c r="AM291" s="468"/>
      <c r="AN291" s="469"/>
      <c r="AO291" s="470"/>
      <c r="AP291" s="471"/>
      <c r="AQ291" s="261"/>
      <c r="AR291" s="479"/>
      <c r="AS291" s="480" t="s">
        <v>5125</v>
      </c>
      <c r="AT291" s="481" t="s">
        <v>5124</v>
      </c>
      <c r="AU291" s="475"/>
      <c r="AV291" s="476"/>
      <c r="AW291" s="477"/>
      <c r="AX291" s="475"/>
    </row>
    <row r="292" spans="1:50" s="93" customFormat="1" ht="59.95" customHeight="1" x14ac:dyDescent="0.25">
      <c r="A292" s="457">
        <v>334</v>
      </c>
      <c r="B292" s="147" t="s">
        <v>5105</v>
      </c>
      <c r="C292" s="252">
        <v>1</v>
      </c>
      <c r="D292" s="252" t="s">
        <v>3927</v>
      </c>
      <c r="E292" s="229" t="s">
        <v>5106</v>
      </c>
      <c r="F292" s="230">
        <v>13343</v>
      </c>
      <c r="G292" s="229" t="s">
        <v>5126</v>
      </c>
      <c r="H292" s="252">
        <v>2008</v>
      </c>
      <c r="I292" s="342" t="s">
        <v>5127</v>
      </c>
      <c r="J292" s="278">
        <v>149642.26</v>
      </c>
      <c r="K292" s="230" t="s">
        <v>655</v>
      </c>
      <c r="L292" s="234" t="s">
        <v>5128</v>
      </c>
      <c r="M292" s="234" t="s">
        <v>5129</v>
      </c>
      <c r="N292" s="234" t="s">
        <v>5130</v>
      </c>
      <c r="O292" s="234" t="s">
        <v>5131</v>
      </c>
      <c r="P292" s="252">
        <v>107963</v>
      </c>
      <c r="Q292" s="458">
        <v>69.86</v>
      </c>
      <c r="R292" s="458">
        <v>17.600000000000001</v>
      </c>
      <c r="S292" s="458">
        <v>7.91</v>
      </c>
      <c r="T292" s="458">
        <v>44.35</v>
      </c>
      <c r="U292" s="458">
        <v>69.86</v>
      </c>
      <c r="V292" s="252" t="s">
        <v>5132</v>
      </c>
      <c r="W292" s="458">
        <v>100</v>
      </c>
      <c r="X292" s="252" t="s">
        <v>5114</v>
      </c>
      <c r="Y292" s="252">
        <v>3</v>
      </c>
      <c r="Z292" s="482">
        <v>4</v>
      </c>
      <c r="AA292" s="459">
        <v>7</v>
      </c>
      <c r="AB292" s="459">
        <v>17</v>
      </c>
      <c r="AC292" s="230">
        <v>26</v>
      </c>
      <c r="AD292" s="252"/>
      <c r="AE292" s="460">
        <v>5</v>
      </c>
      <c r="AF292" s="461">
        <v>100</v>
      </c>
      <c r="AG292" s="462" t="s">
        <v>3927</v>
      </c>
      <c r="AH292" s="463" t="s">
        <v>5115</v>
      </c>
      <c r="AI292" s="464">
        <v>100</v>
      </c>
      <c r="AJ292" s="465"/>
      <c r="AK292" s="466"/>
      <c r="AL292" s="467"/>
      <c r="AM292" s="468"/>
      <c r="AN292" s="469"/>
      <c r="AO292" s="470"/>
      <c r="AP292" s="471"/>
      <c r="AQ292" s="261"/>
      <c r="AR292" s="479"/>
      <c r="AS292" s="480" t="s">
        <v>5133</v>
      </c>
      <c r="AT292" s="481" t="s">
        <v>5115</v>
      </c>
      <c r="AU292" s="475"/>
      <c r="AV292" s="476"/>
      <c r="AW292" s="477"/>
      <c r="AX292" s="475"/>
    </row>
    <row r="293" spans="1:50" s="88" customFormat="1" ht="68.3" customHeight="1" x14ac:dyDescent="0.25">
      <c r="A293" s="419">
        <v>334</v>
      </c>
      <c r="B293" s="147" t="s">
        <v>5105</v>
      </c>
      <c r="C293" s="419">
        <v>1</v>
      </c>
      <c r="D293" s="419" t="s">
        <v>3927</v>
      </c>
      <c r="E293" s="199" t="s">
        <v>5106</v>
      </c>
      <c r="F293" s="419">
        <v>13343</v>
      </c>
      <c r="G293" s="199" t="s">
        <v>5107</v>
      </c>
      <c r="H293" s="419">
        <v>2004</v>
      </c>
      <c r="I293" s="196" t="s">
        <v>5108</v>
      </c>
      <c r="J293" s="483">
        <v>80104.36</v>
      </c>
      <c r="K293" s="419" t="s">
        <v>867</v>
      </c>
      <c r="L293" s="196" t="s">
        <v>5109</v>
      </c>
      <c r="M293" s="196" t="s">
        <v>5110</v>
      </c>
      <c r="N293" s="196" t="s">
        <v>5111</v>
      </c>
      <c r="O293" s="196" t="s">
        <v>5112</v>
      </c>
      <c r="P293" s="425">
        <v>91804</v>
      </c>
      <c r="Q293" s="484">
        <v>60.15</v>
      </c>
      <c r="R293" s="484">
        <v>9.42</v>
      </c>
      <c r="S293" s="484">
        <v>6.38</v>
      </c>
      <c r="T293" s="484">
        <v>44.35</v>
      </c>
      <c r="U293" s="484">
        <f t="shared" ref="U293:U300" si="9">SUM(R293:T293)</f>
        <v>60.150000000000006</v>
      </c>
      <c r="V293" s="425" t="s">
        <v>5113</v>
      </c>
      <c r="W293" s="484">
        <v>100</v>
      </c>
      <c r="X293" s="425" t="s">
        <v>5114</v>
      </c>
      <c r="Y293" s="485">
        <v>2</v>
      </c>
      <c r="Z293" s="485">
        <v>5</v>
      </c>
      <c r="AA293" s="485">
        <v>1</v>
      </c>
      <c r="AB293" s="425">
        <v>17</v>
      </c>
      <c r="AC293" s="485">
        <v>24</v>
      </c>
      <c r="AD293" s="486"/>
      <c r="AE293" s="487">
        <v>5</v>
      </c>
      <c r="AF293" s="488">
        <v>100</v>
      </c>
      <c r="AG293" s="489" t="s">
        <v>3927</v>
      </c>
      <c r="AH293" s="490" t="s">
        <v>5115</v>
      </c>
      <c r="AI293" s="491">
        <v>62</v>
      </c>
      <c r="AJ293" s="492"/>
      <c r="AK293" s="425"/>
      <c r="AL293" s="493"/>
      <c r="AM293" s="494"/>
      <c r="AN293" s="490"/>
      <c r="AO293" s="491"/>
      <c r="AP293" s="492"/>
      <c r="AQ293" s="425"/>
      <c r="AR293" s="493"/>
      <c r="AS293" s="489" t="s">
        <v>5116</v>
      </c>
      <c r="AT293" s="490" t="s">
        <v>5115</v>
      </c>
      <c r="AU293" s="491"/>
      <c r="AV293" s="495"/>
      <c r="AW293" s="496"/>
      <c r="AX293" s="497"/>
    </row>
    <row r="294" spans="1:50" s="88" customFormat="1" ht="72.7" customHeight="1" x14ac:dyDescent="0.25">
      <c r="A294" s="425">
        <v>334</v>
      </c>
      <c r="B294" s="147" t="s">
        <v>5105</v>
      </c>
      <c r="C294" s="425">
        <v>1</v>
      </c>
      <c r="D294" s="425" t="s">
        <v>2437</v>
      </c>
      <c r="E294" s="498" t="s">
        <v>5117</v>
      </c>
      <c r="F294" s="425">
        <v>1324</v>
      </c>
      <c r="G294" s="199" t="s">
        <v>5118</v>
      </c>
      <c r="H294" s="425">
        <v>2007</v>
      </c>
      <c r="I294" s="499" t="s">
        <v>5119</v>
      </c>
      <c r="J294" s="500">
        <v>124380.07</v>
      </c>
      <c r="K294" s="419" t="s">
        <v>655</v>
      </c>
      <c r="L294" s="196" t="s">
        <v>5120</v>
      </c>
      <c r="M294" s="196" t="s">
        <v>5121</v>
      </c>
      <c r="N294" s="196" t="s">
        <v>5122</v>
      </c>
      <c r="O294" s="196" t="s">
        <v>5123</v>
      </c>
      <c r="P294" s="425">
        <v>102090</v>
      </c>
      <c r="Q294" s="484">
        <v>68.14</v>
      </c>
      <c r="R294" s="484">
        <v>14.63</v>
      </c>
      <c r="S294" s="484">
        <v>9.16</v>
      </c>
      <c r="T294" s="484">
        <v>44.35</v>
      </c>
      <c r="U294" s="484">
        <f t="shared" si="9"/>
        <v>68.14</v>
      </c>
      <c r="V294" s="425">
        <v>0</v>
      </c>
      <c r="W294" s="484">
        <v>100</v>
      </c>
      <c r="X294" s="425" t="s">
        <v>5114</v>
      </c>
      <c r="Y294" s="485">
        <v>3</v>
      </c>
      <c r="Z294" s="485">
        <v>3</v>
      </c>
      <c r="AA294" s="485">
        <v>4</v>
      </c>
      <c r="AB294" s="425">
        <v>17</v>
      </c>
      <c r="AC294" s="485">
        <v>29</v>
      </c>
      <c r="AD294" s="486"/>
      <c r="AE294" s="487">
        <v>5</v>
      </c>
      <c r="AF294" s="488">
        <v>100</v>
      </c>
      <c r="AG294" s="489" t="s">
        <v>2437</v>
      </c>
      <c r="AH294" s="490" t="s">
        <v>5124</v>
      </c>
      <c r="AI294" s="491">
        <v>100</v>
      </c>
      <c r="AJ294" s="492"/>
      <c r="AK294" s="425"/>
      <c r="AL294" s="493"/>
      <c r="AM294" s="494"/>
      <c r="AN294" s="490"/>
      <c r="AO294" s="491"/>
      <c r="AP294" s="492"/>
      <c r="AQ294" s="425"/>
      <c r="AR294" s="493"/>
      <c r="AS294" s="494" t="s">
        <v>5125</v>
      </c>
      <c r="AT294" s="490" t="s">
        <v>5124</v>
      </c>
      <c r="AU294" s="491"/>
      <c r="AV294" s="495"/>
      <c r="AW294" s="496"/>
      <c r="AX294" s="497"/>
    </row>
    <row r="295" spans="1:50" s="88" customFormat="1" ht="59.95" customHeight="1" x14ac:dyDescent="0.25">
      <c r="A295" s="425">
        <v>334</v>
      </c>
      <c r="B295" s="147" t="s">
        <v>5105</v>
      </c>
      <c r="C295" s="425">
        <v>1</v>
      </c>
      <c r="D295" s="425" t="s">
        <v>3927</v>
      </c>
      <c r="E295" s="498" t="s">
        <v>5106</v>
      </c>
      <c r="F295" s="419">
        <v>13343</v>
      </c>
      <c r="G295" s="199" t="s">
        <v>5126</v>
      </c>
      <c r="H295" s="425">
        <v>2008</v>
      </c>
      <c r="I295" s="499" t="s">
        <v>5127</v>
      </c>
      <c r="J295" s="500">
        <v>149642.26</v>
      </c>
      <c r="K295" s="419" t="s">
        <v>655</v>
      </c>
      <c r="L295" s="196" t="s">
        <v>5128</v>
      </c>
      <c r="M295" s="196" t="s">
        <v>5129</v>
      </c>
      <c r="N295" s="196" t="s">
        <v>5130</v>
      </c>
      <c r="O295" s="196" t="s">
        <v>5131</v>
      </c>
      <c r="P295" s="425">
        <v>107963</v>
      </c>
      <c r="Q295" s="484">
        <v>69.86</v>
      </c>
      <c r="R295" s="484">
        <v>17.600000000000001</v>
      </c>
      <c r="S295" s="484">
        <v>7.91</v>
      </c>
      <c r="T295" s="484">
        <v>44.35</v>
      </c>
      <c r="U295" s="484">
        <f t="shared" si="9"/>
        <v>69.86</v>
      </c>
      <c r="V295" s="425" t="s">
        <v>5132</v>
      </c>
      <c r="W295" s="484">
        <v>100</v>
      </c>
      <c r="X295" s="425" t="s">
        <v>5114</v>
      </c>
      <c r="Y295" s="485">
        <v>3</v>
      </c>
      <c r="Z295" s="485">
        <v>4</v>
      </c>
      <c r="AA295" s="485">
        <v>7</v>
      </c>
      <c r="AB295" s="425">
        <v>17</v>
      </c>
      <c r="AC295" s="485">
        <v>26</v>
      </c>
      <c r="AD295" s="486"/>
      <c r="AE295" s="487">
        <v>5</v>
      </c>
      <c r="AF295" s="488">
        <v>100</v>
      </c>
      <c r="AG295" s="494" t="s">
        <v>3927</v>
      </c>
      <c r="AH295" s="490" t="s">
        <v>5115</v>
      </c>
      <c r="AI295" s="491">
        <v>80</v>
      </c>
      <c r="AJ295" s="492"/>
      <c r="AK295" s="425"/>
      <c r="AL295" s="493"/>
      <c r="AM295" s="494"/>
      <c r="AN295" s="490"/>
      <c r="AO295" s="491"/>
      <c r="AP295" s="492"/>
      <c r="AQ295" s="425"/>
      <c r="AR295" s="493"/>
      <c r="AS295" s="489" t="s">
        <v>5133</v>
      </c>
      <c r="AT295" s="490" t="s">
        <v>5115</v>
      </c>
      <c r="AU295" s="491"/>
      <c r="AV295" s="495"/>
      <c r="AW295" s="496"/>
      <c r="AX295" s="497"/>
    </row>
    <row r="296" spans="1:50" s="88" customFormat="1" ht="50.3" customHeight="1" x14ac:dyDescent="0.25">
      <c r="A296" s="425">
        <v>334</v>
      </c>
      <c r="B296" s="147" t="s">
        <v>5105</v>
      </c>
      <c r="C296" s="425">
        <v>3</v>
      </c>
      <c r="D296" s="425" t="s">
        <v>5134</v>
      </c>
      <c r="E296" s="498" t="s">
        <v>5135</v>
      </c>
      <c r="F296" s="425" t="s">
        <v>5136</v>
      </c>
      <c r="G296" s="199" t="s">
        <v>5137</v>
      </c>
      <c r="H296" s="425">
        <v>2008</v>
      </c>
      <c r="I296" s="499" t="s">
        <v>5138</v>
      </c>
      <c r="J296" s="500">
        <v>201585.8</v>
      </c>
      <c r="K296" s="419" t="s">
        <v>655</v>
      </c>
      <c r="L296" s="196" t="s">
        <v>5139</v>
      </c>
      <c r="M296" s="196" t="s">
        <v>5140</v>
      </c>
      <c r="N296" s="196" t="s">
        <v>5141</v>
      </c>
      <c r="O296" s="196" t="s">
        <v>5142</v>
      </c>
      <c r="P296" s="425">
        <v>108244</v>
      </c>
      <c r="Q296" s="484">
        <v>76.180000000000007</v>
      </c>
      <c r="R296" s="484">
        <v>23.72</v>
      </c>
      <c r="S296" s="484">
        <v>8.11</v>
      </c>
      <c r="T296" s="484">
        <v>44.35</v>
      </c>
      <c r="U296" s="484">
        <f t="shared" si="9"/>
        <v>76.180000000000007</v>
      </c>
      <c r="V296" s="425">
        <v>100</v>
      </c>
      <c r="W296" s="484">
        <v>100</v>
      </c>
      <c r="X296" s="425" t="s">
        <v>5114</v>
      </c>
      <c r="Y296" s="485">
        <v>4</v>
      </c>
      <c r="Z296" s="485">
        <v>8</v>
      </c>
      <c r="AA296" s="485">
        <v>2</v>
      </c>
      <c r="AB296" s="425">
        <v>17</v>
      </c>
      <c r="AC296" s="485">
        <v>31</v>
      </c>
      <c r="AD296" s="486"/>
      <c r="AE296" s="487">
        <v>5</v>
      </c>
      <c r="AF296" s="488">
        <v>100</v>
      </c>
      <c r="AG296" s="494"/>
      <c r="AH296" s="490"/>
      <c r="AI296" s="491"/>
      <c r="AJ296" s="492"/>
      <c r="AK296" s="425"/>
      <c r="AL296" s="493"/>
      <c r="AM296" s="494"/>
      <c r="AN296" s="490"/>
      <c r="AO296" s="491"/>
      <c r="AP296" s="492"/>
      <c r="AQ296" s="425"/>
      <c r="AR296" s="493"/>
      <c r="AS296" s="489" t="s">
        <v>5143</v>
      </c>
      <c r="AT296" s="490" t="s">
        <v>5144</v>
      </c>
      <c r="AU296" s="491"/>
      <c r="AV296" s="495"/>
      <c r="AW296" s="496"/>
      <c r="AX296" s="497"/>
    </row>
    <row r="297" spans="1:50" s="88" customFormat="1" ht="39.9" x14ac:dyDescent="0.25">
      <c r="A297" s="425">
        <v>334</v>
      </c>
      <c r="B297" s="147" t="s">
        <v>5105</v>
      </c>
      <c r="C297" s="425">
        <v>1</v>
      </c>
      <c r="D297" s="425" t="s">
        <v>3927</v>
      </c>
      <c r="E297" s="501" t="s">
        <v>5106</v>
      </c>
      <c r="F297" s="425">
        <v>13343</v>
      </c>
      <c r="G297" s="199" t="s">
        <v>5145</v>
      </c>
      <c r="H297" s="425">
        <v>2010</v>
      </c>
      <c r="I297" s="502" t="s">
        <v>5146</v>
      </c>
      <c r="J297" s="500">
        <v>140377.67000000001</v>
      </c>
      <c r="K297" s="503" t="s">
        <v>677</v>
      </c>
      <c r="L297" s="499" t="s">
        <v>5147</v>
      </c>
      <c r="M297" s="499" t="s">
        <v>5148</v>
      </c>
      <c r="N297" s="499" t="s">
        <v>5149</v>
      </c>
      <c r="O297" s="499" t="s">
        <v>5150</v>
      </c>
      <c r="P297" s="425">
        <v>113029</v>
      </c>
      <c r="Q297" s="484">
        <v>68.94</v>
      </c>
      <c r="R297" s="484">
        <v>16.52</v>
      </c>
      <c r="S297" s="484">
        <v>8.07</v>
      </c>
      <c r="T297" s="484">
        <v>44.35</v>
      </c>
      <c r="U297" s="484">
        <f t="shared" si="9"/>
        <v>68.94</v>
      </c>
      <c r="V297" s="419" t="s">
        <v>5151</v>
      </c>
      <c r="W297" s="484">
        <v>100</v>
      </c>
      <c r="X297" s="425" t="s">
        <v>5114</v>
      </c>
      <c r="Y297" s="485">
        <v>2</v>
      </c>
      <c r="Z297" s="485">
        <v>5</v>
      </c>
      <c r="AA297" s="485">
        <v>1</v>
      </c>
      <c r="AB297" s="425">
        <v>17</v>
      </c>
      <c r="AC297" s="485">
        <v>25</v>
      </c>
      <c r="AD297" s="486"/>
      <c r="AE297" s="487">
        <v>5</v>
      </c>
      <c r="AF297" s="504">
        <v>100</v>
      </c>
      <c r="AG297" s="489" t="s">
        <v>3927</v>
      </c>
      <c r="AH297" s="490" t="s">
        <v>5115</v>
      </c>
      <c r="AI297" s="491">
        <v>25</v>
      </c>
      <c r="AJ297" s="505"/>
      <c r="AK297" s="425"/>
      <c r="AL297" s="493"/>
      <c r="AM297" s="489"/>
      <c r="AN297" s="490"/>
      <c r="AO297" s="491"/>
      <c r="AP297" s="505"/>
      <c r="AQ297" s="425"/>
      <c r="AR297" s="493"/>
      <c r="AS297" s="489" t="s">
        <v>5133</v>
      </c>
      <c r="AT297" s="490" t="s">
        <v>5115</v>
      </c>
      <c r="AU297" s="491"/>
      <c r="AV297" s="495"/>
      <c r="AW297" s="496"/>
      <c r="AX297" s="497"/>
    </row>
    <row r="298" spans="1:50" s="88" customFormat="1" ht="39.9" x14ac:dyDescent="0.25">
      <c r="A298" s="425">
        <v>334</v>
      </c>
      <c r="B298" s="147" t="s">
        <v>5105</v>
      </c>
      <c r="C298" s="425">
        <v>6</v>
      </c>
      <c r="D298" s="425" t="s">
        <v>5152</v>
      </c>
      <c r="E298" s="501" t="s">
        <v>5153</v>
      </c>
      <c r="F298" s="425" t="s">
        <v>5154</v>
      </c>
      <c r="G298" s="199" t="s">
        <v>5155</v>
      </c>
      <c r="H298" s="425">
        <v>2010</v>
      </c>
      <c r="I298" s="502" t="s">
        <v>5156</v>
      </c>
      <c r="J298" s="500">
        <v>131237.98000000001</v>
      </c>
      <c r="K298" s="503" t="s">
        <v>677</v>
      </c>
      <c r="L298" s="499" t="s">
        <v>5157</v>
      </c>
      <c r="M298" s="499" t="s">
        <v>5158</v>
      </c>
      <c r="N298" s="499" t="s">
        <v>5159</v>
      </c>
      <c r="O298" s="499" t="s">
        <v>5160</v>
      </c>
      <c r="P298" s="425">
        <v>112439</v>
      </c>
      <c r="Q298" s="484">
        <v>70.05</v>
      </c>
      <c r="R298" s="484">
        <v>15.44</v>
      </c>
      <c r="S298" s="484">
        <v>10.26</v>
      </c>
      <c r="T298" s="484">
        <v>44.35</v>
      </c>
      <c r="U298" s="484">
        <f t="shared" si="9"/>
        <v>70.05</v>
      </c>
      <c r="V298" s="425">
        <v>100</v>
      </c>
      <c r="W298" s="484">
        <v>100</v>
      </c>
      <c r="X298" s="425" t="s">
        <v>5114</v>
      </c>
      <c r="Y298" s="485">
        <v>4</v>
      </c>
      <c r="Z298" s="485">
        <v>8</v>
      </c>
      <c r="AA298" s="485">
        <v>2</v>
      </c>
      <c r="AB298" s="425">
        <v>17</v>
      </c>
      <c r="AC298" s="485">
        <v>27</v>
      </c>
      <c r="AD298" s="486"/>
      <c r="AE298" s="487">
        <v>5</v>
      </c>
      <c r="AF298" s="488">
        <v>100</v>
      </c>
      <c r="AG298" s="489" t="s">
        <v>5152</v>
      </c>
      <c r="AH298" s="506" t="s">
        <v>5161</v>
      </c>
      <c r="AI298" s="491">
        <v>5</v>
      </c>
      <c r="AJ298" s="505"/>
      <c r="AK298" s="425"/>
      <c r="AL298" s="493"/>
      <c r="AM298" s="489"/>
      <c r="AN298" s="490"/>
      <c r="AO298" s="491"/>
      <c r="AP298" s="505"/>
      <c r="AQ298" s="425"/>
      <c r="AR298" s="493"/>
      <c r="AS298" s="489" t="s">
        <v>5162</v>
      </c>
      <c r="AT298" s="490" t="s">
        <v>5163</v>
      </c>
      <c r="AU298" s="491"/>
      <c r="AV298" s="495"/>
      <c r="AW298" s="496"/>
      <c r="AX298" s="497"/>
    </row>
    <row r="299" spans="1:50" s="88" customFormat="1" ht="53.2" x14ac:dyDescent="0.25">
      <c r="A299" s="425">
        <v>334</v>
      </c>
      <c r="B299" s="147" t="s">
        <v>5105</v>
      </c>
      <c r="C299" s="425">
        <v>1</v>
      </c>
      <c r="D299" s="425" t="s">
        <v>5164</v>
      </c>
      <c r="E299" s="501" t="s">
        <v>5165</v>
      </c>
      <c r="F299" s="425">
        <v>11040</v>
      </c>
      <c r="G299" s="199" t="s">
        <v>5166</v>
      </c>
      <c r="H299" s="425">
        <v>2012</v>
      </c>
      <c r="I299" s="502" t="s">
        <v>5167</v>
      </c>
      <c r="J299" s="483">
        <v>35001.599999999999</v>
      </c>
      <c r="K299" s="503" t="s">
        <v>8710</v>
      </c>
      <c r="L299" s="499" t="s">
        <v>5168</v>
      </c>
      <c r="M299" s="499" t="s">
        <v>5169</v>
      </c>
      <c r="N299" s="499" t="s">
        <v>5170</v>
      </c>
      <c r="O299" s="499" t="s">
        <v>5171</v>
      </c>
      <c r="P299" s="425">
        <v>119053</v>
      </c>
      <c r="Q299" s="484">
        <f>+U299</f>
        <v>54.737835294117644</v>
      </c>
      <c r="R299" s="484">
        <f>+J299/5/1700</f>
        <v>4.117835294117647</v>
      </c>
      <c r="S299" s="484">
        <v>6.27</v>
      </c>
      <c r="T299" s="484">
        <v>44.35</v>
      </c>
      <c r="U299" s="484">
        <f t="shared" si="9"/>
        <v>54.737835294117644</v>
      </c>
      <c r="V299" s="425">
        <v>100</v>
      </c>
      <c r="W299" s="484">
        <v>100</v>
      </c>
      <c r="X299" s="507" t="s">
        <v>5172</v>
      </c>
      <c r="Y299" s="485">
        <v>4</v>
      </c>
      <c r="Z299" s="485">
        <v>7</v>
      </c>
      <c r="AA299" s="485">
        <v>5</v>
      </c>
      <c r="AB299" s="425"/>
      <c r="AC299" s="485"/>
      <c r="AD299" s="486"/>
      <c r="AE299" s="487">
        <v>5</v>
      </c>
      <c r="AF299" s="488">
        <v>100</v>
      </c>
      <c r="AG299" s="489" t="s">
        <v>5164</v>
      </c>
      <c r="AH299" s="506" t="s">
        <v>5173</v>
      </c>
      <c r="AI299" s="491">
        <v>43</v>
      </c>
      <c r="AJ299" s="505"/>
      <c r="AK299" s="425"/>
      <c r="AL299" s="493"/>
      <c r="AM299" s="489"/>
      <c r="AN299" s="490"/>
      <c r="AO299" s="491"/>
      <c r="AP299" s="505"/>
      <c r="AQ299" s="425"/>
      <c r="AR299" s="493"/>
      <c r="AS299" s="494" t="s">
        <v>5125</v>
      </c>
      <c r="AT299" s="490" t="s">
        <v>5173</v>
      </c>
      <c r="AU299" s="491"/>
      <c r="AV299" s="495"/>
      <c r="AW299" s="496"/>
      <c r="AX299" s="497"/>
    </row>
    <row r="300" spans="1:50" s="88" customFormat="1" ht="53.2" x14ac:dyDescent="0.25">
      <c r="A300" s="508">
        <v>334</v>
      </c>
      <c r="B300" s="147" t="str">
        <f>+B299</f>
        <v>Univerzitetni klinični center Maribor</v>
      </c>
      <c r="C300" s="508">
        <v>1</v>
      </c>
      <c r="D300" s="425" t="s">
        <v>5164</v>
      </c>
      <c r="E300" s="509" t="s">
        <v>5165</v>
      </c>
      <c r="F300" s="508">
        <v>11040</v>
      </c>
      <c r="G300" s="501" t="s">
        <v>5174</v>
      </c>
      <c r="H300" s="508">
        <v>2017</v>
      </c>
      <c r="I300" s="499" t="s">
        <v>5175</v>
      </c>
      <c r="J300" s="510">
        <v>89260.26</v>
      </c>
      <c r="K300" s="508" t="s">
        <v>694</v>
      </c>
      <c r="L300" s="499" t="s">
        <v>5168</v>
      </c>
      <c r="M300" s="511" t="s">
        <v>5169</v>
      </c>
      <c r="N300" s="499" t="s">
        <v>5176</v>
      </c>
      <c r="O300" s="499" t="s">
        <v>5177</v>
      </c>
      <c r="P300" s="508" t="s">
        <v>5178</v>
      </c>
      <c r="Q300" s="510">
        <v>58.48</v>
      </c>
      <c r="R300" s="510">
        <v>7.65</v>
      </c>
      <c r="S300" s="510">
        <v>6.46</v>
      </c>
      <c r="T300" s="510">
        <v>44.35</v>
      </c>
      <c r="U300" s="484">
        <f t="shared" si="9"/>
        <v>58.46</v>
      </c>
      <c r="V300" s="508"/>
      <c r="W300" s="508">
        <v>37.43</v>
      </c>
      <c r="X300" s="512" t="s">
        <v>5172</v>
      </c>
      <c r="Y300" s="508">
        <v>4</v>
      </c>
      <c r="Z300" s="508">
        <v>7</v>
      </c>
      <c r="AA300" s="508">
        <v>5</v>
      </c>
      <c r="AB300" s="508">
        <v>10</v>
      </c>
      <c r="AC300" s="508"/>
      <c r="AD300" s="508"/>
      <c r="AE300" s="508">
        <v>5</v>
      </c>
      <c r="AF300" s="513">
        <v>100</v>
      </c>
      <c r="AG300" s="514" t="s">
        <v>5164</v>
      </c>
      <c r="AH300" s="508" t="s">
        <v>5173</v>
      </c>
      <c r="AI300" s="515">
        <v>80</v>
      </c>
      <c r="AJ300" s="514"/>
      <c r="AK300" s="508"/>
      <c r="AL300" s="515"/>
      <c r="AM300" s="514"/>
      <c r="AN300" s="508"/>
      <c r="AO300" s="515"/>
      <c r="AP300" s="514"/>
      <c r="AQ300" s="508"/>
      <c r="AR300" s="515"/>
      <c r="AS300" s="494" t="s">
        <v>5125</v>
      </c>
      <c r="AT300" s="490" t="s">
        <v>5173</v>
      </c>
      <c r="AU300" s="515"/>
      <c r="AV300" s="514"/>
      <c r="AW300" s="508"/>
      <c r="AX300" s="515"/>
    </row>
    <row r="301" spans="1:50" s="88" customFormat="1" ht="350.05" customHeight="1" x14ac:dyDescent="0.25">
      <c r="A301" s="516">
        <v>381</v>
      </c>
      <c r="B301" s="147" t="s">
        <v>7930</v>
      </c>
      <c r="C301" s="516">
        <v>30</v>
      </c>
      <c r="D301" s="516"/>
      <c r="E301" s="517" t="s">
        <v>7931</v>
      </c>
      <c r="F301" s="516" t="s">
        <v>7932</v>
      </c>
      <c r="G301" s="517" t="s">
        <v>7933</v>
      </c>
      <c r="H301" s="516">
        <v>2003</v>
      </c>
      <c r="I301" s="518" t="s">
        <v>7934</v>
      </c>
      <c r="J301" s="519">
        <v>459021.87</v>
      </c>
      <c r="K301" s="516" t="s">
        <v>867</v>
      </c>
      <c r="L301" s="518" t="s">
        <v>7935</v>
      </c>
      <c r="M301" s="518" t="s">
        <v>7936</v>
      </c>
      <c r="N301" s="518" t="s">
        <v>7937</v>
      </c>
      <c r="O301" s="518" t="s">
        <v>7938</v>
      </c>
      <c r="P301" s="182" t="s">
        <v>7939</v>
      </c>
      <c r="Q301" s="182" t="s">
        <v>7940</v>
      </c>
      <c r="R301" s="182" t="s">
        <v>7941</v>
      </c>
      <c r="S301" s="182"/>
      <c r="T301" s="182" t="s">
        <v>7940</v>
      </c>
      <c r="U301" s="182" t="s">
        <v>7940</v>
      </c>
      <c r="V301" s="182">
        <v>10</v>
      </c>
      <c r="W301" s="182">
        <v>100</v>
      </c>
      <c r="X301" s="182" t="s">
        <v>7942</v>
      </c>
      <c r="Y301" s="182">
        <v>4</v>
      </c>
      <c r="Z301" s="182">
        <v>6</v>
      </c>
      <c r="AA301" s="182">
        <v>1</v>
      </c>
      <c r="AB301" s="182">
        <v>35</v>
      </c>
      <c r="AC301" s="182" t="s">
        <v>867</v>
      </c>
      <c r="AD301" s="182" t="s">
        <v>7943</v>
      </c>
      <c r="AE301" s="182" t="s">
        <v>7944</v>
      </c>
      <c r="AF301" s="189">
        <v>0</v>
      </c>
      <c r="AG301" s="190" t="s">
        <v>7945</v>
      </c>
      <c r="AH301" s="182" t="s">
        <v>7946</v>
      </c>
      <c r="AI301" s="191">
        <v>50</v>
      </c>
      <c r="AJ301" s="190"/>
      <c r="AK301" s="182"/>
      <c r="AL301" s="191"/>
      <c r="AM301" s="190"/>
      <c r="AN301" s="182"/>
      <c r="AO301" s="191"/>
      <c r="AP301" s="190"/>
      <c r="AQ301" s="182"/>
      <c r="AR301" s="191"/>
      <c r="AS301" s="190"/>
      <c r="AT301" s="182"/>
      <c r="AU301" s="191"/>
      <c r="AV301" s="190"/>
      <c r="AW301" s="182"/>
      <c r="AX301" s="191"/>
    </row>
    <row r="302" spans="1:50" s="88" customFormat="1" ht="252.55" x14ac:dyDescent="0.25">
      <c r="A302" s="520"/>
      <c r="B302" s="147"/>
      <c r="C302" s="520"/>
      <c r="D302" s="520"/>
      <c r="E302" s="521"/>
      <c r="F302" s="520"/>
      <c r="G302" s="521"/>
      <c r="H302" s="520"/>
      <c r="I302" s="522"/>
      <c r="J302" s="523"/>
      <c r="K302" s="520"/>
      <c r="L302" s="522"/>
      <c r="M302" s="522"/>
      <c r="N302" s="522"/>
      <c r="O302" s="522"/>
      <c r="P302" s="182" t="s">
        <v>7947</v>
      </c>
      <c r="Q302" s="182" t="s">
        <v>7948</v>
      </c>
      <c r="R302" s="182" t="s">
        <v>7941</v>
      </c>
      <c r="S302" s="182"/>
      <c r="T302" s="182" t="s">
        <v>7948</v>
      </c>
      <c r="U302" s="182" t="s">
        <v>7948</v>
      </c>
      <c r="V302" s="182">
        <v>0</v>
      </c>
      <c r="W302" s="182">
        <v>100</v>
      </c>
      <c r="X302" s="182" t="s">
        <v>7942</v>
      </c>
      <c r="Y302" s="182">
        <v>4</v>
      </c>
      <c r="Z302" s="182">
        <v>6</v>
      </c>
      <c r="AA302" s="182">
        <v>1</v>
      </c>
      <c r="AB302" s="182">
        <v>35</v>
      </c>
      <c r="AC302" s="182" t="s">
        <v>867</v>
      </c>
      <c r="AD302" s="182" t="s">
        <v>7943</v>
      </c>
      <c r="AE302" s="182" t="s">
        <v>7944</v>
      </c>
      <c r="AF302" s="189">
        <v>0</v>
      </c>
      <c r="AG302" s="190" t="s">
        <v>7945</v>
      </c>
      <c r="AH302" s="182" t="s">
        <v>7946</v>
      </c>
      <c r="AI302" s="191">
        <v>40</v>
      </c>
      <c r="AJ302" s="190"/>
      <c r="AK302" s="182"/>
      <c r="AL302" s="191"/>
      <c r="AM302" s="190"/>
      <c r="AN302" s="182"/>
      <c r="AO302" s="191"/>
      <c r="AP302" s="190"/>
      <c r="AQ302" s="182"/>
      <c r="AR302" s="191"/>
      <c r="AS302" s="190"/>
      <c r="AT302" s="182"/>
      <c r="AU302" s="191"/>
      <c r="AV302" s="190"/>
      <c r="AW302" s="182"/>
      <c r="AX302" s="191"/>
    </row>
    <row r="303" spans="1:50" s="88" customFormat="1" ht="265.85000000000002" x14ac:dyDescent="0.25">
      <c r="A303" s="520"/>
      <c r="B303" s="147"/>
      <c r="C303" s="520"/>
      <c r="D303" s="520"/>
      <c r="E303" s="521"/>
      <c r="F303" s="520"/>
      <c r="G303" s="521"/>
      <c r="H303" s="520"/>
      <c r="I303" s="522"/>
      <c r="J303" s="523"/>
      <c r="K303" s="520"/>
      <c r="L303" s="522"/>
      <c r="M303" s="522"/>
      <c r="N303" s="522"/>
      <c r="O303" s="522"/>
      <c r="P303" s="182" t="s">
        <v>7949</v>
      </c>
      <c r="Q303" s="182" t="s">
        <v>7950</v>
      </c>
      <c r="R303" s="182" t="s">
        <v>7941</v>
      </c>
      <c r="S303" s="182"/>
      <c r="T303" s="182" t="s">
        <v>7950</v>
      </c>
      <c r="U303" s="182" t="s">
        <v>7950</v>
      </c>
      <c r="V303" s="182">
        <v>0</v>
      </c>
      <c r="W303" s="182">
        <v>100</v>
      </c>
      <c r="X303" s="182" t="s">
        <v>7942</v>
      </c>
      <c r="Y303" s="182">
        <v>2</v>
      </c>
      <c r="Z303" s="182">
        <v>2</v>
      </c>
      <c r="AA303" s="182">
        <v>2</v>
      </c>
      <c r="AB303" s="182">
        <v>35</v>
      </c>
      <c r="AC303" s="182" t="s">
        <v>867</v>
      </c>
      <c r="AD303" s="182" t="s">
        <v>7951</v>
      </c>
      <c r="AE303" s="182" t="s">
        <v>7944</v>
      </c>
      <c r="AF303" s="189">
        <v>0</v>
      </c>
      <c r="AG303" s="190" t="s">
        <v>7945</v>
      </c>
      <c r="AH303" s="182"/>
      <c r="AI303" s="191"/>
      <c r="AJ303" s="190"/>
      <c r="AK303" s="182"/>
      <c r="AL303" s="191"/>
      <c r="AM303" s="190"/>
      <c r="AN303" s="182"/>
      <c r="AO303" s="191"/>
      <c r="AP303" s="190"/>
      <c r="AQ303" s="182"/>
      <c r="AR303" s="191"/>
      <c r="AS303" s="190"/>
      <c r="AT303" s="182"/>
      <c r="AU303" s="191"/>
      <c r="AV303" s="190"/>
      <c r="AW303" s="182"/>
      <c r="AX303" s="191"/>
    </row>
    <row r="304" spans="1:50" s="88" customFormat="1" ht="332.35" x14ac:dyDescent="0.25">
      <c r="A304" s="524"/>
      <c r="B304" s="147"/>
      <c r="C304" s="524"/>
      <c r="D304" s="524"/>
      <c r="E304" s="525"/>
      <c r="F304" s="524"/>
      <c r="G304" s="525"/>
      <c r="H304" s="524"/>
      <c r="I304" s="526"/>
      <c r="J304" s="527"/>
      <c r="K304" s="524"/>
      <c r="L304" s="526"/>
      <c r="M304" s="526"/>
      <c r="N304" s="526"/>
      <c r="O304" s="526"/>
      <c r="P304" s="182" t="s">
        <v>7952</v>
      </c>
      <c r="Q304" s="182" t="s">
        <v>7953</v>
      </c>
      <c r="R304" s="182" t="s">
        <v>7941</v>
      </c>
      <c r="S304" s="182"/>
      <c r="T304" s="182" t="s">
        <v>7953</v>
      </c>
      <c r="U304" s="182" t="s">
        <v>7953</v>
      </c>
      <c r="V304" s="182">
        <v>0</v>
      </c>
      <c r="W304" s="182">
        <v>100</v>
      </c>
      <c r="X304" s="182" t="s">
        <v>7942</v>
      </c>
      <c r="Y304" s="182">
        <v>3</v>
      </c>
      <c r="Z304" s="182">
        <v>2</v>
      </c>
      <c r="AA304" s="182">
        <v>1</v>
      </c>
      <c r="AB304" s="182">
        <v>35</v>
      </c>
      <c r="AC304" s="182" t="s">
        <v>867</v>
      </c>
      <c r="AD304" s="182" t="s">
        <v>7951</v>
      </c>
      <c r="AE304" s="182" t="s">
        <v>7944</v>
      </c>
      <c r="AF304" s="189">
        <v>0</v>
      </c>
      <c r="AG304" s="190" t="s">
        <v>7945</v>
      </c>
      <c r="AH304" s="182"/>
      <c r="AI304" s="191"/>
      <c r="AJ304" s="190"/>
      <c r="AK304" s="182"/>
      <c r="AL304" s="191"/>
      <c r="AM304" s="190"/>
      <c r="AN304" s="182"/>
      <c r="AO304" s="191"/>
      <c r="AP304" s="190"/>
      <c r="AQ304" s="182"/>
      <c r="AR304" s="191"/>
      <c r="AS304" s="190"/>
      <c r="AT304" s="182"/>
      <c r="AU304" s="191"/>
      <c r="AV304" s="190"/>
      <c r="AW304" s="182"/>
      <c r="AX304" s="191"/>
    </row>
    <row r="305" spans="1:50" s="88" customFormat="1" ht="79.75" x14ac:dyDescent="0.25">
      <c r="A305" s="182">
        <v>381</v>
      </c>
      <c r="B305" s="147" t="s">
        <v>7930</v>
      </c>
      <c r="C305" s="182">
        <v>32</v>
      </c>
      <c r="D305" s="183"/>
      <c r="E305" s="184" t="s">
        <v>2455</v>
      </c>
      <c r="F305" s="182">
        <v>3702</v>
      </c>
      <c r="G305" s="184" t="s">
        <v>7954</v>
      </c>
      <c r="H305" s="182" t="s">
        <v>7955</v>
      </c>
      <c r="I305" s="185" t="s">
        <v>7956</v>
      </c>
      <c r="J305" s="186">
        <v>132820.73000000001</v>
      </c>
      <c r="K305" s="182" t="s">
        <v>867</v>
      </c>
      <c r="L305" s="185" t="s">
        <v>7957</v>
      </c>
      <c r="M305" s="185" t="s">
        <v>7958</v>
      </c>
      <c r="N305" s="185" t="s">
        <v>7959</v>
      </c>
      <c r="O305" s="185" t="s">
        <v>7960</v>
      </c>
      <c r="P305" s="182"/>
      <c r="Q305" s="182" t="s">
        <v>7961</v>
      </c>
      <c r="R305" s="182">
        <v>0</v>
      </c>
      <c r="S305" s="182">
        <v>18000</v>
      </c>
      <c r="T305" s="182">
        <v>18000</v>
      </c>
      <c r="U305" s="182">
        <v>36000</v>
      </c>
      <c r="V305" s="182">
        <v>100</v>
      </c>
      <c r="W305" s="182">
        <v>100</v>
      </c>
      <c r="X305" s="182" t="s">
        <v>7962</v>
      </c>
      <c r="Y305" s="182" t="s">
        <v>7963</v>
      </c>
      <c r="Z305" s="182" t="s">
        <v>7964</v>
      </c>
      <c r="AA305" s="182" t="s">
        <v>7965</v>
      </c>
      <c r="AB305" s="182" t="s">
        <v>7966</v>
      </c>
      <c r="AC305" s="182"/>
      <c r="AD305" s="182" t="s">
        <v>7967</v>
      </c>
      <c r="AE305" s="182" t="s">
        <v>7944</v>
      </c>
      <c r="AF305" s="189">
        <v>100</v>
      </c>
      <c r="AG305" s="190" t="s">
        <v>7968</v>
      </c>
      <c r="AH305" s="182"/>
      <c r="AI305" s="191">
        <v>100</v>
      </c>
      <c r="AJ305" s="190"/>
      <c r="AK305" s="182"/>
      <c r="AL305" s="191"/>
      <c r="AM305" s="190"/>
      <c r="AN305" s="182"/>
      <c r="AO305" s="191"/>
      <c r="AP305" s="190"/>
      <c r="AQ305" s="182"/>
      <c r="AR305" s="191"/>
      <c r="AS305" s="190"/>
      <c r="AT305" s="182"/>
      <c r="AU305" s="191"/>
      <c r="AV305" s="190"/>
      <c r="AW305" s="182"/>
      <c r="AX305" s="191"/>
    </row>
    <row r="306" spans="1:50" s="88" customFormat="1" ht="66.5" x14ac:dyDescent="0.25">
      <c r="A306" s="182">
        <v>381</v>
      </c>
      <c r="B306" s="147" t="s">
        <v>7930</v>
      </c>
      <c r="C306" s="182">
        <v>14</v>
      </c>
      <c r="D306" s="183"/>
      <c r="E306" s="184" t="s">
        <v>7969</v>
      </c>
      <c r="F306" s="182">
        <v>16345</v>
      </c>
      <c r="G306" s="184" t="s">
        <v>7970</v>
      </c>
      <c r="H306" s="182">
        <v>2002</v>
      </c>
      <c r="I306" s="185" t="s">
        <v>7971</v>
      </c>
      <c r="J306" s="186">
        <v>105201</v>
      </c>
      <c r="K306" s="182" t="s">
        <v>867</v>
      </c>
      <c r="L306" s="185" t="s">
        <v>7972</v>
      </c>
      <c r="M306" s="185" t="s">
        <v>7973</v>
      </c>
      <c r="N306" s="185" t="s">
        <v>7974</v>
      </c>
      <c r="O306" s="185" t="s">
        <v>7975</v>
      </c>
      <c r="P306" s="182" t="s">
        <v>7976</v>
      </c>
      <c r="Q306" s="182" t="s">
        <v>7977</v>
      </c>
      <c r="R306" s="182">
        <v>0</v>
      </c>
      <c r="S306" s="182">
        <v>35</v>
      </c>
      <c r="T306" s="182">
        <v>30</v>
      </c>
      <c r="U306" s="182">
        <v>10</v>
      </c>
      <c r="V306" s="182">
        <v>55</v>
      </c>
      <c r="W306" s="182">
        <v>100</v>
      </c>
      <c r="X306" s="182" t="s">
        <v>7978</v>
      </c>
      <c r="Y306" s="182">
        <v>6</v>
      </c>
      <c r="Z306" s="182">
        <v>4</v>
      </c>
      <c r="AA306" s="182">
        <v>7</v>
      </c>
      <c r="AB306" s="182" t="s">
        <v>7979</v>
      </c>
      <c r="AC306" s="182" t="s">
        <v>867</v>
      </c>
      <c r="AD306" s="182" t="s">
        <v>7980</v>
      </c>
      <c r="AE306" s="182" t="s">
        <v>7981</v>
      </c>
      <c r="AF306" s="189">
        <v>65</v>
      </c>
      <c r="AG306" s="190" t="s">
        <v>7982</v>
      </c>
      <c r="AH306" s="182" t="s">
        <v>7983</v>
      </c>
      <c r="AI306" s="191">
        <v>35</v>
      </c>
      <c r="AJ306" s="190" t="s">
        <v>7984</v>
      </c>
      <c r="AK306" s="182" t="s">
        <v>7985</v>
      </c>
      <c r="AL306" s="191">
        <v>20</v>
      </c>
      <c r="AM306" s="190" t="s">
        <v>7986</v>
      </c>
      <c r="AN306" s="182" t="s">
        <v>7987</v>
      </c>
      <c r="AO306" s="191">
        <v>10</v>
      </c>
      <c r="AP306" s="190"/>
      <c r="AQ306" s="182"/>
      <c r="AR306" s="191"/>
      <c r="AS306" s="190"/>
      <c r="AT306" s="182"/>
      <c r="AU306" s="191"/>
      <c r="AV306" s="190"/>
      <c r="AW306" s="182"/>
      <c r="AX306" s="191"/>
    </row>
    <row r="307" spans="1:50" s="88" customFormat="1" ht="66.5" x14ac:dyDescent="0.25">
      <c r="A307" s="182">
        <v>381</v>
      </c>
      <c r="B307" s="147" t="s">
        <v>7930</v>
      </c>
      <c r="C307" s="182">
        <v>20</v>
      </c>
      <c r="D307" s="183"/>
      <c r="E307" s="184" t="s">
        <v>7988</v>
      </c>
      <c r="F307" s="182">
        <v>9275</v>
      </c>
      <c r="G307" s="184" t="s">
        <v>7989</v>
      </c>
      <c r="H307" s="182" t="s">
        <v>7990</v>
      </c>
      <c r="I307" s="185" t="s">
        <v>7991</v>
      </c>
      <c r="J307" s="186">
        <v>107800</v>
      </c>
      <c r="K307" s="182" t="s">
        <v>867</v>
      </c>
      <c r="L307" s="185" t="s">
        <v>7992</v>
      </c>
      <c r="M307" s="185" t="s">
        <v>7993</v>
      </c>
      <c r="N307" s="185" t="s">
        <v>7994</v>
      </c>
      <c r="O307" s="185" t="s">
        <v>7995</v>
      </c>
      <c r="P307" s="182" t="s">
        <v>7996</v>
      </c>
      <c r="Q307" s="182" t="s">
        <v>7967</v>
      </c>
      <c r="R307" s="182">
        <v>0</v>
      </c>
      <c r="S307" s="182" t="s">
        <v>7997</v>
      </c>
      <c r="T307" s="182" t="s">
        <v>7998</v>
      </c>
      <c r="U307" s="182" t="s">
        <v>7999</v>
      </c>
      <c r="V307" s="182">
        <v>60</v>
      </c>
      <c r="W307" s="182">
        <v>100</v>
      </c>
      <c r="X307" s="182" t="s">
        <v>8000</v>
      </c>
      <c r="Y307" s="182" t="s">
        <v>371</v>
      </c>
      <c r="Z307" s="182" t="s">
        <v>394</v>
      </c>
      <c r="AA307" s="182" t="s">
        <v>396</v>
      </c>
      <c r="AB307" s="182">
        <v>4</v>
      </c>
      <c r="AC307" s="182" t="s">
        <v>867</v>
      </c>
      <c r="AD307" s="182" t="s">
        <v>8001</v>
      </c>
      <c r="AE307" s="182" t="s">
        <v>7981</v>
      </c>
      <c r="AF307" s="189">
        <v>0</v>
      </c>
      <c r="AG307" s="190" t="s">
        <v>8002</v>
      </c>
      <c r="AH307" s="182" t="s">
        <v>7988</v>
      </c>
      <c r="AI307" s="191"/>
      <c r="AJ307" s="190" t="s">
        <v>8003</v>
      </c>
      <c r="AK307" s="182" t="s">
        <v>8004</v>
      </c>
      <c r="AL307" s="191"/>
      <c r="AM307" s="190"/>
      <c r="AN307" s="182"/>
      <c r="AO307" s="191"/>
      <c r="AP307" s="190"/>
      <c r="AQ307" s="182"/>
      <c r="AR307" s="191"/>
      <c r="AS307" s="190"/>
      <c r="AT307" s="182"/>
      <c r="AU307" s="191"/>
      <c r="AV307" s="190"/>
      <c r="AW307" s="182"/>
      <c r="AX307" s="191"/>
    </row>
    <row r="308" spans="1:50" s="88" customFormat="1" ht="79.75" x14ac:dyDescent="0.25">
      <c r="A308" s="182">
        <v>381</v>
      </c>
      <c r="B308" s="147" t="s">
        <v>7930</v>
      </c>
      <c r="C308" s="182">
        <v>29</v>
      </c>
      <c r="D308" s="183"/>
      <c r="E308" s="184" t="s">
        <v>8005</v>
      </c>
      <c r="F308" s="182">
        <v>10331</v>
      </c>
      <c r="G308" s="184" t="s">
        <v>8006</v>
      </c>
      <c r="H308" s="182">
        <v>2002</v>
      </c>
      <c r="I308" s="185" t="s">
        <v>8007</v>
      </c>
      <c r="J308" s="186">
        <v>96075</v>
      </c>
      <c r="K308" s="182" t="s">
        <v>867</v>
      </c>
      <c r="L308" s="185" t="s">
        <v>8008</v>
      </c>
      <c r="M308" s="185" t="s">
        <v>8009</v>
      </c>
      <c r="N308" s="185" t="s">
        <v>8010</v>
      </c>
      <c r="O308" s="185" t="s">
        <v>8011</v>
      </c>
      <c r="P308" s="182" t="s">
        <v>8012</v>
      </c>
      <c r="Q308" s="182" t="s">
        <v>8013</v>
      </c>
      <c r="R308" s="182">
        <v>0</v>
      </c>
      <c r="S308" s="182">
        <v>5000</v>
      </c>
      <c r="T308" s="182" t="s">
        <v>7967</v>
      </c>
      <c r="U308" s="182" t="s">
        <v>8013</v>
      </c>
      <c r="V308" s="182"/>
      <c r="W308" s="182">
        <v>100</v>
      </c>
      <c r="X308" s="182" t="s">
        <v>8014</v>
      </c>
      <c r="Y308" s="182">
        <v>1</v>
      </c>
      <c r="Z308" s="182">
        <v>4</v>
      </c>
      <c r="AA308" s="182">
        <v>3</v>
      </c>
      <c r="AB308" s="182">
        <v>17.62</v>
      </c>
      <c r="AC308" s="182" t="s">
        <v>867</v>
      </c>
      <c r="AD308" s="182"/>
      <c r="AE308" s="182" t="s">
        <v>7981</v>
      </c>
      <c r="AF308" s="189">
        <v>2.5</v>
      </c>
      <c r="AG308" s="190" t="s">
        <v>8015</v>
      </c>
      <c r="AH308" s="182" t="s">
        <v>2466</v>
      </c>
      <c r="AI308" s="191">
        <v>2.5</v>
      </c>
      <c r="AJ308" s="190"/>
      <c r="AK308" s="182"/>
      <c r="AL308" s="191"/>
      <c r="AM308" s="190"/>
      <c r="AN308" s="182"/>
      <c r="AO308" s="191"/>
      <c r="AP308" s="190"/>
      <c r="AQ308" s="182"/>
      <c r="AR308" s="191"/>
      <c r="AS308" s="190"/>
      <c r="AT308" s="182"/>
      <c r="AU308" s="191"/>
      <c r="AV308" s="190"/>
      <c r="AW308" s="182"/>
      <c r="AX308" s="191"/>
    </row>
    <row r="309" spans="1:50" s="88" customFormat="1" ht="159.55000000000001" x14ac:dyDescent="0.25">
      <c r="A309" s="182">
        <v>381</v>
      </c>
      <c r="B309" s="147" t="s">
        <v>7930</v>
      </c>
      <c r="C309" s="182">
        <v>15</v>
      </c>
      <c r="D309" s="183"/>
      <c r="E309" s="184" t="s">
        <v>8016</v>
      </c>
      <c r="F309" s="182" t="s">
        <v>8017</v>
      </c>
      <c r="G309" s="184" t="s">
        <v>8018</v>
      </c>
      <c r="H309" s="182">
        <v>2002</v>
      </c>
      <c r="I309" s="185" t="s">
        <v>8019</v>
      </c>
      <c r="J309" s="186">
        <v>107426</v>
      </c>
      <c r="K309" s="182" t="s">
        <v>867</v>
      </c>
      <c r="L309" s="185" t="s">
        <v>8020</v>
      </c>
      <c r="M309" s="185" t="s">
        <v>8021</v>
      </c>
      <c r="N309" s="185" t="s">
        <v>8022</v>
      </c>
      <c r="O309" s="185" t="s">
        <v>8023</v>
      </c>
      <c r="P309" s="182" t="s">
        <v>8024</v>
      </c>
      <c r="Q309" s="182" t="s">
        <v>8025</v>
      </c>
      <c r="R309" s="182">
        <v>0</v>
      </c>
      <c r="S309" s="182">
        <v>730</v>
      </c>
      <c r="T309" s="182">
        <v>104</v>
      </c>
      <c r="U309" s="182">
        <v>834</v>
      </c>
      <c r="V309" s="182">
        <v>70</v>
      </c>
      <c r="W309" s="182">
        <v>100</v>
      </c>
      <c r="X309" s="182"/>
      <c r="Y309" s="182"/>
      <c r="Z309" s="182"/>
      <c r="AA309" s="182"/>
      <c r="AB309" s="182"/>
      <c r="AC309" s="182"/>
      <c r="AD309" s="182"/>
      <c r="AE309" s="182" t="s">
        <v>7981</v>
      </c>
      <c r="AF309" s="189">
        <v>40</v>
      </c>
      <c r="AG309" s="190" t="s">
        <v>7986</v>
      </c>
      <c r="AH309" s="182" t="s">
        <v>8026</v>
      </c>
      <c r="AI309" s="191">
        <v>100</v>
      </c>
      <c r="AJ309" s="190"/>
      <c r="AK309" s="182"/>
      <c r="AL309" s="191"/>
      <c r="AM309" s="190"/>
      <c r="AN309" s="182"/>
      <c r="AO309" s="191"/>
      <c r="AP309" s="190"/>
      <c r="AQ309" s="182"/>
      <c r="AR309" s="191"/>
      <c r="AS309" s="190"/>
      <c r="AT309" s="182"/>
      <c r="AU309" s="191"/>
      <c r="AV309" s="190"/>
      <c r="AW309" s="182"/>
      <c r="AX309" s="191"/>
    </row>
    <row r="310" spans="1:50" s="88" customFormat="1" ht="53.2" x14ac:dyDescent="0.25">
      <c r="A310" s="182">
        <v>381</v>
      </c>
      <c r="B310" s="147" t="s">
        <v>7930</v>
      </c>
      <c r="C310" s="182">
        <v>52</v>
      </c>
      <c r="D310" s="183"/>
      <c r="E310" s="184" t="s">
        <v>8027</v>
      </c>
      <c r="F310" s="182">
        <v>13229</v>
      </c>
      <c r="G310" s="184" t="s">
        <v>8028</v>
      </c>
      <c r="H310" s="182">
        <v>2002</v>
      </c>
      <c r="I310" s="185" t="s">
        <v>8029</v>
      </c>
      <c r="J310" s="186">
        <v>72727</v>
      </c>
      <c r="K310" s="182" t="s">
        <v>867</v>
      </c>
      <c r="L310" s="185"/>
      <c r="M310" s="185"/>
      <c r="N310" s="185" t="s">
        <v>8030</v>
      </c>
      <c r="O310" s="185" t="s">
        <v>8031</v>
      </c>
      <c r="P310" s="182" t="s">
        <v>8032</v>
      </c>
      <c r="Q310" s="182">
        <v>0</v>
      </c>
      <c r="R310" s="182">
        <v>0</v>
      </c>
      <c r="S310" s="182">
        <v>0</v>
      </c>
      <c r="T310" s="182">
        <v>0</v>
      </c>
      <c r="U310" s="182">
        <v>0</v>
      </c>
      <c r="V310" s="182"/>
      <c r="W310" s="182">
        <v>100</v>
      </c>
      <c r="X310" s="182"/>
      <c r="Y310" s="182"/>
      <c r="Z310" s="182"/>
      <c r="AA310" s="182"/>
      <c r="AB310" s="182"/>
      <c r="AC310" s="182"/>
      <c r="AD310" s="182"/>
      <c r="AE310" s="182" t="s">
        <v>7981</v>
      </c>
      <c r="AF310" s="189">
        <v>0</v>
      </c>
      <c r="AG310" s="190"/>
      <c r="AH310" s="182"/>
      <c r="AI310" s="191">
        <v>0</v>
      </c>
      <c r="AJ310" s="190"/>
      <c r="AK310" s="182"/>
      <c r="AL310" s="191"/>
      <c r="AM310" s="190"/>
      <c r="AN310" s="182"/>
      <c r="AO310" s="191"/>
      <c r="AP310" s="190"/>
      <c r="AQ310" s="182"/>
      <c r="AR310" s="191"/>
      <c r="AS310" s="190"/>
      <c r="AT310" s="182"/>
      <c r="AU310" s="191"/>
      <c r="AV310" s="190"/>
      <c r="AW310" s="182"/>
      <c r="AX310" s="191"/>
    </row>
    <row r="311" spans="1:50" s="88" customFormat="1" ht="252.55" x14ac:dyDescent="0.25">
      <c r="A311" s="182">
        <v>381</v>
      </c>
      <c r="B311" s="147" t="s">
        <v>7930</v>
      </c>
      <c r="C311" s="182">
        <v>1</v>
      </c>
      <c r="D311" s="183"/>
      <c r="E311" s="184" t="s">
        <v>8033</v>
      </c>
      <c r="F311" s="182">
        <v>13310</v>
      </c>
      <c r="G311" s="184" t="s">
        <v>8034</v>
      </c>
      <c r="H311" s="182">
        <v>2003</v>
      </c>
      <c r="I311" s="185" t="s">
        <v>8035</v>
      </c>
      <c r="J311" s="186">
        <v>41062</v>
      </c>
      <c r="K311" s="182" t="s">
        <v>867</v>
      </c>
      <c r="L311" s="185" t="s">
        <v>8036</v>
      </c>
      <c r="M311" s="185" t="s">
        <v>8037</v>
      </c>
      <c r="N311" s="185" t="s">
        <v>8038</v>
      </c>
      <c r="O311" s="185" t="s">
        <v>8039</v>
      </c>
      <c r="P311" s="182">
        <v>851</v>
      </c>
      <c r="Q311" s="182" t="s">
        <v>8040</v>
      </c>
      <c r="R311" s="182" t="s">
        <v>8041</v>
      </c>
      <c r="S311" s="182" t="s">
        <v>8042</v>
      </c>
      <c r="T311" s="182" t="s">
        <v>8043</v>
      </c>
      <c r="U311" s="182" t="s">
        <v>8044</v>
      </c>
      <c r="V311" s="182">
        <v>30</v>
      </c>
      <c r="W311" s="182">
        <v>100</v>
      </c>
      <c r="X311" s="182"/>
      <c r="Y311" s="182"/>
      <c r="Z311" s="182"/>
      <c r="AA311" s="182"/>
      <c r="AB311" s="182"/>
      <c r="AC311" s="182"/>
      <c r="AD311" s="182"/>
      <c r="AE311" s="182" t="s">
        <v>7981</v>
      </c>
      <c r="AF311" s="189">
        <v>30</v>
      </c>
      <c r="AG311" s="190" t="s">
        <v>8045</v>
      </c>
      <c r="AH311" s="182" t="s">
        <v>8046</v>
      </c>
      <c r="AI311" s="191">
        <v>10</v>
      </c>
      <c r="AJ311" s="190" t="s">
        <v>8047</v>
      </c>
      <c r="AK311" s="182" t="s">
        <v>8033</v>
      </c>
      <c r="AL311" s="191">
        <v>20</v>
      </c>
      <c r="AM311" s="190"/>
      <c r="AN311" s="182"/>
      <c r="AO311" s="191"/>
      <c r="AP311" s="190"/>
      <c r="AQ311" s="182"/>
      <c r="AR311" s="191"/>
      <c r="AS311" s="190"/>
      <c r="AT311" s="182"/>
      <c r="AU311" s="191"/>
      <c r="AV311" s="190"/>
      <c r="AW311" s="182"/>
      <c r="AX311" s="191"/>
    </row>
    <row r="312" spans="1:50" s="88" customFormat="1" ht="119.65" x14ac:dyDescent="0.25">
      <c r="A312" s="182">
        <v>381</v>
      </c>
      <c r="B312" s="147" t="s">
        <v>8711</v>
      </c>
      <c r="C312" s="182">
        <v>5</v>
      </c>
      <c r="D312" s="183"/>
      <c r="E312" s="184" t="s">
        <v>4437</v>
      </c>
      <c r="F312" s="182">
        <v>6777</v>
      </c>
      <c r="G312" s="184" t="s">
        <v>8048</v>
      </c>
      <c r="H312" s="182">
        <v>2002</v>
      </c>
      <c r="I312" s="185" t="s">
        <v>8049</v>
      </c>
      <c r="J312" s="186">
        <v>54248</v>
      </c>
      <c r="K312" s="182" t="s">
        <v>867</v>
      </c>
      <c r="L312" s="185" t="s">
        <v>8050</v>
      </c>
      <c r="M312" s="185" t="s">
        <v>8051</v>
      </c>
      <c r="N312" s="185" t="s">
        <v>8052</v>
      </c>
      <c r="O312" s="185" t="s">
        <v>8053</v>
      </c>
      <c r="P312" s="182" t="s">
        <v>8054</v>
      </c>
      <c r="Q312" s="182">
        <v>0</v>
      </c>
      <c r="R312" s="182">
        <v>0</v>
      </c>
      <c r="S312" s="182">
        <v>0</v>
      </c>
      <c r="T312" s="182">
        <v>0</v>
      </c>
      <c r="U312" s="182">
        <v>0</v>
      </c>
      <c r="V312" s="182">
        <v>65</v>
      </c>
      <c r="W312" s="182">
        <v>100</v>
      </c>
      <c r="X312" s="182" t="s">
        <v>8055</v>
      </c>
      <c r="Y312" s="182">
        <v>2</v>
      </c>
      <c r="Z312" s="182">
        <v>2</v>
      </c>
      <c r="AA312" s="182">
        <v>2</v>
      </c>
      <c r="AB312" s="182"/>
      <c r="AC312" s="182" t="s">
        <v>867</v>
      </c>
      <c r="AD312" s="182" t="s">
        <v>8056</v>
      </c>
      <c r="AE312" s="182" t="s">
        <v>7944</v>
      </c>
      <c r="AF312" s="189">
        <v>50</v>
      </c>
      <c r="AG312" s="190" t="s">
        <v>8057</v>
      </c>
      <c r="AH312" s="182" t="s">
        <v>8058</v>
      </c>
      <c r="AI312" s="191">
        <v>25</v>
      </c>
      <c r="AJ312" s="190" t="s">
        <v>8059</v>
      </c>
      <c r="AK312" s="182" t="s">
        <v>8060</v>
      </c>
      <c r="AL312" s="191">
        <v>25</v>
      </c>
      <c r="AM312" s="190"/>
      <c r="AN312" s="182"/>
      <c r="AO312" s="191"/>
      <c r="AP312" s="190"/>
      <c r="AQ312" s="182"/>
      <c r="AR312" s="191"/>
      <c r="AS312" s="190"/>
      <c r="AT312" s="182"/>
      <c r="AU312" s="191"/>
      <c r="AV312" s="190"/>
      <c r="AW312" s="182"/>
      <c r="AX312" s="191"/>
    </row>
    <row r="313" spans="1:50" s="88" customFormat="1" ht="39.9" x14ac:dyDescent="0.25">
      <c r="A313" s="182">
        <v>381</v>
      </c>
      <c r="B313" s="147" t="s">
        <v>8711</v>
      </c>
      <c r="C313" s="182">
        <v>10</v>
      </c>
      <c r="D313" s="183"/>
      <c r="E313" s="184" t="s">
        <v>8061</v>
      </c>
      <c r="F313" s="182">
        <v>2013</v>
      </c>
      <c r="G313" s="184" t="s">
        <v>8062</v>
      </c>
      <c r="H313" s="182">
        <v>2002</v>
      </c>
      <c r="I313" s="185" t="s">
        <v>8063</v>
      </c>
      <c r="J313" s="186">
        <v>34693</v>
      </c>
      <c r="K313" s="182" t="s">
        <v>1970</v>
      </c>
      <c r="L313" s="185" t="s">
        <v>8064</v>
      </c>
      <c r="M313" s="185" t="s">
        <v>8065</v>
      </c>
      <c r="N313" s="185" t="s">
        <v>8066</v>
      </c>
      <c r="O313" s="185" t="s">
        <v>8067</v>
      </c>
      <c r="P313" s="182"/>
      <c r="Q313" s="182" t="s">
        <v>8068</v>
      </c>
      <c r="R313" s="182">
        <v>0</v>
      </c>
      <c r="S313" s="182" t="s">
        <v>8069</v>
      </c>
      <c r="T313" s="182" t="s">
        <v>8070</v>
      </c>
      <c r="U313" s="182" t="s">
        <v>8068</v>
      </c>
      <c r="V313" s="182"/>
      <c r="W313" s="182">
        <v>100</v>
      </c>
      <c r="X313" s="182" t="s">
        <v>8071</v>
      </c>
      <c r="Y313" s="182">
        <v>3</v>
      </c>
      <c r="Z313" s="182">
        <v>4</v>
      </c>
      <c r="AA313" s="182">
        <v>7</v>
      </c>
      <c r="AB313" s="182">
        <v>4</v>
      </c>
      <c r="AC313" s="182" t="s">
        <v>1970</v>
      </c>
      <c r="AD313" s="182" t="s">
        <v>7943</v>
      </c>
      <c r="AE313" s="182" t="s">
        <v>7981</v>
      </c>
      <c r="AF313" s="189">
        <v>90</v>
      </c>
      <c r="AG313" s="190" t="s">
        <v>2479</v>
      </c>
      <c r="AH313" s="182" t="s">
        <v>8072</v>
      </c>
      <c r="AI313" s="191">
        <v>0.4</v>
      </c>
      <c r="AJ313" s="190" t="s">
        <v>8073</v>
      </c>
      <c r="AK313" s="182" t="s">
        <v>8074</v>
      </c>
      <c r="AL313" s="191">
        <v>40</v>
      </c>
      <c r="AM313" s="190"/>
      <c r="AN313" s="182"/>
      <c r="AO313" s="191"/>
      <c r="AP313" s="190"/>
      <c r="AQ313" s="182"/>
      <c r="AR313" s="191"/>
      <c r="AS313" s="190"/>
      <c r="AT313" s="182"/>
      <c r="AU313" s="191"/>
      <c r="AV313" s="190"/>
      <c r="AW313" s="182"/>
      <c r="AX313" s="191"/>
    </row>
    <row r="314" spans="1:50" s="88" customFormat="1" ht="292.45" x14ac:dyDescent="0.25">
      <c r="A314" s="182">
        <v>381</v>
      </c>
      <c r="B314" s="147" t="s">
        <v>7930</v>
      </c>
      <c r="C314" s="182">
        <v>30</v>
      </c>
      <c r="D314" s="183"/>
      <c r="E314" s="184" t="s">
        <v>8075</v>
      </c>
      <c r="F314" s="182">
        <v>6013</v>
      </c>
      <c r="G314" s="184" t="s">
        <v>8076</v>
      </c>
      <c r="H314" s="182">
        <v>2005</v>
      </c>
      <c r="I314" s="185" t="s">
        <v>8077</v>
      </c>
      <c r="J314" s="186">
        <v>312969.45</v>
      </c>
      <c r="K314" s="182" t="s">
        <v>664</v>
      </c>
      <c r="L314" s="185" t="s">
        <v>7935</v>
      </c>
      <c r="M314" s="185" t="s">
        <v>7936</v>
      </c>
      <c r="N314" s="185" t="s">
        <v>8078</v>
      </c>
      <c r="O314" s="185" t="s">
        <v>8079</v>
      </c>
      <c r="P314" s="182" t="s">
        <v>8080</v>
      </c>
      <c r="Q314" s="182" t="s">
        <v>8081</v>
      </c>
      <c r="R314" s="182">
        <v>0</v>
      </c>
      <c r="S314" s="182"/>
      <c r="T314" s="182" t="s">
        <v>8081</v>
      </c>
      <c r="U314" s="182" t="s">
        <v>8081</v>
      </c>
      <c r="V314" s="182">
        <v>10</v>
      </c>
      <c r="W314" s="182">
        <v>100</v>
      </c>
      <c r="X314" s="182" t="s">
        <v>7942</v>
      </c>
      <c r="Y314" s="182">
        <v>4</v>
      </c>
      <c r="Z314" s="182">
        <v>6</v>
      </c>
      <c r="AA314" s="182">
        <v>1</v>
      </c>
      <c r="AB314" s="182">
        <v>35</v>
      </c>
      <c r="AC314" s="182" t="s">
        <v>664</v>
      </c>
      <c r="AD314" s="182" t="s">
        <v>7943</v>
      </c>
      <c r="AE314" s="182" t="s">
        <v>7981</v>
      </c>
      <c r="AF314" s="189">
        <v>0</v>
      </c>
      <c r="AG314" s="190" t="s">
        <v>7945</v>
      </c>
      <c r="AH314" s="182"/>
      <c r="AI314" s="191">
        <v>80</v>
      </c>
      <c r="AJ314" s="190"/>
      <c r="AK314" s="182"/>
      <c r="AL314" s="191"/>
      <c r="AM314" s="190"/>
      <c r="AN314" s="182"/>
      <c r="AO314" s="191"/>
      <c r="AP314" s="190"/>
      <c r="AQ314" s="182"/>
      <c r="AR314" s="191"/>
      <c r="AS314" s="190"/>
      <c r="AT314" s="182"/>
      <c r="AU314" s="191"/>
      <c r="AV314" s="190"/>
      <c r="AW314" s="182"/>
      <c r="AX314" s="191"/>
    </row>
    <row r="315" spans="1:50" s="88" customFormat="1" ht="106.35" x14ac:dyDescent="0.25">
      <c r="A315" s="182">
        <v>381</v>
      </c>
      <c r="B315" s="147" t="s">
        <v>7930</v>
      </c>
      <c r="C315" s="182">
        <v>20</v>
      </c>
      <c r="D315" s="183"/>
      <c r="E315" s="184" t="s">
        <v>7988</v>
      </c>
      <c r="F315" s="182">
        <v>9275</v>
      </c>
      <c r="G315" s="184" t="s">
        <v>8082</v>
      </c>
      <c r="H315" s="182">
        <v>2005</v>
      </c>
      <c r="I315" s="185" t="s">
        <v>8083</v>
      </c>
      <c r="J315" s="186">
        <v>133707</v>
      </c>
      <c r="K315" s="182" t="s">
        <v>664</v>
      </c>
      <c r="L315" s="185" t="s">
        <v>7992</v>
      </c>
      <c r="M315" s="185" t="s">
        <v>7993</v>
      </c>
      <c r="N315" s="185" t="s">
        <v>8084</v>
      </c>
      <c r="O315" s="185" t="s">
        <v>8085</v>
      </c>
      <c r="P315" s="182" t="s">
        <v>8086</v>
      </c>
      <c r="Q315" s="182" t="s">
        <v>8087</v>
      </c>
      <c r="R315" s="182">
        <v>0</v>
      </c>
      <c r="S315" s="182" t="s">
        <v>8088</v>
      </c>
      <c r="T315" s="182" t="s">
        <v>8089</v>
      </c>
      <c r="U315" s="182" t="s">
        <v>8087</v>
      </c>
      <c r="V315" s="182">
        <v>60</v>
      </c>
      <c r="W315" s="182">
        <v>100</v>
      </c>
      <c r="X315" s="182" t="s">
        <v>8000</v>
      </c>
      <c r="Y315" s="182" t="s">
        <v>371</v>
      </c>
      <c r="Z315" s="182" t="s">
        <v>394</v>
      </c>
      <c r="AA315" s="182" t="s">
        <v>85</v>
      </c>
      <c r="AB315" s="182">
        <v>4</v>
      </c>
      <c r="AC315" s="182" t="s">
        <v>664</v>
      </c>
      <c r="AD315" s="182" t="s">
        <v>8001</v>
      </c>
      <c r="AE315" s="182" t="s">
        <v>7981</v>
      </c>
      <c r="AF315" s="189">
        <v>0</v>
      </c>
      <c r="AG315" s="190" t="s">
        <v>8003</v>
      </c>
      <c r="AH315" s="182" t="s">
        <v>8004</v>
      </c>
      <c r="AI315" s="191">
        <v>0</v>
      </c>
      <c r="AJ315" s="190"/>
      <c r="AK315" s="182"/>
      <c r="AL315" s="191"/>
      <c r="AM315" s="190"/>
      <c r="AN315" s="182"/>
      <c r="AO315" s="191"/>
      <c r="AP315" s="190"/>
      <c r="AQ315" s="182"/>
      <c r="AR315" s="191"/>
      <c r="AS315" s="190"/>
      <c r="AT315" s="182"/>
      <c r="AU315" s="191"/>
      <c r="AV315" s="190"/>
      <c r="AW315" s="182"/>
      <c r="AX315" s="191"/>
    </row>
    <row r="316" spans="1:50" s="88" customFormat="1" ht="106.35" x14ac:dyDescent="0.25">
      <c r="A316" s="182">
        <v>381</v>
      </c>
      <c r="B316" s="147" t="s">
        <v>7930</v>
      </c>
      <c r="C316" s="182">
        <v>32</v>
      </c>
      <c r="D316" s="183"/>
      <c r="E316" s="184" t="s">
        <v>8090</v>
      </c>
      <c r="F316" s="182">
        <v>15666</v>
      </c>
      <c r="G316" s="184" t="s">
        <v>8091</v>
      </c>
      <c r="H316" s="182">
        <v>2005</v>
      </c>
      <c r="I316" s="185" t="s">
        <v>8092</v>
      </c>
      <c r="J316" s="186">
        <v>208646</v>
      </c>
      <c r="K316" s="182" t="s">
        <v>664</v>
      </c>
      <c r="L316" s="185" t="s">
        <v>2460</v>
      </c>
      <c r="M316" s="185" t="s">
        <v>2461</v>
      </c>
      <c r="N316" s="185" t="s">
        <v>8093</v>
      </c>
      <c r="O316" s="185" t="s">
        <v>8094</v>
      </c>
      <c r="P316" s="182" t="s">
        <v>8095</v>
      </c>
      <c r="Q316" s="182" t="s">
        <v>8096</v>
      </c>
      <c r="R316" s="182">
        <v>1920</v>
      </c>
      <c r="S316" s="182">
        <v>6000</v>
      </c>
      <c r="T316" s="182">
        <v>18000</v>
      </c>
      <c r="U316" s="182">
        <v>25920</v>
      </c>
      <c r="V316" s="182">
        <v>100</v>
      </c>
      <c r="W316" s="182">
        <v>93</v>
      </c>
      <c r="X316" s="182" t="s">
        <v>7962</v>
      </c>
      <c r="Y316" s="182" t="s">
        <v>8097</v>
      </c>
      <c r="Z316" s="182" t="s">
        <v>8098</v>
      </c>
      <c r="AA316" s="182" t="s">
        <v>8099</v>
      </c>
      <c r="AB316" s="182" t="s">
        <v>8100</v>
      </c>
      <c r="AC316" s="182"/>
      <c r="AD316" s="182" t="s">
        <v>8101</v>
      </c>
      <c r="AE316" s="182" t="s">
        <v>7944</v>
      </c>
      <c r="AF316" s="189">
        <v>100</v>
      </c>
      <c r="AG316" s="190" t="s">
        <v>7968</v>
      </c>
      <c r="AH316" s="182"/>
      <c r="AI316" s="191">
        <v>90</v>
      </c>
      <c r="AJ316" s="190" t="s">
        <v>8102</v>
      </c>
      <c r="AK316" s="182"/>
      <c r="AL316" s="191">
        <v>10</v>
      </c>
      <c r="AM316" s="190"/>
      <c r="AN316" s="182"/>
      <c r="AO316" s="191"/>
      <c r="AP316" s="190"/>
      <c r="AQ316" s="182"/>
      <c r="AR316" s="191"/>
      <c r="AS316" s="190"/>
      <c r="AT316" s="182"/>
      <c r="AU316" s="191"/>
      <c r="AV316" s="190"/>
      <c r="AW316" s="182"/>
      <c r="AX316" s="191"/>
    </row>
    <row r="317" spans="1:50" s="88" customFormat="1" ht="79.75" x14ac:dyDescent="0.25">
      <c r="A317" s="182">
        <v>381</v>
      </c>
      <c r="B317" s="147" t="s">
        <v>8711</v>
      </c>
      <c r="C317" s="182">
        <v>10</v>
      </c>
      <c r="D317" s="183"/>
      <c r="E317" s="184" t="s">
        <v>8061</v>
      </c>
      <c r="F317" s="182">
        <v>2013</v>
      </c>
      <c r="G317" s="184" t="s">
        <v>8103</v>
      </c>
      <c r="H317" s="182">
        <v>2005</v>
      </c>
      <c r="I317" s="185"/>
      <c r="J317" s="186" t="s">
        <v>8104</v>
      </c>
      <c r="K317" s="182" t="s">
        <v>664</v>
      </c>
      <c r="L317" s="185" t="s">
        <v>8064</v>
      </c>
      <c r="M317" s="185" t="s">
        <v>8065</v>
      </c>
      <c r="N317" s="185" t="s">
        <v>8105</v>
      </c>
      <c r="O317" s="185" t="s">
        <v>8106</v>
      </c>
      <c r="P317" s="182" t="s">
        <v>8107</v>
      </c>
      <c r="Q317" s="182" t="s">
        <v>8108</v>
      </c>
      <c r="R317" s="182">
        <v>3366</v>
      </c>
      <c r="S317" s="182" t="s">
        <v>8109</v>
      </c>
      <c r="T317" s="182" t="s">
        <v>7998</v>
      </c>
      <c r="U317" s="182" t="s">
        <v>8108</v>
      </c>
      <c r="V317" s="182"/>
      <c r="W317" s="182">
        <v>98</v>
      </c>
      <c r="X317" s="182" t="s">
        <v>8071</v>
      </c>
      <c r="Y317" s="182">
        <v>3</v>
      </c>
      <c r="Z317" s="182">
        <v>4</v>
      </c>
      <c r="AA317" s="182">
        <v>7</v>
      </c>
      <c r="AB317" s="182">
        <v>4</v>
      </c>
      <c r="AC317" s="182" t="s">
        <v>664</v>
      </c>
      <c r="AD317" s="182" t="s">
        <v>8101</v>
      </c>
      <c r="AE317" s="182" t="s">
        <v>7981</v>
      </c>
      <c r="AF317" s="189">
        <v>90</v>
      </c>
      <c r="AG317" s="190" t="s">
        <v>2479</v>
      </c>
      <c r="AH317" s="182" t="s">
        <v>8110</v>
      </c>
      <c r="AI317" s="191">
        <v>0.9</v>
      </c>
      <c r="AJ317" s="190"/>
      <c r="AK317" s="182"/>
      <c r="AL317" s="191"/>
      <c r="AM317" s="190"/>
      <c r="AN317" s="182"/>
      <c r="AO317" s="191"/>
      <c r="AP317" s="190"/>
      <c r="AQ317" s="182"/>
      <c r="AR317" s="191"/>
      <c r="AS317" s="190"/>
      <c r="AT317" s="182"/>
      <c r="AU317" s="191"/>
      <c r="AV317" s="190"/>
      <c r="AW317" s="182"/>
      <c r="AX317" s="191"/>
    </row>
    <row r="318" spans="1:50" s="88" customFormat="1" ht="79.75" x14ac:dyDescent="0.25">
      <c r="A318" s="182">
        <v>381</v>
      </c>
      <c r="B318" s="147" t="s">
        <v>7930</v>
      </c>
      <c r="C318" s="182">
        <v>4</v>
      </c>
      <c r="D318" s="183"/>
      <c r="E318" s="184" t="s">
        <v>8111</v>
      </c>
      <c r="F318" s="182">
        <v>8279</v>
      </c>
      <c r="G318" s="184" t="s">
        <v>8112</v>
      </c>
      <c r="H318" s="182">
        <v>2005</v>
      </c>
      <c r="I318" s="185" t="s">
        <v>8113</v>
      </c>
      <c r="J318" s="186">
        <v>101110</v>
      </c>
      <c r="K318" s="182" t="s">
        <v>664</v>
      </c>
      <c r="L318" s="185" t="s">
        <v>8114</v>
      </c>
      <c r="M318" s="185" t="s">
        <v>8115</v>
      </c>
      <c r="N318" s="185" t="s">
        <v>8116</v>
      </c>
      <c r="O318" s="185" t="s">
        <v>8117</v>
      </c>
      <c r="P318" s="182" t="s">
        <v>8118</v>
      </c>
      <c r="Q318" s="182" t="s">
        <v>8119</v>
      </c>
      <c r="R318" s="182">
        <v>0</v>
      </c>
      <c r="S318" s="182" t="s">
        <v>8120</v>
      </c>
      <c r="T318" s="182" t="s">
        <v>8121</v>
      </c>
      <c r="U318" s="182" t="s">
        <v>8119</v>
      </c>
      <c r="V318" s="182">
        <v>0</v>
      </c>
      <c r="W318" s="182">
        <v>100</v>
      </c>
      <c r="X318" s="182" t="s">
        <v>8122</v>
      </c>
      <c r="Y318" s="182" t="s">
        <v>8712</v>
      </c>
      <c r="Z318" s="182" t="s">
        <v>8713</v>
      </c>
      <c r="AA318" s="182" t="s">
        <v>8714</v>
      </c>
      <c r="AB318" s="182">
        <v>11</v>
      </c>
      <c r="AC318" s="182" t="s">
        <v>664</v>
      </c>
      <c r="AD318" s="182" t="s">
        <v>8715</v>
      </c>
      <c r="AE318" s="182" t="s">
        <v>7981</v>
      </c>
      <c r="AF318" s="189">
        <v>0</v>
      </c>
      <c r="AG318" s="190" t="s">
        <v>8123</v>
      </c>
      <c r="AH318" s="182" t="s">
        <v>7946</v>
      </c>
      <c r="AI318" s="191">
        <v>5</v>
      </c>
      <c r="AJ318" s="190"/>
      <c r="AK318" s="182"/>
      <c r="AL318" s="191"/>
      <c r="AM318" s="190"/>
      <c r="AN318" s="182"/>
      <c r="AO318" s="191"/>
      <c r="AP318" s="190"/>
      <c r="AQ318" s="182"/>
      <c r="AR318" s="191"/>
      <c r="AS318" s="190"/>
      <c r="AT318" s="182"/>
      <c r="AU318" s="191"/>
      <c r="AV318" s="190"/>
      <c r="AW318" s="182"/>
      <c r="AX318" s="191"/>
    </row>
    <row r="319" spans="1:50" s="88" customFormat="1" ht="106.35" x14ac:dyDescent="0.25">
      <c r="A319" s="516">
        <v>381</v>
      </c>
      <c r="B319" s="147" t="s">
        <v>7930</v>
      </c>
      <c r="C319" s="516">
        <v>29</v>
      </c>
      <c r="D319" s="516"/>
      <c r="E319" s="517" t="s">
        <v>8005</v>
      </c>
      <c r="F319" s="516">
        <v>10331</v>
      </c>
      <c r="G319" s="516" t="s">
        <v>8124</v>
      </c>
      <c r="H319" s="516" t="s">
        <v>8125</v>
      </c>
      <c r="I319" s="516" t="s">
        <v>8126</v>
      </c>
      <c r="J319" s="186">
        <v>29472.78</v>
      </c>
      <c r="K319" s="516" t="s">
        <v>664</v>
      </c>
      <c r="L319" s="516" t="s">
        <v>8127</v>
      </c>
      <c r="M319" s="516" t="s">
        <v>8009</v>
      </c>
      <c r="N319" s="185" t="s">
        <v>8128</v>
      </c>
      <c r="O319" s="185" t="s">
        <v>8129</v>
      </c>
      <c r="P319" s="182" t="s">
        <v>8130</v>
      </c>
      <c r="Q319" s="182" t="s">
        <v>8131</v>
      </c>
      <c r="R319" s="182">
        <v>0</v>
      </c>
      <c r="S319" s="182">
        <v>500</v>
      </c>
      <c r="T319" s="182" t="s">
        <v>8132</v>
      </c>
      <c r="U319" s="182" t="s">
        <v>8133</v>
      </c>
      <c r="V319" s="182"/>
      <c r="W319" s="182">
        <v>100</v>
      </c>
      <c r="X319" s="182" t="s">
        <v>8014</v>
      </c>
      <c r="Y319" s="182">
        <v>3</v>
      </c>
      <c r="Z319" s="182">
        <v>4</v>
      </c>
      <c r="AA319" s="182">
        <v>7</v>
      </c>
      <c r="AB319" s="182">
        <v>17</v>
      </c>
      <c r="AC319" s="182" t="s">
        <v>664</v>
      </c>
      <c r="AD319" s="182"/>
      <c r="AE319" s="182" t="s">
        <v>7981</v>
      </c>
      <c r="AF319" s="189">
        <v>5</v>
      </c>
      <c r="AG319" s="190" t="s">
        <v>8015</v>
      </c>
      <c r="AH319" s="182" t="s">
        <v>2466</v>
      </c>
      <c r="AI319" s="191">
        <v>5</v>
      </c>
      <c r="AJ319" s="190"/>
      <c r="AK319" s="182"/>
      <c r="AL319" s="191"/>
      <c r="AM319" s="190"/>
      <c r="AN319" s="182"/>
      <c r="AO319" s="191"/>
      <c r="AP319" s="190"/>
      <c r="AQ319" s="182"/>
      <c r="AR319" s="191"/>
      <c r="AS319" s="190"/>
      <c r="AT319" s="182"/>
      <c r="AU319" s="191"/>
      <c r="AV319" s="190"/>
      <c r="AW319" s="182"/>
      <c r="AX319" s="191"/>
    </row>
    <row r="320" spans="1:50" s="88" customFormat="1" ht="79.75" x14ac:dyDescent="0.25">
      <c r="A320" s="524"/>
      <c r="B320" s="147"/>
      <c r="C320" s="524"/>
      <c r="D320" s="524"/>
      <c r="E320" s="525"/>
      <c r="F320" s="524"/>
      <c r="G320" s="524"/>
      <c r="H320" s="524"/>
      <c r="I320" s="524"/>
      <c r="J320" s="186">
        <v>30584.42</v>
      </c>
      <c r="K320" s="524"/>
      <c r="L320" s="524"/>
      <c r="M320" s="524"/>
      <c r="N320" s="185" t="s">
        <v>8134</v>
      </c>
      <c r="O320" s="185" t="s">
        <v>8135</v>
      </c>
      <c r="P320" s="182" t="s">
        <v>8136</v>
      </c>
      <c r="Q320" s="182" t="s">
        <v>8137</v>
      </c>
      <c r="R320" s="182">
        <v>0</v>
      </c>
      <c r="S320" s="182">
        <v>1500</v>
      </c>
      <c r="T320" s="182" t="s">
        <v>8132</v>
      </c>
      <c r="U320" s="182" t="s">
        <v>8137</v>
      </c>
      <c r="V320" s="182"/>
      <c r="W320" s="182">
        <v>100</v>
      </c>
      <c r="X320" s="182" t="s">
        <v>8014</v>
      </c>
      <c r="Y320" s="182">
        <v>3</v>
      </c>
      <c r="Z320" s="182">
        <v>4</v>
      </c>
      <c r="AA320" s="182">
        <v>7</v>
      </c>
      <c r="AB320" s="182">
        <v>17</v>
      </c>
      <c r="AC320" s="182" t="s">
        <v>664</v>
      </c>
      <c r="AD320" s="182"/>
      <c r="AE320" s="182" t="s">
        <v>7981</v>
      </c>
      <c r="AF320" s="189">
        <v>10</v>
      </c>
      <c r="AG320" s="190" t="s">
        <v>8015</v>
      </c>
      <c r="AH320" s="182" t="s">
        <v>2466</v>
      </c>
      <c r="AI320" s="191">
        <v>10</v>
      </c>
      <c r="AJ320" s="190"/>
      <c r="AK320" s="182"/>
      <c r="AL320" s="191"/>
      <c r="AM320" s="190"/>
      <c r="AN320" s="182"/>
      <c r="AO320" s="191"/>
      <c r="AP320" s="190"/>
      <c r="AQ320" s="182"/>
      <c r="AR320" s="191"/>
      <c r="AS320" s="190"/>
      <c r="AT320" s="182"/>
      <c r="AU320" s="191"/>
      <c r="AV320" s="190"/>
      <c r="AW320" s="182"/>
      <c r="AX320" s="191"/>
    </row>
    <row r="321" spans="1:50" s="88" customFormat="1" ht="39.9" x14ac:dyDescent="0.25">
      <c r="A321" s="182">
        <v>381</v>
      </c>
      <c r="B321" s="147" t="s">
        <v>7930</v>
      </c>
      <c r="C321" s="182">
        <v>14</v>
      </c>
      <c r="D321" s="183"/>
      <c r="E321" s="184" t="s">
        <v>8138</v>
      </c>
      <c r="F321" s="182">
        <v>8289</v>
      </c>
      <c r="G321" s="184" t="s">
        <v>8139</v>
      </c>
      <c r="H321" s="182" t="s">
        <v>8140</v>
      </c>
      <c r="I321" s="185" t="s">
        <v>8141</v>
      </c>
      <c r="J321" s="186">
        <v>69097</v>
      </c>
      <c r="K321" s="182" t="s">
        <v>664</v>
      </c>
      <c r="L321" s="185" t="s">
        <v>8142</v>
      </c>
      <c r="M321" s="185" t="s">
        <v>8143</v>
      </c>
      <c r="N321" s="185" t="s">
        <v>8144</v>
      </c>
      <c r="O321" s="185" t="s">
        <v>8145</v>
      </c>
      <c r="P321" s="182" t="s">
        <v>8146</v>
      </c>
      <c r="Q321" s="182">
        <v>0</v>
      </c>
      <c r="R321" s="182">
        <v>0</v>
      </c>
      <c r="S321" s="182">
        <v>0</v>
      </c>
      <c r="T321" s="182">
        <v>0</v>
      </c>
      <c r="U321" s="182">
        <v>0</v>
      </c>
      <c r="V321" s="182"/>
      <c r="W321" s="182">
        <v>100</v>
      </c>
      <c r="X321" s="182" t="s">
        <v>8000</v>
      </c>
      <c r="Y321" s="182">
        <v>4</v>
      </c>
      <c r="Z321" s="182">
        <v>6</v>
      </c>
      <c r="AA321" s="182" t="s">
        <v>8147</v>
      </c>
      <c r="AB321" s="182">
        <v>4</v>
      </c>
      <c r="AC321" s="182" t="s">
        <v>664</v>
      </c>
      <c r="AD321" s="182"/>
      <c r="AE321" s="182" t="s">
        <v>7981</v>
      </c>
      <c r="AF321" s="189">
        <v>50</v>
      </c>
      <c r="AG321" s="190" t="s">
        <v>7982</v>
      </c>
      <c r="AH321" s="182" t="s">
        <v>2466</v>
      </c>
      <c r="AI321" s="191">
        <v>25</v>
      </c>
      <c r="AJ321" s="190" t="s">
        <v>8148</v>
      </c>
      <c r="AK321" s="182" t="s">
        <v>2466</v>
      </c>
      <c r="AL321" s="191">
        <v>10</v>
      </c>
      <c r="AM321" s="190" t="s">
        <v>7986</v>
      </c>
      <c r="AN321" s="182" t="s">
        <v>2466</v>
      </c>
      <c r="AO321" s="191">
        <v>15</v>
      </c>
      <c r="AP321" s="190"/>
      <c r="AQ321" s="182"/>
      <c r="AR321" s="191"/>
      <c r="AS321" s="190"/>
      <c r="AT321" s="182"/>
      <c r="AU321" s="191"/>
      <c r="AV321" s="190"/>
      <c r="AW321" s="182"/>
      <c r="AX321" s="191"/>
    </row>
    <row r="322" spans="1:50" s="88" customFormat="1" ht="159.55000000000001" x14ac:dyDescent="0.25">
      <c r="A322" s="182">
        <v>381</v>
      </c>
      <c r="B322" s="147" t="s">
        <v>7930</v>
      </c>
      <c r="C322" s="182">
        <v>5</v>
      </c>
      <c r="D322" s="183"/>
      <c r="E322" s="184" t="s">
        <v>4437</v>
      </c>
      <c r="F322" s="182">
        <v>6777</v>
      </c>
      <c r="G322" s="184" t="s">
        <v>8149</v>
      </c>
      <c r="H322" s="182">
        <v>2005</v>
      </c>
      <c r="I322" s="185" t="s">
        <v>8150</v>
      </c>
      <c r="J322" s="186">
        <v>66834</v>
      </c>
      <c r="K322" s="182" t="s">
        <v>664</v>
      </c>
      <c r="L322" s="185" t="s">
        <v>8050</v>
      </c>
      <c r="M322" s="185" t="s">
        <v>8051</v>
      </c>
      <c r="N322" s="185" t="s">
        <v>8151</v>
      </c>
      <c r="O322" s="185" t="s">
        <v>8152</v>
      </c>
      <c r="P322" s="182" t="s">
        <v>8153</v>
      </c>
      <c r="Q322" s="182">
        <v>0</v>
      </c>
      <c r="R322" s="182">
        <v>0</v>
      </c>
      <c r="S322" s="182">
        <v>0</v>
      </c>
      <c r="T322" s="182">
        <v>0</v>
      </c>
      <c r="U322" s="182">
        <v>0</v>
      </c>
      <c r="V322" s="182">
        <v>70</v>
      </c>
      <c r="W322" s="182">
        <v>100</v>
      </c>
      <c r="X322" s="182" t="s">
        <v>8055</v>
      </c>
      <c r="Y322" s="182">
        <v>3</v>
      </c>
      <c r="Z322" s="182">
        <v>2</v>
      </c>
      <c r="AA322" s="182">
        <v>1</v>
      </c>
      <c r="AB322" s="182">
        <v>4</v>
      </c>
      <c r="AC322" s="182" t="s">
        <v>664</v>
      </c>
      <c r="AD322" s="182" t="s">
        <v>8056</v>
      </c>
      <c r="AE322" s="182" t="s">
        <v>7981</v>
      </c>
      <c r="AF322" s="189">
        <v>0</v>
      </c>
      <c r="AG322" s="190" t="s">
        <v>8057</v>
      </c>
      <c r="AH322" s="182" t="s">
        <v>8058</v>
      </c>
      <c r="AI322" s="191">
        <v>0</v>
      </c>
      <c r="AJ322" s="190" t="s">
        <v>8154</v>
      </c>
      <c r="AK322" s="182" t="s">
        <v>8060</v>
      </c>
      <c r="AL322" s="191">
        <v>0</v>
      </c>
      <c r="AM322" s="190"/>
      <c r="AN322" s="182"/>
      <c r="AO322" s="191"/>
      <c r="AP322" s="190"/>
      <c r="AQ322" s="182"/>
      <c r="AR322" s="191"/>
      <c r="AS322" s="190"/>
      <c r="AT322" s="182"/>
      <c r="AU322" s="191"/>
      <c r="AV322" s="190"/>
      <c r="AW322" s="182"/>
      <c r="AX322" s="191"/>
    </row>
    <row r="323" spans="1:50" s="88" customFormat="1" ht="172.8" x14ac:dyDescent="0.25">
      <c r="A323" s="182">
        <v>381</v>
      </c>
      <c r="B323" s="147" t="s">
        <v>7930</v>
      </c>
      <c r="C323" s="182">
        <v>12</v>
      </c>
      <c r="D323" s="183"/>
      <c r="E323" s="184" t="s">
        <v>8155</v>
      </c>
      <c r="F323" s="182">
        <v>7705</v>
      </c>
      <c r="G323" s="184" t="s">
        <v>8156</v>
      </c>
      <c r="H323" s="182" t="s">
        <v>8157</v>
      </c>
      <c r="I323" s="185" t="s">
        <v>8158</v>
      </c>
      <c r="J323" s="186">
        <v>51198</v>
      </c>
      <c r="K323" s="182" t="s">
        <v>664</v>
      </c>
      <c r="L323" s="185" t="s">
        <v>8159</v>
      </c>
      <c r="M323" s="185" t="s">
        <v>8160</v>
      </c>
      <c r="N323" s="185" t="s">
        <v>8161</v>
      </c>
      <c r="O323" s="185" t="s">
        <v>8162</v>
      </c>
      <c r="P323" s="182" t="s">
        <v>8163</v>
      </c>
      <c r="Q323" s="182">
        <v>0</v>
      </c>
      <c r="R323" s="182">
        <v>0</v>
      </c>
      <c r="S323" s="182">
        <v>0</v>
      </c>
      <c r="T323" s="182">
        <v>0</v>
      </c>
      <c r="U323" s="182">
        <v>0</v>
      </c>
      <c r="V323" s="182"/>
      <c r="W323" s="182">
        <v>100</v>
      </c>
      <c r="X323" s="182" t="s">
        <v>8164</v>
      </c>
      <c r="Y323" s="182">
        <v>6</v>
      </c>
      <c r="Z323" s="182">
        <v>1</v>
      </c>
      <c r="AA323" s="182">
        <v>1</v>
      </c>
      <c r="AB323" s="182">
        <v>14</v>
      </c>
      <c r="AC323" s="182">
        <v>255</v>
      </c>
      <c r="AD323" s="182">
        <v>0</v>
      </c>
      <c r="AE323" s="182" t="s">
        <v>8165</v>
      </c>
      <c r="AF323" s="189">
        <v>100</v>
      </c>
      <c r="AG323" s="190" t="s">
        <v>8166</v>
      </c>
      <c r="AH323" s="182"/>
      <c r="AI323" s="191">
        <v>100</v>
      </c>
      <c r="AJ323" s="190"/>
      <c r="AK323" s="182"/>
      <c r="AL323" s="191"/>
      <c r="AM323" s="190"/>
      <c r="AN323" s="182"/>
      <c r="AO323" s="191"/>
      <c r="AP323" s="190"/>
      <c r="AQ323" s="182"/>
      <c r="AR323" s="191"/>
      <c r="AS323" s="190"/>
      <c r="AT323" s="182"/>
      <c r="AU323" s="191"/>
      <c r="AV323" s="190"/>
      <c r="AW323" s="182"/>
      <c r="AX323" s="191"/>
    </row>
    <row r="324" spans="1:50" s="88" customFormat="1" ht="66.5" x14ac:dyDescent="0.25">
      <c r="A324" s="182">
        <v>381</v>
      </c>
      <c r="B324" s="147" t="s">
        <v>7930</v>
      </c>
      <c r="C324" s="182">
        <v>20</v>
      </c>
      <c r="D324" s="183"/>
      <c r="E324" s="184" t="s">
        <v>7988</v>
      </c>
      <c r="F324" s="182">
        <v>9275</v>
      </c>
      <c r="G324" s="184" t="s">
        <v>8167</v>
      </c>
      <c r="H324" s="182">
        <v>2005</v>
      </c>
      <c r="I324" s="185" t="s">
        <v>8168</v>
      </c>
      <c r="J324" s="186">
        <v>53557</v>
      </c>
      <c r="K324" s="182" t="s">
        <v>664</v>
      </c>
      <c r="L324" s="185" t="s">
        <v>7992</v>
      </c>
      <c r="M324" s="185" t="s">
        <v>7993</v>
      </c>
      <c r="N324" s="185" t="s">
        <v>8169</v>
      </c>
      <c r="O324" s="185" t="s">
        <v>8170</v>
      </c>
      <c r="P324" s="182" t="s">
        <v>8171</v>
      </c>
      <c r="Q324" s="182" t="s">
        <v>8172</v>
      </c>
      <c r="R324" s="182">
        <v>0</v>
      </c>
      <c r="S324" s="182" t="s">
        <v>7967</v>
      </c>
      <c r="T324" s="182" t="s">
        <v>8133</v>
      </c>
      <c r="U324" s="182" t="s">
        <v>8172</v>
      </c>
      <c r="V324" s="182">
        <v>60</v>
      </c>
      <c r="W324" s="182">
        <v>100</v>
      </c>
      <c r="X324" s="182" t="s">
        <v>8000</v>
      </c>
      <c r="Y324" s="182" t="s">
        <v>371</v>
      </c>
      <c r="Z324" s="182" t="s">
        <v>394</v>
      </c>
      <c r="AA324" s="182" t="s">
        <v>8716</v>
      </c>
      <c r="AB324" s="182">
        <v>4</v>
      </c>
      <c r="AC324" s="182" t="s">
        <v>664</v>
      </c>
      <c r="AD324" s="182" t="s">
        <v>8001</v>
      </c>
      <c r="AE324" s="182" t="s">
        <v>7981</v>
      </c>
      <c r="AF324" s="189">
        <v>0</v>
      </c>
      <c r="AG324" s="190" t="s">
        <v>8003</v>
      </c>
      <c r="AH324" s="182" t="s">
        <v>8004</v>
      </c>
      <c r="AI324" s="191">
        <v>0</v>
      </c>
      <c r="AJ324" s="190"/>
      <c r="AK324" s="182"/>
      <c r="AL324" s="191"/>
      <c r="AM324" s="190"/>
      <c r="AN324" s="182"/>
      <c r="AO324" s="191"/>
      <c r="AP324" s="190"/>
      <c r="AQ324" s="182"/>
      <c r="AR324" s="191"/>
      <c r="AS324" s="190"/>
      <c r="AT324" s="182"/>
      <c r="AU324" s="191"/>
      <c r="AV324" s="190"/>
      <c r="AW324" s="182"/>
      <c r="AX324" s="191"/>
    </row>
    <row r="325" spans="1:50" s="88" customFormat="1" ht="132.94999999999999" x14ac:dyDescent="0.25">
      <c r="A325" s="182">
        <v>381</v>
      </c>
      <c r="B325" s="147" t="s">
        <v>7930</v>
      </c>
      <c r="C325" s="182">
        <v>12</v>
      </c>
      <c r="D325" s="183"/>
      <c r="E325" s="184" t="s">
        <v>8173</v>
      </c>
      <c r="F325" s="182">
        <v>4041</v>
      </c>
      <c r="G325" s="184" t="s">
        <v>8174</v>
      </c>
      <c r="H325" s="182" t="s">
        <v>8157</v>
      </c>
      <c r="I325" s="185" t="s">
        <v>8175</v>
      </c>
      <c r="J325" s="186">
        <v>51639</v>
      </c>
      <c r="K325" s="182" t="s">
        <v>664</v>
      </c>
      <c r="L325" s="185" t="s">
        <v>8159</v>
      </c>
      <c r="M325" s="185" t="s">
        <v>8176</v>
      </c>
      <c r="N325" s="185" t="s">
        <v>8177</v>
      </c>
      <c r="O325" s="185" t="s">
        <v>8178</v>
      </c>
      <c r="P325" s="182" t="s">
        <v>8179</v>
      </c>
      <c r="Q325" s="182">
        <v>0</v>
      </c>
      <c r="R325" s="182">
        <v>0</v>
      </c>
      <c r="S325" s="182">
        <v>0</v>
      </c>
      <c r="T325" s="182">
        <v>0</v>
      </c>
      <c r="U325" s="182">
        <v>0</v>
      </c>
      <c r="V325" s="182"/>
      <c r="W325" s="182">
        <v>100</v>
      </c>
      <c r="X325" s="182" t="s">
        <v>8164</v>
      </c>
      <c r="Y325" s="182">
        <v>6</v>
      </c>
      <c r="Z325" s="182">
        <v>1</v>
      </c>
      <c r="AA325" s="182">
        <v>2</v>
      </c>
      <c r="AB325" s="182" t="s">
        <v>8180</v>
      </c>
      <c r="AC325" s="182">
        <v>256</v>
      </c>
      <c r="AD325" s="182">
        <v>0</v>
      </c>
      <c r="AE325" s="182" t="s">
        <v>8181</v>
      </c>
      <c r="AF325" s="189">
        <v>100</v>
      </c>
      <c r="AG325" s="190" t="s">
        <v>8182</v>
      </c>
      <c r="AH325" s="182" t="s">
        <v>8183</v>
      </c>
      <c r="AI325" s="191">
        <v>100</v>
      </c>
      <c r="AJ325" s="190"/>
      <c r="AK325" s="182"/>
      <c r="AL325" s="191"/>
      <c r="AM325" s="190"/>
      <c r="AN325" s="182"/>
      <c r="AO325" s="191"/>
      <c r="AP325" s="190"/>
      <c r="AQ325" s="182"/>
      <c r="AR325" s="191"/>
      <c r="AS325" s="190"/>
      <c r="AT325" s="182"/>
      <c r="AU325" s="191"/>
      <c r="AV325" s="190"/>
      <c r="AW325" s="182"/>
      <c r="AX325" s="191"/>
    </row>
    <row r="326" spans="1:50" s="88" customFormat="1" ht="66.5" x14ac:dyDescent="0.25">
      <c r="A326" s="182">
        <v>381</v>
      </c>
      <c r="B326" s="147" t="s">
        <v>7930</v>
      </c>
      <c r="C326" s="182">
        <v>33</v>
      </c>
      <c r="D326" s="183"/>
      <c r="E326" s="184" t="s">
        <v>7987</v>
      </c>
      <c r="F326" s="182">
        <v>7702</v>
      </c>
      <c r="G326" s="184" t="s">
        <v>8184</v>
      </c>
      <c r="H326" s="182" t="s">
        <v>8185</v>
      </c>
      <c r="I326" s="185" t="s">
        <v>8186</v>
      </c>
      <c r="J326" s="186">
        <v>50532</v>
      </c>
      <c r="K326" s="182" t="s">
        <v>664</v>
      </c>
      <c r="L326" s="185" t="s">
        <v>8187</v>
      </c>
      <c r="M326" s="185" t="s">
        <v>8188</v>
      </c>
      <c r="N326" s="185" t="s">
        <v>8189</v>
      </c>
      <c r="O326" s="185" t="s">
        <v>8190</v>
      </c>
      <c r="P326" s="182"/>
      <c r="Q326" s="182">
        <v>0</v>
      </c>
      <c r="R326" s="182">
        <v>0</v>
      </c>
      <c r="S326" s="182">
        <v>45</v>
      </c>
      <c r="T326" s="182">
        <v>50</v>
      </c>
      <c r="U326" s="182">
        <v>95</v>
      </c>
      <c r="V326" s="182">
        <v>100</v>
      </c>
      <c r="W326" s="182">
        <v>100</v>
      </c>
      <c r="X326" s="182" t="s">
        <v>8191</v>
      </c>
      <c r="Y326" s="182">
        <v>3</v>
      </c>
      <c r="Z326" s="182">
        <v>3</v>
      </c>
      <c r="AA326" s="182">
        <v>1</v>
      </c>
      <c r="AB326" s="182" t="s">
        <v>8192</v>
      </c>
      <c r="AC326" s="182" t="s">
        <v>664</v>
      </c>
      <c r="AD326" s="182"/>
      <c r="AE326" s="182" t="s">
        <v>7981</v>
      </c>
      <c r="AF326" s="189">
        <v>100</v>
      </c>
      <c r="AG326" s="190" t="s">
        <v>7986</v>
      </c>
      <c r="AH326" s="182" t="s">
        <v>8193</v>
      </c>
      <c r="AI326" s="191">
        <v>60</v>
      </c>
      <c r="AJ326" s="190" t="s">
        <v>8194</v>
      </c>
      <c r="AK326" s="182">
        <v>18825.070019999999</v>
      </c>
      <c r="AL326" s="191">
        <v>20</v>
      </c>
      <c r="AM326" s="190" t="s">
        <v>8195</v>
      </c>
      <c r="AN326" s="182" t="s">
        <v>8196</v>
      </c>
      <c r="AO326" s="191">
        <v>20</v>
      </c>
      <c r="AP326" s="190"/>
      <c r="AQ326" s="182"/>
      <c r="AR326" s="191"/>
      <c r="AS326" s="190"/>
      <c r="AT326" s="182"/>
      <c r="AU326" s="191"/>
      <c r="AV326" s="190"/>
      <c r="AW326" s="182"/>
      <c r="AX326" s="191"/>
    </row>
    <row r="327" spans="1:50" s="88" customFormat="1" ht="93.05" x14ac:dyDescent="0.25">
      <c r="A327" s="182">
        <v>381</v>
      </c>
      <c r="B327" s="147" t="s">
        <v>7930</v>
      </c>
      <c r="C327" s="182">
        <v>12</v>
      </c>
      <c r="D327" s="183"/>
      <c r="E327" s="184" t="s">
        <v>8155</v>
      </c>
      <c r="F327" s="182">
        <v>7705</v>
      </c>
      <c r="G327" s="184" t="s">
        <v>8197</v>
      </c>
      <c r="H327" s="182" t="s">
        <v>8157</v>
      </c>
      <c r="I327" s="185" t="s">
        <v>8198</v>
      </c>
      <c r="J327" s="186">
        <v>50168</v>
      </c>
      <c r="K327" s="182" t="s">
        <v>664</v>
      </c>
      <c r="L327" s="185" t="s">
        <v>8159</v>
      </c>
      <c r="M327" s="185" t="s">
        <v>8160</v>
      </c>
      <c r="N327" s="185" t="s">
        <v>8199</v>
      </c>
      <c r="O327" s="185" t="s">
        <v>8200</v>
      </c>
      <c r="P327" s="182" t="s">
        <v>8201</v>
      </c>
      <c r="Q327" s="182">
        <v>0</v>
      </c>
      <c r="R327" s="182">
        <v>0</v>
      </c>
      <c r="S327" s="182">
        <v>0</v>
      </c>
      <c r="T327" s="182">
        <v>0</v>
      </c>
      <c r="U327" s="182">
        <v>0</v>
      </c>
      <c r="V327" s="182"/>
      <c r="W327" s="182">
        <v>100</v>
      </c>
      <c r="X327" s="182" t="s">
        <v>8164</v>
      </c>
      <c r="Y327" s="182">
        <v>6</v>
      </c>
      <c r="Z327" s="182">
        <v>1</v>
      </c>
      <c r="AA327" s="182">
        <v>2</v>
      </c>
      <c r="AB327" s="182">
        <v>14.19</v>
      </c>
      <c r="AC327" s="182">
        <v>254</v>
      </c>
      <c r="AD327" s="182">
        <v>0</v>
      </c>
      <c r="AE327" s="182" t="s">
        <v>7981</v>
      </c>
      <c r="AF327" s="189">
        <v>100</v>
      </c>
      <c r="AG327" s="190" t="s">
        <v>8166</v>
      </c>
      <c r="AH327" s="182"/>
      <c r="AI327" s="191">
        <v>100</v>
      </c>
      <c r="AJ327" s="190"/>
      <c r="AK327" s="182"/>
      <c r="AL327" s="191"/>
      <c r="AM327" s="190"/>
      <c r="AN327" s="182"/>
      <c r="AO327" s="191"/>
      <c r="AP327" s="190"/>
      <c r="AQ327" s="182"/>
      <c r="AR327" s="191"/>
      <c r="AS327" s="190"/>
      <c r="AT327" s="182"/>
      <c r="AU327" s="191"/>
      <c r="AV327" s="190"/>
      <c r="AW327" s="182"/>
      <c r="AX327" s="191"/>
    </row>
    <row r="328" spans="1:50" s="88" customFormat="1" ht="146.25" x14ac:dyDescent="0.25">
      <c r="A328" s="182">
        <v>381</v>
      </c>
      <c r="B328" s="147" t="s">
        <v>7930</v>
      </c>
      <c r="C328" s="182">
        <v>12</v>
      </c>
      <c r="D328" s="183"/>
      <c r="E328" s="184" t="s">
        <v>8183</v>
      </c>
      <c r="F328" s="182">
        <v>8992</v>
      </c>
      <c r="G328" s="184" t="s">
        <v>8202</v>
      </c>
      <c r="H328" s="182" t="s">
        <v>8157</v>
      </c>
      <c r="I328" s="185" t="s">
        <v>8203</v>
      </c>
      <c r="J328" s="186">
        <v>48308</v>
      </c>
      <c r="K328" s="182" t="s">
        <v>664</v>
      </c>
      <c r="L328" s="185" t="s">
        <v>8159</v>
      </c>
      <c r="M328" s="185" t="s">
        <v>8204</v>
      </c>
      <c r="N328" s="185" t="s">
        <v>8205</v>
      </c>
      <c r="O328" s="185" t="s">
        <v>8206</v>
      </c>
      <c r="P328" s="182" t="s">
        <v>8207</v>
      </c>
      <c r="Q328" s="182">
        <v>0</v>
      </c>
      <c r="R328" s="182">
        <v>0</v>
      </c>
      <c r="S328" s="182">
        <v>0</v>
      </c>
      <c r="T328" s="182">
        <v>0</v>
      </c>
      <c r="U328" s="182">
        <v>0</v>
      </c>
      <c r="V328" s="182"/>
      <c r="W328" s="182">
        <v>100</v>
      </c>
      <c r="X328" s="182" t="s">
        <v>8164</v>
      </c>
      <c r="Y328" s="182">
        <v>6</v>
      </c>
      <c r="Z328" s="182">
        <v>1</v>
      </c>
      <c r="AA328" s="182">
        <v>1</v>
      </c>
      <c r="AB328" s="182" t="s">
        <v>8180</v>
      </c>
      <c r="AC328" s="182">
        <v>253</v>
      </c>
      <c r="AD328" s="182">
        <v>0</v>
      </c>
      <c r="AE328" s="182" t="s">
        <v>8165</v>
      </c>
      <c r="AF328" s="189">
        <v>100</v>
      </c>
      <c r="AG328" s="190" t="s">
        <v>8208</v>
      </c>
      <c r="AH328" s="182" t="s">
        <v>8183</v>
      </c>
      <c r="AI328" s="191">
        <v>100</v>
      </c>
      <c r="AJ328" s="190"/>
      <c r="AK328" s="182"/>
      <c r="AL328" s="191"/>
      <c r="AM328" s="190"/>
      <c r="AN328" s="182"/>
      <c r="AO328" s="191"/>
      <c r="AP328" s="190"/>
      <c r="AQ328" s="182"/>
      <c r="AR328" s="191"/>
      <c r="AS328" s="190"/>
      <c r="AT328" s="182"/>
      <c r="AU328" s="191"/>
      <c r="AV328" s="190"/>
      <c r="AW328" s="182"/>
      <c r="AX328" s="191"/>
    </row>
    <row r="329" spans="1:50" s="88" customFormat="1" ht="66.5" x14ac:dyDescent="0.25">
      <c r="A329" s="182">
        <v>381</v>
      </c>
      <c r="B329" s="147" t="s">
        <v>7930</v>
      </c>
      <c r="C329" s="182">
        <v>15</v>
      </c>
      <c r="D329" s="183"/>
      <c r="E329" s="184" t="s">
        <v>8209</v>
      </c>
      <c r="F329" s="182">
        <v>5232</v>
      </c>
      <c r="G329" s="184" t="s">
        <v>8210</v>
      </c>
      <c r="H329" s="182">
        <v>2005</v>
      </c>
      <c r="I329" s="185" t="s">
        <v>8211</v>
      </c>
      <c r="J329" s="186">
        <v>41037</v>
      </c>
      <c r="K329" s="182" t="s">
        <v>664</v>
      </c>
      <c r="L329" s="185" t="s">
        <v>8212</v>
      </c>
      <c r="M329" s="185" t="s">
        <v>8213</v>
      </c>
      <c r="N329" s="185"/>
      <c r="O329" s="185"/>
      <c r="P329" s="182" t="s">
        <v>8214</v>
      </c>
      <c r="Q329" s="182" t="s">
        <v>8215</v>
      </c>
      <c r="R329" s="182">
        <v>0</v>
      </c>
      <c r="S329" s="182">
        <v>27</v>
      </c>
      <c r="T329" s="182">
        <v>28</v>
      </c>
      <c r="U329" s="182">
        <v>55</v>
      </c>
      <c r="V329" s="182">
        <v>70</v>
      </c>
      <c r="W329" s="182">
        <v>100</v>
      </c>
      <c r="X329" s="182"/>
      <c r="Y329" s="182">
        <v>4</v>
      </c>
      <c r="Z329" s="182">
        <v>7</v>
      </c>
      <c r="AA329" s="182">
        <v>5</v>
      </c>
      <c r="AB329" s="182">
        <v>17</v>
      </c>
      <c r="AC329" s="182" t="s">
        <v>664</v>
      </c>
      <c r="AD329" s="182"/>
      <c r="AE329" s="182" t="s">
        <v>7981</v>
      </c>
      <c r="AF329" s="189">
        <v>45</v>
      </c>
      <c r="AG329" s="190" t="s">
        <v>7986</v>
      </c>
      <c r="AH329" s="182" t="s">
        <v>7987</v>
      </c>
      <c r="AI329" s="191">
        <v>100</v>
      </c>
      <c r="AJ329" s="190"/>
      <c r="AK329" s="182"/>
      <c r="AL329" s="191"/>
      <c r="AM329" s="190"/>
      <c r="AN329" s="182"/>
      <c r="AO329" s="191"/>
      <c r="AP329" s="190"/>
      <c r="AQ329" s="182"/>
      <c r="AR329" s="191"/>
      <c r="AS329" s="190"/>
      <c r="AT329" s="182"/>
      <c r="AU329" s="191"/>
      <c r="AV329" s="190"/>
      <c r="AW329" s="182"/>
      <c r="AX329" s="191"/>
    </row>
    <row r="330" spans="1:50" s="88" customFormat="1" ht="66.5" x14ac:dyDescent="0.25">
      <c r="A330" s="182">
        <v>381</v>
      </c>
      <c r="B330" s="147" t="s">
        <v>7930</v>
      </c>
      <c r="C330" s="182">
        <v>5</v>
      </c>
      <c r="D330" s="183"/>
      <c r="E330" s="184" t="s">
        <v>4437</v>
      </c>
      <c r="F330" s="182">
        <v>6777</v>
      </c>
      <c r="G330" s="184" t="s">
        <v>8216</v>
      </c>
      <c r="H330" s="182">
        <v>2007</v>
      </c>
      <c r="I330" s="185" t="s">
        <v>8217</v>
      </c>
      <c r="J330" s="186">
        <v>42928</v>
      </c>
      <c r="K330" s="182" t="s">
        <v>655</v>
      </c>
      <c r="L330" s="185" t="s">
        <v>8050</v>
      </c>
      <c r="M330" s="185" t="s">
        <v>8051</v>
      </c>
      <c r="N330" s="185" t="s">
        <v>8218</v>
      </c>
      <c r="O330" s="185" t="s">
        <v>8219</v>
      </c>
      <c r="P330" s="182" t="s">
        <v>8220</v>
      </c>
      <c r="Q330" s="182">
        <v>0</v>
      </c>
      <c r="R330" s="182">
        <v>0</v>
      </c>
      <c r="S330" s="182">
        <v>0</v>
      </c>
      <c r="T330" s="182">
        <v>0</v>
      </c>
      <c r="U330" s="182">
        <v>0</v>
      </c>
      <c r="V330" s="182"/>
      <c r="W330" s="182">
        <v>100</v>
      </c>
      <c r="X330" s="182" t="s">
        <v>8055</v>
      </c>
      <c r="Y330" s="182">
        <v>4</v>
      </c>
      <c r="Z330" s="182">
        <v>6</v>
      </c>
      <c r="AA330" s="182">
        <v>2</v>
      </c>
      <c r="AB330" s="182">
        <v>4</v>
      </c>
      <c r="AC330" s="182" t="s">
        <v>655</v>
      </c>
      <c r="AD330" s="182" t="s">
        <v>8056</v>
      </c>
      <c r="AE330" s="182" t="s">
        <v>7981</v>
      </c>
      <c r="AF330" s="189">
        <v>31</v>
      </c>
      <c r="AG330" s="190" t="s">
        <v>8221</v>
      </c>
      <c r="AH330" s="182" t="s">
        <v>8222</v>
      </c>
      <c r="AI330" s="191">
        <v>15.5</v>
      </c>
      <c r="AJ330" s="190" t="s">
        <v>8223</v>
      </c>
      <c r="AK330" s="182" t="s">
        <v>8060</v>
      </c>
      <c r="AL330" s="191">
        <v>15.5</v>
      </c>
      <c r="AM330" s="190"/>
      <c r="AN330" s="182"/>
      <c r="AO330" s="191"/>
      <c r="AP330" s="190"/>
      <c r="AQ330" s="182"/>
      <c r="AR330" s="191"/>
      <c r="AS330" s="190"/>
      <c r="AT330" s="182"/>
      <c r="AU330" s="191"/>
      <c r="AV330" s="190"/>
      <c r="AW330" s="182"/>
      <c r="AX330" s="191"/>
    </row>
    <row r="331" spans="1:50" s="88" customFormat="1" ht="66.5" x14ac:dyDescent="0.25">
      <c r="A331" s="182">
        <v>381</v>
      </c>
      <c r="B331" s="147" t="s">
        <v>7930</v>
      </c>
      <c r="C331" s="182">
        <v>5</v>
      </c>
      <c r="D331" s="183"/>
      <c r="E331" s="184" t="s">
        <v>4437</v>
      </c>
      <c r="F331" s="182">
        <v>6777</v>
      </c>
      <c r="G331" s="184" t="s">
        <v>8224</v>
      </c>
      <c r="H331" s="182">
        <v>2007</v>
      </c>
      <c r="I331" s="185" t="s">
        <v>8225</v>
      </c>
      <c r="J331" s="186">
        <v>25196</v>
      </c>
      <c r="K331" s="182" t="s">
        <v>655</v>
      </c>
      <c r="L331" s="185" t="s">
        <v>8050</v>
      </c>
      <c r="M331" s="185" t="s">
        <v>8051</v>
      </c>
      <c r="N331" s="185" t="s">
        <v>8226</v>
      </c>
      <c r="O331" s="185" t="s">
        <v>8227</v>
      </c>
      <c r="P331" s="182" t="s">
        <v>8228</v>
      </c>
      <c r="Q331" s="182">
        <v>0</v>
      </c>
      <c r="R331" s="182">
        <v>0</v>
      </c>
      <c r="S331" s="182">
        <v>0</v>
      </c>
      <c r="T331" s="182">
        <v>0</v>
      </c>
      <c r="U331" s="182">
        <v>0</v>
      </c>
      <c r="V331" s="182">
        <v>60</v>
      </c>
      <c r="W331" s="182">
        <v>100</v>
      </c>
      <c r="X331" s="182" t="s">
        <v>8055</v>
      </c>
      <c r="Y331" s="182"/>
      <c r="Z331" s="182"/>
      <c r="AA331" s="182"/>
      <c r="AB331" s="182">
        <v>4</v>
      </c>
      <c r="AC331" s="182"/>
      <c r="AD331" s="182"/>
      <c r="AE331" s="182" t="s">
        <v>7981</v>
      </c>
      <c r="AF331" s="189">
        <v>7</v>
      </c>
      <c r="AG331" s="190" t="s">
        <v>8229</v>
      </c>
      <c r="AH331" s="182"/>
      <c r="AI331" s="191">
        <v>7</v>
      </c>
      <c r="AJ331" s="190"/>
      <c r="AK331" s="182" t="s">
        <v>8060</v>
      </c>
      <c r="AL331" s="191"/>
      <c r="AM331" s="190"/>
      <c r="AN331" s="182"/>
      <c r="AO331" s="191"/>
      <c r="AP331" s="190"/>
      <c r="AQ331" s="182"/>
      <c r="AR331" s="191"/>
      <c r="AS331" s="190"/>
      <c r="AT331" s="182"/>
      <c r="AU331" s="191"/>
      <c r="AV331" s="190"/>
      <c r="AW331" s="182"/>
      <c r="AX331" s="191"/>
    </row>
    <row r="332" spans="1:50" s="88" customFormat="1" ht="119.65" x14ac:dyDescent="0.25">
      <c r="A332" s="182">
        <v>381</v>
      </c>
      <c r="B332" s="147" t="s">
        <v>7930</v>
      </c>
      <c r="C332" s="182">
        <v>10</v>
      </c>
      <c r="D332" s="183"/>
      <c r="E332" s="184" t="s">
        <v>8230</v>
      </c>
      <c r="F332" s="182">
        <v>2013</v>
      </c>
      <c r="G332" s="184" t="s">
        <v>8231</v>
      </c>
      <c r="H332" s="182" t="s">
        <v>8232</v>
      </c>
      <c r="I332" s="185" t="s">
        <v>7146</v>
      </c>
      <c r="J332" s="186" t="s">
        <v>8233</v>
      </c>
      <c r="K332" s="182" t="s">
        <v>8234</v>
      </c>
      <c r="L332" s="185" t="s">
        <v>8235</v>
      </c>
      <c r="M332" s="185" t="s">
        <v>8236</v>
      </c>
      <c r="N332" s="185" t="s">
        <v>8237</v>
      </c>
      <c r="O332" s="185" t="s">
        <v>8238</v>
      </c>
      <c r="P332" s="182" t="s">
        <v>8239</v>
      </c>
      <c r="Q332" s="182">
        <v>4.09</v>
      </c>
      <c r="R332" s="182">
        <v>4329</v>
      </c>
      <c r="S332" s="182">
        <v>1800</v>
      </c>
      <c r="T332" s="182">
        <v>827</v>
      </c>
      <c r="U332" s="182">
        <v>6956</v>
      </c>
      <c r="V332" s="182">
        <v>90</v>
      </c>
      <c r="W332" s="182">
        <v>83.86</v>
      </c>
      <c r="X332" s="182" t="s">
        <v>8071</v>
      </c>
      <c r="Y332" s="182">
        <v>3</v>
      </c>
      <c r="Z332" s="182">
        <v>4</v>
      </c>
      <c r="AA332" s="182">
        <v>7</v>
      </c>
      <c r="AB332" s="182">
        <v>4</v>
      </c>
      <c r="AC332" s="182" t="s">
        <v>655</v>
      </c>
      <c r="AD332" s="182" t="s">
        <v>7943</v>
      </c>
      <c r="AE332" s="182" t="s">
        <v>7981</v>
      </c>
      <c r="AF332" s="189">
        <v>90</v>
      </c>
      <c r="AG332" s="190" t="s">
        <v>2479</v>
      </c>
      <c r="AH332" s="182" t="s">
        <v>8240</v>
      </c>
      <c r="AI332" s="191">
        <v>90</v>
      </c>
      <c r="AJ332" s="190"/>
      <c r="AK332" s="182"/>
      <c r="AL332" s="191"/>
      <c r="AM332" s="190"/>
      <c r="AN332" s="182"/>
      <c r="AO332" s="191"/>
      <c r="AP332" s="190"/>
      <c r="AQ332" s="182"/>
      <c r="AR332" s="191"/>
      <c r="AS332" s="190"/>
      <c r="AT332" s="182"/>
      <c r="AU332" s="191"/>
      <c r="AV332" s="190"/>
      <c r="AW332" s="182"/>
      <c r="AX332" s="191"/>
    </row>
    <row r="333" spans="1:50" s="88" customFormat="1" ht="53.2" x14ac:dyDescent="0.25">
      <c r="A333" s="516">
        <v>381</v>
      </c>
      <c r="B333" s="147" t="s">
        <v>7930</v>
      </c>
      <c r="C333" s="516">
        <v>29</v>
      </c>
      <c r="D333" s="516"/>
      <c r="E333" s="517" t="s">
        <v>8241</v>
      </c>
      <c r="F333" s="516">
        <v>7264</v>
      </c>
      <c r="G333" s="517" t="s">
        <v>8242</v>
      </c>
      <c r="H333" s="516" t="s">
        <v>8243</v>
      </c>
      <c r="I333" s="518" t="s">
        <v>8244</v>
      </c>
      <c r="J333" s="519">
        <v>162501</v>
      </c>
      <c r="K333" s="516" t="s">
        <v>655</v>
      </c>
      <c r="L333" s="518" t="s">
        <v>8127</v>
      </c>
      <c r="M333" s="518" t="s">
        <v>8009</v>
      </c>
      <c r="N333" s="518" t="s">
        <v>8245</v>
      </c>
      <c r="O333" s="518" t="s">
        <v>8246</v>
      </c>
      <c r="P333" s="182" t="s">
        <v>8247</v>
      </c>
      <c r="Q333" s="182">
        <v>0</v>
      </c>
      <c r="R333" s="182">
        <v>0</v>
      </c>
      <c r="S333" s="182">
        <v>0</v>
      </c>
      <c r="T333" s="182">
        <v>0</v>
      </c>
      <c r="U333" s="182">
        <v>0</v>
      </c>
      <c r="V333" s="182"/>
      <c r="W333" s="182">
        <v>100</v>
      </c>
      <c r="X333" s="182" t="s">
        <v>8014</v>
      </c>
      <c r="Y333" s="182">
        <v>2</v>
      </c>
      <c r="Z333" s="182">
        <v>5</v>
      </c>
      <c r="AA333" s="182">
        <v>6</v>
      </c>
      <c r="AB333" s="182">
        <v>17</v>
      </c>
      <c r="AC333" s="182" t="s">
        <v>655</v>
      </c>
      <c r="AD333" s="182"/>
      <c r="AE333" s="182" t="s">
        <v>7981</v>
      </c>
      <c r="AF333" s="189">
        <v>100</v>
      </c>
      <c r="AG333" s="190" t="s">
        <v>8015</v>
      </c>
      <c r="AH333" s="182" t="s">
        <v>2466</v>
      </c>
      <c r="AI333" s="191">
        <v>100</v>
      </c>
      <c r="AJ333" s="190"/>
      <c r="AK333" s="182"/>
      <c r="AL333" s="191"/>
      <c r="AM333" s="190"/>
      <c r="AN333" s="182"/>
      <c r="AO333" s="191"/>
      <c r="AP333" s="190"/>
      <c r="AQ333" s="182"/>
      <c r="AR333" s="191"/>
      <c r="AS333" s="190"/>
      <c r="AT333" s="182"/>
      <c r="AU333" s="191"/>
      <c r="AV333" s="190"/>
      <c r="AW333" s="182"/>
      <c r="AX333" s="191"/>
    </row>
    <row r="334" spans="1:50" s="88" customFormat="1" ht="53.2" x14ac:dyDescent="0.25">
      <c r="A334" s="524"/>
      <c r="B334" s="147"/>
      <c r="C334" s="524"/>
      <c r="D334" s="524"/>
      <c r="E334" s="525"/>
      <c r="F334" s="524"/>
      <c r="G334" s="525"/>
      <c r="H334" s="524"/>
      <c r="I334" s="526"/>
      <c r="J334" s="527"/>
      <c r="K334" s="524"/>
      <c r="L334" s="526"/>
      <c r="M334" s="526"/>
      <c r="N334" s="526"/>
      <c r="O334" s="526"/>
      <c r="P334" s="182" t="s">
        <v>8248</v>
      </c>
      <c r="Q334" s="182">
        <v>0</v>
      </c>
      <c r="R334" s="182">
        <v>0</v>
      </c>
      <c r="S334" s="182">
        <v>0</v>
      </c>
      <c r="T334" s="182">
        <v>0</v>
      </c>
      <c r="U334" s="182">
        <v>0</v>
      </c>
      <c r="V334" s="182"/>
      <c r="W334" s="182">
        <v>100</v>
      </c>
      <c r="X334" s="182" t="s">
        <v>8014</v>
      </c>
      <c r="Y334" s="182">
        <v>2</v>
      </c>
      <c r="Z334" s="182">
        <v>5</v>
      </c>
      <c r="AA334" s="182">
        <v>6</v>
      </c>
      <c r="AB334" s="182">
        <v>17</v>
      </c>
      <c r="AC334" s="182" t="s">
        <v>655</v>
      </c>
      <c r="AD334" s="182"/>
      <c r="AE334" s="182" t="s">
        <v>7981</v>
      </c>
      <c r="AF334" s="189">
        <v>100</v>
      </c>
      <c r="AG334" s="190" t="s">
        <v>8015</v>
      </c>
      <c r="AH334" s="182" t="s">
        <v>2466</v>
      </c>
      <c r="AI334" s="191">
        <v>100</v>
      </c>
      <c r="AJ334" s="190"/>
      <c r="AK334" s="182"/>
      <c r="AL334" s="191"/>
      <c r="AM334" s="190"/>
      <c r="AN334" s="182"/>
      <c r="AO334" s="191"/>
      <c r="AP334" s="190"/>
      <c r="AQ334" s="182"/>
      <c r="AR334" s="191"/>
      <c r="AS334" s="190"/>
      <c r="AT334" s="182"/>
      <c r="AU334" s="191"/>
      <c r="AV334" s="190"/>
      <c r="AW334" s="182"/>
      <c r="AX334" s="191"/>
    </row>
    <row r="335" spans="1:50" s="88" customFormat="1" ht="106.35" x14ac:dyDescent="0.25">
      <c r="A335" s="182">
        <v>381</v>
      </c>
      <c r="B335" s="147" t="s">
        <v>7930</v>
      </c>
      <c r="C335" s="182">
        <v>32</v>
      </c>
      <c r="D335" s="183"/>
      <c r="E335" s="184" t="s">
        <v>2455</v>
      </c>
      <c r="F335" s="182">
        <v>3702</v>
      </c>
      <c r="G335" s="184" t="s">
        <v>8249</v>
      </c>
      <c r="H335" s="182" t="s">
        <v>8250</v>
      </c>
      <c r="I335" s="185" t="s">
        <v>8251</v>
      </c>
      <c r="J335" s="186">
        <v>83883</v>
      </c>
      <c r="K335" s="182" t="s">
        <v>655</v>
      </c>
      <c r="L335" s="185" t="s">
        <v>2460</v>
      </c>
      <c r="M335" s="185" t="s">
        <v>2461</v>
      </c>
      <c r="N335" s="185" t="s">
        <v>2462</v>
      </c>
      <c r="O335" s="185" t="s">
        <v>2463</v>
      </c>
      <c r="P335" s="182"/>
      <c r="Q335" s="182" t="s">
        <v>8252</v>
      </c>
      <c r="R335" s="182">
        <v>0</v>
      </c>
      <c r="S335" s="182">
        <v>3000</v>
      </c>
      <c r="T335" s="182">
        <v>18000</v>
      </c>
      <c r="U335" s="182">
        <v>21000</v>
      </c>
      <c r="V335" s="182">
        <v>100</v>
      </c>
      <c r="W335" s="182">
        <v>100</v>
      </c>
      <c r="X335" s="182" t="s">
        <v>7962</v>
      </c>
      <c r="Y335" s="182" t="s">
        <v>8097</v>
      </c>
      <c r="Z335" s="182" t="s">
        <v>8098</v>
      </c>
      <c r="AA335" s="182" t="s">
        <v>8099</v>
      </c>
      <c r="AB335" s="182" t="s">
        <v>8100</v>
      </c>
      <c r="AC335" s="182"/>
      <c r="AD335" s="182" t="s">
        <v>7967</v>
      </c>
      <c r="AE335" s="182" t="s">
        <v>7944</v>
      </c>
      <c r="AF335" s="189">
        <v>100</v>
      </c>
      <c r="AG335" s="190" t="s">
        <v>7968</v>
      </c>
      <c r="AH335" s="182"/>
      <c r="AI335" s="191">
        <v>90</v>
      </c>
      <c r="AJ335" s="190" t="s">
        <v>8102</v>
      </c>
      <c r="AK335" s="182"/>
      <c r="AL335" s="191">
        <v>10</v>
      </c>
      <c r="AM335" s="190"/>
      <c r="AN335" s="182"/>
      <c r="AO335" s="191"/>
      <c r="AP335" s="190"/>
      <c r="AQ335" s="182"/>
      <c r="AR335" s="191"/>
      <c r="AS335" s="190"/>
      <c r="AT335" s="182"/>
      <c r="AU335" s="191"/>
      <c r="AV335" s="190"/>
      <c r="AW335" s="182"/>
      <c r="AX335" s="191"/>
    </row>
    <row r="336" spans="1:50" s="88" customFormat="1" ht="199.4" x14ac:dyDescent="0.25">
      <c r="A336" s="182">
        <v>381</v>
      </c>
      <c r="B336" s="147" t="s">
        <v>7930</v>
      </c>
      <c r="C336" s="182">
        <v>12</v>
      </c>
      <c r="D336" s="183"/>
      <c r="E336" s="184" t="s">
        <v>8155</v>
      </c>
      <c r="F336" s="182">
        <v>7705</v>
      </c>
      <c r="G336" s="184" t="s">
        <v>8253</v>
      </c>
      <c r="H336" s="182" t="s">
        <v>8243</v>
      </c>
      <c r="I336" s="185" t="s">
        <v>8254</v>
      </c>
      <c r="J336" s="186">
        <v>131219</v>
      </c>
      <c r="K336" s="182" t="s">
        <v>655</v>
      </c>
      <c r="L336" s="185" t="s">
        <v>8159</v>
      </c>
      <c r="M336" s="185" t="s">
        <v>8160</v>
      </c>
      <c r="N336" s="185" t="s">
        <v>8255</v>
      </c>
      <c r="O336" s="185" t="s">
        <v>8256</v>
      </c>
      <c r="P336" s="182" t="s">
        <v>8257</v>
      </c>
      <c r="Q336" s="182">
        <v>0</v>
      </c>
      <c r="R336" s="182">
        <v>2028</v>
      </c>
      <c r="S336" s="182">
        <v>0</v>
      </c>
      <c r="T336" s="182">
        <v>0</v>
      </c>
      <c r="U336" s="182">
        <v>2028</v>
      </c>
      <c r="V336" s="182"/>
      <c r="W336" s="182">
        <v>100</v>
      </c>
      <c r="X336" s="182" t="s">
        <v>8258</v>
      </c>
      <c r="Y336" s="182">
        <v>6</v>
      </c>
      <c r="Z336" s="182">
        <v>1</v>
      </c>
      <c r="AA336" s="182">
        <v>2</v>
      </c>
      <c r="AB336" s="182">
        <v>19</v>
      </c>
      <c r="AC336" s="182">
        <v>124</v>
      </c>
      <c r="AD336" s="182">
        <v>0</v>
      </c>
      <c r="AE336" s="182" t="s">
        <v>7981</v>
      </c>
      <c r="AF336" s="189">
        <v>100</v>
      </c>
      <c r="AG336" s="190" t="s">
        <v>8166</v>
      </c>
      <c r="AH336" s="182"/>
      <c r="AI336" s="191">
        <v>100</v>
      </c>
      <c r="AJ336" s="190"/>
      <c r="AK336" s="182"/>
      <c r="AL336" s="191"/>
      <c r="AM336" s="190"/>
      <c r="AN336" s="182"/>
      <c r="AO336" s="191"/>
      <c r="AP336" s="190"/>
      <c r="AQ336" s="182"/>
      <c r="AR336" s="191"/>
      <c r="AS336" s="190"/>
      <c r="AT336" s="182"/>
      <c r="AU336" s="191"/>
      <c r="AV336" s="190"/>
      <c r="AW336" s="182"/>
      <c r="AX336" s="191"/>
    </row>
    <row r="337" spans="1:50" s="88" customFormat="1" ht="119.65" x14ac:dyDescent="0.25">
      <c r="A337" s="182">
        <v>381</v>
      </c>
      <c r="B337" s="147" t="s">
        <v>7930</v>
      </c>
      <c r="C337" s="182">
        <v>15</v>
      </c>
      <c r="D337" s="183"/>
      <c r="E337" s="184" t="s">
        <v>8259</v>
      </c>
      <c r="F337" s="182">
        <v>15243</v>
      </c>
      <c r="G337" s="184" t="s">
        <v>8260</v>
      </c>
      <c r="H337" s="182" t="s">
        <v>8243</v>
      </c>
      <c r="I337" s="185" t="s">
        <v>8261</v>
      </c>
      <c r="J337" s="186">
        <v>94200</v>
      </c>
      <c r="K337" s="182" t="s">
        <v>655</v>
      </c>
      <c r="L337" s="185" t="s">
        <v>8262</v>
      </c>
      <c r="M337" s="185" t="s">
        <v>8213</v>
      </c>
      <c r="N337" s="185"/>
      <c r="O337" s="185"/>
      <c r="P337" s="182" t="s">
        <v>8263</v>
      </c>
      <c r="Q337" s="182" t="s">
        <v>8264</v>
      </c>
      <c r="R337" s="182">
        <v>0</v>
      </c>
      <c r="S337" s="182">
        <v>87</v>
      </c>
      <c r="T337" s="182">
        <v>104</v>
      </c>
      <c r="U337" s="182">
        <v>210</v>
      </c>
      <c r="V337" s="182">
        <v>100</v>
      </c>
      <c r="W337" s="182">
        <v>100</v>
      </c>
      <c r="X337" s="182"/>
      <c r="Y337" s="182"/>
      <c r="Z337" s="182"/>
      <c r="AA337" s="182"/>
      <c r="AB337" s="182"/>
      <c r="AC337" s="182"/>
      <c r="AD337" s="182"/>
      <c r="AE337" s="182" t="s">
        <v>7981</v>
      </c>
      <c r="AF337" s="189">
        <v>100</v>
      </c>
      <c r="AG337" s="190" t="s">
        <v>7986</v>
      </c>
      <c r="AH337" s="182" t="s">
        <v>8026</v>
      </c>
      <c r="AI337" s="191">
        <v>100</v>
      </c>
      <c r="AJ337" s="190"/>
      <c r="AK337" s="182"/>
      <c r="AL337" s="191"/>
      <c r="AM337" s="190"/>
      <c r="AN337" s="182"/>
      <c r="AO337" s="191"/>
      <c r="AP337" s="190"/>
      <c r="AQ337" s="182"/>
      <c r="AR337" s="191"/>
      <c r="AS337" s="190"/>
      <c r="AT337" s="182"/>
      <c r="AU337" s="191"/>
      <c r="AV337" s="190"/>
      <c r="AW337" s="182"/>
      <c r="AX337" s="191"/>
    </row>
    <row r="338" spans="1:50" s="88" customFormat="1" ht="53.2" x14ac:dyDescent="0.25">
      <c r="A338" s="182">
        <v>381</v>
      </c>
      <c r="B338" s="147" t="s">
        <v>7930</v>
      </c>
      <c r="C338" s="182">
        <v>15</v>
      </c>
      <c r="D338" s="183"/>
      <c r="E338" s="184" t="s">
        <v>8209</v>
      </c>
      <c r="F338" s="182">
        <v>5232</v>
      </c>
      <c r="G338" s="184" t="s">
        <v>8265</v>
      </c>
      <c r="H338" s="182" t="s">
        <v>8266</v>
      </c>
      <c r="I338" s="185" t="s">
        <v>8267</v>
      </c>
      <c r="J338" s="186">
        <v>114113</v>
      </c>
      <c r="K338" s="182" t="s">
        <v>1970</v>
      </c>
      <c r="L338" s="185" t="s">
        <v>8268</v>
      </c>
      <c r="M338" s="185" t="s">
        <v>8269</v>
      </c>
      <c r="N338" s="185"/>
      <c r="O338" s="185"/>
      <c r="P338" s="182" t="s">
        <v>8270</v>
      </c>
      <c r="Q338" s="182" t="s">
        <v>8271</v>
      </c>
      <c r="R338" s="182">
        <v>0</v>
      </c>
      <c r="S338" s="182">
        <v>70</v>
      </c>
      <c r="T338" s="182">
        <v>35</v>
      </c>
      <c r="U338" s="182">
        <v>145</v>
      </c>
      <c r="V338" s="182">
        <v>100</v>
      </c>
      <c r="W338" s="182">
        <v>100</v>
      </c>
      <c r="X338" s="182"/>
      <c r="Y338" s="182">
        <v>6</v>
      </c>
      <c r="Z338" s="182">
        <v>4</v>
      </c>
      <c r="AA338" s="182">
        <v>2</v>
      </c>
      <c r="AB338" s="182">
        <v>17</v>
      </c>
      <c r="AC338" s="182" t="s">
        <v>1970</v>
      </c>
      <c r="AD338" s="182"/>
      <c r="AE338" s="182" t="s">
        <v>7981</v>
      </c>
      <c r="AF338" s="189">
        <v>100</v>
      </c>
      <c r="AG338" s="190" t="s">
        <v>7986</v>
      </c>
      <c r="AH338" s="182" t="s">
        <v>7987</v>
      </c>
      <c r="AI338" s="191">
        <v>100</v>
      </c>
      <c r="AJ338" s="190"/>
      <c r="AK338" s="182"/>
      <c r="AL338" s="191"/>
      <c r="AM338" s="190"/>
      <c r="AN338" s="182"/>
      <c r="AO338" s="191"/>
      <c r="AP338" s="190"/>
      <c r="AQ338" s="182"/>
      <c r="AR338" s="191"/>
      <c r="AS338" s="190"/>
      <c r="AT338" s="182"/>
      <c r="AU338" s="191"/>
      <c r="AV338" s="190"/>
      <c r="AW338" s="182"/>
      <c r="AX338" s="191"/>
    </row>
    <row r="339" spans="1:50" s="88" customFormat="1" ht="75.05" customHeight="1" x14ac:dyDescent="0.25">
      <c r="A339" s="516">
        <v>381</v>
      </c>
      <c r="B339" s="147" t="s">
        <v>7930</v>
      </c>
      <c r="C339" s="516">
        <v>5</v>
      </c>
      <c r="D339" s="516"/>
      <c r="E339" s="517" t="s">
        <v>4437</v>
      </c>
      <c r="F339" s="516">
        <v>6777</v>
      </c>
      <c r="G339" s="517" t="s">
        <v>8272</v>
      </c>
      <c r="H339" s="516">
        <v>2000</v>
      </c>
      <c r="I339" s="518" t="s">
        <v>8273</v>
      </c>
      <c r="J339" s="519">
        <v>53678</v>
      </c>
      <c r="K339" s="516" t="s">
        <v>1970</v>
      </c>
      <c r="L339" s="518"/>
      <c r="M339" s="518" t="s">
        <v>8051</v>
      </c>
      <c r="N339" s="518" t="s">
        <v>8274</v>
      </c>
      <c r="O339" s="518" t="s">
        <v>8275</v>
      </c>
      <c r="P339" s="182" t="s">
        <v>8276</v>
      </c>
      <c r="Q339" s="182">
        <v>0</v>
      </c>
      <c r="R339" s="182">
        <v>0</v>
      </c>
      <c r="S339" s="182">
        <v>0</v>
      </c>
      <c r="T339" s="182">
        <v>0</v>
      </c>
      <c r="U339" s="182">
        <v>0</v>
      </c>
      <c r="V339" s="182">
        <v>70</v>
      </c>
      <c r="W339" s="182">
        <v>100</v>
      </c>
      <c r="X339" s="182" t="s">
        <v>8055</v>
      </c>
      <c r="Y339" s="182">
        <v>3</v>
      </c>
      <c r="Z339" s="182">
        <v>11</v>
      </c>
      <c r="AA339" s="182">
        <v>5</v>
      </c>
      <c r="AB339" s="182">
        <v>4</v>
      </c>
      <c r="AC339" s="182" t="s">
        <v>1970</v>
      </c>
      <c r="AD339" s="182" t="s">
        <v>8056</v>
      </c>
      <c r="AE339" s="182" t="s">
        <v>7944</v>
      </c>
      <c r="AF339" s="189">
        <v>21</v>
      </c>
      <c r="AG339" s="190"/>
      <c r="AH339" s="182"/>
      <c r="AI339" s="191"/>
      <c r="AJ339" s="190"/>
      <c r="AK339" s="182" t="s">
        <v>8060</v>
      </c>
      <c r="AL339" s="191">
        <v>21</v>
      </c>
      <c r="AM339" s="190"/>
      <c r="AN339" s="182"/>
      <c r="AO339" s="191"/>
      <c r="AP339" s="190"/>
      <c r="AQ339" s="182"/>
      <c r="AR339" s="191"/>
      <c r="AS339" s="190"/>
      <c r="AT339" s="182"/>
      <c r="AU339" s="191"/>
      <c r="AV339" s="190"/>
      <c r="AW339" s="182"/>
      <c r="AX339" s="191"/>
    </row>
    <row r="340" spans="1:50" s="88" customFormat="1" ht="39.9" x14ac:dyDescent="0.25">
      <c r="A340" s="520"/>
      <c r="B340" s="147"/>
      <c r="C340" s="520"/>
      <c r="D340" s="520"/>
      <c r="E340" s="521"/>
      <c r="F340" s="520"/>
      <c r="G340" s="521"/>
      <c r="H340" s="520"/>
      <c r="I340" s="522"/>
      <c r="J340" s="523"/>
      <c r="K340" s="520"/>
      <c r="L340" s="522"/>
      <c r="M340" s="522"/>
      <c r="N340" s="522"/>
      <c r="O340" s="522"/>
      <c r="P340" s="182" t="s">
        <v>8277</v>
      </c>
      <c r="Q340" s="182">
        <v>0</v>
      </c>
      <c r="R340" s="182">
        <v>0</v>
      </c>
      <c r="S340" s="182">
        <v>0</v>
      </c>
      <c r="T340" s="182">
        <v>0</v>
      </c>
      <c r="U340" s="182">
        <v>0</v>
      </c>
      <c r="V340" s="182">
        <v>70</v>
      </c>
      <c r="W340" s="182">
        <v>100</v>
      </c>
      <c r="X340" s="182" t="s">
        <v>8055</v>
      </c>
      <c r="Y340" s="182"/>
      <c r="Z340" s="182"/>
      <c r="AA340" s="182"/>
      <c r="AB340" s="182">
        <v>4</v>
      </c>
      <c r="AC340" s="182"/>
      <c r="AD340" s="182"/>
      <c r="AE340" s="182" t="s">
        <v>7981</v>
      </c>
      <c r="AF340" s="189">
        <v>21</v>
      </c>
      <c r="AG340" s="190"/>
      <c r="AH340" s="182"/>
      <c r="AI340" s="191"/>
      <c r="AJ340" s="190"/>
      <c r="AK340" s="182"/>
      <c r="AL340" s="191"/>
      <c r="AM340" s="190"/>
      <c r="AN340" s="182"/>
      <c r="AO340" s="191"/>
      <c r="AP340" s="190"/>
      <c r="AQ340" s="182"/>
      <c r="AR340" s="191"/>
      <c r="AS340" s="190"/>
      <c r="AT340" s="182"/>
      <c r="AU340" s="191"/>
      <c r="AV340" s="190"/>
      <c r="AW340" s="182"/>
      <c r="AX340" s="191"/>
    </row>
    <row r="341" spans="1:50" s="88" customFormat="1" ht="39.9" x14ac:dyDescent="0.25">
      <c r="A341" s="524"/>
      <c r="B341" s="147"/>
      <c r="C341" s="524"/>
      <c r="D341" s="524"/>
      <c r="E341" s="525"/>
      <c r="F341" s="524"/>
      <c r="G341" s="525"/>
      <c r="H341" s="524"/>
      <c r="I341" s="526"/>
      <c r="J341" s="527"/>
      <c r="K341" s="524"/>
      <c r="L341" s="526"/>
      <c r="M341" s="526"/>
      <c r="N341" s="526"/>
      <c r="O341" s="526"/>
      <c r="P341" s="182" t="s">
        <v>8278</v>
      </c>
      <c r="Q341" s="182">
        <v>0</v>
      </c>
      <c r="R341" s="182">
        <v>0</v>
      </c>
      <c r="S341" s="182">
        <v>0</v>
      </c>
      <c r="T341" s="182">
        <v>0</v>
      </c>
      <c r="U341" s="182">
        <v>0</v>
      </c>
      <c r="V341" s="182">
        <v>50</v>
      </c>
      <c r="W341" s="182">
        <v>100</v>
      </c>
      <c r="X341" s="182" t="s">
        <v>8055</v>
      </c>
      <c r="Y341" s="182"/>
      <c r="Z341" s="182"/>
      <c r="AA341" s="182"/>
      <c r="AB341" s="182">
        <v>4</v>
      </c>
      <c r="AC341" s="182"/>
      <c r="AD341" s="182"/>
      <c r="AE341" s="182" t="s">
        <v>7981</v>
      </c>
      <c r="AF341" s="189">
        <v>21</v>
      </c>
      <c r="AG341" s="190"/>
      <c r="AH341" s="182"/>
      <c r="AI341" s="191"/>
      <c r="AJ341" s="190"/>
      <c r="AK341" s="182"/>
      <c r="AL341" s="191"/>
      <c r="AM341" s="190"/>
      <c r="AN341" s="182"/>
      <c r="AO341" s="191"/>
      <c r="AP341" s="190"/>
      <c r="AQ341" s="182"/>
      <c r="AR341" s="191"/>
      <c r="AS341" s="190"/>
      <c r="AT341" s="182"/>
      <c r="AU341" s="191"/>
      <c r="AV341" s="190"/>
      <c r="AW341" s="182"/>
      <c r="AX341" s="191"/>
    </row>
    <row r="342" spans="1:50" s="88" customFormat="1" ht="79.75" x14ac:dyDescent="0.25">
      <c r="A342" s="182">
        <v>381</v>
      </c>
      <c r="B342" s="147" t="s">
        <v>7930</v>
      </c>
      <c r="C342" s="182">
        <v>29</v>
      </c>
      <c r="D342" s="183"/>
      <c r="E342" s="184" t="s">
        <v>8279</v>
      </c>
      <c r="F342" s="182">
        <v>10337</v>
      </c>
      <c r="G342" s="184" t="s">
        <v>4431</v>
      </c>
      <c r="H342" s="182">
        <v>2006</v>
      </c>
      <c r="I342" s="185" t="s">
        <v>2947</v>
      </c>
      <c r="J342" s="186" t="s">
        <v>8280</v>
      </c>
      <c r="K342" s="182"/>
      <c r="L342" s="185" t="s">
        <v>8281</v>
      </c>
      <c r="M342" s="185" t="s">
        <v>8282</v>
      </c>
      <c r="N342" s="185" t="s">
        <v>8283</v>
      </c>
      <c r="O342" s="185" t="s">
        <v>8284</v>
      </c>
      <c r="P342" s="182" t="s">
        <v>8285</v>
      </c>
      <c r="Q342" s="182" t="s">
        <v>8286</v>
      </c>
      <c r="R342" s="182">
        <v>0</v>
      </c>
      <c r="S342" s="182">
        <v>1800</v>
      </c>
      <c r="T342" s="182" t="s">
        <v>8287</v>
      </c>
      <c r="U342" s="182" t="s">
        <v>8137</v>
      </c>
      <c r="V342" s="182">
        <v>90</v>
      </c>
      <c r="W342" s="182">
        <v>100</v>
      </c>
      <c r="X342" s="182" t="s">
        <v>8014</v>
      </c>
      <c r="Y342" s="182">
        <v>4</v>
      </c>
      <c r="Z342" s="182">
        <v>7</v>
      </c>
      <c r="AA342" s="182">
        <v>5</v>
      </c>
      <c r="AB342" s="182" t="s">
        <v>8717</v>
      </c>
      <c r="AC342" s="182"/>
      <c r="AD342" s="182" t="s">
        <v>8288</v>
      </c>
      <c r="AE342" s="182" t="s">
        <v>7981</v>
      </c>
      <c r="AF342" s="189">
        <v>90</v>
      </c>
      <c r="AG342" s="190" t="s">
        <v>8015</v>
      </c>
      <c r="AH342" s="182" t="s">
        <v>8289</v>
      </c>
      <c r="AI342" s="191">
        <v>90</v>
      </c>
      <c r="AJ342" s="190"/>
      <c r="AK342" s="182"/>
      <c r="AL342" s="191"/>
      <c r="AM342" s="190"/>
      <c r="AN342" s="182"/>
      <c r="AO342" s="191"/>
      <c r="AP342" s="190"/>
      <c r="AQ342" s="182"/>
      <c r="AR342" s="191"/>
      <c r="AS342" s="190"/>
      <c r="AT342" s="182"/>
      <c r="AU342" s="191"/>
      <c r="AV342" s="190"/>
      <c r="AW342" s="182"/>
      <c r="AX342" s="191"/>
    </row>
    <row r="343" spans="1:50" s="88" customFormat="1" ht="106.35" x14ac:dyDescent="0.25">
      <c r="A343" s="182">
        <v>381</v>
      </c>
      <c r="B343" s="147" t="s">
        <v>8718</v>
      </c>
      <c r="C343" s="182">
        <v>32</v>
      </c>
      <c r="D343" s="183"/>
      <c r="E343" s="184" t="s">
        <v>8290</v>
      </c>
      <c r="F343" s="182" t="s">
        <v>8291</v>
      </c>
      <c r="G343" s="184" t="s">
        <v>8292</v>
      </c>
      <c r="H343" s="182">
        <v>2001</v>
      </c>
      <c r="I343" s="185" t="s">
        <v>8293</v>
      </c>
      <c r="J343" s="186">
        <v>81613</v>
      </c>
      <c r="K343" s="182" t="s">
        <v>1970</v>
      </c>
      <c r="L343" s="185" t="s">
        <v>8294</v>
      </c>
      <c r="M343" s="185" t="s">
        <v>8295</v>
      </c>
      <c r="N343" s="185" t="s">
        <v>8296</v>
      </c>
      <c r="O343" s="185" t="s">
        <v>8297</v>
      </c>
      <c r="P343" s="182"/>
      <c r="Q343" s="182" t="s">
        <v>7961</v>
      </c>
      <c r="R343" s="182">
        <v>0</v>
      </c>
      <c r="S343" s="182">
        <v>18000</v>
      </c>
      <c r="T343" s="182">
        <v>18000</v>
      </c>
      <c r="U343" s="182">
        <v>36000</v>
      </c>
      <c r="V343" s="182">
        <v>100</v>
      </c>
      <c r="W343" s="182">
        <v>100</v>
      </c>
      <c r="X343" s="182" t="s">
        <v>7962</v>
      </c>
      <c r="Y343" s="182" t="s">
        <v>8097</v>
      </c>
      <c r="Z343" s="182" t="s">
        <v>8098</v>
      </c>
      <c r="AA343" s="182" t="s">
        <v>8099</v>
      </c>
      <c r="AB343" s="182" t="s">
        <v>8100</v>
      </c>
      <c r="AC343" s="182"/>
      <c r="AD343" s="182" t="s">
        <v>7967</v>
      </c>
      <c r="AE343" s="182" t="s">
        <v>7944</v>
      </c>
      <c r="AF343" s="189">
        <v>100</v>
      </c>
      <c r="AG343" s="190" t="s">
        <v>7968</v>
      </c>
      <c r="AH343" s="182"/>
      <c r="AI343" s="191">
        <v>100</v>
      </c>
      <c r="AJ343" s="190"/>
      <c r="AK343" s="182"/>
      <c r="AL343" s="191"/>
      <c r="AM343" s="190"/>
      <c r="AN343" s="182"/>
      <c r="AO343" s="191"/>
      <c r="AP343" s="190"/>
      <c r="AQ343" s="182"/>
      <c r="AR343" s="191"/>
      <c r="AS343" s="190"/>
      <c r="AT343" s="182"/>
      <c r="AU343" s="191"/>
      <c r="AV343" s="190"/>
      <c r="AW343" s="182"/>
      <c r="AX343" s="191"/>
    </row>
    <row r="344" spans="1:50" s="88" customFormat="1" ht="106.35" x14ac:dyDescent="0.25">
      <c r="A344" s="182">
        <v>381</v>
      </c>
      <c r="B344" s="147" t="s">
        <v>8719</v>
      </c>
      <c r="C344" s="182">
        <v>32</v>
      </c>
      <c r="D344" s="183"/>
      <c r="E344" s="184" t="s">
        <v>8298</v>
      </c>
      <c r="F344" s="182" t="s">
        <v>8291</v>
      </c>
      <c r="G344" s="184" t="s">
        <v>8299</v>
      </c>
      <c r="H344" s="182">
        <v>2001</v>
      </c>
      <c r="I344" s="185" t="s">
        <v>8300</v>
      </c>
      <c r="J344" s="186">
        <v>91632</v>
      </c>
      <c r="K344" s="182" t="s">
        <v>1970</v>
      </c>
      <c r="L344" s="185" t="s">
        <v>8294</v>
      </c>
      <c r="M344" s="185" t="s">
        <v>8295</v>
      </c>
      <c r="N344" s="185" t="s">
        <v>8296</v>
      </c>
      <c r="O344" s="185" t="s">
        <v>8301</v>
      </c>
      <c r="P344" s="182"/>
      <c r="Q344" s="182" t="s">
        <v>7961</v>
      </c>
      <c r="R344" s="182">
        <v>0</v>
      </c>
      <c r="S344" s="182">
        <v>18000</v>
      </c>
      <c r="T344" s="182">
        <v>18000</v>
      </c>
      <c r="U344" s="182">
        <v>36000</v>
      </c>
      <c r="V344" s="182">
        <v>100</v>
      </c>
      <c r="W344" s="182">
        <v>100</v>
      </c>
      <c r="X344" s="182" t="s">
        <v>7962</v>
      </c>
      <c r="Y344" s="182" t="s">
        <v>8097</v>
      </c>
      <c r="Z344" s="182" t="s">
        <v>8098</v>
      </c>
      <c r="AA344" s="182" t="s">
        <v>8099</v>
      </c>
      <c r="AB344" s="182" t="s">
        <v>8100</v>
      </c>
      <c r="AC344" s="182"/>
      <c r="AD344" s="182" t="s">
        <v>7967</v>
      </c>
      <c r="AE344" s="182" t="s">
        <v>7944</v>
      </c>
      <c r="AF344" s="189">
        <v>100</v>
      </c>
      <c r="AG344" s="190" t="s">
        <v>7968</v>
      </c>
      <c r="AH344" s="182"/>
      <c r="AI344" s="191">
        <v>100</v>
      </c>
      <c r="AJ344" s="190"/>
      <c r="AK344" s="182"/>
      <c r="AL344" s="191"/>
      <c r="AM344" s="190"/>
      <c r="AN344" s="182"/>
      <c r="AO344" s="191"/>
      <c r="AP344" s="190"/>
      <c r="AQ344" s="182"/>
      <c r="AR344" s="191"/>
      <c r="AS344" s="190"/>
      <c r="AT344" s="182"/>
      <c r="AU344" s="191"/>
      <c r="AV344" s="190"/>
      <c r="AW344" s="182"/>
      <c r="AX344" s="191"/>
    </row>
    <row r="345" spans="1:50" s="88" customFormat="1" ht="292.45" x14ac:dyDescent="0.25">
      <c r="A345" s="182">
        <v>381</v>
      </c>
      <c r="B345" s="147" t="s">
        <v>7930</v>
      </c>
      <c r="C345" s="182">
        <v>30</v>
      </c>
      <c r="D345" s="183"/>
      <c r="E345" s="184" t="s">
        <v>8302</v>
      </c>
      <c r="F345" s="182" t="s">
        <v>7932</v>
      </c>
      <c r="G345" s="184" t="s">
        <v>8303</v>
      </c>
      <c r="H345" s="182" t="s">
        <v>8304</v>
      </c>
      <c r="I345" s="185" t="s">
        <v>8305</v>
      </c>
      <c r="J345" s="186">
        <v>95927.93</v>
      </c>
      <c r="K345" s="182" t="s">
        <v>655</v>
      </c>
      <c r="L345" s="185" t="s">
        <v>7935</v>
      </c>
      <c r="M345" s="185" t="s">
        <v>8306</v>
      </c>
      <c r="N345" s="185" t="s">
        <v>8307</v>
      </c>
      <c r="O345" s="185" t="s">
        <v>8308</v>
      </c>
      <c r="P345" s="182" t="s">
        <v>8309</v>
      </c>
      <c r="Q345" s="182" t="s">
        <v>8310</v>
      </c>
      <c r="R345" s="182">
        <v>0</v>
      </c>
      <c r="S345" s="182">
        <v>0</v>
      </c>
      <c r="T345" s="182" t="s">
        <v>8311</v>
      </c>
      <c r="U345" s="182" t="s">
        <v>8311</v>
      </c>
      <c r="V345" s="182">
        <v>80</v>
      </c>
      <c r="W345" s="182">
        <v>100</v>
      </c>
      <c r="X345" s="182" t="s">
        <v>7942</v>
      </c>
      <c r="Y345" s="182">
        <v>4</v>
      </c>
      <c r="Z345" s="182">
        <v>6</v>
      </c>
      <c r="AA345" s="182">
        <v>1</v>
      </c>
      <c r="AB345" s="182">
        <v>35</v>
      </c>
      <c r="AC345" s="182" t="s">
        <v>655</v>
      </c>
      <c r="AD345" s="182" t="s">
        <v>7943</v>
      </c>
      <c r="AE345" s="182" t="s">
        <v>7944</v>
      </c>
      <c r="AF345" s="189">
        <v>0</v>
      </c>
      <c r="AG345" s="190" t="s">
        <v>7945</v>
      </c>
      <c r="AH345" s="182"/>
      <c r="AI345" s="191">
        <v>50</v>
      </c>
      <c r="AJ345" s="190"/>
      <c r="AK345" s="182"/>
      <c r="AL345" s="191"/>
      <c r="AM345" s="190"/>
      <c r="AN345" s="182"/>
      <c r="AO345" s="191"/>
      <c r="AP345" s="190"/>
      <c r="AQ345" s="182"/>
      <c r="AR345" s="191"/>
      <c r="AS345" s="190"/>
      <c r="AT345" s="182"/>
      <c r="AU345" s="191"/>
      <c r="AV345" s="190"/>
      <c r="AW345" s="182"/>
      <c r="AX345" s="191"/>
    </row>
    <row r="346" spans="1:50" s="88" customFormat="1" ht="279.14999999999998" x14ac:dyDescent="0.25">
      <c r="A346" s="182"/>
      <c r="B346" s="147"/>
      <c r="C346" s="182"/>
      <c r="D346" s="183"/>
      <c r="E346" s="184"/>
      <c r="F346" s="182"/>
      <c r="G346" s="184"/>
      <c r="H346" s="182"/>
      <c r="I346" s="185"/>
      <c r="J346" s="186"/>
      <c r="K346" s="182"/>
      <c r="L346" s="185"/>
      <c r="M346" s="185"/>
      <c r="N346" s="185"/>
      <c r="O346" s="185"/>
      <c r="P346" s="182" t="s">
        <v>8312</v>
      </c>
      <c r="Q346" s="182" t="s">
        <v>7940</v>
      </c>
      <c r="R346" s="182">
        <v>0</v>
      </c>
      <c r="S346" s="182">
        <v>0</v>
      </c>
      <c r="T346" s="182" t="s">
        <v>7940</v>
      </c>
      <c r="U346" s="182" t="s">
        <v>7940</v>
      </c>
      <c r="V346" s="182">
        <v>10</v>
      </c>
      <c r="W346" s="182">
        <v>100</v>
      </c>
      <c r="X346" s="182" t="s">
        <v>7942</v>
      </c>
      <c r="Y346" s="182">
        <v>4</v>
      </c>
      <c r="Z346" s="182">
        <v>2</v>
      </c>
      <c r="AA346" s="182">
        <v>1</v>
      </c>
      <c r="AB346" s="182">
        <v>35</v>
      </c>
      <c r="AC346" s="182" t="s">
        <v>655</v>
      </c>
      <c r="AD346" s="182" t="s">
        <v>7943</v>
      </c>
      <c r="AE346" s="182" t="s">
        <v>7944</v>
      </c>
      <c r="AF346" s="189">
        <v>0</v>
      </c>
      <c r="AG346" s="190" t="s">
        <v>7945</v>
      </c>
      <c r="AH346" s="182"/>
      <c r="AI346" s="191">
        <v>70</v>
      </c>
      <c r="AJ346" s="190"/>
      <c r="AK346" s="182"/>
      <c r="AL346" s="191"/>
      <c r="AM346" s="190"/>
      <c r="AN346" s="182"/>
      <c r="AO346" s="191"/>
      <c r="AP346" s="190"/>
      <c r="AQ346" s="182"/>
      <c r="AR346" s="191"/>
      <c r="AS346" s="190"/>
      <c r="AT346" s="182"/>
      <c r="AU346" s="191"/>
      <c r="AV346" s="190"/>
      <c r="AW346" s="182"/>
      <c r="AX346" s="191"/>
    </row>
    <row r="347" spans="1:50" s="88" customFormat="1" ht="79.75" x14ac:dyDescent="0.25">
      <c r="A347" s="182">
        <v>381</v>
      </c>
      <c r="B347" s="147" t="s">
        <v>8711</v>
      </c>
      <c r="C347" s="182"/>
      <c r="D347" s="183"/>
      <c r="E347" s="184" t="s">
        <v>8313</v>
      </c>
      <c r="F347" s="182">
        <v>10990</v>
      </c>
      <c r="G347" s="184" t="s">
        <v>8314</v>
      </c>
      <c r="H347" s="182">
        <v>2009</v>
      </c>
      <c r="I347" s="185" t="s">
        <v>8315</v>
      </c>
      <c r="J347" s="186">
        <v>138627.62</v>
      </c>
      <c r="K347" s="182" t="s">
        <v>677</v>
      </c>
      <c r="L347" s="185" t="s">
        <v>8316</v>
      </c>
      <c r="M347" s="185" t="s">
        <v>8317</v>
      </c>
      <c r="N347" s="185" t="s">
        <v>8318</v>
      </c>
      <c r="O347" s="185" t="s">
        <v>8319</v>
      </c>
      <c r="P347" s="182" t="s">
        <v>8320</v>
      </c>
      <c r="Q347" s="182" t="s">
        <v>8321</v>
      </c>
      <c r="R347" s="182">
        <v>1153</v>
      </c>
      <c r="S347" s="182">
        <v>13.75</v>
      </c>
      <c r="T347" s="182">
        <v>19.600000000000001</v>
      </c>
      <c r="U347" s="182">
        <v>1186.3499999999999</v>
      </c>
      <c r="V347" s="182">
        <v>50</v>
      </c>
      <c r="W347" s="182">
        <v>100</v>
      </c>
      <c r="X347" s="182" t="s">
        <v>8322</v>
      </c>
      <c r="Y347" s="182">
        <v>4</v>
      </c>
      <c r="Z347" s="182">
        <v>7</v>
      </c>
      <c r="AA347" s="182">
        <v>4</v>
      </c>
      <c r="AB347" s="182" t="s">
        <v>8323</v>
      </c>
      <c r="AC347" s="182" t="s">
        <v>677</v>
      </c>
      <c r="AD347" s="182" t="s">
        <v>8324</v>
      </c>
      <c r="AE347" s="182" t="s">
        <v>7981</v>
      </c>
      <c r="AF347" s="189">
        <v>70</v>
      </c>
      <c r="AG347" s="190" t="s">
        <v>7984</v>
      </c>
      <c r="AH347" s="182" t="s">
        <v>2466</v>
      </c>
      <c r="AI347" s="191">
        <v>50</v>
      </c>
      <c r="AJ347" s="190" t="s">
        <v>8325</v>
      </c>
      <c r="AK347" s="182" t="s">
        <v>2466</v>
      </c>
      <c r="AL347" s="191">
        <v>50</v>
      </c>
      <c r="AM347" s="190"/>
      <c r="AN347" s="182"/>
      <c r="AO347" s="191"/>
      <c r="AP347" s="190"/>
      <c r="AQ347" s="182"/>
      <c r="AR347" s="191"/>
      <c r="AS347" s="190"/>
      <c r="AT347" s="182"/>
      <c r="AU347" s="191"/>
      <c r="AV347" s="190"/>
      <c r="AW347" s="182"/>
      <c r="AX347" s="191"/>
    </row>
    <row r="348" spans="1:50" s="88" customFormat="1" ht="172.8" x14ac:dyDescent="0.25">
      <c r="A348" s="182">
        <v>381</v>
      </c>
      <c r="B348" s="147" t="s">
        <v>8711</v>
      </c>
      <c r="C348" s="182">
        <v>30</v>
      </c>
      <c r="D348" s="183"/>
      <c r="E348" s="184" t="s">
        <v>8326</v>
      </c>
      <c r="F348" s="182">
        <v>6135</v>
      </c>
      <c r="G348" s="184" t="s">
        <v>8327</v>
      </c>
      <c r="H348" s="182">
        <v>2009</v>
      </c>
      <c r="I348" s="185" t="s">
        <v>8328</v>
      </c>
      <c r="J348" s="186">
        <v>14000</v>
      </c>
      <c r="K348" s="182" t="s">
        <v>2870</v>
      </c>
      <c r="L348" s="185" t="s">
        <v>8329</v>
      </c>
      <c r="M348" s="185" t="s">
        <v>8330</v>
      </c>
      <c r="N348" s="185" t="s">
        <v>8331</v>
      </c>
      <c r="O348" s="185" t="s">
        <v>8332</v>
      </c>
      <c r="P348" s="182" t="s">
        <v>8333</v>
      </c>
      <c r="Q348" s="182">
        <v>0</v>
      </c>
      <c r="R348" s="182">
        <v>0</v>
      </c>
      <c r="S348" s="182">
        <v>0</v>
      </c>
      <c r="T348" s="182">
        <v>0</v>
      </c>
      <c r="U348" s="182">
        <v>0</v>
      </c>
      <c r="V348" s="182">
        <v>50</v>
      </c>
      <c r="W348" s="182">
        <v>100</v>
      </c>
      <c r="X348" s="182" t="s">
        <v>8334</v>
      </c>
      <c r="Y348" s="182">
        <v>4</v>
      </c>
      <c r="Z348" s="182">
        <v>7</v>
      </c>
      <c r="AA348" s="182">
        <v>6</v>
      </c>
      <c r="AB348" s="182" t="s">
        <v>8335</v>
      </c>
      <c r="AC348" s="182" t="s">
        <v>677</v>
      </c>
      <c r="AD348" s="182" t="s">
        <v>8324</v>
      </c>
      <c r="AE348" s="182">
        <v>5</v>
      </c>
      <c r="AF348" s="189">
        <v>0</v>
      </c>
      <c r="AG348" s="190" t="s">
        <v>8336</v>
      </c>
      <c r="AH348" s="182" t="s">
        <v>8337</v>
      </c>
      <c r="AI348" s="191">
        <v>0</v>
      </c>
      <c r="AJ348" s="190"/>
      <c r="AK348" s="182"/>
      <c r="AL348" s="191"/>
      <c r="AM348" s="190"/>
      <c r="AN348" s="182"/>
      <c r="AO348" s="191"/>
      <c r="AP348" s="190"/>
      <c r="AQ348" s="182"/>
      <c r="AR348" s="191"/>
      <c r="AS348" s="190"/>
      <c r="AT348" s="182"/>
      <c r="AU348" s="191"/>
      <c r="AV348" s="190"/>
      <c r="AW348" s="182"/>
      <c r="AX348" s="191"/>
    </row>
    <row r="349" spans="1:50" s="88" customFormat="1" ht="132.94999999999999" x14ac:dyDescent="0.25">
      <c r="A349" s="182">
        <v>381</v>
      </c>
      <c r="B349" s="147" t="s">
        <v>8711</v>
      </c>
      <c r="C349" s="182">
        <v>30</v>
      </c>
      <c r="D349" s="183"/>
      <c r="E349" s="184" t="s">
        <v>8326</v>
      </c>
      <c r="F349" s="182">
        <v>6136</v>
      </c>
      <c r="G349" s="184" t="s">
        <v>8338</v>
      </c>
      <c r="H349" s="182">
        <v>2009</v>
      </c>
      <c r="I349" s="185" t="s">
        <v>8339</v>
      </c>
      <c r="J349" s="186">
        <v>72918.880000000005</v>
      </c>
      <c r="K349" s="182" t="s">
        <v>677</v>
      </c>
      <c r="L349" s="185" t="s">
        <v>8329</v>
      </c>
      <c r="M349" s="185" t="s">
        <v>8330</v>
      </c>
      <c r="N349" s="185" t="s">
        <v>8340</v>
      </c>
      <c r="O349" s="185" t="s">
        <v>8341</v>
      </c>
      <c r="P349" s="182" t="s">
        <v>8333</v>
      </c>
      <c r="Q349" s="182">
        <v>0</v>
      </c>
      <c r="R349" s="182">
        <v>0</v>
      </c>
      <c r="S349" s="182">
        <v>0</v>
      </c>
      <c r="T349" s="182">
        <v>0</v>
      </c>
      <c r="U349" s="182">
        <v>0</v>
      </c>
      <c r="V349" s="182">
        <v>60</v>
      </c>
      <c r="W349" s="182">
        <v>100</v>
      </c>
      <c r="X349" s="182" t="s">
        <v>8342</v>
      </c>
      <c r="Y349" s="182">
        <v>3</v>
      </c>
      <c r="Z349" s="182">
        <v>1</v>
      </c>
      <c r="AA349" s="182">
        <v>4</v>
      </c>
      <c r="AB349" s="182" t="s">
        <v>8100</v>
      </c>
      <c r="AC349" s="182" t="s">
        <v>677</v>
      </c>
      <c r="AD349" s="182" t="s">
        <v>8343</v>
      </c>
      <c r="AE349" s="182">
        <v>5</v>
      </c>
      <c r="AF349" s="189">
        <v>70</v>
      </c>
      <c r="AG349" s="190" t="s">
        <v>8336</v>
      </c>
      <c r="AH349" s="182" t="s">
        <v>8337</v>
      </c>
      <c r="AI349" s="191">
        <v>75</v>
      </c>
      <c r="AJ349" s="190"/>
      <c r="AK349" s="182"/>
      <c r="AL349" s="191"/>
      <c r="AM349" s="190"/>
      <c r="AN349" s="182"/>
      <c r="AO349" s="191"/>
      <c r="AP349" s="190"/>
      <c r="AQ349" s="182"/>
      <c r="AR349" s="191"/>
      <c r="AS349" s="190"/>
      <c r="AT349" s="182"/>
      <c r="AU349" s="191"/>
      <c r="AV349" s="190"/>
      <c r="AW349" s="182"/>
      <c r="AX349" s="191"/>
    </row>
    <row r="350" spans="1:50" s="88" customFormat="1" ht="305.75" x14ac:dyDescent="0.25">
      <c r="A350" s="182">
        <v>381</v>
      </c>
      <c r="B350" s="147" t="s">
        <v>8711</v>
      </c>
      <c r="C350" s="182"/>
      <c r="D350" s="183"/>
      <c r="E350" s="184" t="s">
        <v>8183</v>
      </c>
      <c r="F350" s="182"/>
      <c r="G350" s="184" t="s">
        <v>8344</v>
      </c>
      <c r="H350" s="182" t="s">
        <v>8345</v>
      </c>
      <c r="I350" s="185" t="s">
        <v>8346</v>
      </c>
      <c r="J350" s="186">
        <v>99962.14</v>
      </c>
      <c r="K350" s="182" t="s">
        <v>677</v>
      </c>
      <c r="L350" s="185" t="s">
        <v>8159</v>
      </c>
      <c r="M350" s="185" t="s">
        <v>8160</v>
      </c>
      <c r="N350" s="185" t="s">
        <v>8347</v>
      </c>
      <c r="O350" s="185" t="s">
        <v>8348</v>
      </c>
      <c r="P350" s="182" t="s">
        <v>8349</v>
      </c>
      <c r="Q350" s="182">
        <v>0</v>
      </c>
      <c r="R350" s="182">
        <v>0</v>
      </c>
      <c r="S350" s="182">
        <v>0</v>
      </c>
      <c r="T350" s="182">
        <v>0</v>
      </c>
      <c r="U350" s="182">
        <v>0</v>
      </c>
      <c r="V350" s="182">
        <v>0</v>
      </c>
      <c r="W350" s="182">
        <v>100</v>
      </c>
      <c r="X350" s="182" t="s">
        <v>8164</v>
      </c>
      <c r="Y350" s="182">
        <v>6</v>
      </c>
      <c r="Z350" s="182">
        <v>1</v>
      </c>
      <c r="AA350" s="182">
        <v>1</v>
      </c>
      <c r="AB350" s="182" t="s">
        <v>8180</v>
      </c>
      <c r="AC350" s="182">
        <v>122</v>
      </c>
      <c r="AD350" s="182">
        <v>0</v>
      </c>
      <c r="AE350" s="182" t="s">
        <v>8350</v>
      </c>
      <c r="AF350" s="189">
        <v>100</v>
      </c>
      <c r="AG350" s="190" t="s">
        <v>8166</v>
      </c>
      <c r="AH350" s="182"/>
      <c r="AI350" s="191">
        <v>100</v>
      </c>
      <c r="AJ350" s="190"/>
      <c r="AK350" s="182"/>
      <c r="AL350" s="191"/>
      <c r="AM350" s="190"/>
      <c r="AN350" s="182"/>
      <c r="AO350" s="191"/>
      <c r="AP350" s="190"/>
      <c r="AQ350" s="182"/>
      <c r="AR350" s="191"/>
      <c r="AS350" s="190"/>
      <c r="AT350" s="182"/>
      <c r="AU350" s="191"/>
      <c r="AV350" s="190"/>
      <c r="AW350" s="182"/>
      <c r="AX350" s="191"/>
    </row>
    <row r="351" spans="1:50" s="88" customFormat="1" ht="106.35" x14ac:dyDescent="0.25">
      <c r="A351" s="182">
        <v>381</v>
      </c>
      <c r="B351" s="147" t="s">
        <v>7930</v>
      </c>
      <c r="C351" s="182"/>
      <c r="D351" s="183"/>
      <c r="E351" s="184" t="s">
        <v>2455</v>
      </c>
      <c r="F351" s="182"/>
      <c r="G351" s="184" t="s">
        <v>8351</v>
      </c>
      <c r="H351" s="182" t="s">
        <v>8352</v>
      </c>
      <c r="I351" s="185"/>
      <c r="J351" s="186" t="s">
        <v>8353</v>
      </c>
      <c r="K351" s="182" t="s">
        <v>8354</v>
      </c>
      <c r="L351" s="185" t="s">
        <v>2460</v>
      </c>
      <c r="M351" s="185" t="s">
        <v>2461</v>
      </c>
      <c r="N351" s="185" t="s">
        <v>2462</v>
      </c>
      <c r="O351" s="185" t="s">
        <v>2463</v>
      </c>
      <c r="P351" s="182" t="s">
        <v>8355</v>
      </c>
      <c r="Q351" s="182">
        <v>3.59</v>
      </c>
      <c r="R351" s="182">
        <v>6097.18</v>
      </c>
      <c r="S351" s="182">
        <v>0</v>
      </c>
      <c r="T351" s="182">
        <v>0</v>
      </c>
      <c r="U351" s="182">
        <v>6097.18</v>
      </c>
      <c r="V351" s="182">
        <v>100</v>
      </c>
      <c r="W351" s="182">
        <v>85</v>
      </c>
      <c r="X351" s="182" t="s">
        <v>7962</v>
      </c>
      <c r="Y351" s="182" t="s">
        <v>8097</v>
      </c>
      <c r="Z351" s="182" t="s">
        <v>8098</v>
      </c>
      <c r="AA351" s="182" t="s">
        <v>8099</v>
      </c>
      <c r="AB351" s="182" t="s">
        <v>8100</v>
      </c>
      <c r="AC351" s="182"/>
      <c r="AD351" s="182" t="s">
        <v>8101</v>
      </c>
      <c r="AE351" s="182" t="s">
        <v>7944</v>
      </c>
      <c r="AF351" s="189">
        <v>100</v>
      </c>
      <c r="AG351" s="190" t="s">
        <v>7968</v>
      </c>
      <c r="AH351" s="182" t="s">
        <v>2466</v>
      </c>
      <c r="AI351" s="191">
        <v>100</v>
      </c>
      <c r="AJ351" s="190"/>
      <c r="AK351" s="182"/>
      <c r="AL351" s="191"/>
      <c r="AM351" s="190"/>
      <c r="AN351" s="182"/>
      <c r="AO351" s="191"/>
      <c r="AP351" s="190"/>
      <c r="AQ351" s="182"/>
      <c r="AR351" s="191"/>
      <c r="AS351" s="190"/>
      <c r="AT351" s="182"/>
      <c r="AU351" s="191"/>
      <c r="AV351" s="190"/>
      <c r="AW351" s="182"/>
      <c r="AX351" s="191"/>
    </row>
    <row r="352" spans="1:50" s="88" customFormat="1" ht="159.55000000000001" x14ac:dyDescent="0.25">
      <c r="A352" s="182">
        <v>381</v>
      </c>
      <c r="B352" s="147" t="s">
        <v>7930</v>
      </c>
      <c r="C352" s="182">
        <v>30</v>
      </c>
      <c r="D352" s="183"/>
      <c r="E352" s="184" t="s">
        <v>8075</v>
      </c>
      <c r="F352" s="182">
        <v>6013</v>
      </c>
      <c r="G352" s="184" t="s">
        <v>8356</v>
      </c>
      <c r="H352" s="182">
        <v>2011</v>
      </c>
      <c r="I352" s="185" t="s">
        <v>8357</v>
      </c>
      <c r="J352" s="186">
        <v>159300</v>
      </c>
      <c r="K352" s="182" t="s">
        <v>677</v>
      </c>
      <c r="L352" s="185" t="s">
        <v>7935</v>
      </c>
      <c r="M352" s="185" t="s">
        <v>8358</v>
      </c>
      <c r="N352" s="185" t="s">
        <v>8359</v>
      </c>
      <c r="O352" s="185" t="s">
        <v>8360</v>
      </c>
      <c r="P352" s="182">
        <v>1102675</v>
      </c>
      <c r="Q352" s="182">
        <v>0</v>
      </c>
      <c r="R352" s="182">
        <v>0</v>
      </c>
      <c r="S352" s="182">
        <v>0</v>
      </c>
      <c r="T352" s="182" t="s">
        <v>8361</v>
      </c>
      <c r="U352" s="182">
        <v>0</v>
      </c>
      <c r="V352" s="182">
        <v>20</v>
      </c>
      <c r="W352" s="182">
        <v>100</v>
      </c>
      <c r="X352" s="182" t="s">
        <v>8362</v>
      </c>
      <c r="Y352" s="182">
        <v>4</v>
      </c>
      <c r="Z352" s="182">
        <v>6</v>
      </c>
      <c r="AA352" s="182">
        <v>3</v>
      </c>
      <c r="AB352" s="182">
        <v>35</v>
      </c>
      <c r="AC352" s="182" t="s">
        <v>677</v>
      </c>
      <c r="AD352" s="182" t="s">
        <v>7943</v>
      </c>
      <c r="AE352" s="182" t="s">
        <v>7944</v>
      </c>
      <c r="AF352" s="189">
        <v>0</v>
      </c>
      <c r="AG352" s="190" t="s">
        <v>8363</v>
      </c>
      <c r="AH352" s="182"/>
      <c r="AI352" s="191">
        <v>0</v>
      </c>
      <c r="AJ352" s="190"/>
      <c r="AK352" s="182"/>
      <c r="AL352" s="191"/>
      <c r="AM352" s="190"/>
      <c r="AN352" s="182"/>
      <c r="AO352" s="191"/>
      <c r="AP352" s="190"/>
      <c r="AQ352" s="182"/>
      <c r="AR352" s="191"/>
      <c r="AS352" s="190"/>
      <c r="AT352" s="182"/>
      <c r="AU352" s="191"/>
      <c r="AV352" s="190"/>
      <c r="AW352" s="182"/>
      <c r="AX352" s="191"/>
    </row>
    <row r="353" spans="1:50" s="88" customFormat="1" ht="132.94999999999999" x14ac:dyDescent="0.25">
      <c r="A353" s="182">
        <v>381</v>
      </c>
      <c r="B353" s="147" t="s">
        <v>7930</v>
      </c>
      <c r="C353" s="182"/>
      <c r="D353" s="183"/>
      <c r="E353" s="184" t="s">
        <v>7987</v>
      </c>
      <c r="F353" s="182"/>
      <c r="G353" s="184" t="s">
        <v>8364</v>
      </c>
      <c r="H353" s="182">
        <v>2011</v>
      </c>
      <c r="I353" s="185"/>
      <c r="J353" s="186">
        <v>1975374.27</v>
      </c>
      <c r="K353" s="182" t="s">
        <v>677</v>
      </c>
      <c r="L353" s="185" t="s">
        <v>8365</v>
      </c>
      <c r="M353" s="185" t="s">
        <v>8366</v>
      </c>
      <c r="N353" s="185" t="s">
        <v>8367</v>
      </c>
      <c r="O353" s="185" t="s">
        <v>8368</v>
      </c>
      <c r="P353" s="182">
        <v>1403656</v>
      </c>
      <c r="Q353" s="182" t="s">
        <v>8369</v>
      </c>
      <c r="R353" s="182">
        <v>197.99</v>
      </c>
      <c r="S353" s="182">
        <v>160000</v>
      </c>
      <c r="T353" s="182" t="s">
        <v>8370</v>
      </c>
      <c r="U353" s="182">
        <v>160247.99</v>
      </c>
      <c r="V353" s="182">
        <v>90</v>
      </c>
      <c r="W353" s="182">
        <v>99.86</v>
      </c>
      <c r="X353" s="182" t="s">
        <v>8191</v>
      </c>
      <c r="Y353" s="182">
        <v>3</v>
      </c>
      <c r="Z353" s="182">
        <v>3</v>
      </c>
      <c r="AA353" s="182">
        <v>1</v>
      </c>
      <c r="AB353" s="182">
        <v>10.7</v>
      </c>
      <c r="AC353" s="182" t="s">
        <v>677</v>
      </c>
      <c r="AD353" s="182">
        <v>50</v>
      </c>
      <c r="AE353" s="182" t="s">
        <v>7981</v>
      </c>
      <c r="AF353" s="189">
        <v>80</v>
      </c>
      <c r="AG353" s="190" t="s">
        <v>7986</v>
      </c>
      <c r="AH353" s="182" t="s">
        <v>8371</v>
      </c>
      <c r="AI353" s="191">
        <v>40</v>
      </c>
      <c r="AJ353" s="190" t="s">
        <v>8372</v>
      </c>
      <c r="AK353" s="182">
        <v>5380</v>
      </c>
      <c r="AL353" s="191">
        <v>20</v>
      </c>
      <c r="AM353" s="190" t="s">
        <v>8373</v>
      </c>
      <c r="AN353" s="182">
        <v>10921</v>
      </c>
      <c r="AO353" s="191">
        <v>10</v>
      </c>
      <c r="AP353" s="190" t="s">
        <v>8374</v>
      </c>
      <c r="AQ353" s="182">
        <v>17893</v>
      </c>
      <c r="AR353" s="191">
        <v>10</v>
      </c>
      <c r="AS353" s="190"/>
      <c r="AT353" s="182"/>
      <c r="AU353" s="191"/>
      <c r="AV353" s="190"/>
      <c r="AW353" s="182"/>
      <c r="AX353" s="191"/>
    </row>
    <row r="354" spans="1:50" s="88" customFormat="1" ht="79.75" x14ac:dyDescent="0.25">
      <c r="A354" s="182">
        <v>381</v>
      </c>
      <c r="B354" s="147" t="s">
        <v>7930</v>
      </c>
      <c r="C354" s="182">
        <v>29</v>
      </c>
      <c r="D354" s="183"/>
      <c r="E354" s="184" t="s">
        <v>8005</v>
      </c>
      <c r="F354" s="182">
        <v>10331</v>
      </c>
      <c r="G354" s="184" t="s">
        <v>8375</v>
      </c>
      <c r="H354" s="182">
        <v>2012</v>
      </c>
      <c r="I354" s="185" t="s">
        <v>8376</v>
      </c>
      <c r="J354" s="186">
        <v>23370</v>
      </c>
      <c r="K354" s="182" t="s">
        <v>8015</v>
      </c>
      <c r="L354" s="185" t="s">
        <v>8127</v>
      </c>
      <c r="M354" s="185" t="s">
        <v>8009</v>
      </c>
      <c r="N354" s="185" t="s">
        <v>8377</v>
      </c>
      <c r="O354" s="185" t="s">
        <v>8378</v>
      </c>
      <c r="P354" s="182" t="s">
        <v>8379</v>
      </c>
      <c r="Q354" s="182" t="s">
        <v>8380</v>
      </c>
      <c r="R354" s="182">
        <v>0</v>
      </c>
      <c r="S354" s="182">
        <v>5000</v>
      </c>
      <c r="T354" s="182" t="s">
        <v>8286</v>
      </c>
      <c r="U354" s="182">
        <v>5028</v>
      </c>
      <c r="V354" s="182">
        <v>50</v>
      </c>
      <c r="W354" s="182">
        <v>100</v>
      </c>
      <c r="X354" s="182" t="s">
        <v>8014</v>
      </c>
      <c r="Y354" s="182">
        <v>2</v>
      </c>
      <c r="Z354" s="182">
        <v>5</v>
      </c>
      <c r="AA354" s="182">
        <v>6</v>
      </c>
      <c r="AB354" s="182">
        <v>17</v>
      </c>
      <c r="AC354" s="182" t="s">
        <v>8381</v>
      </c>
      <c r="AD354" s="182"/>
      <c r="AE354" s="182" t="s">
        <v>7981</v>
      </c>
      <c r="AF354" s="189">
        <v>50</v>
      </c>
      <c r="AG354" s="190" t="s">
        <v>8015</v>
      </c>
      <c r="AH354" s="182" t="s">
        <v>2466</v>
      </c>
      <c r="AI354" s="191">
        <v>90</v>
      </c>
      <c r="AJ354" s="190"/>
      <c r="AK354" s="182"/>
      <c r="AL354" s="191"/>
      <c r="AM354" s="190"/>
      <c r="AN354" s="182"/>
      <c r="AO354" s="191"/>
      <c r="AP354" s="190"/>
      <c r="AQ354" s="182"/>
      <c r="AR354" s="191"/>
      <c r="AS354" s="190"/>
      <c r="AT354" s="182"/>
      <c r="AU354" s="191"/>
      <c r="AV354" s="190"/>
      <c r="AW354" s="182"/>
      <c r="AX354" s="191"/>
    </row>
    <row r="355" spans="1:50" s="88" customFormat="1" ht="39.9" x14ac:dyDescent="0.25">
      <c r="A355" s="182">
        <v>381</v>
      </c>
      <c r="B355" s="147" t="s">
        <v>7930</v>
      </c>
      <c r="C355" s="182"/>
      <c r="D355" s="183"/>
      <c r="E355" s="184" t="s">
        <v>8240</v>
      </c>
      <c r="F355" s="182"/>
      <c r="G355" s="184" t="s">
        <v>8382</v>
      </c>
      <c r="H355" s="182">
        <v>2015</v>
      </c>
      <c r="I355" s="185"/>
      <c r="J355" s="186">
        <v>30903.94</v>
      </c>
      <c r="K355" s="182" t="s">
        <v>694</v>
      </c>
      <c r="L355" s="185" t="s">
        <v>8383</v>
      </c>
      <c r="M355" s="185"/>
      <c r="N355" s="185"/>
      <c r="O355" s="185"/>
      <c r="P355" s="182"/>
      <c r="Q355" s="182"/>
      <c r="R355" s="182"/>
      <c r="S355" s="182"/>
      <c r="T355" s="182"/>
      <c r="U355" s="182"/>
      <c r="V355" s="182"/>
      <c r="W355" s="182"/>
      <c r="X355" s="182"/>
      <c r="Y355" s="182"/>
      <c r="Z355" s="182"/>
      <c r="AA355" s="182"/>
      <c r="AB355" s="182"/>
      <c r="AC355" s="182"/>
      <c r="AD355" s="182"/>
      <c r="AE355" s="182"/>
      <c r="AF355" s="189"/>
      <c r="AG355" s="190"/>
      <c r="AH355" s="182"/>
      <c r="AI355" s="191"/>
      <c r="AJ355" s="190"/>
      <c r="AK355" s="182"/>
      <c r="AL355" s="191"/>
      <c r="AM355" s="190"/>
      <c r="AN355" s="182"/>
      <c r="AO355" s="191"/>
      <c r="AP355" s="190"/>
      <c r="AQ355" s="182"/>
      <c r="AR355" s="191"/>
      <c r="AS355" s="190"/>
      <c r="AT355" s="182"/>
      <c r="AU355" s="191"/>
      <c r="AV355" s="190"/>
      <c r="AW355" s="182"/>
      <c r="AX355" s="191"/>
    </row>
    <row r="356" spans="1:50" s="88" customFormat="1" ht="106.35" x14ac:dyDescent="0.25">
      <c r="A356" s="182">
        <v>381</v>
      </c>
      <c r="B356" s="147" t="s">
        <v>7930</v>
      </c>
      <c r="C356" s="182"/>
      <c r="D356" s="183"/>
      <c r="E356" s="184" t="s">
        <v>2455</v>
      </c>
      <c r="F356" s="182"/>
      <c r="G356" s="184" t="s">
        <v>8384</v>
      </c>
      <c r="H356" s="182">
        <v>2015</v>
      </c>
      <c r="I356" s="185"/>
      <c r="J356" s="186">
        <v>20788.8</v>
      </c>
      <c r="K356" s="182" t="s">
        <v>694</v>
      </c>
      <c r="L356" s="185" t="s">
        <v>8385</v>
      </c>
      <c r="M356" s="185" t="s">
        <v>2461</v>
      </c>
      <c r="N356" s="185" t="s">
        <v>2462</v>
      </c>
      <c r="O356" s="185" t="s">
        <v>2463</v>
      </c>
      <c r="P356" s="182" t="s">
        <v>8355</v>
      </c>
      <c r="Q356" s="182">
        <v>0</v>
      </c>
      <c r="R356" s="182">
        <v>1895</v>
      </c>
      <c r="S356" s="182">
        <v>0</v>
      </c>
      <c r="T356" s="182">
        <v>0</v>
      </c>
      <c r="U356" s="182">
        <v>1895</v>
      </c>
      <c r="V356" s="182">
        <v>100</v>
      </c>
      <c r="W356" s="182">
        <v>82</v>
      </c>
      <c r="X356" s="182" t="s">
        <v>7962</v>
      </c>
      <c r="Y356" s="182" t="s">
        <v>8097</v>
      </c>
      <c r="Z356" s="182" t="s">
        <v>8098</v>
      </c>
      <c r="AA356" s="182" t="s">
        <v>8099</v>
      </c>
      <c r="AB356" s="182" t="s">
        <v>8100</v>
      </c>
      <c r="AC356" s="182"/>
      <c r="AD356" s="182" t="s">
        <v>8101</v>
      </c>
      <c r="AE356" s="182" t="s">
        <v>7944</v>
      </c>
      <c r="AF356" s="189">
        <v>100</v>
      </c>
      <c r="AG356" s="190" t="s">
        <v>7968</v>
      </c>
      <c r="AH356" s="182" t="s">
        <v>2466</v>
      </c>
      <c r="AI356" s="191">
        <v>100</v>
      </c>
      <c r="AJ356" s="190"/>
      <c r="AK356" s="182"/>
      <c r="AL356" s="191"/>
      <c r="AM356" s="190"/>
      <c r="AN356" s="182"/>
      <c r="AO356" s="191"/>
      <c r="AP356" s="190"/>
      <c r="AQ356" s="182"/>
      <c r="AR356" s="191"/>
      <c r="AS356" s="190"/>
      <c r="AT356" s="182"/>
      <c r="AU356" s="191"/>
      <c r="AV356" s="190"/>
      <c r="AW356" s="182"/>
      <c r="AX356" s="191"/>
    </row>
    <row r="357" spans="1:50" s="88" customFormat="1" ht="106.35" x14ac:dyDescent="0.25">
      <c r="A357" s="182">
        <v>381</v>
      </c>
      <c r="B357" s="147" t="s">
        <v>7930</v>
      </c>
      <c r="C357" s="182"/>
      <c r="D357" s="183"/>
      <c r="E357" s="184" t="s">
        <v>2455</v>
      </c>
      <c r="F357" s="182"/>
      <c r="G357" s="184" t="s">
        <v>8386</v>
      </c>
      <c r="H357" s="182">
        <v>2016</v>
      </c>
      <c r="I357" s="185" t="s">
        <v>8387</v>
      </c>
      <c r="J357" s="186">
        <v>31175.22</v>
      </c>
      <c r="K357" s="182" t="s">
        <v>694</v>
      </c>
      <c r="L357" s="185" t="s">
        <v>2460</v>
      </c>
      <c r="M357" s="185" t="s">
        <v>2461</v>
      </c>
      <c r="N357" s="185" t="s">
        <v>2462</v>
      </c>
      <c r="O357" s="185" t="s">
        <v>2463</v>
      </c>
      <c r="P357" s="182">
        <v>1403997</v>
      </c>
      <c r="Q357" s="182">
        <v>3.63</v>
      </c>
      <c r="R357" s="182">
        <v>6167.58</v>
      </c>
      <c r="S357" s="182">
        <v>0</v>
      </c>
      <c r="T357" s="182">
        <v>0</v>
      </c>
      <c r="U357" s="182">
        <v>6167.58</v>
      </c>
      <c r="V357" s="182">
        <v>100</v>
      </c>
      <c r="W357" s="182">
        <v>76</v>
      </c>
      <c r="X357" s="182" t="s">
        <v>7962</v>
      </c>
      <c r="Y357" s="182" t="s">
        <v>8097</v>
      </c>
      <c r="Z357" s="182" t="s">
        <v>8098</v>
      </c>
      <c r="AA357" s="182" t="s">
        <v>8099</v>
      </c>
      <c r="AB357" s="182" t="s">
        <v>8100</v>
      </c>
      <c r="AC357" s="182"/>
      <c r="AD357" s="182" t="s">
        <v>8101</v>
      </c>
      <c r="AE357" s="182" t="s">
        <v>7944</v>
      </c>
      <c r="AF357" s="189">
        <v>100</v>
      </c>
      <c r="AG357" s="190" t="s">
        <v>7968</v>
      </c>
      <c r="AH357" s="182" t="s">
        <v>2466</v>
      </c>
      <c r="AI357" s="191">
        <v>100</v>
      </c>
      <c r="AJ357" s="190"/>
      <c r="AK357" s="182"/>
      <c r="AL357" s="191"/>
      <c r="AM357" s="190"/>
      <c r="AN357" s="182"/>
      <c r="AO357" s="191"/>
      <c r="AP357" s="190"/>
      <c r="AQ357" s="182"/>
      <c r="AR357" s="191"/>
      <c r="AS357" s="190"/>
      <c r="AT357" s="182"/>
      <c r="AU357" s="191"/>
      <c r="AV357" s="190"/>
      <c r="AW357" s="182"/>
      <c r="AX357" s="191"/>
    </row>
    <row r="358" spans="1:50" s="88" customFormat="1" ht="106.35" x14ac:dyDescent="0.25">
      <c r="A358" s="182">
        <v>381</v>
      </c>
      <c r="B358" s="147" t="s">
        <v>7930</v>
      </c>
      <c r="C358" s="182"/>
      <c r="D358" s="183"/>
      <c r="E358" s="184" t="s">
        <v>2455</v>
      </c>
      <c r="F358" s="182"/>
      <c r="G358" s="184" t="s">
        <v>8388</v>
      </c>
      <c r="H358" s="182">
        <v>2016</v>
      </c>
      <c r="I358" s="185" t="s">
        <v>8389</v>
      </c>
      <c r="J358" s="186">
        <v>47989.37</v>
      </c>
      <c r="K358" s="182" t="s">
        <v>694</v>
      </c>
      <c r="L358" s="185" t="s">
        <v>2460</v>
      </c>
      <c r="M358" s="185" t="s">
        <v>2461</v>
      </c>
      <c r="N358" s="185" t="s">
        <v>4295</v>
      </c>
      <c r="O358" s="185" t="s">
        <v>8390</v>
      </c>
      <c r="P358" s="182">
        <v>1404036</v>
      </c>
      <c r="Q358" s="182">
        <v>5.58</v>
      </c>
      <c r="R358" s="182">
        <v>9494.02</v>
      </c>
      <c r="S358" s="182">
        <v>0</v>
      </c>
      <c r="T358" s="182">
        <v>0</v>
      </c>
      <c r="U358" s="182">
        <v>9494.02</v>
      </c>
      <c r="V358" s="182">
        <v>100</v>
      </c>
      <c r="W358" s="182">
        <v>50</v>
      </c>
      <c r="X358" s="182" t="s">
        <v>7962</v>
      </c>
      <c r="Y358" s="182" t="s">
        <v>8097</v>
      </c>
      <c r="Z358" s="182" t="s">
        <v>8098</v>
      </c>
      <c r="AA358" s="182" t="s">
        <v>8099</v>
      </c>
      <c r="AB358" s="182" t="s">
        <v>8100</v>
      </c>
      <c r="AC358" s="182"/>
      <c r="AD358" s="182" t="s">
        <v>8101</v>
      </c>
      <c r="AE358" s="182" t="s">
        <v>7944</v>
      </c>
      <c r="AF358" s="189">
        <v>101</v>
      </c>
      <c r="AG358" s="190" t="s">
        <v>8391</v>
      </c>
      <c r="AH358" s="182" t="s">
        <v>2466</v>
      </c>
      <c r="AI358" s="191">
        <v>101</v>
      </c>
      <c r="AJ358" s="190"/>
      <c r="AK358" s="182"/>
      <c r="AL358" s="191"/>
      <c r="AM358" s="190"/>
      <c r="AN358" s="182"/>
      <c r="AO358" s="191"/>
      <c r="AP358" s="190"/>
      <c r="AQ358" s="182"/>
      <c r="AR358" s="191"/>
      <c r="AS358" s="190"/>
      <c r="AT358" s="182"/>
      <c r="AU358" s="191"/>
      <c r="AV358" s="190"/>
      <c r="AW358" s="182"/>
      <c r="AX358" s="191"/>
    </row>
    <row r="359" spans="1:50" s="88" customFormat="1" ht="66.5" x14ac:dyDescent="0.25">
      <c r="A359" s="182">
        <v>381</v>
      </c>
      <c r="B359" s="147" t="s">
        <v>7930</v>
      </c>
      <c r="C359" s="182"/>
      <c r="D359" s="183"/>
      <c r="E359" s="184" t="s">
        <v>7988</v>
      </c>
      <c r="F359" s="182"/>
      <c r="G359" s="184" t="s">
        <v>8392</v>
      </c>
      <c r="H359" s="182">
        <v>2016</v>
      </c>
      <c r="I359" s="185" t="s">
        <v>8393</v>
      </c>
      <c r="J359" s="186">
        <v>91143.21</v>
      </c>
      <c r="K359" s="182" t="s">
        <v>694</v>
      </c>
      <c r="L359" s="185"/>
      <c r="M359" s="185"/>
      <c r="N359" s="185" t="s">
        <v>8394</v>
      </c>
      <c r="O359" s="185"/>
      <c r="P359" s="182">
        <v>1304826</v>
      </c>
      <c r="Q359" s="182">
        <v>10.61</v>
      </c>
      <c r="R359" s="182">
        <v>18031.41</v>
      </c>
      <c r="S359" s="182">
        <v>0</v>
      </c>
      <c r="T359" s="182">
        <v>0</v>
      </c>
      <c r="U359" s="182">
        <v>18031.41</v>
      </c>
      <c r="V359" s="182"/>
      <c r="W359" s="182">
        <v>52</v>
      </c>
      <c r="X359" s="182"/>
      <c r="Y359" s="182"/>
      <c r="Z359" s="182"/>
      <c r="AA359" s="182"/>
      <c r="AB359" s="182"/>
      <c r="AC359" s="182"/>
      <c r="AD359" s="182"/>
      <c r="AE359" s="182"/>
      <c r="AF359" s="189"/>
      <c r="AG359" s="190"/>
      <c r="AH359" s="182"/>
      <c r="AI359" s="191"/>
      <c r="AJ359" s="190"/>
      <c r="AK359" s="182"/>
      <c r="AL359" s="191"/>
      <c r="AM359" s="190"/>
      <c r="AN359" s="182"/>
      <c r="AO359" s="191"/>
      <c r="AP359" s="190"/>
      <c r="AQ359" s="182"/>
      <c r="AR359" s="191"/>
      <c r="AS359" s="190"/>
      <c r="AT359" s="182"/>
      <c r="AU359" s="191"/>
      <c r="AV359" s="190"/>
      <c r="AW359" s="182"/>
      <c r="AX359" s="191"/>
    </row>
    <row r="360" spans="1:50" s="88" customFormat="1" ht="53.2" x14ac:dyDescent="0.25">
      <c r="A360" s="182">
        <v>381</v>
      </c>
      <c r="B360" s="147" t="s">
        <v>7930</v>
      </c>
      <c r="C360" s="182"/>
      <c r="D360" s="183"/>
      <c r="E360" s="184" t="s">
        <v>7985</v>
      </c>
      <c r="F360" s="182"/>
      <c r="G360" s="184" t="s">
        <v>8395</v>
      </c>
      <c r="H360" s="182">
        <v>2016</v>
      </c>
      <c r="I360" s="185" t="s">
        <v>8396</v>
      </c>
      <c r="J360" s="186">
        <v>38276.28</v>
      </c>
      <c r="K360" s="182" t="s">
        <v>694</v>
      </c>
      <c r="L360" s="185" t="s">
        <v>8397</v>
      </c>
      <c r="M360" s="185" t="s">
        <v>8398</v>
      </c>
      <c r="N360" s="185" t="s">
        <v>8399</v>
      </c>
      <c r="O360" s="185" t="s">
        <v>8400</v>
      </c>
      <c r="P360" s="182">
        <v>1404040</v>
      </c>
      <c r="Q360" s="182">
        <v>4.45</v>
      </c>
      <c r="R360" s="182">
        <v>7572.23</v>
      </c>
      <c r="S360" s="182">
        <v>0</v>
      </c>
      <c r="T360" s="182">
        <v>0</v>
      </c>
      <c r="U360" s="182">
        <v>7572.23</v>
      </c>
      <c r="V360" s="182"/>
      <c r="W360" s="182">
        <v>47</v>
      </c>
      <c r="X360" s="182" t="s">
        <v>8401</v>
      </c>
      <c r="Y360" s="182">
        <v>2</v>
      </c>
      <c r="Z360" s="182">
        <v>5</v>
      </c>
      <c r="AA360" s="182">
        <v>6</v>
      </c>
      <c r="AB360" s="182">
        <v>17</v>
      </c>
      <c r="AC360" s="182" t="s">
        <v>694</v>
      </c>
      <c r="AD360" s="182" t="s">
        <v>8001</v>
      </c>
      <c r="AE360" s="182" t="s">
        <v>7944</v>
      </c>
      <c r="AF360" s="189">
        <v>5</v>
      </c>
      <c r="AG360" s="190" t="s">
        <v>8402</v>
      </c>
      <c r="AH360" s="182" t="s">
        <v>2466</v>
      </c>
      <c r="AI360" s="191">
        <v>5</v>
      </c>
      <c r="AJ360" s="190"/>
      <c r="AK360" s="182"/>
      <c r="AL360" s="191"/>
      <c r="AM360" s="190"/>
      <c r="AN360" s="182"/>
      <c r="AO360" s="191"/>
      <c r="AP360" s="190"/>
      <c r="AQ360" s="182"/>
      <c r="AR360" s="191"/>
      <c r="AS360" s="190"/>
      <c r="AT360" s="182"/>
      <c r="AU360" s="191"/>
      <c r="AV360" s="190"/>
      <c r="AW360" s="182"/>
      <c r="AX360" s="191"/>
    </row>
    <row r="361" spans="1:50" s="88" customFormat="1" ht="119.65" x14ac:dyDescent="0.25">
      <c r="A361" s="182">
        <v>381</v>
      </c>
      <c r="B361" s="147" t="s">
        <v>7930</v>
      </c>
      <c r="C361" s="182">
        <v>30</v>
      </c>
      <c r="D361" s="183"/>
      <c r="E361" s="184" t="s">
        <v>8326</v>
      </c>
      <c r="F361" s="182">
        <v>6135</v>
      </c>
      <c r="G361" s="184" t="s">
        <v>8403</v>
      </c>
      <c r="H361" s="182">
        <v>2016</v>
      </c>
      <c r="I361" s="185" t="s">
        <v>8404</v>
      </c>
      <c r="J361" s="186">
        <v>53898.51</v>
      </c>
      <c r="K361" s="182" t="s">
        <v>694</v>
      </c>
      <c r="L361" s="185" t="s">
        <v>8329</v>
      </c>
      <c r="M361" s="185" t="s">
        <v>8330</v>
      </c>
      <c r="N361" s="185" t="s">
        <v>8405</v>
      </c>
      <c r="O361" s="185" t="s">
        <v>8406</v>
      </c>
      <c r="P361" s="182">
        <v>1103429</v>
      </c>
      <c r="Q361" s="182">
        <v>6.27</v>
      </c>
      <c r="R361" s="182">
        <v>10663.07</v>
      </c>
      <c r="S361" s="182">
        <v>0</v>
      </c>
      <c r="T361" s="182">
        <v>0</v>
      </c>
      <c r="U361" s="182">
        <v>10663.07</v>
      </c>
      <c r="V361" s="182">
        <v>0.8</v>
      </c>
      <c r="W361" s="182">
        <v>43</v>
      </c>
      <c r="X361" s="182" t="s">
        <v>8407</v>
      </c>
      <c r="Y361" s="182" t="s">
        <v>8720</v>
      </c>
      <c r="Z361" s="182" t="s">
        <v>8721</v>
      </c>
      <c r="AA361" s="182" t="s">
        <v>8722</v>
      </c>
      <c r="AB361" s="182" t="s">
        <v>8723</v>
      </c>
      <c r="AC361" s="182" t="s">
        <v>694</v>
      </c>
      <c r="AD361" s="182">
        <v>0</v>
      </c>
      <c r="AE361" s="182" t="s">
        <v>7944</v>
      </c>
      <c r="AF361" s="189">
        <v>0.8</v>
      </c>
      <c r="AG361" s="190" t="s">
        <v>8408</v>
      </c>
      <c r="AH361" s="182" t="s">
        <v>8409</v>
      </c>
      <c r="AI361" s="191">
        <v>0.8</v>
      </c>
      <c r="AJ361" s="190" t="s">
        <v>8408</v>
      </c>
      <c r="AK361" s="182"/>
      <c r="AL361" s="191"/>
      <c r="AM361" s="190"/>
      <c r="AN361" s="182"/>
      <c r="AO361" s="191"/>
      <c r="AP361" s="190"/>
      <c r="AQ361" s="182"/>
      <c r="AR361" s="191"/>
      <c r="AS361" s="190"/>
      <c r="AT361" s="182"/>
      <c r="AU361" s="191"/>
      <c r="AV361" s="190"/>
      <c r="AW361" s="182"/>
      <c r="AX361" s="191"/>
    </row>
    <row r="362" spans="1:50" s="88" customFormat="1" ht="106.35" x14ac:dyDescent="0.25">
      <c r="A362" s="182">
        <v>381</v>
      </c>
      <c r="B362" s="147" t="s">
        <v>7930</v>
      </c>
      <c r="C362" s="182">
        <v>30</v>
      </c>
      <c r="D362" s="183"/>
      <c r="E362" s="184" t="s">
        <v>8326</v>
      </c>
      <c r="F362" s="182">
        <v>6135</v>
      </c>
      <c r="G362" s="184" t="s">
        <v>8410</v>
      </c>
      <c r="H362" s="182">
        <v>2017</v>
      </c>
      <c r="I362" s="185" t="s">
        <v>8411</v>
      </c>
      <c r="J362" s="186">
        <v>114674.57</v>
      </c>
      <c r="K362" s="182" t="s">
        <v>694</v>
      </c>
      <c r="L362" s="185" t="s">
        <v>8329</v>
      </c>
      <c r="M362" s="185" t="s">
        <v>8330</v>
      </c>
      <c r="N362" s="185" t="s">
        <v>8405</v>
      </c>
      <c r="O362" s="185" t="s">
        <v>8406</v>
      </c>
      <c r="P362" s="182">
        <v>1103460</v>
      </c>
      <c r="Q362" s="182">
        <v>13.35</v>
      </c>
      <c r="R362" s="182">
        <v>22686.77</v>
      </c>
      <c r="S362" s="182">
        <v>0</v>
      </c>
      <c r="T362" s="182">
        <v>0</v>
      </c>
      <c r="U362" s="182">
        <v>22686.77</v>
      </c>
      <c r="V362" s="182"/>
      <c r="W362" s="182">
        <v>35</v>
      </c>
      <c r="X362" s="182" t="s">
        <v>8407</v>
      </c>
      <c r="Y362" s="182"/>
      <c r="Z362" s="182"/>
      <c r="AA362" s="182"/>
      <c r="AB362" s="182"/>
      <c r="AC362" s="182"/>
      <c r="AD362" s="182"/>
      <c r="AE362" s="182"/>
      <c r="AF362" s="189"/>
      <c r="AG362" s="190"/>
      <c r="AH362" s="182"/>
      <c r="AI362" s="191"/>
      <c r="AJ362" s="190"/>
      <c r="AK362" s="182"/>
      <c r="AL362" s="191"/>
      <c r="AM362" s="190"/>
      <c r="AN362" s="182"/>
      <c r="AO362" s="191"/>
      <c r="AP362" s="190"/>
      <c r="AQ362" s="182"/>
      <c r="AR362" s="191"/>
      <c r="AS362" s="190"/>
      <c r="AT362" s="182"/>
      <c r="AU362" s="191"/>
      <c r="AV362" s="190"/>
      <c r="AW362" s="182"/>
      <c r="AX362" s="191"/>
    </row>
    <row r="363" spans="1:50" s="88" customFormat="1" ht="212.7" x14ac:dyDescent="0.25">
      <c r="A363" s="182">
        <v>381</v>
      </c>
      <c r="B363" s="147" t="s">
        <v>7930</v>
      </c>
      <c r="C363" s="182">
        <v>4</v>
      </c>
      <c r="D363" s="183"/>
      <c r="E363" s="184" t="s">
        <v>8111</v>
      </c>
      <c r="F363" s="182">
        <v>8279</v>
      </c>
      <c r="G363" s="184" t="s">
        <v>8412</v>
      </c>
      <c r="H363" s="182">
        <v>2017</v>
      </c>
      <c r="I363" s="185"/>
      <c r="J363" s="186">
        <v>34465</v>
      </c>
      <c r="K363" s="182" t="s">
        <v>8570</v>
      </c>
      <c r="L363" s="185" t="s">
        <v>8413</v>
      </c>
      <c r="M363" s="185" t="s">
        <v>8414</v>
      </c>
      <c r="N363" s="185" t="s">
        <v>8415</v>
      </c>
      <c r="O363" s="185" t="s">
        <v>8416</v>
      </c>
      <c r="P363" s="182" t="s">
        <v>8417</v>
      </c>
      <c r="Q363" s="182" t="s">
        <v>8418</v>
      </c>
      <c r="R363" s="182">
        <v>6893</v>
      </c>
      <c r="S363" s="182">
        <v>0</v>
      </c>
      <c r="T363" s="182">
        <v>0</v>
      </c>
      <c r="U363" s="182">
        <v>6893</v>
      </c>
      <c r="V363" s="182"/>
      <c r="W363" s="182">
        <v>32</v>
      </c>
      <c r="X363" s="182"/>
      <c r="Y363" s="182"/>
      <c r="Z363" s="182"/>
      <c r="AA363" s="182"/>
      <c r="AB363" s="182"/>
      <c r="AC363" s="182"/>
      <c r="AD363" s="182"/>
      <c r="AE363" s="182" t="s">
        <v>8419</v>
      </c>
      <c r="AF363" s="189"/>
      <c r="AG363" s="190" t="s">
        <v>8420</v>
      </c>
      <c r="AH363" s="182" t="s">
        <v>8421</v>
      </c>
      <c r="AI363" s="191"/>
      <c r="AJ363" s="190"/>
      <c r="AK363" s="182"/>
      <c r="AL363" s="191"/>
      <c r="AM363" s="190"/>
      <c r="AN363" s="182"/>
      <c r="AO363" s="191"/>
      <c r="AP363" s="190"/>
      <c r="AQ363" s="182"/>
      <c r="AR363" s="191"/>
      <c r="AS363" s="190"/>
      <c r="AT363" s="182"/>
      <c r="AU363" s="191"/>
      <c r="AV363" s="190"/>
      <c r="AW363" s="182"/>
      <c r="AX363" s="191"/>
    </row>
    <row r="364" spans="1:50" s="88" customFormat="1" ht="119.65" x14ac:dyDescent="0.25">
      <c r="A364" s="182">
        <v>381</v>
      </c>
      <c r="B364" s="147" t="s">
        <v>7930</v>
      </c>
      <c r="C364" s="182">
        <v>10</v>
      </c>
      <c r="D364" s="183" t="s">
        <v>2479</v>
      </c>
      <c r="E364" s="184" t="s">
        <v>8422</v>
      </c>
      <c r="F364" s="182" t="s">
        <v>8423</v>
      </c>
      <c r="G364" s="184" t="s">
        <v>8424</v>
      </c>
      <c r="H364" s="182">
        <v>2018</v>
      </c>
      <c r="I364" s="185" t="s">
        <v>8425</v>
      </c>
      <c r="J364" s="186">
        <v>50788.6</v>
      </c>
      <c r="K364" s="182" t="s">
        <v>800</v>
      </c>
      <c r="L364" s="185" t="s">
        <v>8426</v>
      </c>
      <c r="M364" s="185" t="s">
        <v>8427</v>
      </c>
      <c r="N364" s="185" t="s">
        <v>8428</v>
      </c>
      <c r="O364" s="185" t="s">
        <v>8429</v>
      </c>
      <c r="P364" s="182" t="s">
        <v>8430</v>
      </c>
      <c r="Q364" s="182" t="s">
        <v>8431</v>
      </c>
      <c r="R364" s="182">
        <v>10157.719999999999</v>
      </c>
      <c r="S364" s="182" t="s">
        <v>8432</v>
      </c>
      <c r="T364" s="182" t="s">
        <v>8433</v>
      </c>
      <c r="U364" s="182">
        <v>10857.72</v>
      </c>
      <c r="V364" s="182">
        <v>0.6</v>
      </c>
      <c r="W364" s="182">
        <v>5</v>
      </c>
      <c r="X364" s="182" t="s">
        <v>8071</v>
      </c>
      <c r="Y364" s="182">
        <v>4</v>
      </c>
      <c r="Z364" s="182" t="s">
        <v>8724</v>
      </c>
      <c r="AA364" s="182" t="s">
        <v>8725</v>
      </c>
      <c r="AB364" s="182" t="s">
        <v>800</v>
      </c>
      <c r="AC364" s="182" t="s">
        <v>800</v>
      </c>
      <c r="AD364" s="182" t="s">
        <v>7943</v>
      </c>
      <c r="AE364" s="182" t="s">
        <v>7944</v>
      </c>
      <c r="AF364" s="189">
        <v>0.5</v>
      </c>
      <c r="AG364" s="190" t="s">
        <v>2479</v>
      </c>
      <c r="AH364" s="182" t="s">
        <v>8421</v>
      </c>
      <c r="AI364" s="191">
        <v>0.5</v>
      </c>
      <c r="AJ364" s="190"/>
      <c r="AK364" s="182"/>
      <c r="AL364" s="191"/>
      <c r="AM364" s="190"/>
      <c r="AN364" s="182"/>
      <c r="AO364" s="191"/>
      <c r="AP364" s="190"/>
      <c r="AQ364" s="182"/>
      <c r="AR364" s="191"/>
      <c r="AS364" s="190"/>
      <c r="AT364" s="182"/>
      <c r="AU364" s="191"/>
      <c r="AV364" s="190"/>
      <c r="AW364" s="182"/>
      <c r="AX364" s="191"/>
    </row>
    <row r="365" spans="1:50" s="88" customFormat="1" ht="226" x14ac:dyDescent="0.25">
      <c r="A365" s="182">
        <v>381</v>
      </c>
      <c r="B365" s="147" t="s">
        <v>7930</v>
      </c>
      <c r="C365" s="182">
        <v>10</v>
      </c>
      <c r="D365" s="183"/>
      <c r="E365" s="184" t="s">
        <v>8061</v>
      </c>
      <c r="F365" s="182">
        <v>11088</v>
      </c>
      <c r="G365" s="184" t="s">
        <v>8434</v>
      </c>
      <c r="H365" s="182">
        <v>2018</v>
      </c>
      <c r="I365" s="185" t="s">
        <v>8435</v>
      </c>
      <c r="J365" s="186">
        <v>140544.43</v>
      </c>
      <c r="K365" s="182" t="s">
        <v>800</v>
      </c>
      <c r="L365" s="185" t="s">
        <v>8436</v>
      </c>
      <c r="M365" s="185" t="s">
        <v>8437</v>
      </c>
      <c r="N365" s="185" t="s">
        <v>8438</v>
      </c>
      <c r="O365" s="185" t="s">
        <v>8439</v>
      </c>
      <c r="P365" s="182" t="s">
        <v>8726</v>
      </c>
      <c r="Q365" s="182" t="s">
        <v>8440</v>
      </c>
      <c r="R365" s="182">
        <v>28108.9</v>
      </c>
      <c r="S365" s="182" t="s">
        <v>8441</v>
      </c>
      <c r="T365" s="182" t="s">
        <v>8440</v>
      </c>
      <c r="U365" s="182">
        <v>28108.89</v>
      </c>
      <c r="V365" s="182"/>
      <c r="W365" s="182">
        <v>3.45</v>
      </c>
      <c r="X365" s="182" t="s">
        <v>8071</v>
      </c>
      <c r="Y365" s="182">
        <v>2</v>
      </c>
      <c r="Z365" s="182">
        <v>5</v>
      </c>
      <c r="AA365" s="182">
        <v>6</v>
      </c>
      <c r="AB365" s="182" t="s">
        <v>800</v>
      </c>
      <c r="AC365" s="182" t="s">
        <v>800</v>
      </c>
      <c r="AD365" s="182" t="s">
        <v>7943</v>
      </c>
      <c r="AE365" s="182" t="s">
        <v>7944</v>
      </c>
      <c r="AF365" s="189"/>
      <c r="AG365" s="190" t="s">
        <v>2479</v>
      </c>
      <c r="AH365" s="182" t="s">
        <v>8442</v>
      </c>
      <c r="AI365" s="191">
        <v>0.31</v>
      </c>
      <c r="AJ365" s="190" t="s">
        <v>8325</v>
      </c>
      <c r="AK365" s="182"/>
      <c r="AL365" s="191">
        <v>0.41</v>
      </c>
      <c r="AM365" s="190" t="s">
        <v>7984</v>
      </c>
      <c r="AN365" s="182">
        <v>0.23</v>
      </c>
      <c r="AO365" s="191"/>
      <c r="AP365" s="190" t="s">
        <v>2660</v>
      </c>
      <c r="AQ365" s="182">
        <v>0.05</v>
      </c>
      <c r="AR365" s="191"/>
      <c r="AS365" s="190"/>
      <c r="AT365" s="182"/>
      <c r="AU365" s="191"/>
      <c r="AV365" s="190"/>
      <c r="AW365" s="182"/>
      <c r="AX365" s="191"/>
    </row>
    <row r="366" spans="1:50" s="88" customFormat="1" ht="53.2" x14ac:dyDescent="0.25">
      <c r="A366" s="182">
        <v>381</v>
      </c>
      <c r="B366" s="147" t="s">
        <v>7930</v>
      </c>
      <c r="C366" s="182">
        <v>7</v>
      </c>
      <c r="D366" s="183" t="s">
        <v>8223</v>
      </c>
      <c r="E366" s="184" t="s">
        <v>8443</v>
      </c>
      <c r="F366" s="182">
        <v>16130</v>
      </c>
      <c r="G366" s="184" t="s">
        <v>8444</v>
      </c>
      <c r="H366" s="182">
        <v>2018</v>
      </c>
      <c r="I366" s="185"/>
      <c r="J366" s="186" t="s">
        <v>8445</v>
      </c>
      <c r="K366" s="182" t="s">
        <v>800</v>
      </c>
      <c r="L366" s="185" t="s">
        <v>8446</v>
      </c>
      <c r="M366" s="185" t="s">
        <v>8447</v>
      </c>
      <c r="N366" s="185" t="s">
        <v>8448</v>
      </c>
      <c r="O366" s="185"/>
      <c r="P366" s="182">
        <v>1103508</v>
      </c>
      <c r="Q366" s="182">
        <v>16.059999999999999</v>
      </c>
      <c r="R366" s="182">
        <v>27310.37</v>
      </c>
      <c r="S366" s="182">
        <v>0</v>
      </c>
      <c r="T366" s="182">
        <v>0</v>
      </c>
      <c r="U366" s="182">
        <v>27310.37</v>
      </c>
      <c r="V366" s="182"/>
      <c r="W366" s="182">
        <v>5</v>
      </c>
      <c r="X366" s="182"/>
      <c r="Y366" s="182"/>
      <c r="Z366" s="182"/>
      <c r="AA366" s="182"/>
      <c r="AB366" s="182"/>
      <c r="AC366" s="182"/>
      <c r="AD366" s="182"/>
      <c r="AE366" s="182"/>
      <c r="AF366" s="189"/>
      <c r="AG366" s="190"/>
      <c r="AH366" s="182"/>
      <c r="AI366" s="191"/>
      <c r="AJ366" s="190"/>
      <c r="AK366" s="182"/>
      <c r="AL366" s="191"/>
      <c r="AM366" s="190"/>
      <c r="AN366" s="182"/>
      <c r="AO366" s="191"/>
      <c r="AP366" s="190"/>
      <c r="AQ366" s="182"/>
      <c r="AR366" s="191"/>
      <c r="AS366" s="190"/>
      <c r="AT366" s="182"/>
      <c r="AU366" s="191"/>
      <c r="AV366" s="190"/>
      <c r="AW366" s="182"/>
      <c r="AX366" s="191"/>
    </row>
    <row r="367" spans="1:50" s="88" customFormat="1" ht="132.94999999999999" x14ac:dyDescent="0.25">
      <c r="A367" s="182">
        <v>381</v>
      </c>
      <c r="B367" s="147" t="s">
        <v>7930</v>
      </c>
      <c r="C367" s="182">
        <v>60</v>
      </c>
      <c r="D367" s="183" t="s">
        <v>8223</v>
      </c>
      <c r="E367" s="184" t="s">
        <v>8449</v>
      </c>
      <c r="F367" s="182">
        <v>24288</v>
      </c>
      <c r="G367" s="184" t="s">
        <v>8450</v>
      </c>
      <c r="H367" s="182">
        <v>2018</v>
      </c>
      <c r="I367" s="185" t="s">
        <v>8451</v>
      </c>
      <c r="J367" s="186" t="s">
        <v>8452</v>
      </c>
      <c r="K367" s="182" t="s">
        <v>800</v>
      </c>
      <c r="L367" s="185" t="s">
        <v>8453</v>
      </c>
      <c r="M367" s="185" t="s">
        <v>8454</v>
      </c>
      <c r="N367" s="185" t="s">
        <v>8455</v>
      </c>
      <c r="O367" s="185" t="s">
        <v>8456</v>
      </c>
      <c r="P367" s="182">
        <v>1103514</v>
      </c>
      <c r="Q367" s="182">
        <v>10.130000000000001</v>
      </c>
      <c r="R367" s="182">
        <v>17218.599999999999</v>
      </c>
      <c r="S367" s="182">
        <v>0</v>
      </c>
      <c r="T367" s="182">
        <v>0</v>
      </c>
      <c r="U367" s="182">
        <v>17218.599999999999</v>
      </c>
      <c r="V367" s="182"/>
      <c r="W367" s="182">
        <v>3.33</v>
      </c>
      <c r="X367" s="182" t="s">
        <v>8457</v>
      </c>
      <c r="Y367" s="182">
        <v>2</v>
      </c>
      <c r="Z367" s="182">
        <v>5</v>
      </c>
      <c r="AA367" s="182">
        <v>6</v>
      </c>
      <c r="AB367" s="182" t="s">
        <v>8727</v>
      </c>
      <c r="AC367" s="182" t="s">
        <v>800</v>
      </c>
      <c r="AD367" s="182">
        <v>0</v>
      </c>
      <c r="AE367" s="182"/>
      <c r="AF367" s="189"/>
      <c r="AG367" s="190" t="s">
        <v>8458</v>
      </c>
      <c r="AH367" s="182"/>
      <c r="AI367" s="191"/>
      <c r="AJ367" s="190"/>
      <c r="AK367" s="182"/>
      <c r="AL367" s="191"/>
      <c r="AM367" s="190"/>
      <c r="AN367" s="182"/>
      <c r="AO367" s="191"/>
      <c r="AP367" s="190"/>
      <c r="AQ367" s="182"/>
      <c r="AR367" s="191"/>
      <c r="AS367" s="190"/>
      <c r="AT367" s="182"/>
      <c r="AU367" s="191"/>
      <c r="AV367" s="190"/>
      <c r="AW367" s="182"/>
      <c r="AX367" s="191"/>
    </row>
    <row r="368" spans="1:50" s="88" customFormat="1" ht="53.2" x14ac:dyDescent="0.25">
      <c r="A368" s="182">
        <v>381</v>
      </c>
      <c r="B368" s="147" t="s">
        <v>7930</v>
      </c>
      <c r="C368" s="182">
        <v>14</v>
      </c>
      <c r="D368" s="183" t="s">
        <v>7982</v>
      </c>
      <c r="E368" s="184" t="s">
        <v>8138</v>
      </c>
      <c r="F368" s="182">
        <v>8289</v>
      </c>
      <c r="G368" s="184" t="s">
        <v>8459</v>
      </c>
      <c r="H368" s="182">
        <v>2018</v>
      </c>
      <c r="I368" s="185" t="s">
        <v>8460</v>
      </c>
      <c r="J368" s="186">
        <v>77165</v>
      </c>
      <c r="K368" s="182" t="s">
        <v>800</v>
      </c>
      <c r="L368" s="185" t="s">
        <v>8461</v>
      </c>
      <c r="M368" s="185" t="s">
        <v>8462</v>
      </c>
      <c r="N368" s="185" t="s">
        <v>8463</v>
      </c>
      <c r="O368" s="185" t="s">
        <v>8464</v>
      </c>
      <c r="P368" s="182">
        <v>1404170</v>
      </c>
      <c r="Q368" s="182">
        <v>8.98</v>
      </c>
      <c r="R368" s="182">
        <v>15266</v>
      </c>
      <c r="S368" s="182">
        <v>0</v>
      </c>
      <c r="T368" s="182">
        <v>0</v>
      </c>
      <c r="U368" s="182">
        <v>15266</v>
      </c>
      <c r="V368" s="182"/>
      <c r="W368" s="182">
        <v>3.33</v>
      </c>
      <c r="X368" s="182" t="s">
        <v>8122</v>
      </c>
      <c r="Y368" s="182"/>
      <c r="Z368" s="182"/>
      <c r="AA368" s="182"/>
      <c r="AB368" s="182" t="s">
        <v>8465</v>
      </c>
      <c r="AC368" s="182" t="s">
        <v>800</v>
      </c>
      <c r="AD368" s="182"/>
      <c r="AE368" s="182" t="s">
        <v>8466</v>
      </c>
      <c r="AF368" s="189">
        <v>80</v>
      </c>
      <c r="AG368" s="190" t="s">
        <v>7982</v>
      </c>
      <c r="AH368" s="182" t="s">
        <v>2466</v>
      </c>
      <c r="AI368" s="191"/>
      <c r="AJ368" s="190"/>
      <c r="AK368" s="182"/>
      <c r="AL368" s="191"/>
      <c r="AM368" s="190"/>
      <c r="AN368" s="182"/>
      <c r="AO368" s="191"/>
      <c r="AP368" s="190"/>
      <c r="AQ368" s="182"/>
      <c r="AR368" s="191"/>
      <c r="AS368" s="190"/>
      <c r="AT368" s="182"/>
      <c r="AU368" s="191"/>
      <c r="AV368" s="190"/>
      <c r="AW368" s="182"/>
      <c r="AX368" s="191"/>
    </row>
    <row r="369" spans="1:50" s="88" customFormat="1" ht="106.35" x14ac:dyDescent="0.25">
      <c r="A369" s="182">
        <v>381</v>
      </c>
      <c r="B369" s="147" t="s">
        <v>7930</v>
      </c>
      <c r="C369" s="182">
        <v>32</v>
      </c>
      <c r="D369" s="183" t="s">
        <v>2454</v>
      </c>
      <c r="E369" s="184" t="s">
        <v>2455</v>
      </c>
      <c r="F369" s="182">
        <v>3702</v>
      </c>
      <c r="G369" s="184" t="s">
        <v>8467</v>
      </c>
      <c r="H369" s="182">
        <v>2018</v>
      </c>
      <c r="I369" s="185" t="s">
        <v>8468</v>
      </c>
      <c r="J369" s="186" t="s">
        <v>8469</v>
      </c>
      <c r="K369" s="182" t="s">
        <v>800</v>
      </c>
      <c r="L369" s="185" t="s">
        <v>2460</v>
      </c>
      <c r="M369" s="185" t="s">
        <v>2461</v>
      </c>
      <c r="N369" s="185" t="s">
        <v>4295</v>
      </c>
      <c r="O369" s="185" t="s">
        <v>8390</v>
      </c>
      <c r="P369" s="182">
        <v>1402634</v>
      </c>
      <c r="Q369" s="182" t="s">
        <v>8096</v>
      </c>
      <c r="R369" s="182">
        <v>39900</v>
      </c>
      <c r="S369" s="182">
        <v>6000</v>
      </c>
      <c r="T369" s="182">
        <v>18000</v>
      </c>
      <c r="U369" s="182">
        <v>63900</v>
      </c>
      <c r="V369" s="182">
        <v>100</v>
      </c>
      <c r="W369" s="182">
        <v>5</v>
      </c>
      <c r="X369" s="182" t="s">
        <v>7962</v>
      </c>
      <c r="Y369" s="182" t="s">
        <v>8097</v>
      </c>
      <c r="Z369" s="182" t="s">
        <v>8098</v>
      </c>
      <c r="AA369" s="182" t="s">
        <v>8099</v>
      </c>
      <c r="AB369" s="182" t="s">
        <v>8100</v>
      </c>
      <c r="AC369" s="182"/>
      <c r="AD369" s="182" t="s">
        <v>8101</v>
      </c>
      <c r="AE369" s="182" t="s">
        <v>7944</v>
      </c>
      <c r="AF369" s="189">
        <v>101</v>
      </c>
      <c r="AG369" s="190" t="s">
        <v>8391</v>
      </c>
      <c r="AH369" s="182" t="s">
        <v>2466</v>
      </c>
      <c r="AI369" s="191">
        <v>100</v>
      </c>
      <c r="AJ369" s="190"/>
      <c r="AK369" s="182"/>
      <c r="AL369" s="191"/>
      <c r="AM369" s="190"/>
      <c r="AN369" s="182"/>
      <c r="AO369" s="191"/>
      <c r="AP369" s="190"/>
      <c r="AQ369" s="182"/>
      <c r="AR369" s="191"/>
      <c r="AS369" s="190"/>
      <c r="AT369" s="182"/>
      <c r="AU369" s="191"/>
      <c r="AV369" s="190"/>
      <c r="AW369" s="182"/>
      <c r="AX369" s="191"/>
    </row>
    <row r="370" spans="1:50" s="88" customFormat="1" ht="66.5" x14ac:dyDescent="0.25">
      <c r="A370" s="182">
        <v>381</v>
      </c>
      <c r="B370" s="147" t="s">
        <v>7930</v>
      </c>
      <c r="C370" s="182">
        <v>58</v>
      </c>
      <c r="D370" s="183" t="s">
        <v>8223</v>
      </c>
      <c r="E370" s="184" t="s">
        <v>8728</v>
      </c>
      <c r="F370" s="182">
        <v>11711</v>
      </c>
      <c r="G370" s="184" t="s">
        <v>8729</v>
      </c>
      <c r="H370" s="182">
        <v>2019</v>
      </c>
      <c r="I370" s="185" t="s">
        <v>8730</v>
      </c>
      <c r="J370" s="186" t="s">
        <v>8731</v>
      </c>
      <c r="K370" s="182" t="s">
        <v>800</v>
      </c>
      <c r="L370" s="185" t="s">
        <v>8732</v>
      </c>
      <c r="M370" s="185" t="s">
        <v>8733</v>
      </c>
      <c r="N370" s="185" t="s">
        <v>8734</v>
      </c>
      <c r="O370" s="185"/>
      <c r="P370" s="182"/>
      <c r="Q370" s="182"/>
      <c r="R370" s="182"/>
      <c r="S370" s="182"/>
      <c r="T370" s="182"/>
      <c r="U370" s="182"/>
      <c r="V370" s="182"/>
      <c r="W370" s="182"/>
      <c r="X370" s="182"/>
      <c r="Y370" s="182"/>
      <c r="Z370" s="182"/>
      <c r="AA370" s="182"/>
      <c r="AB370" s="182"/>
      <c r="AC370" s="182"/>
      <c r="AD370" s="182"/>
      <c r="AE370" s="182"/>
      <c r="AF370" s="189"/>
      <c r="AG370" s="190"/>
      <c r="AH370" s="182"/>
      <c r="AI370" s="191"/>
      <c r="AJ370" s="190"/>
      <c r="AK370" s="182"/>
      <c r="AL370" s="191"/>
      <c r="AM370" s="190"/>
      <c r="AN370" s="182"/>
      <c r="AO370" s="191"/>
      <c r="AP370" s="190"/>
      <c r="AQ370" s="182"/>
      <c r="AR370" s="191"/>
      <c r="AS370" s="190"/>
      <c r="AT370" s="182"/>
      <c r="AU370" s="191"/>
      <c r="AV370" s="190"/>
      <c r="AW370" s="182"/>
      <c r="AX370" s="191"/>
    </row>
    <row r="371" spans="1:50" s="92" customFormat="1" ht="77.95" customHeight="1" x14ac:dyDescent="0.25">
      <c r="A371" s="446">
        <v>401</v>
      </c>
      <c r="B371" s="147" t="s">
        <v>6252</v>
      </c>
      <c r="C371" s="447">
        <v>9</v>
      </c>
      <c r="D371" s="233" t="s">
        <v>6253</v>
      </c>
      <c r="E371" s="448" t="s">
        <v>6254</v>
      </c>
      <c r="F371" s="447" t="s">
        <v>6255</v>
      </c>
      <c r="G371" s="448" t="s">
        <v>6256</v>
      </c>
      <c r="H371" s="447">
        <v>2005</v>
      </c>
      <c r="I371" s="449" t="s">
        <v>6257</v>
      </c>
      <c r="J371" s="232">
        <v>62593.89</v>
      </c>
      <c r="K371" s="528" t="s">
        <v>664</v>
      </c>
      <c r="L371" s="449" t="s">
        <v>6258</v>
      </c>
      <c r="M371" s="449" t="s">
        <v>6259</v>
      </c>
      <c r="N371" s="449" t="s">
        <v>6260</v>
      </c>
      <c r="O371" s="449" t="s">
        <v>6261</v>
      </c>
      <c r="P371" s="447">
        <v>3079</v>
      </c>
      <c r="Q371" s="233">
        <v>33.00121212121212</v>
      </c>
      <c r="R371" s="233">
        <v>0</v>
      </c>
      <c r="S371" s="233">
        <v>2.731212121212121</v>
      </c>
      <c r="T371" s="233">
        <v>30.27</v>
      </c>
      <c r="U371" s="233">
        <v>33.00121212121212</v>
      </c>
      <c r="V371" s="447">
        <v>10</v>
      </c>
      <c r="W371" s="447">
        <v>100</v>
      </c>
      <c r="X371" s="233" t="s">
        <v>6262</v>
      </c>
      <c r="Y371" s="447">
        <v>4</v>
      </c>
      <c r="Z371" s="447">
        <v>6</v>
      </c>
      <c r="AA371" s="447">
        <v>2</v>
      </c>
      <c r="AB371" s="447">
        <v>60</v>
      </c>
      <c r="AC371" s="447">
        <v>12</v>
      </c>
      <c r="AD371" s="233">
        <v>30.27</v>
      </c>
      <c r="AE371" s="247">
        <v>5</v>
      </c>
      <c r="AF371" s="239">
        <v>21</v>
      </c>
      <c r="AG371" s="450">
        <v>20072</v>
      </c>
      <c r="AH371" s="264" t="s">
        <v>6263</v>
      </c>
      <c r="AI371" s="242">
        <v>18</v>
      </c>
      <c r="AJ371" s="451">
        <v>41602</v>
      </c>
      <c r="AK371" s="452" t="s">
        <v>6264</v>
      </c>
      <c r="AL371" s="245">
        <v>3</v>
      </c>
      <c r="AM371" s="451"/>
      <c r="AN371" s="452"/>
      <c r="AO371" s="245"/>
      <c r="AP371" s="451"/>
      <c r="AQ371" s="452"/>
      <c r="AR371" s="245"/>
      <c r="AS371" s="451"/>
      <c r="AT371" s="454"/>
      <c r="AU371" s="247"/>
      <c r="AV371" s="455"/>
      <c r="AW371" s="447"/>
      <c r="AX371" s="399"/>
    </row>
    <row r="372" spans="1:50" s="92" customFormat="1" ht="91" customHeight="1" x14ac:dyDescent="0.25">
      <c r="A372" s="446">
        <v>401</v>
      </c>
      <c r="B372" s="147" t="s">
        <v>6252</v>
      </c>
      <c r="C372" s="447">
        <v>9</v>
      </c>
      <c r="D372" s="233" t="s">
        <v>6253</v>
      </c>
      <c r="E372" s="448" t="s">
        <v>6265</v>
      </c>
      <c r="F372" s="447">
        <v>17327</v>
      </c>
      <c r="G372" s="448" t="s">
        <v>4800</v>
      </c>
      <c r="H372" s="447">
        <v>2002</v>
      </c>
      <c r="I372" s="449" t="s">
        <v>6266</v>
      </c>
      <c r="J372" s="232">
        <v>54248.04</v>
      </c>
      <c r="K372" s="528" t="s">
        <v>867</v>
      </c>
      <c r="L372" s="449" t="s">
        <v>6258</v>
      </c>
      <c r="M372" s="449" t="s">
        <v>6259</v>
      </c>
      <c r="N372" s="449" t="s">
        <v>6267</v>
      </c>
      <c r="O372" s="449" t="s">
        <v>6268</v>
      </c>
      <c r="P372" s="447">
        <v>2747</v>
      </c>
      <c r="Q372" s="233">
        <v>15</v>
      </c>
      <c r="R372" s="233">
        <v>0</v>
      </c>
      <c r="S372" s="233">
        <v>0</v>
      </c>
      <c r="T372" s="233">
        <v>15</v>
      </c>
      <c r="U372" s="233">
        <v>15</v>
      </c>
      <c r="V372" s="447">
        <v>62</v>
      </c>
      <c r="W372" s="447">
        <v>100</v>
      </c>
      <c r="X372" s="233" t="s">
        <v>6262</v>
      </c>
      <c r="Y372" s="447">
        <v>2</v>
      </c>
      <c r="Z372" s="447">
        <v>3</v>
      </c>
      <c r="AA372" s="447">
        <v>5</v>
      </c>
      <c r="AB372" s="447">
        <v>60</v>
      </c>
      <c r="AC372" s="447">
        <v>11</v>
      </c>
      <c r="AD372" s="233">
        <v>14.67</v>
      </c>
      <c r="AE372" s="247">
        <v>5</v>
      </c>
      <c r="AF372" s="239">
        <v>21</v>
      </c>
      <c r="AG372" s="450">
        <v>41618</v>
      </c>
      <c r="AH372" s="264" t="s">
        <v>6269</v>
      </c>
      <c r="AI372" s="242">
        <v>21</v>
      </c>
      <c r="AJ372" s="451"/>
      <c r="AK372" s="452"/>
      <c r="AL372" s="245"/>
      <c r="AM372" s="451"/>
      <c r="AN372" s="452"/>
      <c r="AO372" s="245"/>
      <c r="AP372" s="451"/>
      <c r="AQ372" s="452"/>
      <c r="AR372" s="245"/>
      <c r="AS372" s="451"/>
      <c r="AT372" s="454"/>
      <c r="AU372" s="247"/>
      <c r="AV372" s="455"/>
      <c r="AW372" s="447"/>
      <c r="AX372" s="399"/>
    </row>
    <row r="373" spans="1:50" s="92" customFormat="1" ht="64.95" customHeight="1" x14ac:dyDescent="0.25">
      <c r="A373" s="446">
        <v>401</v>
      </c>
      <c r="B373" s="147" t="s">
        <v>6252</v>
      </c>
      <c r="C373" s="447">
        <v>10</v>
      </c>
      <c r="D373" s="233" t="s">
        <v>6270</v>
      </c>
      <c r="E373" s="448" t="s">
        <v>6271</v>
      </c>
      <c r="F373" s="447">
        <v>21399</v>
      </c>
      <c r="G373" s="448" t="s">
        <v>6272</v>
      </c>
      <c r="H373" s="447">
        <v>2003</v>
      </c>
      <c r="I373" s="449" t="s">
        <v>6273</v>
      </c>
      <c r="J373" s="232">
        <v>86379.57</v>
      </c>
      <c r="K373" s="528" t="s">
        <v>867</v>
      </c>
      <c r="L373" s="449" t="s">
        <v>6274</v>
      </c>
      <c r="M373" s="449" t="s">
        <v>6275</v>
      </c>
      <c r="N373" s="449" t="s">
        <v>6276</v>
      </c>
      <c r="O373" s="449" t="s">
        <v>6277</v>
      </c>
      <c r="P373" s="447">
        <v>2817</v>
      </c>
      <c r="Q373" s="233">
        <v>26.99909090909091</v>
      </c>
      <c r="R373" s="233">
        <v>0</v>
      </c>
      <c r="S373" s="233">
        <v>1.5890909090909091</v>
      </c>
      <c r="T373" s="233">
        <v>25.41</v>
      </c>
      <c r="U373" s="233">
        <v>26.99909090909091</v>
      </c>
      <c r="V373" s="447">
        <v>70</v>
      </c>
      <c r="W373" s="447">
        <v>100</v>
      </c>
      <c r="X373" s="233" t="s">
        <v>6262</v>
      </c>
      <c r="Y373" s="447">
        <v>3</v>
      </c>
      <c r="Z373" s="447">
        <v>11</v>
      </c>
      <c r="AA373" s="447">
        <v>5</v>
      </c>
      <c r="AB373" s="447">
        <v>60</v>
      </c>
      <c r="AC373" s="447">
        <v>11</v>
      </c>
      <c r="AD373" s="233">
        <v>25.41</v>
      </c>
      <c r="AE373" s="247">
        <v>5</v>
      </c>
      <c r="AF373" s="239">
        <v>80</v>
      </c>
      <c r="AG373" s="450">
        <v>20133</v>
      </c>
      <c r="AH373" s="264" t="s">
        <v>6278</v>
      </c>
      <c r="AI373" s="242">
        <v>80</v>
      </c>
      <c r="AJ373" s="451"/>
      <c r="AK373" s="452"/>
      <c r="AL373" s="245"/>
      <c r="AM373" s="451"/>
      <c r="AN373" s="452"/>
      <c r="AO373" s="245"/>
      <c r="AP373" s="451"/>
      <c r="AQ373" s="452"/>
      <c r="AR373" s="245"/>
      <c r="AS373" s="451"/>
      <c r="AT373" s="454"/>
      <c r="AU373" s="247"/>
      <c r="AV373" s="455"/>
      <c r="AW373" s="447"/>
      <c r="AX373" s="399"/>
    </row>
    <row r="374" spans="1:50" s="92" customFormat="1" ht="64.95" customHeight="1" x14ac:dyDescent="0.25">
      <c r="A374" s="446">
        <v>401</v>
      </c>
      <c r="B374" s="147" t="s">
        <v>6252</v>
      </c>
      <c r="C374" s="447">
        <v>10</v>
      </c>
      <c r="D374" s="233" t="s">
        <v>6270</v>
      </c>
      <c r="E374" s="448" t="s">
        <v>6279</v>
      </c>
      <c r="F374" s="447">
        <v>22606</v>
      </c>
      <c r="G374" s="448" t="s">
        <v>6280</v>
      </c>
      <c r="H374" s="447">
        <v>2001</v>
      </c>
      <c r="I374" s="449" t="s">
        <v>6281</v>
      </c>
      <c r="J374" s="232">
        <v>67810.05</v>
      </c>
      <c r="K374" s="528" t="s">
        <v>1970</v>
      </c>
      <c r="L374" s="449" t="s">
        <v>6282</v>
      </c>
      <c r="M374" s="449" t="s">
        <v>6283</v>
      </c>
      <c r="N374" s="449" t="s">
        <v>6284</v>
      </c>
      <c r="O374" s="449" t="s">
        <v>6285</v>
      </c>
      <c r="P374" s="447">
        <v>2621</v>
      </c>
      <c r="Q374" s="233">
        <v>32</v>
      </c>
      <c r="R374" s="233">
        <v>0</v>
      </c>
      <c r="S374" s="233">
        <v>6.57</v>
      </c>
      <c r="T374" s="233">
        <v>25.43</v>
      </c>
      <c r="U374" s="233">
        <v>32</v>
      </c>
      <c r="V374" s="447">
        <v>60</v>
      </c>
      <c r="W374" s="447">
        <v>100</v>
      </c>
      <c r="X374" s="233" t="s">
        <v>6262</v>
      </c>
      <c r="Y374" s="447">
        <v>3</v>
      </c>
      <c r="Z374" s="447">
        <v>1</v>
      </c>
      <c r="AA374" s="447">
        <v>2</v>
      </c>
      <c r="AB374" s="447">
        <v>60</v>
      </c>
      <c r="AC374" s="447">
        <v>10</v>
      </c>
      <c r="AD374" s="233">
        <v>25.43</v>
      </c>
      <c r="AE374" s="247">
        <v>5</v>
      </c>
      <c r="AF374" s="239">
        <v>60</v>
      </c>
      <c r="AG374" s="450">
        <v>20133</v>
      </c>
      <c r="AH374" s="264" t="s">
        <v>3717</v>
      </c>
      <c r="AI374" s="242">
        <v>60</v>
      </c>
      <c r="AJ374" s="451"/>
      <c r="AK374" s="452"/>
      <c r="AL374" s="245"/>
      <c r="AM374" s="451"/>
      <c r="AN374" s="452"/>
      <c r="AO374" s="245"/>
      <c r="AP374" s="451"/>
      <c r="AQ374" s="452"/>
      <c r="AR374" s="245"/>
      <c r="AS374" s="451"/>
      <c r="AT374" s="454"/>
      <c r="AU374" s="247"/>
      <c r="AV374" s="455"/>
      <c r="AW374" s="447"/>
      <c r="AX374" s="399"/>
    </row>
    <row r="375" spans="1:50" s="92" customFormat="1" ht="77.95" customHeight="1" x14ac:dyDescent="0.25">
      <c r="A375" s="446">
        <v>401</v>
      </c>
      <c r="B375" s="147" t="s">
        <v>6252</v>
      </c>
      <c r="C375" s="447">
        <v>10</v>
      </c>
      <c r="D375" s="233" t="s">
        <v>6270</v>
      </c>
      <c r="E375" s="448" t="s">
        <v>6286</v>
      </c>
      <c r="F375" s="447">
        <v>21613</v>
      </c>
      <c r="G375" s="448" t="s">
        <v>6287</v>
      </c>
      <c r="H375" s="447">
        <v>2001</v>
      </c>
      <c r="I375" s="449" t="s">
        <v>6288</v>
      </c>
      <c r="J375" s="232">
        <v>57547.25</v>
      </c>
      <c r="K375" s="528" t="s">
        <v>1970</v>
      </c>
      <c r="L375" s="449" t="s">
        <v>6274</v>
      </c>
      <c r="M375" s="449" t="s">
        <v>6275</v>
      </c>
      <c r="N375" s="449" t="s">
        <v>6289</v>
      </c>
      <c r="O375" s="449" t="s">
        <v>6290</v>
      </c>
      <c r="P375" s="447">
        <v>2638</v>
      </c>
      <c r="Q375" s="233">
        <v>28.002121212121214</v>
      </c>
      <c r="R375" s="233">
        <v>0</v>
      </c>
      <c r="S375" s="233">
        <v>1.9721212121212122</v>
      </c>
      <c r="T375" s="233">
        <v>26.03</v>
      </c>
      <c r="U375" s="233">
        <v>28.002121212121214</v>
      </c>
      <c r="V375" s="447">
        <v>50</v>
      </c>
      <c r="W375" s="447">
        <v>100</v>
      </c>
      <c r="X375" s="233" t="s">
        <v>6262</v>
      </c>
      <c r="Y375" s="447">
        <v>3</v>
      </c>
      <c r="Z375" s="447">
        <v>11</v>
      </c>
      <c r="AA375" s="447">
        <v>2</v>
      </c>
      <c r="AB375" s="447">
        <v>60</v>
      </c>
      <c r="AC375" s="447">
        <v>10</v>
      </c>
      <c r="AD375" s="233">
        <v>26.03</v>
      </c>
      <c r="AE375" s="247">
        <v>5</v>
      </c>
      <c r="AF375" s="239">
        <v>50</v>
      </c>
      <c r="AG375" s="450">
        <v>20133</v>
      </c>
      <c r="AH375" s="264" t="s">
        <v>6278</v>
      </c>
      <c r="AI375" s="242">
        <v>50</v>
      </c>
      <c r="AJ375" s="451"/>
      <c r="AK375" s="452"/>
      <c r="AL375" s="245"/>
      <c r="AM375" s="451"/>
      <c r="AN375" s="452"/>
      <c r="AO375" s="245"/>
      <c r="AP375" s="451"/>
      <c r="AQ375" s="452"/>
      <c r="AR375" s="245"/>
      <c r="AS375" s="451"/>
      <c r="AT375" s="454"/>
      <c r="AU375" s="247"/>
      <c r="AV375" s="455"/>
      <c r="AW375" s="447"/>
      <c r="AX375" s="399"/>
    </row>
    <row r="376" spans="1:50" s="92" customFormat="1" ht="104" customHeight="1" x14ac:dyDescent="0.25">
      <c r="A376" s="446">
        <v>401</v>
      </c>
      <c r="B376" s="147" t="s">
        <v>6252</v>
      </c>
      <c r="C376" s="447">
        <v>9</v>
      </c>
      <c r="D376" s="233" t="s">
        <v>6291</v>
      </c>
      <c r="E376" s="448" t="s">
        <v>6292</v>
      </c>
      <c r="F376" s="447">
        <v>24580</v>
      </c>
      <c r="G376" s="448" t="s">
        <v>6293</v>
      </c>
      <c r="H376" s="447">
        <v>2007</v>
      </c>
      <c r="I376" s="449" t="s">
        <v>6294</v>
      </c>
      <c r="J376" s="232">
        <v>63988</v>
      </c>
      <c r="K376" s="528" t="s">
        <v>655</v>
      </c>
      <c r="L376" s="449" t="s">
        <v>6295</v>
      </c>
      <c r="M376" s="449" t="s">
        <v>6296</v>
      </c>
      <c r="N376" s="449" t="s">
        <v>6297</v>
      </c>
      <c r="O376" s="449" t="s">
        <v>6298</v>
      </c>
      <c r="P376" s="447">
        <v>3530</v>
      </c>
      <c r="Q376" s="233">
        <v>30</v>
      </c>
      <c r="R376" s="233">
        <v>0</v>
      </c>
      <c r="S376" s="233">
        <v>0</v>
      </c>
      <c r="T376" s="233">
        <v>30</v>
      </c>
      <c r="U376" s="233">
        <v>30</v>
      </c>
      <c r="V376" s="447">
        <v>50</v>
      </c>
      <c r="W376" s="447">
        <v>100</v>
      </c>
      <c r="X376" s="233" t="s">
        <v>6262</v>
      </c>
      <c r="Y376" s="447">
        <v>3</v>
      </c>
      <c r="Z376" s="447">
        <v>4</v>
      </c>
      <c r="AA376" s="447">
        <v>3</v>
      </c>
      <c r="AB376" s="447" t="s">
        <v>3163</v>
      </c>
      <c r="AC376" s="447">
        <v>13</v>
      </c>
      <c r="AD376" s="233">
        <v>29.06</v>
      </c>
      <c r="AE376" s="247">
        <v>5</v>
      </c>
      <c r="AF376" s="239">
        <v>53</v>
      </c>
      <c r="AG376" s="450">
        <v>31011</v>
      </c>
      <c r="AH376" s="264" t="s">
        <v>6299</v>
      </c>
      <c r="AI376" s="242">
        <v>17</v>
      </c>
      <c r="AJ376" s="451">
        <v>70043</v>
      </c>
      <c r="AK376" s="452" t="s">
        <v>6300</v>
      </c>
      <c r="AL376" s="245">
        <v>14</v>
      </c>
      <c r="AM376" s="451">
        <v>70042</v>
      </c>
      <c r="AN376" s="452" t="s">
        <v>6300</v>
      </c>
      <c r="AO376" s="245">
        <v>22</v>
      </c>
      <c r="AP376" s="451"/>
      <c r="AQ376" s="452"/>
      <c r="AR376" s="245"/>
      <c r="AS376" s="451"/>
      <c r="AT376" s="454"/>
      <c r="AU376" s="247"/>
      <c r="AV376" s="455"/>
      <c r="AW376" s="447"/>
      <c r="AX376" s="399"/>
    </row>
    <row r="377" spans="1:50" s="92" customFormat="1" ht="64.95" customHeight="1" x14ac:dyDescent="0.25">
      <c r="A377" s="446">
        <v>401</v>
      </c>
      <c r="B377" s="147" t="s">
        <v>6252</v>
      </c>
      <c r="C377" s="447">
        <v>10</v>
      </c>
      <c r="D377" s="233" t="s">
        <v>6270</v>
      </c>
      <c r="E377" s="448" t="s">
        <v>6301</v>
      </c>
      <c r="F377" s="447">
        <v>14548</v>
      </c>
      <c r="G377" s="448" t="s">
        <v>6302</v>
      </c>
      <c r="H377" s="447">
        <v>2010</v>
      </c>
      <c r="I377" s="449" t="s">
        <v>6303</v>
      </c>
      <c r="J377" s="232">
        <v>441000</v>
      </c>
      <c r="K377" s="528" t="s">
        <v>677</v>
      </c>
      <c r="L377" s="449" t="s">
        <v>6274</v>
      </c>
      <c r="M377" s="449" t="s">
        <v>6275</v>
      </c>
      <c r="N377" s="449" t="s">
        <v>6304</v>
      </c>
      <c r="O377" s="449" t="s">
        <v>6305</v>
      </c>
      <c r="P377" s="447" t="s">
        <v>6306</v>
      </c>
      <c r="Q377" s="233">
        <v>50</v>
      </c>
      <c r="R377" s="233">
        <v>0</v>
      </c>
      <c r="S377" s="233">
        <v>25.25</v>
      </c>
      <c r="T377" s="233">
        <v>24.75</v>
      </c>
      <c r="U377" s="233">
        <v>50</v>
      </c>
      <c r="V377" s="447">
        <v>43</v>
      </c>
      <c r="W377" s="447">
        <v>100</v>
      </c>
      <c r="X377" s="233" t="s">
        <v>6262</v>
      </c>
      <c r="Y377" s="447">
        <v>3</v>
      </c>
      <c r="Z377" s="447">
        <v>11</v>
      </c>
      <c r="AA377" s="447">
        <v>5</v>
      </c>
      <c r="AB377" s="447">
        <v>60</v>
      </c>
      <c r="AC377" s="447">
        <v>14</v>
      </c>
      <c r="AD377" s="233">
        <v>24.75</v>
      </c>
      <c r="AE377" s="247">
        <v>5</v>
      </c>
      <c r="AF377" s="239">
        <v>43</v>
      </c>
      <c r="AG377" s="450">
        <v>20133</v>
      </c>
      <c r="AH377" s="264" t="s">
        <v>6278</v>
      </c>
      <c r="AI377" s="242">
        <v>32</v>
      </c>
      <c r="AJ377" s="451">
        <v>70076</v>
      </c>
      <c r="AK377" s="452" t="s">
        <v>6307</v>
      </c>
      <c r="AL377" s="245">
        <v>11</v>
      </c>
      <c r="AM377" s="451"/>
      <c r="AN377" s="452"/>
      <c r="AO377" s="245"/>
      <c r="AP377" s="451"/>
      <c r="AQ377" s="452"/>
      <c r="AR377" s="245"/>
      <c r="AS377" s="451"/>
      <c r="AT377" s="454"/>
      <c r="AU377" s="247"/>
      <c r="AV377" s="455"/>
      <c r="AW377" s="447"/>
      <c r="AX377" s="399"/>
    </row>
    <row r="378" spans="1:50" s="47" customFormat="1" ht="346.75" customHeight="1" x14ac:dyDescent="0.25">
      <c r="A378" s="164">
        <v>404</v>
      </c>
      <c r="B378" s="147" t="s">
        <v>3037</v>
      </c>
      <c r="C378" s="165">
        <v>3</v>
      </c>
      <c r="D378" s="228" t="s">
        <v>3038</v>
      </c>
      <c r="E378" s="169" t="s">
        <v>3039</v>
      </c>
      <c r="F378" s="165">
        <v>24268</v>
      </c>
      <c r="G378" s="169" t="s">
        <v>3040</v>
      </c>
      <c r="H378" s="165">
        <v>1993</v>
      </c>
      <c r="I378" s="170" t="s">
        <v>3040</v>
      </c>
      <c r="J378" s="413">
        <v>22755.65</v>
      </c>
      <c r="K378" s="528" t="s">
        <v>1903</v>
      </c>
      <c r="L378" s="170" t="s">
        <v>3041</v>
      </c>
      <c r="M378" s="170" t="s">
        <v>3042</v>
      </c>
      <c r="N378" s="170" t="s">
        <v>3043</v>
      </c>
      <c r="O378" s="170" t="s">
        <v>3044</v>
      </c>
      <c r="P378" s="165">
        <v>3267</v>
      </c>
      <c r="Q378" s="165">
        <v>1.3722540000000001</v>
      </c>
      <c r="R378" s="165">
        <v>0</v>
      </c>
      <c r="S378" s="165">
        <v>1.3722540000000001</v>
      </c>
      <c r="T378" s="165">
        <v>5.5374999999999996</v>
      </c>
      <c r="U378" s="165">
        <v>6.9097540000000004</v>
      </c>
      <c r="V378" s="165">
        <v>50</v>
      </c>
      <c r="W378" s="165">
        <v>100</v>
      </c>
      <c r="X378" s="432" t="s">
        <v>3045</v>
      </c>
      <c r="Y378" s="165">
        <v>3</v>
      </c>
      <c r="Z378" s="165">
        <v>11</v>
      </c>
      <c r="AA378" s="165">
        <v>5</v>
      </c>
      <c r="AB378" s="165">
        <v>60</v>
      </c>
      <c r="AC378" s="165"/>
      <c r="AD378" s="165"/>
      <c r="AE378" s="433">
        <v>60</v>
      </c>
      <c r="AF378" s="175">
        <v>60</v>
      </c>
      <c r="AG378" s="529" t="s">
        <v>3038</v>
      </c>
      <c r="AH378" s="530" t="s">
        <v>3046</v>
      </c>
      <c r="AI378" s="531">
        <v>100</v>
      </c>
      <c r="AJ378" s="532"/>
      <c r="AK378" s="533"/>
      <c r="AL378" s="534"/>
      <c r="AM378" s="535"/>
      <c r="AN378" s="533"/>
      <c r="AO378" s="534"/>
      <c r="AP378" s="535"/>
      <c r="AQ378" s="533"/>
      <c r="AR378" s="534"/>
      <c r="AS378" s="532"/>
      <c r="AT378" s="536"/>
      <c r="AU378" s="537"/>
      <c r="AV378" s="179"/>
      <c r="AW378" s="165"/>
      <c r="AX378" s="180"/>
    </row>
    <row r="379" spans="1:50" s="47" customFormat="1" ht="134.44999999999999" customHeight="1" x14ac:dyDescent="0.25">
      <c r="A379" s="164">
        <v>404</v>
      </c>
      <c r="B379" s="147" t="s">
        <v>3037</v>
      </c>
      <c r="C379" s="165">
        <v>3</v>
      </c>
      <c r="D379" s="228" t="s">
        <v>3038</v>
      </c>
      <c r="E379" s="169" t="s">
        <v>3047</v>
      </c>
      <c r="F379" s="165">
        <v>21137</v>
      </c>
      <c r="G379" s="169" t="s">
        <v>3048</v>
      </c>
      <c r="H379" s="165">
        <v>1996</v>
      </c>
      <c r="I379" s="234" t="s">
        <v>3049</v>
      </c>
      <c r="J379" s="413">
        <v>21549.62</v>
      </c>
      <c r="K379" s="528" t="s">
        <v>1903</v>
      </c>
      <c r="L379" s="170" t="s">
        <v>3050</v>
      </c>
      <c r="M379" s="170" t="s">
        <v>3051</v>
      </c>
      <c r="N379" s="170" t="s">
        <v>3052</v>
      </c>
      <c r="O379" s="170" t="s">
        <v>3053</v>
      </c>
      <c r="P379" s="165">
        <v>3452</v>
      </c>
      <c r="Q379" s="165">
        <v>1</v>
      </c>
      <c r="R379" s="538">
        <v>0</v>
      </c>
      <c r="S379" s="165">
        <v>1</v>
      </c>
      <c r="T379" s="165">
        <v>17.59</v>
      </c>
      <c r="U379" s="165">
        <v>18.59</v>
      </c>
      <c r="V379" s="165">
        <v>100</v>
      </c>
      <c r="W379" s="165">
        <v>100</v>
      </c>
      <c r="X379" s="165" t="s">
        <v>3045</v>
      </c>
      <c r="Y379" s="165">
        <v>6</v>
      </c>
      <c r="Z379" s="165">
        <v>3</v>
      </c>
      <c r="AA379" s="165">
        <v>6</v>
      </c>
      <c r="AB379" s="165">
        <v>32</v>
      </c>
      <c r="AC379" s="165"/>
      <c r="AD379" s="165">
        <v>17.59</v>
      </c>
      <c r="AE379" s="433">
        <v>60</v>
      </c>
      <c r="AF379" s="175">
        <v>100</v>
      </c>
      <c r="AG379" s="401" t="s">
        <v>3038</v>
      </c>
      <c r="AH379" s="402" t="s">
        <v>3046</v>
      </c>
      <c r="AI379" s="341">
        <v>20</v>
      </c>
      <c r="AJ379" s="403" t="s">
        <v>3054</v>
      </c>
      <c r="AK379" s="404" t="s">
        <v>3046</v>
      </c>
      <c r="AL379" s="274">
        <v>40</v>
      </c>
      <c r="AM379" s="403" t="s">
        <v>3055</v>
      </c>
      <c r="AN379" s="404" t="s">
        <v>3046</v>
      </c>
      <c r="AO379" s="274">
        <v>40</v>
      </c>
      <c r="AP379" s="403"/>
      <c r="AQ379" s="404"/>
      <c r="AR379" s="274"/>
      <c r="AS379" s="403"/>
      <c r="AT379" s="406"/>
      <c r="AU379" s="276"/>
      <c r="AV379" s="179"/>
      <c r="AW379" s="165"/>
      <c r="AX379" s="180"/>
    </row>
    <row r="380" spans="1:50" s="47" customFormat="1" ht="353.25" customHeight="1" x14ac:dyDescent="0.25">
      <c r="A380" s="164">
        <v>404</v>
      </c>
      <c r="B380" s="147" t="s">
        <v>3037</v>
      </c>
      <c r="C380" s="165">
        <v>3</v>
      </c>
      <c r="D380" s="228" t="s">
        <v>3038</v>
      </c>
      <c r="E380" s="169" t="s">
        <v>3056</v>
      </c>
      <c r="F380" s="165">
        <v>29875</v>
      </c>
      <c r="G380" s="169" t="s">
        <v>3057</v>
      </c>
      <c r="H380" s="165">
        <v>1997</v>
      </c>
      <c r="I380" s="170" t="s">
        <v>3057</v>
      </c>
      <c r="J380" s="413">
        <v>20663.66</v>
      </c>
      <c r="K380" s="528" t="s">
        <v>1903</v>
      </c>
      <c r="L380" s="170" t="s">
        <v>3041</v>
      </c>
      <c r="M380" s="170" t="s">
        <v>3042</v>
      </c>
      <c r="N380" s="170" t="s">
        <v>3058</v>
      </c>
      <c r="O380" s="170" t="s">
        <v>3059</v>
      </c>
      <c r="P380" s="165">
        <v>3507</v>
      </c>
      <c r="Q380" s="165">
        <v>0.14000000000000001</v>
      </c>
      <c r="R380" s="165">
        <v>0</v>
      </c>
      <c r="S380" s="165">
        <v>0.14000000000000001</v>
      </c>
      <c r="T380" s="165">
        <v>1.2</v>
      </c>
      <c r="U380" s="165">
        <v>1.34</v>
      </c>
      <c r="V380" s="165">
        <v>75</v>
      </c>
      <c r="W380" s="165">
        <v>100</v>
      </c>
      <c r="X380" s="165" t="s">
        <v>3045</v>
      </c>
      <c r="Y380" s="165">
        <v>4</v>
      </c>
      <c r="Z380" s="165">
        <v>6</v>
      </c>
      <c r="AA380" s="165">
        <v>2</v>
      </c>
      <c r="AB380" s="165">
        <v>60</v>
      </c>
      <c r="AC380" s="165"/>
      <c r="AD380" s="165">
        <v>14.42</v>
      </c>
      <c r="AE380" s="433">
        <v>60</v>
      </c>
      <c r="AF380" s="175">
        <v>100</v>
      </c>
      <c r="AG380" s="401" t="s">
        <v>3038</v>
      </c>
      <c r="AH380" s="402" t="s">
        <v>3046</v>
      </c>
      <c r="AI380" s="341">
        <v>20</v>
      </c>
      <c r="AJ380" s="403" t="s">
        <v>3060</v>
      </c>
      <c r="AK380" s="404" t="s">
        <v>3046</v>
      </c>
      <c r="AL380" s="274">
        <v>30</v>
      </c>
      <c r="AM380" s="403" t="s">
        <v>3061</v>
      </c>
      <c r="AN380" s="404" t="s">
        <v>3046</v>
      </c>
      <c r="AO380" s="274">
        <v>35</v>
      </c>
      <c r="AP380" s="403" t="s">
        <v>2368</v>
      </c>
      <c r="AQ380" s="404" t="s">
        <v>3046</v>
      </c>
      <c r="AR380" s="274">
        <v>5</v>
      </c>
      <c r="AS380" s="403" t="s">
        <v>3062</v>
      </c>
      <c r="AT380" s="406" t="s">
        <v>3046</v>
      </c>
      <c r="AU380" s="276">
        <v>10</v>
      </c>
      <c r="AV380" s="179"/>
      <c r="AW380" s="165"/>
      <c r="AX380" s="180"/>
    </row>
    <row r="381" spans="1:50" s="47" customFormat="1" ht="138.75" customHeight="1" x14ac:dyDescent="0.25">
      <c r="A381" s="164">
        <v>404</v>
      </c>
      <c r="B381" s="147" t="s">
        <v>3037</v>
      </c>
      <c r="C381" s="165">
        <v>3</v>
      </c>
      <c r="D381" s="228" t="s">
        <v>3038</v>
      </c>
      <c r="E381" s="169" t="s">
        <v>3047</v>
      </c>
      <c r="F381" s="165">
        <v>21137</v>
      </c>
      <c r="G381" s="169" t="s">
        <v>3063</v>
      </c>
      <c r="H381" s="165">
        <v>1998</v>
      </c>
      <c r="I381" s="170" t="s">
        <v>3064</v>
      </c>
      <c r="J381" s="413">
        <v>24202.65</v>
      </c>
      <c r="K381" s="528" t="s">
        <v>1903</v>
      </c>
      <c r="L381" s="170" t="s">
        <v>3050</v>
      </c>
      <c r="M381" s="170" t="s">
        <v>3051</v>
      </c>
      <c r="N381" s="170" t="s">
        <v>3065</v>
      </c>
      <c r="O381" s="170" t="s">
        <v>3066</v>
      </c>
      <c r="P381" s="165">
        <v>3577</v>
      </c>
      <c r="Q381" s="165">
        <v>1.2</v>
      </c>
      <c r="R381" s="165">
        <v>0</v>
      </c>
      <c r="S381" s="165">
        <v>1.2</v>
      </c>
      <c r="T381" s="165">
        <v>4.74</v>
      </c>
      <c r="U381" s="165">
        <v>5.94</v>
      </c>
      <c r="V381" s="165">
        <v>100</v>
      </c>
      <c r="W381" s="165">
        <v>100</v>
      </c>
      <c r="X381" s="165" t="s">
        <v>3045</v>
      </c>
      <c r="Y381" s="165">
        <v>1</v>
      </c>
      <c r="Z381" s="165">
        <v>4</v>
      </c>
      <c r="AA381" s="165">
        <v>1</v>
      </c>
      <c r="AB381" s="165">
        <v>32</v>
      </c>
      <c r="AC381" s="165"/>
      <c r="AD381" s="165">
        <v>14.21</v>
      </c>
      <c r="AE381" s="433">
        <v>60</v>
      </c>
      <c r="AF381" s="175">
        <v>100</v>
      </c>
      <c r="AG381" s="401" t="s">
        <v>3038</v>
      </c>
      <c r="AH381" s="402" t="s">
        <v>3046</v>
      </c>
      <c r="AI381" s="341">
        <v>10</v>
      </c>
      <c r="AJ381" s="403" t="s">
        <v>3067</v>
      </c>
      <c r="AK381" s="404" t="s">
        <v>3046</v>
      </c>
      <c r="AL381" s="274">
        <v>90</v>
      </c>
      <c r="AM381" s="403"/>
      <c r="AN381" s="404"/>
      <c r="AO381" s="274"/>
      <c r="AP381" s="403"/>
      <c r="AQ381" s="404"/>
      <c r="AR381" s="274"/>
      <c r="AS381" s="403"/>
      <c r="AT381" s="406"/>
      <c r="AU381" s="276"/>
      <c r="AV381" s="179"/>
      <c r="AW381" s="165"/>
      <c r="AX381" s="180"/>
    </row>
    <row r="382" spans="1:50" s="47" customFormat="1" ht="109.55" customHeight="1" x14ac:dyDescent="0.25">
      <c r="A382" s="164">
        <v>404</v>
      </c>
      <c r="B382" s="147" t="s">
        <v>3037</v>
      </c>
      <c r="C382" s="165">
        <v>3</v>
      </c>
      <c r="D382" s="228" t="s">
        <v>3038</v>
      </c>
      <c r="E382" s="169" t="s">
        <v>3047</v>
      </c>
      <c r="F382" s="165">
        <v>21137</v>
      </c>
      <c r="G382" s="169" t="s">
        <v>3068</v>
      </c>
      <c r="H382" s="165">
        <v>2003</v>
      </c>
      <c r="I382" s="170" t="s">
        <v>3069</v>
      </c>
      <c r="J382" s="413">
        <v>41099.160000000003</v>
      </c>
      <c r="K382" s="528" t="s">
        <v>867</v>
      </c>
      <c r="L382" s="170" t="s">
        <v>3070</v>
      </c>
      <c r="M382" s="170" t="s">
        <v>3071</v>
      </c>
      <c r="N382" s="170" t="s">
        <v>3072</v>
      </c>
      <c r="O382" s="170" t="s">
        <v>3073</v>
      </c>
      <c r="P382" s="165">
        <v>4071</v>
      </c>
      <c r="Q382" s="165">
        <v>2.08</v>
      </c>
      <c r="R382" s="165">
        <v>0</v>
      </c>
      <c r="S382" s="165">
        <v>2.08</v>
      </c>
      <c r="T382" s="165">
        <v>4.4000000000000004</v>
      </c>
      <c r="U382" s="165">
        <v>6.48</v>
      </c>
      <c r="V382" s="165">
        <v>100</v>
      </c>
      <c r="W382" s="165">
        <v>100</v>
      </c>
      <c r="X382" s="165" t="s">
        <v>3045</v>
      </c>
      <c r="Y382" s="165">
        <v>3</v>
      </c>
      <c r="Z382" s="165">
        <v>11</v>
      </c>
      <c r="AA382" s="165">
        <v>5</v>
      </c>
      <c r="AB382" s="165">
        <v>32</v>
      </c>
      <c r="AC382" s="165"/>
      <c r="AD382" s="165">
        <v>17.59</v>
      </c>
      <c r="AE382" s="433">
        <v>60</v>
      </c>
      <c r="AF382" s="175">
        <v>100</v>
      </c>
      <c r="AG382" s="401" t="s">
        <v>3038</v>
      </c>
      <c r="AH382" s="402" t="s">
        <v>3046</v>
      </c>
      <c r="AI382" s="341">
        <v>10</v>
      </c>
      <c r="AJ382" s="403" t="s">
        <v>3067</v>
      </c>
      <c r="AK382" s="404" t="s">
        <v>3046</v>
      </c>
      <c r="AL382" s="274">
        <v>90</v>
      </c>
      <c r="AM382" s="403"/>
      <c r="AN382" s="404"/>
      <c r="AO382" s="274"/>
      <c r="AP382" s="403"/>
      <c r="AQ382" s="404"/>
      <c r="AR382" s="274"/>
      <c r="AS382" s="403"/>
      <c r="AT382" s="406"/>
      <c r="AU382" s="276"/>
      <c r="AV382" s="179"/>
      <c r="AW382" s="165"/>
      <c r="AX382" s="180"/>
    </row>
    <row r="383" spans="1:50" s="47" customFormat="1" ht="117" customHeight="1" x14ac:dyDescent="0.25">
      <c r="A383" s="164">
        <v>404</v>
      </c>
      <c r="B383" s="147" t="s">
        <v>3037</v>
      </c>
      <c r="C383" s="165">
        <v>3</v>
      </c>
      <c r="D383" s="228" t="s">
        <v>3038</v>
      </c>
      <c r="E383" s="169" t="s">
        <v>3074</v>
      </c>
      <c r="F383" s="252">
        <v>15493</v>
      </c>
      <c r="G383" s="169" t="s">
        <v>3075</v>
      </c>
      <c r="H383" s="165">
        <v>2004</v>
      </c>
      <c r="I383" s="170" t="s">
        <v>3076</v>
      </c>
      <c r="J383" s="413">
        <v>46407.92</v>
      </c>
      <c r="K383" s="528" t="s">
        <v>664</v>
      </c>
      <c r="L383" s="170" t="s">
        <v>3077</v>
      </c>
      <c r="M383" s="170" t="s">
        <v>3078</v>
      </c>
      <c r="N383" s="170" t="s">
        <v>3079</v>
      </c>
      <c r="O383" s="170" t="s">
        <v>3080</v>
      </c>
      <c r="P383" s="165">
        <v>4177</v>
      </c>
      <c r="Q383" s="165">
        <f>SUM(R383:S383)</f>
        <v>4.8600000000000003</v>
      </c>
      <c r="R383" s="165">
        <v>0</v>
      </c>
      <c r="S383" s="165">
        <v>4.8600000000000003</v>
      </c>
      <c r="T383" s="165">
        <v>23.14</v>
      </c>
      <c r="U383" s="165">
        <f>SUM(R383:T383)</f>
        <v>28</v>
      </c>
      <c r="V383" s="165">
        <v>100</v>
      </c>
      <c r="W383" s="165">
        <v>100</v>
      </c>
      <c r="X383" s="165" t="s">
        <v>3045</v>
      </c>
      <c r="Y383" s="165">
        <v>4</v>
      </c>
      <c r="Z383" s="165">
        <v>9</v>
      </c>
      <c r="AA383" s="165">
        <v>3</v>
      </c>
      <c r="AB383" s="165">
        <v>60</v>
      </c>
      <c r="AC383" s="165"/>
      <c r="AD383" s="165">
        <f>T383</f>
        <v>23.14</v>
      </c>
      <c r="AE383" s="433">
        <v>60</v>
      </c>
      <c r="AF383" s="175">
        <v>100</v>
      </c>
      <c r="AG383" s="401"/>
      <c r="AH383" s="402"/>
      <c r="AI383" s="341"/>
      <c r="AJ383" s="403"/>
      <c r="AK383" s="404"/>
      <c r="AL383" s="274"/>
      <c r="AM383" s="403"/>
      <c r="AN383" s="404"/>
      <c r="AO383" s="274"/>
      <c r="AP383" s="403"/>
      <c r="AQ383" s="404"/>
      <c r="AR383" s="274"/>
      <c r="AS383" s="403"/>
      <c r="AT383" s="406"/>
      <c r="AU383" s="276"/>
      <c r="AV383" s="179"/>
      <c r="AW383" s="165"/>
      <c r="AX383" s="180"/>
    </row>
    <row r="384" spans="1:50" s="47" customFormat="1" ht="112.75" customHeight="1" x14ac:dyDescent="0.25">
      <c r="A384" s="164">
        <v>404</v>
      </c>
      <c r="B384" s="147" t="s">
        <v>3037</v>
      </c>
      <c r="C384" s="165">
        <v>3</v>
      </c>
      <c r="D384" s="228" t="s">
        <v>3038</v>
      </c>
      <c r="E384" s="169" t="s">
        <v>3047</v>
      </c>
      <c r="F384" s="165">
        <v>21137</v>
      </c>
      <c r="G384" s="169" t="s">
        <v>3081</v>
      </c>
      <c r="H384" s="165">
        <v>2005</v>
      </c>
      <c r="I384" s="170" t="s">
        <v>3082</v>
      </c>
      <c r="J384" s="413">
        <v>76681.23</v>
      </c>
      <c r="K384" s="528" t="s">
        <v>664</v>
      </c>
      <c r="L384" s="170" t="s">
        <v>3070</v>
      </c>
      <c r="M384" s="170" t="s">
        <v>3083</v>
      </c>
      <c r="N384" s="170" t="s">
        <v>3084</v>
      </c>
      <c r="O384" s="170" t="s">
        <v>3085</v>
      </c>
      <c r="P384" s="165">
        <v>4307</v>
      </c>
      <c r="Q384" s="431">
        <v>2.4300000000000002</v>
      </c>
      <c r="R384" s="165">
        <v>0</v>
      </c>
      <c r="S384" s="431">
        <v>2.4300000000000002</v>
      </c>
      <c r="T384" s="431">
        <v>8.8000000000000007</v>
      </c>
      <c r="U384" s="431">
        <v>11.23</v>
      </c>
      <c r="V384" s="165">
        <v>100</v>
      </c>
      <c r="W384" s="165">
        <v>100</v>
      </c>
      <c r="X384" s="165" t="s">
        <v>3045</v>
      </c>
      <c r="Y384" s="165">
        <v>3</v>
      </c>
      <c r="Z384" s="165">
        <v>2</v>
      </c>
      <c r="AA384" s="165">
        <v>1</v>
      </c>
      <c r="AB384" s="165">
        <v>32</v>
      </c>
      <c r="AC384" s="165">
        <v>2</v>
      </c>
      <c r="AD384" s="431">
        <v>16.91</v>
      </c>
      <c r="AE384" s="433">
        <v>60</v>
      </c>
      <c r="AF384" s="175">
        <v>100</v>
      </c>
      <c r="AG384" s="401" t="s">
        <v>3038</v>
      </c>
      <c r="AH384" s="402" t="s">
        <v>3046</v>
      </c>
      <c r="AI384" s="341">
        <v>10</v>
      </c>
      <c r="AJ384" s="403" t="s">
        <v>3067</v>
      </c>
      <c r="AK384" s="404" t="s">
        <v>3046</v>
      </c>
      <c r="AL384" s="274">
        <v>90</v>
      </c>
      <c r="AM384" s="403"/>
      <c r="AN384" s="404"/>
      <c r="AO384" s="274"/>
      <c r="AP384" s="403"/>
      <c r="AQ384" s="404"/>
      <c r="AR384" s="274"/>
      <c r="AS384" s="403"/>
      <c r="AT384" s="406"/>
      <c r="AU384" s="276"/>
      <c r="AV384" s="179"/>
      <c r="AW384" s="165"/>
      <c r="AX384" s="180"/>
    </row>
    <row r="385" spans="1:50" s="47" customFormat="1" ht="117" customHeight="1" x14ac:dyDescent="0.25">
      <c r="A385" s="164">
        <v>404</v>
      </c>
      <c r="B385" s="147" t="s">
        <v>3037</v>
      </c>
      <c r="C385" s="165">
        <v>3</v>
      </c>
      <c r="D385" s="228" t="s">
        <v>3038</v>
      </c>
      <c r="E385" s="169" t="s">
        <v>3047</v>
      </c>
      <c r="F385" s="165">
        <v>21137</v>
      </c>
      <c r="G385" s="169" t="s">
        <v>3086</v>
      </c>
      <c r="H385" s="165">
        <v>2005</v>
      </c>
      <c r="I385" s="170" t="s">
        <v>3087</v>
      </c>
      <c r="J385" s="413">
        <v>28295.69</v>
      </c>
      <c r="K385" s="528" t="s">
        <v>664</v>
      </c>
      <c r="L385" s="170" t="s">
        <v>3070</v>
      </c>
      <c r="M385" s="170" t="s">
        <v>3071</v>
      </c>
      <c r="N385" s="170" t="s">
        <v>3088</v>
      </c>
      <c r="O385" s="170" t="s">
        <v>3089</v>
      </c>
      <c r="P385" s="165">
        <v>4308</v>
      </c>
      <c r="Q385" s="165">
        <v>1.6</v>
      </c>
      <c r="R385" s="165">
        <v>0</v>
      </c>
      <c r="S385" s="165">
        <v>1.6</v>
      </c>
      <c r="T385" s="165">
        <v>14.21</v>
      </c>
      <c r="U385" s="165">
        <v>15.81</v>
      </c>
      <c r="V385" s="165">
        <v>100</v>
      </c>
      <c r="W385" s="165">
        <v>100</v>
      </c>
      <c r="X385" s="165" t="s">
        <v>3045</v>
      </c>
      <c r="Y385" s="165">
        <v>3</v>
      </c>
      <c r="Z385" s="165">
        <v>11</v>
      </c>
      <c r="AA385" s="165">
        <v>3</v>
      </c>
      <c r="AB385" s="165">
        <v>32</v>
      </c>
      <c r="AC385" s="165"/>
      <c r="AD385" s="165">
        <v>14.21</v>
      </c>
      <c r="AE385" s="433">
        <v>60</v>
      </c>
      <c r="AF385" s="175">
        <v>100</v>
      </c>
      <c r="AG385" s="401" t="s">
        <v>3038</v>
      </c>
      <c r="AH385" s="402" t="s">
        <v>3046</v>
      </c>
      <c r="AI385" s="341">
        <v>10</v>
      </c>
      <c r="AJ385" s="403" t="s">
        <v>3067</v>
      </c>
      <c r="AK385" s="404" t="s">
        <v>3046</v>
      </c>
      <c r="AL385" s="274">
        <v>90</v>
      </c>
      <c r="AM385" s="403"/>
      <c r="AN385" s="404"/>
      <c r="AO385" s="274"/>
      <c r="AP385" s="403"/>
      <c r="AQ385" s="404"/>
      <c r="AR385" s="274"/>
      <c r="AS385" s="403"/>
      <c r="AT385" s="406"/>
      <c r="AU385" s="276"/>
      <c r="AV385" s="179"/>
      <c r="AW385" s="165"/>
      <c r="AX385" s="180"/>
    </row>
    <row r="386" spans="1:50" s="47" customFormat="1" ht="114.8" customHeight="1" x14ac:dyDescent="0.25">
      <c r="A386" s="164">
        <v>404</v>
      </c>
      <c r="B386" s="147" t="s">
        <v>3037</v>
      </c>
      <c r="C386" s="165">
        <v>3</v>
      </c>
      <c r="D386" s="228" t="s">
        <v>3038</v>
      </c>
      <c r="E386" s="169" t="s">
        <v>3090</v>
      </c>
      <c r="F386" s="165">
        <v>29164</v>
      </c>
      <c r="G386" s="169" t="s">
        <v>3091</v>
      </c>
      <c r="H386" s="165">
        <v>2006</v>
      </c>
      <c r="I386" s="170" t="s">
        <v>3091</v>
      </c>
      <c r="J386" s="413">
        <v>45992.15</v>
      </c>
      <c r="K386" s="528" t="s">
        <v>664</v>
      </c>
      <c r="L386" s="170" t="s">
        <v>3092</v>
      </c>
      <c r="M386" s="170" t="s">
        <v>3093</v>
      </c>
      <c r="N386" s="170" t="s">
        <v>3094</v>
      </c>
      <c r="O386" s="170"/>
      <c r="P386" s="165">
        <v>4560</v>
      </c>
      <c r="Q386" s="165">
        <v>4.8600000000000003</v>
      </c>
      <c r="R386" s="165">
        <v>0</v>
      </c>
      <c r="S386" s="165">
        <v>4.8600000000000003</v>
      </c>
      <c r="T386" s="165">
        <v>0.86</v>
      </c>
      <c r="U386" s="165">
        <v>5.72</v>
      </c>
      <c r="V386" s="165">
        <v>300</v>
      </c>
      <c r="W386" s="165">
        <v>100</v>
      </c>
      <c r="X386" s="165" t="s">
        <v>3045</v>
      </c>
      <c r="Y386" s="165">
        <v>4</v>
      </c>
      <c r="Z386" s="165">
        <v>9</v>
      </c>
      <c r="AA386" s="165">
        <v>3</v>
      </c>
      <c r="AB386" s="165">
        <v>7</v>
      </c>
      <c r="AC386" s="165"/>
      <c r="AD386" s="165">
        <v>0.86</v>
      </c>
      <c r="AE386" s="433">
        <v>60</v>
      </c>
      <c r="AF386" s="175">
        <v>300</v>
      </c>
      <c r="AG386" s="401" t="s">
        <v>3038</v>
      </c>
      <c r="AH386" s="402" t="s">
        <v>3046</v>
      </c>
      <c r="AI386" s="341">
        <v>50</v>
      </c>
      <c r="AJ386" s="403" t="s">
        <v>3095</v>
      </c>
      <c r="AK386" s="404" t="s">
        <v>3046</v>
      </c>
      <c r="AL386" s="274">
        <v>40</v>
      </c>
      <c r="AM386" s="403" t="s">
        <v>3096</v>
      </c>
      <c r="AN386" s="404">
        <v>10</v>
      </c>
      <c r="AO386" s="274">
        <v>10</v>
      </c>
      <c r="AP386" s="403"/>
      <c r="AQ386" s="404"/>
      <c r="AR386" s="274"/>
      <c r="AS386" s="403"/>
      <c r="AT386" s="406"/>
      <c r="AU386" s="276"/>
      <c r="AV386" s="179"/>
      <c r="AW386" s="165"/>
      <c r="AX386" s="180"/>
    </row>
    <row r="387" spans="1:50" s="47" customFormat="1" ht="349.5" customHeight="1" x14ac:dyDescent="0.25">
      <c r="A387" s="164">
        <v>404</v>
      </c>
      <c r="B387" s="147" t="s">
        <v>3037</v>
      </c>
      <c r="C387" s="165">
        <v>3</v>
      </c>
      <c r="D387" s="228" t="s">
        <v>3038</v>
      </c>
      <c r="E387" s="169" t="s">
        <v>3097</v>
      </c>
      <c r="F387" s="252">
        <v>28401</v>
      </c>
      <c r="G387" s="169" t="s">
        <v>3098</v>
      </c>
      <c r="H387" s="165">
        <v>2007</v>
      </c>
      <c r="I387" s="170" t="s">
        <v>3099</v>
      </c>
      <c r="J387" s="413">
        <v>27439.26</v>
      </c>
      <c r="K387" s="528" t="s">
        <v>664</v>
      </c>
      <c r="L387" s="170" t="s">
        <v>3041</v>
      </c>
      <c r="M387" s="170" t="s">
        <v>3100</v>
      </c>
      <c r="N387" s="170" t="s">
        <v>3101</v>
      </c>
      <c r="O387" s="170" t="s">
        <v>3102</v>
      </c>
      <c r="P387" s="165">
        <v>4569</v>
      </c>
      <c r="Q387" s="165">
        <v>2.2212499999999999</v>
      </c>
      <c r="R387" s="165">
        <v>0</v>
      </c>
      <c r="S387" s="165">
        <v>2.2212499999999999</v>
      </c>
      <c r="T387" s="165">
        <v>17.77</v>
      </c>
      <c r="U387" s="165">
        <v>19.991250000000001</v>
      </c>
      <c r="V387" s="165">
        <v>0</v>
      </c>
      <c r="W387" s="165">
        <v>100</v>
      </c>
      <c r="X387" s="165" t="s">
        <v>3045</v>
      </c>
      <c r="Y387" s="165">
        <v>4</v>
      </c>
      <c r="Z387" s="165">
        <v>5</v>
      </c>
      <c r="AA387" s="165" t="s">
        <v>3103</v>
      </c>
      <c r="AB387" s="165" t="s">
        <v>3104</v>
      </c>
      <c r="AC387" s="165"/>
      <c r="AD387" s="165">
        <v>17.77</v>
      </c>
      <c r="AE387" s="433">
        <v>60</v>
      </c>
      <c r="AF387" s="175">
        <v>0</v>
      </c>
      <c r="AG387" s="401"/>
      <c r="AH387" s="402"/>
      <c r="AI387" s="341"/>
      <c r="AJ387" s="403"/>
      <c r="AK387" s="404"/>
      <c r="AL387" s="274"/>
      <c r="AM387" s="403"/>
      <c r="AN387" s="404"/>
      <c r="AO387" s="274"/>
      <c r="AP387" s="403"/>
      <c r="AQ387" s="404"/>
      <c r="AR387" s="274"/>
      <c r="AS387" s="403"/>
      <c r="AT387" s="406"/>
      <c r="AU387" s="276"/>
      <c r="AV387" s="179"/>
      <c r="AW387" s="165"/>
      <c r="AX387" s="180"/>
    </row>
    <row r="388" spans="1:50" s="47" customFormat="1" ht="342" customHeight="1" x14ac:dyDescent="0.25">
      <c r="A388" s="164">
        <v>404</v>
      </c>
      <c r="B388" s="147" t="s">
        <v>3037</v>
      </c>
      <c r="C388" s="165">
        <v>3</v>
      </c>
      <c r="D388" s="228" t="s">
        <v>3038</v>
      </c>
      <c r="E388" s="169" t="s">
        <v>3056</v>
      </c>
      <c r="F388" s="165">
        <v>29875</v>
      </c>
      <c r="G388" s="169" t="s">
        <v>3105</v>
      </c>
      <c r="H388" s="165">
        <v>2007</v>
      </c>
      <c r="I388" s="170" t="s">
        <v>3106</v>
      </c>
      <c r="J388" s="413">
        <v>46155.51</v>
      </c>
      <c r="K388" s="528" t="s">
        <v>655</v>
      </c>
      <c r="L388" s="170" t="s">
        <v>3107</v>
      </c>
      <c r="M388" s="170" t="s">
        <v>3100</v>
      </c>
      <c r="N388" s="170" t="s">
        <v>3108</v>
      </c>
      <c r="O388" s="170" t="s">
        <v>3109</v>
      </c>
      <c r="P388" s="230">
        <v>4621</v>
      </c>
      <c r="Q388" s="165">
        <v>2.5299999999999998</v>
      </c>
      <c r="R388" s="165">
        <v>0</v>
      </c>
      <c r="S388" s="165">
        <v>1.33</v>
      </c>
      <c r="T388" s="165">
        <v>1.2</v>
      </c>
      <c r="U388" s="165">
        <v>2.5299999999999998</v>
      </c>
      <c r="V388" s="165">
        <v>50</v>
      </c>
      <c r="W388" s="165">
        <v>100</v>
      </c>
      <c r="X388" s="165" t="s">
        <v>3045</v>
      </c>
      <c r="Y388" s="165">
        <v>4</v>
      </c>
      <c r="Z388" s="165">
        <v>6</v>
      </c>
      <c r="AA388" s="165">
        <v>2</v>
      </c>
      <c r="AB388" s="165">
        <v>60</v>
      </c>
      <c r="AC388" s="165"/>
      <c r="AD388" s="165"/>
      <c r="AE388" s="433">
        <v>60</v>
      </c>
      <c r="AF388" s="175">
        <v>50</v>
      </c>
      <c r="AG388" s="401"/>
      <c r="AH388" s="402"/>
      <c r="AI388" s="341"/>
      <c r="AJ388" s="403"/>
      <c r="AK388" s="404"/>
      <c r="AL388" s="274"/>
      <c r="AM388" s="403"/>
      <c r="AN388" s="404"/>
      <c r="AO388" s="274"/>
      <c r="AP388" s="403"/>
      <c r="AQ388" s="404"/>
      <c r="AR388" s="274"/>
      <c r="AS388" s="403"/>
      <c r="AT388" s="406"/>
      <c r="AU388" s="276"/>
      <c r="AV388" s="179"/>
      <c r="AW388" s="165"/>
      <c r="AX388" s="180"/>
    </row>
    <row r="389" spans="1:50" s="47" customFormat="1" ht="351" customHeight="1" x14ac:dyDescent="0.25">
      <c r="A389" s="164">
        <v>404</v>
      </c>
      <c r="B389" s="147" t="s">
        <v>3037</v>
      </c>
      <c r="C389" s="165">
        <v>3</v>
      </c>
      <c r="D389" s="228" t="s">
        <v>3038</v>
      </c>
      <c r="E389" s="169" t="s">
        <v>3056</v>
      </c>
      <c r="F389" s="165">
        <v>29875</v>
      </c>
      <c r="G389" s="229" t="s">
        <v>3110</v>
      </c>
      <c r="H389" s="165">
        <v>2010</v>
      </c>
      <c r="I389" s="170" t="s">
        <v>3111</v>
      </c>
      <c r="J389" s="413">
        <v>20196</v>
      </c>
      <c r="K389" s="528" t="s">
        <v>933</v>
      </c>
      <c r="L389" s="170" t="s">
        <v>3112</v>
      </c>
      <c r="M389" s="170" t="s">
        <v>3100</v>
      </c>
      <c r="N389" s="170" t="s">
        <v>3113</v>
      </c>
      <c r="O389" s="170" t="s">
        <v>3114</v>
      </c>
      <c r="P389" s="165">
        <v>5896</v>
      </c>
      <c r="Q389" s="165">
        <v>1.7999999999999999E-2</v>
      </c>
      <c r="R389" s="165">
        <v>0</v>
      </c>
      <c r="S389" s="431">
        <v>0.02</v>
      </c>
      <c r="T389" s="165">
        <v>20.52</v>
      </c>
      <c r="U389" s="431">
        <v>20.54</v>
      </c>
      <c r="V389" s="165">
        <v>50</v>
      </c>
      <c r="W389" s="165">
        <v>100</v>
      </c>
      <c r="X389" s="165" t="s">
        <v>3045</v>
      </c>
      <c r="Y389" s="165">
        <v>6</v>
      </c>
      <c r="Z389" s="165">
        <v>1</v>
      </c>
      <c r="AA389" s="165">
        <v>5</v>
      </c>
      <c r="AB389" s="165">
        <v>9</v>
      </c>
      <c r="AC389" s="165"/>
      <c r="AD389" s="165"/>
      <c r="AE389" s="433">
        <v>60</v>
      </c>
      <c r="AF389" s="175">
        <v>50</v>
      </c>
      <c r="AG389" s="401"/>
      <c r="AH389" s="402"/>
      <c r="AI389" s="341"/>
      <c r="AJ389" s="403"/>
      <c r="AK389" s="404"/>
      <c r="AL389" s="274"/>
      <c r="AM389" s="403"/>
      <c r="AN389" s="404"/>
      <c r="AO389" s="274"/>
      <c r="AP389" s="403"/>
      <c r="AQ389" s="404"/>
      <c r="AR389" s="274"/>
      <c r="AS389" s="403"/>
      <c r="AT389" s="406"/>
      <c r="AU389" s="276"/>
      <c r="AV389" s="179"/>
      <c r="AW389" s="165"/>
      <c r="AX389" s="180"/>
    </row>
    <row r="390" spans="1:50" s="47" customFormat="1" ht="194.95" customHeight="1" x14ac:dyDescent="0.25">
      <c r="A390" s="164">
        <v>404</v>
      </c>
      <c r="B390" s="147" t="s">
        <v>3037</v>
      </c>
      <c r="C390" s="165">
        <v>3</v>
      </c>
      <c r="D390" s="228" t="s">
        <v>3038</v>
      </c>
      <c r="E390" s="169" t="s">
        <v>3039</v>
      </c>
      <c r="F390" s="165">
        <v>24268</v>
      </c>
      <c r="G390" s="169" t="s">
        <v>3115</v>
      </c>
      <c r="H390" s="165">
        <v>2011</v>
      </c>
      <c r="I390" s="170" t="s">
        <v>3116</v>
      </c>
      <c r="J390" s="413">
        <v>28781.200000000001</v>
      </c>
      <c r="K390" s="528" t="s">
        <v>933</v>
      </c>
      <c r="L390" s="170" t="s">
        <v>3117</v>
      </c>
      <c r="M390" s="170" t="s">
        <v>3118</v>
      </c>
      <c r="N390" s="170" t="s">
        <v>3119</v>
      </c>
      <c r="O390" s="170" t="s">
        <v>3120</v>
      </c>
      <c r="P390" s="165">
        <v>6176</v>
      </c>
      <c r="Q390" s="165">
        <v>0.461999734</v>
      </c>
      <c r="R390" s="165">
        <v>0</v>
      </c>
      <c r="S390" s="165">
        <v>0.26819923400000001</v>
      </c>
      <c r="T390" s="165">
        <v>22.15</v>
      </c>
      <c r="U390" s="165">
        <v>22.418199229999999</v>
      </c>
      <c r="V390" s="165">
        <v>100</v>
      </c>
      <c r="W390" s="165">
        <v>100</v>
      </c>
      <c r="X390" s="165" t="s">
        <v>3045</v>
      </c>
      <c r="Y390" s="165">
        <v>3</v>
      </c>
      <c r="Z390" s="165">
        <v>4</v>
      </c>
      <c r="AA390" s="165">
        <v>3</v>
      </c>
      <c r="AB390" s="165">
        <v>60</v>
      </c>
      <c r="AC390" s="165"/>
      <c r="AD390" s="165"/>
      <c r="AE390" s="433">
        <v>60</v>
      </c>
      <c r="AF390" s="175">
        <v>100</v>
      </c>
      <c r="AG390" s="401" t="s">
        <v>3038</v>
      </c>
      <c r="AH390" s="402" t="s">
        <v>3046</v>
      </c>
      <c r="AI390" s="341">
        <v>20</v>
      </c>
      <c r="AJ390" s="403" t="s">
        <v>3095</v>
      </c>
      <c r="AK390" s="404" t="s">
        <v>3046</v>
      </c>
      <c r="AL390" s="274">
        <v>50</v>
      </c>
      <c r="AM390" s="265"/>
      <c r="AN390" s="404"/>
      <c r="AO390" s="274"/>
      <c r="AP390" s="403"/>
      <c r="AQ390" s="404"/>
      <c r="AR390" s="274"/>
      <c r="AS390" s="403" t="s">
        <v>3121</v>
      </c>
      <c r="AT390" s="406" t="s">
        <v>3046</v>
      </c>
      <c r="AU390" s="276">
        <v>30</v>
      </c>
      <c r="AV390" s="179"/>
      <c r="AW390" s="165"/>
      <c r="AX390" s="180"/>
    </row>
    <row r="391" spans="1:50" s="47" customFormat="1" ht="185.3" customHeight="1" x14ac:dyDescent="0.25">
      <c r="A391" s="164">
        <v>404</v>
      </c>
      <c r="B391" s="147" t="s">
        <v>3037</v>
      </c>
      <c r="C391" s="165">
        <v>3</v>
      </c>
      <c r="D391" s="228" t="s">
        <v>3038</v>
      </c>
      <c r="E391" s="169" t="s">
        <v>3039</v>
      </c>
      <c r="F391" s="165">
        <v>24268</v>
      </c>
      <c r="G391" s="169" t="s">
        <v>3122</v>
      </c>
      <c r="H391" s="165">
        <v>2013</v>
      </c>
      <c r="I391" s="234" t="s">
        <v>3123</v>
      </c>
      <c r="J391" s="413">
        <v>89888.53</v>
      </c>
      <c r="K391" s="528" t="s">
        <v>1703</v>
      </c>
      <c r="L391" s="170" t="s">
        <v>3117</v>
      </c>
      <c r="M391" s="170" t="s">
        <v>3118</v>
      </c>
      <c r="N391" s="170" t="s">
        <v>3124</v>
      </c>
      <c r="O391" s="170" t="s">
        <v>3125</v>
      </c>
      <c r="P391" s="165">
        <v>6556</v>
      </c>
      <c r="Q391" s="431">
        <v>0.56000000000000005</v>
      </c>
      <c r="R391" s="431">
        <v>0</v>
      </c>
      <c r="S391" s="431">
        <v>0.56000000000000005</v>
      </c>
      <c r="T391" s="431">
        <v>22.15</v>
      </c>
      <c r="U391" s="431">
        <v>22.71</v>
      </c>
      <c r="V391" s="165">
        <v>100</v>
      </c>
      <c r="W391" s="165">
        <v>100</v>
      </c>
      <c r="X391" s="165" t="s">
        <v>3045</v>
      </c>
      <c r="Y391" s="165">
        <v>3</v>
      </c>
      <c r="Z391" s="165">
        <v>4</v>
      </c>
      <c r="AA391" s="165">
        <v>3.7</v>
      </c>
      <c r="AB391" s="165">
        <v>60</v>
      </c>
      <c r="AC391" s="165"/>
      <c r="AD391" s="431">
        <v>28.46</v>
      </c>
      <c r="AE391" s="433">
        <v>60</v>
      </c>
      <c r="AF391" s="175">
        <v>100</v>
      </c>
      <c r="AG391" s="401" t="s">
        <v>3038</v>
      </c>
      <c r="AH391" s="402" t="s">
        <v>3046</v>
      </c>
      <c r="AI391" s="341">
        <v>30</v>
      </c>
      <c r="AJ391" s="403" t="s">
        <v>3095</v>
      </c>
      <c r="AK391" s="404" t="s">
        <v>3046</v>
      </c>
      <c r="AL391" s="274">
        <v>70</v>
      </c>
      <c r="AM391" s="403"/>
      <c r="AN391" s="404"/>
      <c r="AO391" s="274"/>
      <c r="AP391" s="403"/>
      <c r="AQ391" s="404"/>
      <c r="AR391" s="274"/>
      <c r="AS391" s="403"/>
      <c r="AT391" s="406"/>
      <c r="AU391" s="276"/>
      <c r="AV391" s="179"/>
      <c r="AW391" s="165"/>
      <c r="AX391" s="180"/>
    </row>
    <row r="392" spans="1:50" s="47" customFormat="1" ht="129.75" customHeight="1" x14ac:dyDescent="0.25">
      <c r="A392" s="164">
        <v>404</v>
      </c>
      <c r="B392" s="147" t="s">
        <v>3037</v>
      </c>
      <c r="C392" s="165">
        <v>3</v>
      </c>
      <c r="D392" s="228" t="s">
        <v>3038</v>
      </c>
      <c r="E392" s="169" t="s">
        <v>3039</v>
      </c>
      <c r="F392" s="165">
        <v>24268</v>
      </c>
      <c r="G392" s="169" t="s">
        <v>3126</v>
      </c>
      <c r="H392" s="165">
        <v>2013</v>
      </c>
      <c r="I392" s="170" t="s">
        <v>3127</v>
      </c>
      <c r="J392" s="232">
        <v>29068.65</v>
      </c>
      <c r="K392" s="528" t="s">
        <v>1703</v>
      </c>
      <c r="L392" s="170" t="s">
        <v>3128</v>
      </c>
      <c r="M392" s="170" t="s">
        <v>3129</v>
      </c>
      <c r="N392" s="170" t="s">
        <v>3130</v>
      </c>
      <c r="O392" s="170" t="s">
        <v>3131</v>
      </c>
      <c r="P392" s="165">
        <v>6557</v>
      </c>
      <c r="Q392" s="165">
        <v>0.31468560800000001</v>
      </c>
      <c r="R392" s="165">
        <v>0</v>
      </c>
      <c r="S392" s="165">
        <v>0.31468560800000001</v>
      </c>
      <c r="T392" s="165">
        <v>22.15</v>
      </c>
      <c r="U392" s="165">
        <v>22.46468561</v>
      </c>
      <c r="V392" s="165">
        <v>100</v>
      </c>
      <c r="W392" s="165">
        <v>100</v>
      </c>
      <c r="X392" s="165" t="s">
        <v>3045</v>
      </c>
      <c r="Y392" s="165">
        <v>3</v>
      </c>
      <c r="Z392" s="165">
        <v>4</v>
      </c>
      <c r="AA392" s="165">
        <v>8</v>
      </c>
      <c r="AB392" s="165">
        <v>60</v>
      </c>
      <c r="AC392" s="165"/>
      <c r="AD392" s="165"/>
      <c r="AE392" s="433">
        <v>60</v>
      </c>
      <c r="AF392" s="175">
        <v>100</v>
      </c>
      <c r="AG392" s="401" t="s">
        <v>3038</v>
      </c>
      <c r="AH392" s="402" t="s">
        <v>3046</v>
      </c>
      <c r="AI392" s="341">
        <v>20</v>
      </c>
      <c r="AJ392" s="403" t="s">
        <v>3095</v>
      </c>
      <c r="AK392" s="404" t="s">
        <v>3046</v>
      </c>
      <c r="AL392" s="274">
        <v>50</v>
      </c>
      <c r="AM392" s="403" t="s">
        <v>3132</v>
      </c>
      <c r="AN392" s="404" t="s">
        <v>3046</v>
      </c>
      <c r="AO392" s="274">
        <v>30</v>
      </c>
      <c r="AP392" s="403"/>
      <c r="AQ392" s="404"/>
      <c r="AR392" s="274"/>
      <c r="AS392" s="403"/>
      <c r="AT392" s="406"/>
      <c r="AU392" s="276"/>
      <c r="AV392" s="179"/>
      <c r="AW392" s="165"/>
      <c r="AX392" s="180"/>
    </row>
    <row r="393" spans="1:50" s="47" customFormat="1" ht="363.75" customHeight="1" x14ac:dyDescent="0.25">
      <c r="A393" s="164">
        <v>404</v>
      </c>
      <c r="B393" s="147" t="s">
        <v>3037</v>
      </c>
      <c r="C393" s="165">
        <v>3</v>
      </c>
      <c r="D393" s="228" t="s">
        <v>3038</v>
      </c>
      <c r="E393" s="169" t="s">
        <v>3039</v>
      </c>
      <c r="F393" s="165">
        <v>24268</v>
      </c>
      <c r="G393" s="169" t="s">
        <v>3133</v>
      </c>
      <c r="H393" s="165">
        <v>2013</v>
      </c>
      <c r="I393" s="170" t="s">
        <v>3134</v>
      </c>
      <c r="J393" s="413">
        <v>220300</v>
      </c>
      <c r="K393" s="528" t="s">
        <v>1703</v>
      </c>
      <c r="L393" s="170" t="s">
        <v>3135</v>
      </c>
      <c r="M393" s="170" t="s">
        <v>3136</v>
      </c>
      <c r="N393" s="170" t="s">
        <v>3137</v>
      </c>
      <c r="O393" s="170" t="s">
        <v>3138</v>
      </c>
      <c r="P393" s="165">
        <v>6558</v>
      </c>
      <c r="Q393" s="431">
        <v>2.4700000000000002</v>
      </c>
      <c r="R393" s="431">
        <v>0</v>
      </c>
      <c r="S393" s="431">
        <v>2.4700000000000002</v>
      </c>
      <c r="T393" s="431">
        <v>22.15</v>
      </c>
      <c r="U393" s="431">
        <v>24.62</v>
      </c>
      <c r="V393" s="165">
        <v>50</v>
      </c>
      <c r="W393" s="165">
        <v>100</v>
      </c>
      <c r="X393" s="165" t="s">
        <v>3045</v>
      </c>
      <c r="Y393" s="165">
        <v>3</v>
      </c>
      <c r="Z393" s="165">
        <v>4</v>
      </c>
      <c r="AA393" s="165">
        <v>5.7</v>
      </c>
      <c r="AB393" s="165">
        <v>60</v>
      </c>
      <c r="AC393" s="165"/>
      <c r="AD393" s="431">
        <v>23.22</v>
      </c>
      <c r="AE393" s="433">
        <v>60</v>
      </c>
      <c r="AF393" s="175">
        <v>50</v>
      </c>
      <c r="AG393" s="401" t="s">
        <v>3038</v>
      </c>
      <c r="AH393" s="402" t="s">
        <v>3046</v>
      </c>
      <c r="AI393" s="341">
        <v>65</v>
      </c>
      <c r="AJ393" s="403"/>
      <c r="AK393" s="404"/>
      <c r="AL393" s="274"/>
      <c r="AM393" s="403"/>
      <c r="AN393" s="404"/>
      <c r="AO393" s="274"/>
      <c r="AP393" s="403"/>
      <c r="AQ393" s="404"/>
      <c r="AR393" s="274"/>
      <c r="AS393" s="403" t="s">
        <v>3139</v>
      </c>
      <c r="AT393" s="406" t="s">
        <v>3140</v>
      </c>
      <c r="AU393" s="276">
        <v>35</v>
      </c>
      <c r="AV393" s="179"/>
      <c r="AW393" s="165"/>
      <c r="AX393" s="180"/>
    </row>
    <row r="394" spans="1:50" s="47" customFormat="1" ht="116.45" customHeight="1" x14ac:dyDescent="0.25">
      <c r="A394" s="164">
        <v>404</v>
      </c>
      <c r="B394" s="147" t="s">
        <v>3037</v>
      </c>
      <c r="C394" s="165">
        <v>3</v>
      </c>
      <c r="D394" s="228" t="s">
        <v>3038</v>
      </c>
      <c r="E394" s="169" t="s">
        <v>3047</v>
      </c>
      <c r="F394" s="165">
        <v>21137</v>
      </c>
      <c r="G394" s="169" t="s">
        <v>3141</v>
      </c>
      <c r="H394" s="165">
        <v>2013</v>
      </c>
      <c r="I394" s="170" t="s">
        <v>3142</v>
      </c>
      <c r="J394" s="413">
        <v>89326</v>
      </c>
      <c r="K394" s="528" t="s">
        <v>1703</v>
      </c>
      <c r="L394" s="170" t="s">
        <v>3070</v>
      </c>
      <c r="M394" s="170" t="s">
        <v>3071</v>
      </c>
      <c r="N394" s="170" t="s">
        <v>3143</v>
      </c>
      <c r="O394" s="170" t="s">
        <v>3144</v>
      </c>
      <c r="P394" s="165">
        <v>6573</v>
      </c>
      <c r="Q394" s="431">
        <v>2.08</v>
      </c>
      <c r="R394" s="431">
        <v>0</v>
      </c>
      <c r="S394" s="431">
        <v>2.08</v>
      </c>
      <c r="T394" s="431">
        <v>4.4000000000000004</v>
      </c>
      <c r="U394" s="431">
        <v>6.48</v>
      </c>
      <c r="V394" s="165">
        <v>100</v>
      </c>
      <c r="W394" s="165">
        <v>100</v>
      </c>
      <c r="X394" s="165" t="s">
        <v>3045</v>
      </c>
      <c r="Y394" s="165">
        <v>3</v>
      </c>
      <c r="Z394" s="165">
        <v>11</v>
      </c>
      <c r="AA394" s="165">
        <v>5</v>
      </c>
      <c r="AB394" s="165">
        <v>32</v>
      </c>
      <c r="AC394" s="165"/>
      <c r="AD394" s="431">
        <v>17.59</v>
      </c>
      <c r="AE394" s="433">
        <v>60</v>
      </c>
      <c r="AF394" s="175">
        <v>100</v>
      </c>
      <c r="AG394" s="401" t="s">
        <v>3038</v>
      </c>
      <c r="AH394" s="402" t="s">
        <v>3046</v>
      </c>
      <c r="AI394" s="341">
        <v>100</v>
      </c>
      <c r="AJ394" s="403"/>
      <c r="AK394" s="404"/>
      <c r="AL394" s="274"/>
      <c r="AM394" s="403"/>
      <c r="AN394" s="404"/>
      <c r="AO394" s="274"/>
      <c r="AP394" s="403"/>
      <c r="AQ394" s="404"/>
      <c r="AR394" s="274"/>
      <c r="AS394" s="403"/>
      <c r="AT394" s="406"/>
      <c r="AU394" s="276"/>
      <c r="AV394" s="179"/>
      <c r="AW394" s="165"/>
      <c r="AX394" s="180"/>
    </row>
    <row r="395" spans="1:50" s="47" customFormat="1" ht="320.95" customHeight="1" x14ac:dyDescent="0.25">
      <c r="A395" s="164">
        <v>404</v>
      </c>
      <c r="B395" s="147" t="s">
        <v>3037</v>
      </c>
      <c r="C395" s="165">
        <v>3</v>
      </c>
      <c r="D395" s="228" t="s">
        <v>3038</v>
      </c>
      <c r="E395" s="169" t="s">
        <v>3145</v>
      </c>
      <c r="F395" s="165">
        <v>11595</v>
      </c>
      <c r="G395" s="169" t="s">
        <v>3146</v>
      </c>
      <c r="H395" s="165">
        <v>2013</v>
      </c>
      <c r="I395" s="170" t="s">
        <v>3147</v>
      </c>
      <c r="J395" s="413">
        <v>138596</v>
      </c>
      <c r="K395" s="528" t="s">
        <v>1703</v>
      </c>
      <c r="L395" s="170" t="s">
        <v>3148</v>
      </c>
      <c r="M395" s="170" t="s">
        <v>3149</v>
      </c>
      <c r="N395" s="170" t="s">
        <v>3150</v>
      </c>
      <c r="O395" s="170" t="s">
        <v>3151</v>
      </c>
      <c r="P395" s="165">
        <v>6575</v>
      </c>
      <c r="Q395" s="431">
        <v>74.52</v>
      </c>
      <c r="R395" s="431">
        <v>0</v>
      </c>
      <c r="S395" s="431">
        <v>74.52</v>
      </c>
      <c r="T395" s="431">
        <v>23.22</v>
      </c>
      <c r="U395" s="431">
        <v>97.74</v>
      </c>
      <c r="V395" s="165">
        <v>100</v>
      </c>
      <c r="W395" s="165">
        <v>100</v>
      </c>
      <c r="X395" s="165" t="s">
        <v>3045</v>
      </c>
      <c r="Y395" s="165">
        <v>3</v>
      </c>
      <c r="Z395" s="165">
        <v>2</v>
      </c>
      <c r="AA395" s="165">
        <v>3</v>
      </c>
      <c r="AB395" s="165">
        <v>32</v>
      </c>
      <c r="AC395" s="165"/>
      <c r="AD395" s="431">
        <v>22.77</v>
      </c>
      <c r="AE395" s="433">
        <v>60</v>
      </c>
      <c r="AF395" s="175">
        <v>100</v>
      </c>
      <c r="AG395" s="401" t="s">
        <v>3152</v>
      </c>
      <c r="AH395" s="402" t="s">
        <v>3046</v>
      </c>
      <c r="AI395" s="341">
        <v>15</v>
      </c>
      <c r="AJ395" s="403" t="s">
        <v>3153</v>
      </c>
      <c r="AK395" s="404" t="s">
        <v>3046</v>
      </c>
      <c r="AL395" s="274">
        <v>15</v>
      </c>
      <c r="AM395" s="403" t="s">
        <v>3154</v>
      </c>
      <c r="AN395" s="404" t="s">
        <v>3046</v>
      </c>
      <c r="AO395" s="274">
        <v>15</v>
      </c>
      <c r="AP395" s="403" t="s">
        <v>3155</v>
      </c>
      <c r="AQ395" s="404" t="s">
        <v>3046</v>
      </c>
      <c r="AR395" s="274">
        <v>15</v>
      </c>
      <c r="AS395" s="403" t="s">
        <v>3156</v>
      </c>
      <c r="AT395" s="406" t="s">
        <v>3046</v>
      </c>
      <c r="AU395" s="276">
        <v>40</v>
      </c>
      <c r="AV395" s="179"/>
      <c r="AW395" s="165"/>
      <c r="AX395" s="180"/>
    </row>
    <row r="396" spans="1:50" s="47" customFormat="1" ht="193.75" customHeight="1" x14ac:dyDescent="0.25">
      <c r="A396" s="164">
        <v>404</v>
      </c>
      <c r="B396" s="147" t="s">
        <v>3037</v>
      </c>
      <c r="C396" s="165">
        <v>3</v>
      </c>
      <c r="D396" s="228" t="s">
        <v>3038</v>
      </c>
      <c r="E396" s="169" t="s">
        <v>3145</v>
      </c>
      <c r="F396" s="165">
        <v>11595</v>
      </c>
      <c r="G396" s="169" t="s">
        <v>3157</v>
      </c>
      <c r="H396" s="165">
        <v>2013</v>
      </c>
      <c r="I396" s="170" t="s">
        <v>3158</v>
      </c>
      <c r="J396" s="413">
        <v>85240</v>
      </c>
      <c r="K396" s="528" t="s">
        <v>933</v>
      </c>
      <c r="L396" s="170" t="s">
        <v>3159</v>
      </c>
      <c r="M396" s="170" t="s">
        <v>3160</v>
      </c>
      <c r="N396" s="170" t="s">
        <v>3161</v>
      </c>
      <c r="O396" s="170" t="s">
        <v>3162</v>
      </c>
      <c r="P396" s="165">
        <v>6576</v>
      </c>
      <c r="Q396" s="431">
        <v>55.08</v>
      </c>
      <c r="R396" s="431">
        <v>0</v>
      </c>
      <c r="S396" s="431">
        <v>55.08</v>
      </c>
      <c r="T396" s="431">
        <v>23.22</v>
      </c>
      <c r="U396" s="431">
        <v>78.3</v>
      </c>
      <c r="V396" s="165">
        <v>100</v>
      </c>
      <c r="W396" s="165">
        <v>100</v>
      </c>
      <c r="X396" s="165" t="s">
        <v>3045</v>
      </c>
      <c r="Y396" s="165">
        <v>3</v>
      </c>
      <c r="Z396" s="165">
        <v>11</v>
      </c>
      <c r="AA396" s="165" t="s">
        <v>3163</v>
      </c>
      <c r="AB396" s="165">
        <v>60</v>
      </c>
      <c r="AC396" s="165"/>
      <c r="AD396" s="431">
        <v>22.77</v>
      </c>
      <c r="AE396" s="433">
        <v>60</v>
      </c>
      <c r="AF396" s="175">
        <v>100</v>
      </c>
      <c r="AG396" s="401"/>
      <c r="AH396" s="402"/>
      <c r="AI396" s="341"/>
      <c r="AJ396" s="403"/>
      <c r="AK396" s="404"/>
      <c r="AL396" s="274"/>
      <c r="AM396" s="403"/>
      <c r="AN396" s="404"/>
      <c r="AO396" s="274"/>
      <c r="AP396" s="403"/>
      <c r="AQ396" s="404"/>
      <c r="AR396" s="274"/>
      <c r="AS396" s="403"/>
      <c r="AT396" s="406"/>
      <c r="AU396" s="276"/>
      <c r="AV396" s="179"/>
      <c r="AW396" s="165"/>
      <c r="AX396" s="180"/>
    </row>
    <row r="397" spans="1:50" s="47" customFormat="1" ht="215.45" customHeight="1" x14ac:dyDescent="0.25">
      <c r="A397" s="164">
        <v>404</v>
      </c>
      <c r="B397" s="147" t="s">
        <v>3037</v>
      </c>
      <c r="C397" s="165">
        <v>3</v>
      </c>
      <c r="D397" s="228" t="s">
        <v>3038</v>
      </c>
      <c r="E397" s="169" t="s">
        <v>3056</v>
      </c>
      <c r="F397" s="165">
        <v>29875</v>
      </c>
      <c r="G397" s="169" t="s">
        <v>3164</v>
      </c>
      <c r="H397" s="165">
        <v>2013</v>
      </c>
      <c r="I397" s="170" t="s">
        <v>3165</v>
      </c>
      <c r="J397" s="413">
        <v>218364</v>
      </c>
      <c r="K397" s="528" t="s">
        <v>1703</v>
      </c>
      <c r="L397" s="170" t="s">
        <v>3159</v>
      </c>
      <c r="M397" s="170" t="s">
        <v>3160</v>
      </c>
      <c r="N397" s="170" t="s">
        <v>3166</v>
      </c>
      <c r="O397" s="170" t="s">
        <v>3167</v>
      </c>
      <c r="P397" s="165">
        <v>6589</v>
      </c>
      <c r="Q397" s="431">
        <v>4.01</v>
      </c>
      <c r="R397" s="431">
        <v>1.45</v>
      </c>
      <c r="S397" s="431">
        <v>2.2599999999999998</v>
      </c>
      <c r="T397" s="431">
        <v>0.8</v>
      </c>
      <c r="U397" s="431">
        <v>4.87</v>
      </c>
      <c r="V397" s="165">
        <v>70</v>
      </c>
      <c r="W397" s="165">
        <v>15.25</v>
      </c>
      <c r="X397" s="165" t="s">
        <v>3045</v>
      </c>
      <c r="Y397" s="165">
        <v>6</v>
      </c>
      <c r="Z397" s="165">
        <v>4</v>
      </c>
      <c r="AA397" s="165">
        <v>4</v>
      </c>
      <c r="AB397" s="165">
        <v>60</v>
      </c>
      <c r="AC397" s="165"/>
      <c r="AD397" s="431">
        <v>0.8</v>
      </c>
      <c r="AE397" s="433">
        <v>400</v>
      </c>
      <c r="AF397" s="175">
        <v>70</v>
      </c>
      <c r="AG397" s="401" t="s">
        <v>3095</v>
      </c>
      <c r="AH397" s="402" t="s">
        <v>3046</v>
      </c>
      <c r="AI397" s="341">
        <v>60</v>
      </c>
      <c r="AJ397" s="403" t="s">
        <v>3038</v>
      </c>
      <c r="AK397" s="404" t="s">
        <v>3046</v>
      </c>
      <c r="AL397" s="274">
        <v>40</v>
      </c>
      <c r="AM397" s="403"/>
      <c r="AN397" s="404"/>
      <c r="AO397" s="274"/>
      <c r="AP397" s="403"/>
      <c r="AQ397" s="404"/>
      <c r="AR397" s="274"/>
      <c r="AS397" s="403"/>
      <c r="AT397" s="406"/>
      <c r="AU397" s="276"/>
      <c r="AV397" s="179"/>
      <c r="AW397" s="165"/>
      <c r="AX397" s="180"/>
    </row>
    <row r="398" spans="1:50" s="47" customFormat="1" ht="225.7" customHeight="1" x14ac:dyDescent="0.25">
      <c r="A398" s="164">
        <v>404</v>
      </c>
      <c r="B398" s="147" t="s">
        <v>3037</v>
      </c>
      <c r="C398" s="165">
        <v>3</v>
      </c>
      <c r="D398" s="228" t="s">
        <v>3038</v>
      </c>
      <c r="E398" s="169" t="s">
        <v>3090</v>
      </c>
      <c r="F398" s="165">
        <v>29164</v>
      </c>
      <c r="G398" s="169" t="s">
        <v>3168</v>
      </c>
      <c r="H398" s="165">
        <v>2013</v>
      </c>
      <c r="I398" s="170" t="s">
        <v>3169</v>
      </c>
      <c r="J398" s="413">
        <v>117942</v>
      </c>
      <c r="K398" s="528" t="s">
        <v>933</v>
      </c>
      <c r="L398" s="170" t="s">
        <v>3170</v>
      </c>
      <c r="M398" s="170" t="s">
        <v>3171</v>
      </c>
      <c r="N398" s="170" t="s">
        <v>3172</v>
      </c>
      <c r="O398" s="170" t="s">
        <v>3173</v>
      </c>
      <c r="P398" s="165">
        <v>6592</v>
      </c>
      <c r="Q398" s="431">
        <v>18.66</v>
      </c>
      <c r="R398" s="431">
        <v>10.93</v>
      </c>
      <c r="S398" s="431">
        <v>4.8600000000000003</v>
      </c>
      <c r="T398" s="431">
        <v>23.84</v>
      </c>
      <c r="U398" s="431">
        <v>42.8</v>
      </c>
      <c r="V398" s="431">
        <v>80</v>
      </c>
      <c r="W398" s="431">
        <v>61</v>
      </c>
      <c r="X398" s="165" t="s">
        <v>3045</v>
      </c>
      <c r="Y398" s="165">
        <v>4</v>
      </c>
      <c r="Z398" s="165">
        <v>9</v>
      </c>
      <c r="AA398" s="165">
        <v>3</v>
      </c>
      <c r="AB398" s="165">
        <v>60</v>
      </c>
      <c r="AC398" s="165"/>
      <c r="AD398" s="165">
        <v>0</v>
      </c>
      <c r="AE398" s="433">
        <v>60</v>
      </c>
      <c r="AF398" s="175">
        <v>80</v>
      </c>
      <c r="AG398" s="401"/>
      <c r="AH398" s="402"/>
      <c r="AI398" s="341"/>
      <c r="AJ398" s="403"/>
      <c r="AK398" s="404"/>
      <c r="AL398" s="274"/>
      <c r="AM398" s="403"/>
      <c r="AN398" s="404"/>
      <c r="AO398" s="274"/>
      <c r="AP398" s="403"/>
      <c r="AQ398" s="404"/>
      <c r="AR398" s="274"/>
      <c r="AS398" s="403"/>
      <c r="AT398" s="406"/>
      <c r="AU398" s="276"/>
      <c r="AV398" s="179"/>
      <c r="AW398" s="165"/>
      <c r="AX398" s="180"/>
    </row>
    <row r="399" spans="1:50" s="47" customFormat="1" ht="309.75" customHeight="1" x14ac:dyDescent="0.25">
      <c r="A399" s="164">
        <v>404</v>
      </c>
      <c r="B399" s="147" t="s">
        <v>3037</v>
      </c>
      <c r="C399" s="165">
        <v>3</v>
      </c>
      <c r="D399" s="228" t="s">
        <v>3038</v>
      </c>
      <c r="E399" s="169" t="s">
        <v>3056</v>
      </c>
      <c r="F399" s="165">
        <v>29875</v>
      </c>
      <c r="G399" s="169" t="s">
        <v>3174</v>
      </c>
      <c r="H399" s="165">
        <v>2015</v>
      </c>
      <c r="I399" s="170" t="s">
        <v>3175</v>
      </c>
      <c r="J399" s="413">
        <v>153616</v>
      </c>
      <c r="K399" s="528" t="s">
        <v>694</v>
      </c>
      <c r="L399" s="170" t="s">
        <v>3176</v>
      </c>
      <c r="M399" s="170" t="s">
        <v>3177</v>
      </c>
      <c r="N399" s="170" t="s">
        <v>3178</v>
      </c>
      <c r="O399" s="170" t="s">
        <v>3179</v>
      </c>
      <c r="P399" s="165">
        <v>6768</v>
      </c>
      <c r="Q399" s="431">
        <v>15.84</v>
      </c>
      <c r="R399" s="431">
        <v>5.24</v>
      </c>
      <c r="S399" s="431">
        <v>8.5299999999999994</v>
      </c>
      <c r="T399" s="431">
        <v>12.39</v>
      </c>
      <c r="U399" s="431">
        <v>28.25</v>
      </c>
      <c r="V399" s="431">
        <v>75</v>
      </c>
      <c r="W399" s="431">
        <v>61.67</v>
      </c>
      <c r="X399" s="165" t="s">
        <v>3045</v>
      </c>
      <c r="Y399" s="165">
        <v>4</v>
      </c>
      <c r="Z399" s="165">
        <v>6</v>
      </c>
      <c r="AA399" s="165">
        <v>3.5</v>
      </c>
      <c r="AB399" s="165">
        <v>60</v>
      </c>
      <c r="AC399" s="165">
        <v>1</v>
      </c>
      <c r="AD399" s="431">
        <v>18.510000000000002</v>
      </c>
      <c r="AE399" s="433">
        <v>60</v>
      </c>
      <c r="AF399" s="175">
        <v>75</v>
      </c>
      <c r="AG399" s="401" t="s">
        <v>3060</v>
      </c>
      <c r="AH399" s="402" t="s">
        <v>3046</v>
      </c>
      <c r="AI399" s="341">
        <v>50</v>
      </c>
      <c r="AJ399" s="403" t="s">
        <v>3061</v>
      </c>
      <c r="AK399" s="404" t="s">
        <v>3046</v>
      </c>
      <c r="AL399" s="274">
        <v>50</v>
      </c>
      <c r="AM399" s="403"/>
      <c r="AN399" s="404"/>
      <c r="AO399" s="274"/>
      <c r="AP399" s="403"/>
      <c r="AQ399" s="404"/>
      <c r="AR399" s="274"/>
      <c r="AS399" s="403"/>
      <c r="AT399" s="406"/>
      <c r="AU399" s="276"/>
      <c r="AV399" s="179"/>
      <c r="AW399" s="165"/>
      <c r="AX399" s="180"/>
    </row>
    <row r="400" spans="1:50" s="47" customFormat="1" ht="189.7" customHeight="1" x14ac:dyDescent="0.25">
      <c r="A400" s="164">
        <v>404</v>
      </c>
      <c r="B400" s="147" t="s">
        <v>3037</v>
      </c>
      <c r="C400" s="165">
        <v>3</v>
      </c>
      <c r="D400" s="228" t="s">
        <v>3038</v>
      </c>
      <c r="E400" s="169" t="s">
        <v>3047</v>
      </c>
      <c r="F400" s="165">
        <v>21137</v>
      </c>
      <c r="G400" s="169" t="s">
        <v>3180</v>
      </c>
      <c r="H400" s="165">
        <v>2016</v>
      </c>
      <c r="I400" s="170" t="s">
        <v>3181</v>
      </c>
      <c r="J400" s="413">
        <v>21038.54</v>
      </c>
      <c r="K400" s="528" t="s">
        <v>694</v>
      </c>
      <c r="L400" s="170" t="s">
        <v>3050</v>
      </c>
      <c r="M400" s="170" t="s">
        <v>3051</v>
      </c>
      <c r="N400" s="234" t="s">
        <v>3182</v>
      </c>
      <c r="O400" s="170" t="s">
        <v>3183</v>
      </c>
      <c r="P400" s="165">
        <v>6816</v>
      </c>
      <c r="Q400" s="431">
        <v>2.44</v>
      </c>
      <c r="R400" s="431">
        <v>1.44</v>
      </c>
      <c r="S400" s="431">
        <v>1</v>
      </c>
      <c r="T400" s="431">
        <v>17.59</v>
      </c>
      <c r="U400" s="431">
        <v>20.03</v>
      </c>
      <c r="V400" s="431">
        <v>100</v>
      </c>
      <c r="W400" s="431">
        <v>48.33</v>
      </c>
      <c r="X400" s="165" t="s">
        <v>3045</v>
      </c>
      <c r="Y400" s="165">
        <v>6</v>
      </c>
      <c r="Z400" s="165">
        <v>3</v>
      </c>
      <c r="AA400" s="165">
        <v>3</v>
      </c>
      <c r="AB400" s="165">
        <v>32</v>
      </c>
      <c r="AC400" s="165">
        <v>2</v>
      </c>
      <c r="AD400" s="165">
        <v>17.59</v>
      </c>
      <c r="AE400" s="433">
        <v>60</v>
      </c>
      <c r="AF400" s="175">
        <v>100</v>
      </c>
      <c r="AG400" s="401" t="s">
        <v>3038</v>
      </c>
      <c r="AH400" s="402" t="s">
        <v>3046</v>
      </c>
      <c r="AI400" s="341">
        <v>20</v>
      </c>
      <c r="AJ400" s="403" t="s">
        <v>3054</v>
      </c>
      <c r="AK400" s="404" t="s">
        <v>3046</v>
      </c>
      <c r="AL400" s="274">
        <v>40</v>
      </c>
      <c r="AM400" s="403" t="s">
        <v>3184</v>
      </c>
      <c r="AN400" s="404" t="s">
        <v>3046</v>
      </c>
      <c r="AO400" s="274">
        <v>40</v>
      </c>
      <c r="AP400" s="403"/>
      <c r="AQ400" s="404"/>
      <c r="AR400" s="274"/>
      <c r="AS400" s="403"/>
      <c r="AT400" s="406"/>
      <c r="AU400" s="276"/>
      <c r="AV400" s="179"/>
      <c r="AW400" s="165"/>
      <c r="AX400" s="180"/>
    </row>
    <row r="401" spans="1:50" s="47" customFormat="1" ht="201.05" customHeight="1" x14ac:dyDescent="0.25">
      <c r="A401" s="164">
        <v>404</v>
      </c>
      <c r="B401" s="147" t="s">
        <v>3037</v>
      </c>
      <c r="C401" s="165">
        <v>3</v>
      </c>
      <c r="D401" s="228" t="s">
        <v>3038</v>
      </c>
      <c r="E401" s="169" t="s">
        <v>3185</v>
      </c>
      <c r="F401" s="252">
        <v>25448</v>
      </c>
      <c r="G401" s="229" t="s">
        <v>3186</v>
      </c>
      <c r="H401" s="165">
        <v>2016</v>
      </c>
      <c r="I401" s="170" t="s">
        <v>3187</v>
      </c>
      <c r="J401" s="413">
        <v>27672.12</v>
      </c>
      <c r="K401" s="528" t="s">
        <v>694</v>
      </c>
      <c r="L401" s="170" t="s">
        <v>3188</v>
      </c>
      <c r="M401" s="170" t="s">
        <v>3160</v>
      </c>
      <c r="N401" s="170" t="s">
        <v>3189</v>
      </c>
      <c r="O401" s="170" t="s">
        <v>3190</v>
      </c>
      <c r="P401" s="165">
        <v>6833</v>
      </c>
      <c r="Q401" s="431">
        <v>18.07</v>
      </c>
      <c r="R401" s="431">
        <v>0.47</v>
      </c>
      <c r="S401" s="431">
        <v>2.96</v>
      </c>
      <c r="T401" s="431">
        <v>26.69</v>
      </c>
      <c r="U401" s="431">
        <v>30.12</v>
      </c>
      <c r="V401" s="431">
        <v>70</v>
      </c>
      <c r="W401" s="431">
        <v>45</v>
      </c>
      <c r="X401" s="165" t="s">
        <v>3045</v>
      </c>
      <c r="Y401" s="165">
        <v>3</v>
      </c>
      <c r="Z401" s="165">
        <v>4</v>
      </c>
      <c r="AA401" s="165">
        <v>4</v>
      </c>
      <c r="AB401" s="165">
        <v>32</v>
      </c>
      <c r="AC401" s="165">
        <v>3</v>
      </c>
      <c r="AD401" s="165">
        <v>26.69</v>
      </c>
      <c r="AE401" s="433">
        <v>60</v>
      </c>
      <c r="AF401" s="175">
        <v>70</v>
      </c>
      <c r="AG401" s="401"/>
      <c r="AH401" s="402"/>
      <c r="AI401" s="341"/>
      <c r="AJ401" s="403"/>
      <c r="AK401" s="404"/>
      <c r="AL401" s="274"/>
      <c r="AM401" s="403"/>
      <c r="AN401" s="404"/>
      <c r="AO401" s="274"/>
      <c r="AP401" s="403"/>
      <c r="AQ401" s="404"/>
      <c r="AR401" s="274"/>
      <c r="AS401" s="403"/>
      <c r="AT401" s="406"/>
      <c r="AU401" s="276"/>
      <c r="AV401" s="179"/>
      <c r="AW401" s="165"/>
      <c r="AX401" s="180"/>
    </row>
    <row r="402" spans="1:50" s="47" customFormat="1" ht="129.75" customHeight="1" x14ac:dyDescent="0.25">
      <c r="A402" s="164">
        <v>404</v>
      </c>
      <c r="B402" s="147" t="s">
        <v>3037</v>
      </c>
      <c r="C402" s="165">
        <v>3</v>
      </c>
      <c r="D402" s="228" t="s">
        <v>3038</v>
      </c>
      <c r="E402" s="169" t="s">
        <v>3047</v>
      </c>
      <c r="F402" s="165">
        <v>21337</v>
      </c>
      <c r="G402" s="169" t="s">
        <v>3191</v>
      </c>
      <c r="H402" s="165">
        <v>2016</v>
      </c>
      <c r="I402" s="170" t="s">
        <v>3192</v>
      </c>
      <c r="J402" s="413">
        <v>93909.8</v>
      </c>
      <c r="K402" s="528" t="s">
        <v>694</v>
      </c>
      <c r="L402" s="170" t="s">
        <v>3070</v>
      </c>
      <c r="M402" s="170" t="s">
        <v>3071</v>
      </c>
      <c r="N402" s="170" t="s">
        <v>3193</v>
      </c>
      <c r="O402" s="170" t="s">
        <v>3194</v>
      </c>
      <c r="P402" s="165">
        <v>6835</v>
      </c>
      <c r="Q402" s="431">
        <v>26.91</v>
      </c>
      <c r="R402" s="431">
        <v>13.95</v>
      </c>
      <c r="S402" s="431">
        <v>12.96</v>
      </c>
      <c r="T402" s="431">
        <v>7.08</v>
      </c>
      <c r="U402" s="431">
        <v>41.06</v>
      </c>
      <c r="V402" s="431">
        <v>50</v>
      </c>
      <c r="W402" s="431">
        <v>45</v>
      </c>
      <c r="X402" s="165" t="s">
        <v>3045</v>
      </c>
      <c r="Y402" s="165">
        <v>3</v>
      </c>
      <c r="Z402" s="165">
        <v>11</v>
      </c>
      <c r="AA402" s="165">
        <v>4</v>
      </c>
      <c r="AB402" s="165">
        <v>32</v>
      </c>
      <c r="AC402" s="165">
        <v>2</v>
      </c>
      <c r="AD402" s="431">
        <v>14.15</v>
      </c>
      <c r="AE402" s="433">
        <v>60</v>
      </c>
      <c r="AF402" s="175">
        <v>50</v>
      </c>
      <c r="AG402" s="401" t="s">
        <v>3038</v>
      </c>
      <c r="AH402" s="402" t="s">
        <v>3046</v>
      </c>
      <c r="AI402" s="341">
        <v>20</v>
      </c>
      <c r="AJ402" s="403" t="s">
        <v>3054</v>
      </c>
      <c r="AK402" s="404" t="s">
        <v>3046</v>
      </c>
      <c r="AL402" s="274">
        <v>40</v>
      </c>
      <c r="AM402" s="403" t="s">
        <v>3184</v>
      </c>
      <c r="AN402" s="404" t="s">
        <v>3046</v>
      </c>
      <c r="AO402" s="274">
        <v>40</v>
      </c>
      <c r="AP402" s="403"/>
      <c r="AQ402" s="404"/>
      <c r="AR402" s="274"/>
      <c r="AS402" s="403"/>
      <c r="AT402" s="406"/>
      <c r="AU402" s="276"/>
      <c r="AV402" s="179"/>
      <c r="AW402" s="165"/>
      <c r="AX402" s="180"/>
    </row>
    <row r="403" spans="1:50" s="47" customFormat="1" ht="217.55" customHeight="1" x14ac:dyDescent="0.25">
      <c r="A403" s="164">
        <v>404</v>
      </c>
      <c r="B403" s="147" t="s">
        <v>3037</v>
      </c>
      <c r="C403" s="165">
        <v>3</v>
      </c>
      <c r="D403" s="228" t="s">
        <v>3038</v>
      </c>
      <c r="E403" s="169" t="s">
        <v>3195</v>
      </c>
      <c r="F403" s="165">
        <v>29428</v>
      </c>
      <c r="G403" s="169" t="s">
        <v>3196</v>
      </c>
      <c r="H403" s="165">
        <v>2017</v>
      </c>
      <c r="I403" s="170" t="s">
        <v>3197</v>
      </c>
      <c r="J403" s="413">
        <v>56845</v>
      </c>
      <c r="K403" s="528" t="s">
        <v>694</v>
      </c>
      <c r="L403" s="170" t="s">
        <v>3198</v>
      </c>
      <c r="M403" s="170" t="s">
        <v>3199</v>
      </c>
      <c r="N403" s="170" t="s">
        <v>3200</v>
      </c>
      <c r="O403" s="170" t="s">
        <v>3201</v>
      </c>
      <c r="P403" s="165">
        <v>6853</v>
      </c>
      <c r="Q403" s="431">
        <v>16.059999999999999</v>
      </c>
      <c r="R403" s="431">
        <v>10.89</v>
      </c>
      <c r="S403" s="431">
        <v>5.17</v>
      </c>
      <c r="T403" s="431">
        <v>48.04</v>
      </c>
      <c r="U403" s="431">
        <v>64.099999999999994</v>
      </c>
      <c r="V403" s="431">
        <v>50</v>
      </c>
      <c r="W403" s="431">
        <v>31.67</v>
      </c>
      <c r="X403" s="165" t="s">
        <v>3045</v>
      </c>
      <c r="Y403" s="165">
        <v>3</v>
      </c>
      <c r="Z403" s="165">
        <v>10</v>
      </c>
      <c r="AA403" s="165">
        <v>4</v>
      </c>
      <c r="AB403" s="165">
        <v>44</v>
      </c>
      <c r="AC403" s="165">
        <v>4</v>
      </c>
      <c r="AD403" s="165">
        <v>48.04</v>
      </c>
      <c r="AE403" s="433">
        <v>60</v>
      </c>
      <c r="AF403" s="175">
        <v>50</v>
      </c>
      <c r="AG403" s="401" t="s">
        <v>3038</v>
      </c>
      <c r="AH403" s="402" t="s">
        <v>3046</v>
      </c>
      <c r="AI403" s="341">
        <v>50</v>
      </c>
      <c r="AJ403" s="403" t="s">
        <v>3202</v>
      </c>
      <c r="AK403" s="404" t="s">
        <v>3046</v>
      </c>
      <c r="AL403" s="274">
        <v>50</v>
      </c>
      <c r="AM403" s="403"/>
      <c r="AN403" s="404"/>
      <c r="AO403" s="274"/>
      <c r="AP403" s="403"/>
      <c r="AQ403" s="404"/>
      <c r="AR403" s="274"/>
      <c r="AS403" s="403"/>
      <c r="AT403" s="406"/>
      <c r="AU403" s="276"/>
      <c r="AV403" s="179"/>
      <c r="AW403" s="165"/>
      <c r="AX403" s="180"/>
    </row>
    <row r="404" spans="1:50" s="47" customFormat="1" ht="112.75" customHeight="1" x14ac:dyDescent="0.25">
      <c r="A404" s="164">
        <v>404</v>
      </c>
      <c r="B404" s="147" t="s">
        <v>3037</v>
      </c>
      <c r="C404" s="165">
        <v>3</v>
      </c>
      <c r="D404" s="228" t="s">
        <v>3038</v>
      </c>
      <c r="E404" s="169" t="s">
        <v>3074</v>
      </c>
      <c r="F404" s="165">
        <v>15493</v>
      </c>
      <c r="G404" s="169" t="s">
        <v>3203</v>
      </c>
      <c r="H404" s="165">
        <v>2017</v>
      </c>
      <c r="I404" s="170" t="s">
        <v>3204</v>
      </c>
      <c r="J404" s="413">
        <v>54428.91</v>
      </c>
      <c r="K404" s="528" t="s">
        <v>694</v>
      </c>
      <c r="L404" s="170" t="s">
        <v>3077</v>
      </c>
      <c r="M404" s="170" t="s">
        <v>3078</v>
      </c>
      <c r="N404" s="170" t="s">
        <v>3205</v>
      </c>
      <c r="O404" s="170" t="s">
        <v>3206</v>
      </c>
      <c r="P404" s="165">
        <v>6855</v>
      </c>
      <c r="Q404" s="431">
        <v>118.05</v>
      </c>
      <c r="R404" s="431">
        <v>43.94</v>
      </c>
      <c r="S404" s="431">
        <v>20.83</v>
      </c>
      <c r="T404" s="431">
        <v>53.29</v>
      </c>
      <c r="U404" s="431">
        <v>118.05</v>
      </c>
      <c r="V404" s="431">
        <v>100</v>
      </c>
      <c r="W404" s="431">
        <v>31.67</v>
      </c>
      <c r="X404" s="165" t="s">
        <v>3045</v>
      </c>
      <c r="Y404" s="165">
        <v>6</v>
      </c>
      <c r="Z404" s="165">
        <v>4</v>
      </c>
      <c r="AA404" s="165">
        <v>8</v>
      </c>
      <c r="AB404" s="165">
        <v>3</v>
      </c>
      <c r="AC404" s="165">
        <v>5</v>
      </c>
      <c r="AD404" s="165">
        <v>53.29</v>
      </c>
      <c r="AE404" s="433">
        <v>60</v>
      </c>
      <c r="AF404" s="175">
        <v>100</v>
      </c>
      <c r="AG404" s="401" t="s">
        <v>3038</v>
      </c>
      <c r="AH404" s="402" t="s">
        <v>3046</v>
      </c>
      <c r="AI404" s="341">
        <v>50</v>
      </c>
      <c r="AJ404" s="403" t="s">
        <v>3207</v>
      </c>
      <c r="AK404" s="404" t="s">
        <v>3046</v>
      </c>
      <c r="AL404" s="274">
        <v>50</v>
      </c>
      <c r="AM404" s="403"/>
      <c r="AN404" s="404"/>
      <c r="AO404" s="274"/>
      <c r="AP404" s="403"/>
      <c r="AQ404" s="404"/>
      <c r="AR404" s="274"/>
      <c r="AS404" s="403"/>
      <c r="AT404" s="406"/>
      <c r="AU404" s="276"/>
      <c r="AV404" s="179"/>
      <c r="AW404" s="165"/>
      <c r="AX404" s="180"/>
    </row>
    <row r="405" spans="1:50" s="47" customFormat="1" ht="209.25" customHeight="1" x14ac:dyDescent="0.25">
      <c r="A405" s="164">
        <v>404</v>
      </c>
      <c r="B405" s="147" t="s">
        <v>3037</v>
      </c>
      <c r="C405" s="165">
        <v>3</v>
      </c>
      <c r="D405" s="228" t="s">
        <v>3038</v>
      </c>
      <c r="E405" s="169" t="s">
        <v>3047</v>
      </c>
      <c r="F405" s="165">
        <v>21337</v>
      </c>
      <c r="G405" s="169" t="s">
        <v>3208</v>
      </c>
      <c r="H405" s="165">
        <v>2017</v>
      </c>
      <c r="I405" s="170" t="s">
        <v>3209</v>
      </c>
      <c r="J405" s="413">
        <v>29861.32</v>
      </c>
      <c r="K405" s="528" t="s">
        <v>694</v>
      </c>
      <c r="L405" s="170" t="s">
        <v>3070</v>
      </c>
      <c r="M405" s="170" t="s">
        <v>3071</v>
      </c>
      <c r="N405" s="170" t="s">
        <v>3210</v>
      </c>
      <c r="O405" s="170" t="s">
        <v>3211</v>
      </c>
      <c r="P405" s="165">
        <v>6878</v>
      </c>
      <c r="Q405" s="431">
        <v>5.37</v>
      </c>
      <c r="R405" s="431">
        <v>2.87</v>
      </c>
      <c r="S405" s="431">
        <v>2.5</v>
      </c>
      <c r="T405" s="431">
        <v>4.4000000000000004</v>
      </c>
      <c r="U405" s="431">
        <v>9.77</v>
      </c>
      <c r="V405" s="431">
        <v>100</v>
      </c>
      <c r="W405" s="431">
        <v>26.67</v>
      </c>
      <c r="X405" s="165" t="s">
        <v>3045</v>
      </c>
      <c r="Y405" s="165">
        <v>3</v>
      </c>
      <c r="Z405" s="165">
        <v>11</v>
      </c>
      <c r="AA405" s="165">
        <v>3</v>
      </c>
      <c r="AB405" s="165">
        <v>32</v>
      </c>
      <c r="AC405" s="165">
        <v>6</v>
      </c>
      <c r="AD405" s="165">
        <v>17.59</v>
      </c>
      <c r="AE405" s="433">
        <v>60</v>
      </c>
      <c r="AF405" s="175">
        <v>100</v>
      </c>
      <c r="AG405" s="401" t="s">
        <v>3038</v>
      </c>
      <c r="AH405" s="402" t="s">
        <v>3046</v>
      </c>
      <c r="AI405" s="341">
        <v>10</v>
      </c>
      <c r="AJ405" s="403" t="s">
        <v>3067</v>
      </c>
      <c r="AK405" s="404" t="s">
        <v>3046</v>
      </c>
      <c r="AL405" s="274">
        <v>80</v>
      </c>
      <c r="AM405" s="403"/>
      <c r="AN405" s="404"/>
      <c r="AO405" s="274"/>
      <c r="AP405" s="403"/>
      <c r="AQ405" s="404"/>
      <c r="AR405" s="274"/>
      <c r="AS405" s="403" t="s">
        <v>3212</v>
      </c>
      <c r="AT405" s="406" t="s">
        <v>3046</v>
      </c>
      <c r="AU405" s="276">
        <v>10</v>
      </c>
      <c r="AV405" s="179"/>
      <c r="AW405" s="165"/>
      <c r="AX405" s="180"/>
    </row>
    <row r="406" spans="1:50" s="47" customFormat="1" ht="241.5" customHeight="1" x14ac:dyDescent="0.25">
      <c r="A406" s="164">
        <v>404</v>
      </c>
      <c r="B406" s="147" t="s">
        <v>3037</v>
      </c>
      <c r="C406" s="165">
        <v>3</v>
      </c>
      <c r="D406" s="228" t="s">
        <v>3038</v>
      </c>
      <c r="E406" s="169" t="s">
        <v>3185</v>
      </c>
      <c r="F406" s="252">
        <v>23448</v>
      </c>
      <c r="G406" s="169" t="s">
        <v>3213</v>
      </c>
      <c r="H406" s="165">
        <v>2018</v>
      </c>
      <c r="I406" s="170" t="s">
        <v>3214</v>
      </c>
      <c r="J406" s="413">
        <v>27194.41</v>
      </c>
      <c r="K406" s="528" t="s">
        <v>800</v>
      </c>
      <c r="L406" s="170" t="s">
        <v>3215</v>
      </c>
      <c r="M406" s="170" t="s">
        <v>3216</v>
      </c>
      <c r="N406" s="170" t="s">
        <v>3217</v>
      </c>
      <c r="O406" s="170" t="s">
        <v>3218</v>
      </c>
      <c r="P406" s="165">
        <v>6951</v>
      </c>
      <c r="Q406" s="431">
        <v>17.09</v>
      </c>
      <c r="R406" s="431">
        <v>1.37</v>
      </c>
      <c r="S406" s="431">
        <v>0.42</v>
      </c>
      <c r="T406" s="431">
        <v>26.69</v>
      </c>
      <c r="U406" s="431">
        <v>28.48</v>
      </c>
      <c r="V406" s="431">
        <v>300</v>
      </c>
      <c r="W406" s="431">
        <v>6.67</v>
      </c>
      <c r="X406" s="165" t="s">
        <v>3045</v>
      </c>
      <c r="Y406" s="165">
        <v>6</v>
      </c>
      <c r="Z406" s="165">
        <v>1</v>
      </c>
      <c r="AA406" s="165">
        <v>5</v>
      </c>
      <c r="AB406" s="165">
        <v>25</v>
      </c>
      <c r="AC406" s="165">
        <v>1</v>
      </c>
      <c r="AD406" s="165">
        <v>26.69</v>
      </c>
      <c r="AE406" s="433">
        <v>60</v>
      </c>
      <c r="AF406" s="175">
        <v>300</v>
      </c>
      <c r="AG406" s="401" t="s">
        <v>3219</v>
      </c>
      <c r="AH406" s="402" t="s">
        <v>3046</v>
      </c>
      <c r="AI406" s="341">
        <v>100</v>
      </c>
      <c r="AJ406" s="403"/>
      <c r="AK406" s="404"/>
      <c r="AL406" s="274"/>
      <c r="AM406" s="403"/>
      <c r="AN406" s="404"/>
      <c r="AO406" s="274"/>
      <c r="AP406" s="403"/>
      <c r="AQ406" s="404"/>
      <c r="AR406" s="274"/>
      <c r="AS406" s="403"/>
      <c r="AT406" s="406"/>
      <c r="AU406" s="276"/>
      <c r="AV406" s="179"/>
      <c r="AW406" s="165"/>
      <c r="AX406" s="180"/>
    </row>
    <row r="407" spans="1:50" s="47" customFormat="1" ht="243.7" customHeight="1" x14ac:dyDescent="0.25">
      <c r="A407" s="164">
        <v>404</v>
      </c>
      <c r="B407" s="147" t="s">
        <v>3037</v>
      </c>
      <c r="C407" s="165">
        <v>3</v>
      </c>
      <c r="D407" s="228" t="s">
        <v>3038</v>
      </c>
      <c r="E407" s="169" t="s">
        <v>3185</v>
      </c>
      <c r="F407" s="252">
        <v>23448</v>
      </c>
      <c r="G407" s="169" t="s">
        <v>3213</v>
      </c>
      <c r="H407" s="165">
        <v>2018</v>
      </c>
      <c r="I407" s="170" t="s">
        <v>3214</v>
      </c>
      <c r="J407" s="413">
        <v>27194.41</v>
      </c>
      <c r="K407" s="528" t="s">
        <v>800</v>
      </c>
      <c r="L407" s="170" t="s">
        <v>3215</v>
      </c>
      <c r="M407" s="170" t="s">
        <v>3216</v>
      </c>
      <c r="N407" s="170" t="s">
        <v>3217</v>
      </c>
      <c r="O407" s="170" t="s">
        <v>3218</v>
      </c>
      <c r="P407" s="165">
        <v>6952</v>
      </c>
      <c r="Q407" s="431">
        <v>17.09</v>
      </c>
      <c r="R407" s="431">
        <v>1.37</v>
      </c>
      <c r="S407" s="431">
        <v>0.42</v>
      </c>
      <c r="T407" s="431">
        <v>26.69</v>
      </c>
      <c r="U407" s="431">
        <v>28.48</v>
      </c>
      <c r="V407" s="431">
        <v>300</v>
      </c>
      <c r="W407" s="431">
        <v>6.67</v>
      </c>
      <c r="X407" s="165" t="s">
        <v>3045</v>
      </c>
      <c r="Y407" s="165">
        <v>6</v>
      </c>
      <c r="Z407" s="165">
        <v>1</v>
      </c>
      <c r="AA407" s="165">
        <v>5</v>
      </c>
      <c r="AB407" s="165">
        <v>25</v>
      </c>
      <c r="AC407" s="165">
        <v>1</v>
      </c>
      <c r="AD407" s="165">
        <v>26.69</v>
      </c>
      <c r="AE407" s="433">
        <v>60</v>
      </c>
      <c r="AF407" s="175">
        <v>300</v>
      </c>
      <c r="AG407" s="401" t="s">
        <v>3219</v>
      </c>
      <c r="AH407" s="402" t="s">
        <v>3046</v>
      </c>
      <c r="AI407" s="341">
        <v>100</v>
      </c>
      <c r="AJ407" s="403"/>
      <c r="AK407" s="404"/>
      <c r="AL407" s="274"/>
      <c r="AM407" s="403"/>
      <c r="AN407" s="404"/>
      <c r="AO407" s="274"/>
      <c r="AP407" s="403"/>
      <c r="AQ407" s="404"/>
      <c r="AR407" s="274"/>
      <c r="AS407" s="403"/>
      <c r="AT407" s="406"/>
      <c r="AU407" s="276"/>
      <c r="AV407" s="179"/>
      <c r="AW407" s="165"/>
      <c r="AX407" s="180"/>
    </row>
    <row r="408" spans="1:50" s="88" customFormat="1" ht="66.5" x14ac:dyDescent="0.25">
      <c r="A408" s="182">
        <v>406</v>
      </c>
      <c r="B408" s="147" t="s">
        <v>8735</v>
      </c>
      <c r="C408" s="182">
        <v>2</v>
      </c>
      <c r="D408" s="183" t="s">
        <v>8736</v>
      </c>
      <c r="E408" s="184" t="s">
        <v>8737</v>
      </c>
      <c r="F408" s="182" t="s">
        <v>8738</v>
      </c>
      <c r="G408" s="184" t="s">
        <v>8739</v>
      </c>
      <c r="H408" s="182">
        <v>2003</v>
      </c>
      <c r="I408" s="185" t="s">
        <v>8740</v>
      </c>
      <c r="J408" s="186">
        <v>91804.37</v>
      </c>
      <c r="K408" s="182" t="s">
        <v>867</v>
      </c>
      <c r="L408" s="185" t="s">
        <v>8741</v>
      </c>
      <c r="M408" s="185" t="s">
        <v>8742</v>
      </c>
      <c r="N408" s="185" t="s">
        <v>8743</v>
      </c>
      <c r="O408" s="185" t="s">
        <v>8744</v>
      </c>
      <c r="P408" s="182">
        <v>108460</v>
      </c>
      <c r="Q408" s="182" t="s">
        <v>8745</v>
      </c>
      <c r="R408" s="182">
        <v>10.8</v>
      </c>
      <c r="S408" s="182">
        <v>0</v>
      </c>
      <c r="T408" s="182">
        <v>24</v>
      </c>
      <c r="U408" s="182">
        <v>24</v>
      </c>
      <c r="V408" s="182">
        <v>80</v>
      </c>
      <c r="W408" s="182">
        <v>100</v>
      </c>
      <c r="X408" s="182" t="s">
        <v>8746</v>
      </c>
      <c r="Y408" s="182">
        <v>4</v>
      </c>
      <c r="Z408" s="182">
        <v>6</v>
      </c>
      <c r="AA408" s="182">
        <v>2</v>
      </c>
      <c r="AB408" s="182">
        <v>4</v>
      </c>
      <c r="AC408" s="182"/>
      <c r="AD408" s="182">
        <v>24</v>
      </c>
      <c r="AE408" s="182">
        <v>5</v>
      </c>
      <c r="AF408" s="189">
        <v>80</v>
      </c>
      <c r="AG408" s="190" t="s">
        <v>8736</v>
      </c>
      <c r="AH408" s="182" t="s">
        <v>8747</v>
      </c>
      <c r="AI408" s="191">
        <v>40</v>
      </c>
      <c r="AJ408" s="190" t="s">
        <v>8748</v>
      </c>
      <c r="AK408" s="182" t="s">
        <v>8749</v>
      </c>
      <c r="AL408" s="191">
        <v>40</v>
      </c>
      <c r="AM408" s="190"/>
      <c r="AN408" s="182"/>
      <c r="AO408" s="191"/>
      <c r="AP408" s="190"/>
      <c r="AQ408" s="182"/>
      <c r="AR408" s="191"/>
      <c r="AS408" s="190"/>
      <c r="AT408" s="182"/>
      <c r="AU408" s="191"/>
      <c r="AV408" s="190"/>
      <c r="AW408" s="182"/>
      <c r="AX408" s="191"/>
    </row>
    <row r="409" spans="1:50" s="88" customFormat="1" ht="66.5" x14ac:dyDescent="0.25">
      <c r="A409" s="182">
        <v>406</v>
      </c>
      <c r="B409" s="147" t="s">
        <v>8735</v>
      </c>
      <c r="C409" s="182">
        <v>11</v>
      </c>
      <c r="D409" s="183" t="s">
        <v>8736</v>
      </c>
      <c r="E409" s="184" t="s">
        <v>8750</v>
      </c>
      <c r="F409" s="182" t="s">
        <v>8751</v>
      </c>
      <c r="G409" s="184" t="s">
        <v>8752</v>
      </c>
      <c r="H409" s="182">
        <v>2003</v>
      </c>
      <c r="I409" s="185" t="s">
        <v>8753</v>
      </c>
      <c r="J409" s="186">
        <v>14357.71</v>
      </c>
      <c r="K409" s="182" t="s">
        <v>867</v>
      </c>
      <c r="L409" s="185" t="s">
        <v>8741</v>
      </c>
      <c r="M409" s="185" t="s">
        <v>8742</v>
      </c>
      <c r="N409" s="185" t="s">
        <v>8754</v>
      </c>
      <c r="O409" s="185" t="s">
        <v>8755</v>
      </c>
      <c r="P409" s="182">
        <v>104206</v>
      </c>
      <c r="Q409" s="182" t="s">
        <v>8756</v>
      </c>
      <c r="R409" s="182">
        <v>1.69</v>
      </c>
      <c r="S409" s="182">
        <v>0</v>
      </c>
      <c r="T409" s="182">
        <v>24</v>
      </c>
      <c r="U409" s="182">
        <v>24</v>
      </c>
      <c r="V409" s="182">
        <v>80</v>
      </c>
      <c r="W409" s="182">
        <v>100</v>
      </c>
      <c r="X409" s="182" t="s">
        <v>8757</v>
      </c>
      <c r="Y409" s="182">
        <v>3</v>
      </c>
      <c r="Z409" s="182">
        <v>3</v>
      </c>
      <c r="AA409" s="182">
        <v>3</v>
      </c>
      <c r="AB409" s="182">
        <v>4</v>
      </c>
      <c r="AC409" s="182"/>
      <c r="AD409" s="182">
        <v>24</v>
      </c>
      <c r="AE409" s="182">
        <v>5</v>
      </c>
      <c r="AF409" s="189">
        <v>80</v>
      </c>
      <c r="AG409" s="190" t="s">
        <v>8736</v>
      </c>
      <c r="AH409" s="182" t="s">
        <v>8758</v>
      </c>
      <c r="AI409" s="191">
        <v>95</v>
      </c>
      <c r="AJ409" s="190"/>
      <c r="AK409" s="182"/>
      <c r="AL409" s="191"/>
      <c r="AM409" s="190"/>
      <c r="AN409" s="182"/>
      <c r="AO409" s="191"/>
      <c r="AP409" s="190"/>
      <c r="AQ409" s="182"/>
      <c r="AR409" s="191"/>
      <c r="AS409" s="190" t="s">
        <v>8759</v>
      </c>
      <c r="AT409" s="182" t="s">
        <v>8758</v>
      </c>
      <c r="AU409" s="191">
        <v>5</v>
      </c>
      <c r="AV409" s="190"/>
      <c r="AW409" s="182"/>
      <c r="AX409" s="191"/>
    </row>
    <row r="410" spans="1:50" s="88" customFormat="1" ht="93.05" x14ac:dyDescent="0.25">
      <c r="A410" s="182">
        <v>406</v>
      </c>
      <c r="B410" s="147" t="s">
        <v>8735</v>
      </c>
      <c r="C410" s="182">
        <v>6</v>
      </c>
      <c r="D410" s="183" t="s">
        <v>8736</v>
      </c>
      <c r="E410" s="184" t="s">
        <v>8760</v>
      </c>
      <c r="F410" s="182" t="s">
        <v>8761</v>
      </c>
      <c r="G410" s="184" t="s">
        <v>8762</v>
      </c>
      <c r="H410" s="182">
        <v>2003</v>
      </c>
      <c r="I410" s="185" t="s">
        <v>8763</v>
      </c>
      <c r="J410" s="186">
        <v>80577.39</v>
      </c>
      <c r="K410" s="182" t="s">
        <v>867</v>
      </c>
      <c r="L410" s="185" t="s">
        <v>8764</v>
      </c>
      <c r="M410" s="185" t="s">
        <v>8765</v>
      </c>
      <c r="N410" s="185" t="s">
        <v>8766</v>
      </c>
      <c r="O410" s="185" t="s">
        <v>8767</v>
      </c>
      <c r="P410" s="182">
        <v>100966</v>
      </c>
      <c r="Q410" s="182" t="s">
        <v>8768</v>
      </c>
      <c r="R410" s="182">
        <v>9.48</v>
      </c>
      <c r="S410" s="182">
        <v>5.4</v>
      </c>
      <c r="T410" s="182">
        <v>24</v>
      </c>
      <c r="U410" s="182">
        <v>29.4</v>
      </c>
      <c r="V410" s="182">
        <v>85</v>
      </c>
      <c r="W410" s="182">
        <v>100</v>
      </c>
      <c r="X410" s="182" t="s">
        <v>8746</v>
      </c>
      <c r="Y410" s="182">
        <v>3</v>
      </c>
      <c r="Z410" s="182">
        <v>11</v>
      </c>
      <c r="AA410" s="182">
        <v>5</v>
      </c>
      <c r="AB410" s="182">
        <v>4</v>
      </c>
      <c r="AC410" s="182" t="s">
        <v>2775</v>
      </c>
      <c r="AD410" s="182">
        <v>29.4</v>
      </c>
      <c r="AE410" s="182">
        <v>5</v>
      </c>
      <c r="AF410" s="189">
        <v>100</v>
      </c>
      <c r="AG410" s="190" t="s">
        <v>8736</v>
      </c>
      <c r="AH410" s="182" t="s">
        <v>8760</v>
      </c>
      <c r="AI410" s="191">
        <v>100</v>
      </c>
      <c r="AJ410" s="190"/>
      <c r="AK410" s="182"/>
      <c r="AL410" s="191"/>
      <c r="AM410" s="190"/>
      <c r="AN410" s="182"/>
      <c r="AO410" s="191"/>
      <c r="AP410" s="190"/>
      <c r="AQ410" s="182"/>
      <c r="AR410" s="191"/>
      <c r="AS410" s="190"/>
      <c r="AT410" s="182"/>
      <c r="AU410" s="191"/>
      <c r="AV410" s="190"/>
      <c r="AW410" s="182"/>
      <c r="AX410" s="191"/>
    </row>
    <row r="411" spans="1:50" s="88" customFormat="1" ht="159.55000000000001" x14ac:dyDescent="0.25">
      <c r="A411" s="182">
        <v>406</v>
      </c>
      <c r="B411" s="147" t="s">
        <v>8735</v>
      </c>
      <c r="C411" s="182">
        <v>12</v>
      </c>
      <c r="D411" s="183" t="s">
        <v>8736</v>
      </c>
      <c r="E411" s="184" t="s">
        <v>8769</v>
      </c>
      <c r="F411" s="182" t="s">
        <v>8770</v>
      </c>
      <c r="G411" s="184" t="s">
        <v>8771</v>
      </c>
      <c r="H411" s="182">
        <v>2003</v>
      </c>
      <c r="I411" s="185" t="s">
        <v>8772</v>
      </c>
      <c r="J411" s="186">
        <v>74980.52</v>
      </c>
      <c r="K411" s="182" t="s">
        <v>867</v>
      </c>
      <c r="L411" s="185" t="s">
        <v>8773</v>
      </c>
      <c r="M411" s="185" t="s">
        <v>8774</v>
      </c>
      <c r="N411" s="185" t="s">
        <v>8775</v>
      </c>
      <c r="O411" s="185" t="s">
        <v>8776</v>
      </c>
      <c r="P411" s="182">
        <v>108716</v>
      </c>
      <c r="Q411" s="182" t="s">
        <v>8777</v>
      </c>
      <c r="R411" s="182">
        <v>8.82</v>
      </c>
      <c r="S411" s="182">
        <v>8.82</v>
      </c>
      <c r="T411" s="182" t="s">
        <v>8778</v>
      </c>
      <c r="U411" s="182">
        <v>32.82</v>
      </c>
      <c r="V411" s="182">
        <v>70</v>
      </c>
      <c r="W411" s="182"/>
      <c r="X411" s="182" t="s">
        <v>8746</v>
      </c>
      <c r="Y411" s="182">
        <v>2</v>
      </c>
      <c r="Z411" s="182">
        <v>3</v>
      </c>
      <c r="AA411" s="182">
        <v>3</v>
      </c>
      <c r="AB411" s="182"/>
      <c r="AC411" s="182"/>
      <c r="AD411" s="182"/>
      <c r="AE411" s="182">
        <v>5</v>
      </c>
      <c r="AF411" s="189">
        <v>100</v>
      </c>
      <c r="AG411" s="190" t="s">
        <v>8779</v>
      </c>
      <c r="AH411" s="182" t="s">
        <v>8780</v>
      </c>
      <c r="AI411" s="191">
        <v>100</v>
      </c>
      <c r="AJ411" s="190"/>
      <c r="AK411" s="182"/>
      <c r="AL411" s="191"/>
      <c r="AM411" s="190"/>
      <c r="AN411" s="182"/>
      <c r="AO411" s="191"/>
      <c r="AP411" s="190"/>
      <c r="AQ411" s="182"/>
      <c r="AR411" s="191"/>
      <c r="AS411" s="190"/>
      <c r="AT411" s="182"/>
      <c r="AU411" s="191"/>
      <c r="AV411" s="190"/>
      <c r="AW411" s="182"/>
      <c r="AX411" s="191"/>
    </row>
    <row r="412" spans="1:50" s="88" customFormat="1" ht="186.1" x14ac:dyDescent="0.25">
      <c r="A412" s="182">
        <v>406</v>
      </c>
      <c r="B412" s="147" t="s">
        <v>8735</v>
      </c>
      <c r="C412" s="182">
        <v>15</v>
      </c>
      <c r="D412" s="183" t="s">
        <v>8736</v>
      </c>
      <c r="E412" s="184" t="s">
        <v>7362</v>
      </c>
      <c r="F412" s="182" t="s">
        <v>7363</v>
      </c>
      <c r="G412" s="184" t="s">
        <v>8781</v>
      </c>
      <c r="H412" s="182">
        <v>2004</v>
      </c>
      <c r="I412" s="185" t="s">
        <v>8782</v>
      </c>
      <c r="J412" s="186">
        <v>57084.28</v>
      </c>
      <c r="K412" s="182" t="s">
        <v>664</v>
      </c>
      <c r="L412" s="185" t="s">
        <v>8783</v>
      </c>
      <c r="M412" s="185" t="s">
        <v>8784</v>
      </c>
      <c r="N412" s="185" t="s">
        <v>8785</v>
      </c>
      <c r="O412" s="185" t="s">
        <v>8786</v>
      </c>
      <c r="P412" s="182">
        <v>111138</v>
      </c>
      <c r="Q412" s="182" t="s">
        <v>8787</v>
      </c>
      <c r="R412" s="182">
        <v>6.72</v>
      </c>
      <c r="S412" s="182">
        <v>6.4</v>
      </c>
      <c r="T412" s="182">
        <v>25</v>
      </c>
      <c r="U412" s="182">
        <v>31.4</v>
      </c>
      <c r="V412" s="182">
        <v>30</v>
      </c>
      <c r="W412" s="182"/>
      <c r="X412" s="182" t="s">
        <v>8746</v>
      </c>
      <c r="Y412" s="182">
        <v>3</v>
      </c>
      <c r="Z412" s="182">
        <v>11</v>
      </c>
      <c r="AA412" s="182">
        <v>1</v>
      </c>
      <c r="AB412" s="182">
        <v>7</v>
      </c>
      <c r="AC412" s="182"/>
      <c r="AD412" s="182">
        <v>25</v>
      </c>
      <c r="AE412" s="182">
        <v>5</v>
      </c>
      <c r="AF412" s="189">
        <v>20</v>
      </c>
      <c r="AG412" s="190" t="s">
        <v>8788</v>
      </c>
      <c r="AH412" s="182" t="s">
        <v>8789</v>
      </c>
      <c r="AI412" s="191">
        <v>100</v>
      </c>
      <c r="AJ412" s="190"/>
      <c r="AK412" s="182"/>
      <c r="AL412" s="191"/>
      <c r="AM412" s="190"/>
      <c r="AN412" s="182"/>
      <c r="AO412" s="191"/>
      <c r="AP412" s="190"/>
      <c r="AQ412" s="182"/>
      <c r="AR412" s="191"/>
      <c r="AS412" s="190"/>
      <c r="AT412" s="182"/>
      <c r="AU412" s="191"/>
      <c r="AV412" s="190"/>
      <c r="AW412" s="182"/>
      <c r="AX412" s="191"/>
    </row>
    <row r="413" spans="1:50" s="88" customFormat="1" ht="93.05" x14ac:dyDescent="0.25">
      <c r="A413" s="182">
        <v>406</v>
      </c>
      <c r="B413" s="147" t="s">
        <v>8735</v>
      </c>
      <c r="C413" s="182">
        <v>9</v>
      </c>
      <c r="D413" s="183" t="s">
        <v>8736</v>
      </c>
      <c r="E413" s="184" t="s">
        <v>8790</v>
      </c>
      <c r="F413" s="182" t="s">
        <v>8791</v>
      </c>
      <c r="G413" s="184" t="s">
        <v>8792</v>
      </c>
      <c r="H413" s="182">
        <v>2005</v>
      </c>
      <c r="I413" s="185" t="s">
        <v>8793</v>
      </c>
      <c r="J413" s="186">
        <v>40060</v>
      </c>
      <c r="K413" s="182" t="s">
        <v>664</v>
      </c>
      <c r="L413" s="185" t="s">
        <v>8794</v>
      </c>
      <c r="M413" s="185" t="s">
        <v>8795</v>
      </c>
      <c r="N413" s="185" t="s">
        <v>8796</v>
      </c>
      <c r="O413" s="185" t="s">
        <v>8797</v>
      </c>
      <c r="P413" s="182" t="s">
        <v>8798</v>
      </c>
      <c r="Q413" s="182" t="s">
        <v>8799</v>
      </c>
      <c r="R413" s="182">
        <v>4.71</v>
      </c>
      <c r="S413" s="182" t="s">
        <v>8800</v>
      </c>
      <c r="T413" s="182" t="s">
        <v>8801</v>
      </c>
      <c r="U413" s="182" t="s">
        <v>8802</v>
      </c>
      <c r="V413" s="182">
        <v>70</v>
      </c>
      <c r="W413" s="182">
        <v>100</v>
      </c>
      <c r="X413" s="182" t="s">
        <v>8746</v>
      </c>
      <c r="Y413" s="182">
        <v>3</v>
      </c>
      <c r="Z413" s="182">
        <v>2</v>
      </c>
      <c r="AA413" s="182">
        <v>1</v>
      </c>
      <c r="AB413" s="182">
        <v>60</v>
      </c>
      <c r="AC413" s="182"/>
      <c r="AD413" s="182" t="s">
        <v>8803</v>
      </c>
      <c r="AE413" s="182">
        <v>5</v>
      </c>
      <c r="AF413" s="189">
        <v>50</v>
      </c>
      <c r="AG413" s="190" t="s">
        <v>8736</v>
      </c>
      <c r="AH413" s="182" t="s">
        <v>4062</v>
      </c>
      <c r="AI413" s="191"/>
      <c r="AJ413" s="190"/>
      <c r="AK413" s="182"/>
      <c r="AL413" s="191"/>
      <c r="AM413" s="190"/>
      <c r="AN413" s="182"/>
      <c r="AO413" s="191"/>
      <c r="AP413" s="190"/>
      <c r="AQ413" s="182"/>
      <c r="AR413" s="191"/>
      <c r="AS413" s="190"/>
      <c r="AT413" s="182"/>
      <c r="AU413" s="191"/>
      <c r="AV413" s="190"/>
      <c r="AW413" s="182"/>
      <c r="AX413" s="191"/>
    </row>
    <row r="414" spans="1:50" s="88" customFormat="1" ht="106.35" x14ac:dyDescent="0.25">
      <c r="A414" s="182">
        <v>406</v>
      </c>
      <c r="B414" s="147" t="s">
        <v>8735</v>
      </c>
      <c r="C414" s="182">
        <v>16</v>
      </c>
      <c r="D414" s="183" t="s">
        <v>8779</v>
      </c>
      <c r="E414" s="184" t="s">
        <v>8804</v>
      </c>
      <c r="F414" s="182" t="s">
        <v>8805</v>
      </c>
      <c r="G414" s="184" t="s">
        <v>8806</v>
      </c>
      <c r="H414" s="182">
        <v>2010</v>
      </c>
      <c r="I414" s="185" t="s">
        <v>8807</v>
      </c>
      <c r="J414" s="186">
        <v>23988</v>
      </c>
      <c r="K414" s="182" t="s">
        <v>8779</v>
      </c>
      <c r="L414" s="185" t="s">
        <v>8808</v>
      </c>
      <c r="M414" s="185" t="s">
        <v>8795</v>
      </c>
      <c r="N414" s="185" t="s">
        <v>8809</v>
      </c>
      <c r="O414" s="185" t="s">
        <v>8810</v>
      </c>
      <c r="P414" s="182" t="s">
        <v>8811</v>
      </c>
      <c r="Q414" s="182" t="s">
        <v>8812</v>
      </c>
      <c r="R414" s="182">
        <v>2.82</v>
      </c>
      <c r="S414" s="182">
        <v>26.02</v>
      </c>
      <c r="T414" s="182">
        <v>48.98</v>
      </c>
      <c r="U414" s="182">
        <v>75</v>
      </c>
      <c r="V414" s="182">
        <v>60</v>
      </c>
      <c r="W414" s="182">
        <v>100</v>
      </c>
      <c r="X414" s="182" t="s">
        <v>8746</v>
      </c>
      <c r="Y414" s="182">
        <v>4</v>
      </c>
      <c r="Z414" s="182">
        <v>5</v>
      </c>
      <c r="AA414" s="182">
        <v>5</v>
      </c>
      <c r="AB414" s="182">
        <v>17</v>
      </c>
      <c r="AC414" s="182"/>
      <c r="AD414" s="182">
        <v>48.98</v>
      </c>
      <c r="AE414" s="182">
        <v>5</v>
      </c>
      <c r="AF414" s="189">
        <v>50</v>
      </c>
      <c r="AG414" s="190" t="s">
        <v>8779</v>
      </c>
      <c r="AH414" s="182" t="s">
        <v>8813</v>
      </c>
      <c r="AI414" s="191">
        <v>75</v>
      </c>
      <c r="AJ414" s="190"/>
      <c r="AK414" s="182"/>
      <c r="AL414" s="191"/>
      <c r="AM414" s="190"/>
      <c r="AN414" s="182"/>
      <c r="AO414" s="191"/>
      <c r="AP414" s="190"/>
      <c r="AQ414" s="182"/>
      <c r="AR414" s="191"/>
      <c r="AS414" s="190"/>
      <c r="AT414" s="182"/>
      <c r="AU414" s="191"/>
      <c r="AV414" s="190"/>
      <c r="AW414" s="182"/>
      <c r="AX414" s="191"/>
    </row>
    <row r="415" spans="1:50" s="88" customFormat="1" ht="53.2" x14ac:dyDescent="0.25">
      <c r="A415" s="182">
        <v>406</v>
      </c>
      <c r="B415" s="147" t="s">
        <v>8735</v>
      </c>
      <c r="C415" s="182">
        <v>7</v>
      </c>
      <c r="D415" s="183" t="s">
        <v>8779</v>
      </c>
      <c r="E415" s="184" t="s">
        <v>8814</v>
      </c>
      <c r="F415" s="182">
        <v>13334</v>
      </c>
      <c r="G415" s="184" t="s">
        <v>8815</v>
      </c>
      <c r="H415" s="182">
        <v>2012</v>
      </c>
      <c r="I415" s="185" t="s">
        <v>8816</v>
      </c>
      <c r="J415" s="186">
        <v>23709</v>
      </c>
      <c r="K415" s="182" t="s">
        <v>8779</v>
      </c>
      <c r="L415" s="185" t="s">
        <v>8817</v>
      </c>
      <c r="M415" s="185" t="s">
        <v>8818</v>
      </c>
      <c r="N415" s="185" t="s">
        <v>8819</v>
      </c>
      <c r="O415" s="185" t="s">
        <v>8820</v>
      </c>
      <c r="P415" s="182">
        <v>114468</v>
      </c>
      <c r="Q415" s="182" t="s">
        <v>8821</v>
      </c>
      <c r="R415" s="182">
        <v>2.79</v>
      </c>
      <c r="S415" s="182">
        <v>1.27</v>
      </c>
      <c r="T415" s="182">
        <v>3.44</v>
      </c>
      <c r="U415" s="182">
        <v>7.5</v>
      </c>
      <c r="V415" s="182">
        <v>50</v>
      </c>
      <c r="W415" s="182">
        <v>100</v>
      </c>
      <c r="X415" s="182" t="s">
        <v>8746</v>
      </c>
      <c r="Y415" s="182">
        <v>2</v>
      </c>
      <c r="Z415" s="182">
        <v>5</v>
      </c>
      <c r="AA415" s="182">
        <v>5</v>
      </c>
      <c r="AB415" s="182">
        <v>11</v>
      </c>
      <c r="AC415" s="182"/>
      <c r="AD415" s="182"/>
      <c r="AE415" s="182">
        <v>5</v>
      </c>
      <c r="AF415" s="189">
        <v>25</v>
      </c>
      <c r="AG415" s="190" t="s">
        <v>8779</v>
      </c>
      <c r="AH415" s="182" t="s">
        <v>8814</v>
      </c>
      <c r="AI415" s="191">
        <v>5</v>
      </c>
      <c r="AJ415" s="190" t="s">
        <v>2443</v>
      </c>
      <c r="AK415" s="182" t="s">
        <v>8822</v>
      </c>
      <c r="AL415" s="191">
        <v>20</v>
      </c>
      <c r="AM415" s="190"/>
      <c r="AN415" s="182"/>
      <c r="AO415" s="191"/>
      <c r="AP415" s="190"/>
      <c r="AQ415" s="182"/>
      <c r="AR415" s="191"/>
      <c r="AS415" s="190"/>
      <c r="AT415" s="182"/>
      <c r="AU415" s="191"/>
      <c r="AV415" s="190"/>
      <c r="AW415" s="182"/>
      <c r="AX415" s="191"/>
    </row>
    <row r="416" spans="1:50" s="88" customFormat="1" ht="53.2" x14ac:dyDescent="0.25">
      <c r="A416" s="182">
        <v>406</v>
      </c>
      <c r="B416" s="147" t="s">
        <v>8735</v>
      </c>
      <c r="C416" s="182">
        <v>2</v>
      </c>
      <c r="D416" s="183" t="s">
        <v>8736</v>
      </c>
      <c r="E416" s="184" t="s">
        <v>8823</v>
      </c>
      <c r="F416" s="182" t="s">
        <v>8824</v>
      </c>
      <c r="G416" s="184" t="s">
        <v>8825</v>
      </c>
      <c r="H416" s="182">
        <v>2011</v>
      </c>
      <c r="I416" s="185" t="s">
        <v>8826</v>
      </c>
      <c r="J416" s="186">
        <v>32560</v>
      </c>
      <c r="K416" s="182" t="s">
        <v>8827</v>
      </c>
      <c r="L416" s="185" t="s">
        <v>8828</v>
      </c>
      <c r="M416" s="185" t="s">
        <v>8829</v>
      </c>
      <c r="N416" s="185" t="s">
        <v>8830</v>
      </c>
      <c r="O416" s="185" t="s">
        <v>8831</v>
      </c>
      <c r="P416" s="182">
        <v>114402</v>
      </c>
      <c r="Q416" s="182" t="s">
        <v>8832</v>
      </c>
      <c r="R416" s="182">
        <v>3.83</v>
      </c>
      <c r="S416" s="182" t="s">
        <v>2775</v>
      </c>
      <c r="T416" s="182">
        <v>24</v>
      </c>
      <c r="U416" s="182">
        <v>24</v>
      </c>
      <c r="V416" s="182">
        <v>80</v>
      </c>
      <c r="W416" s="182">
        <v>100</v>
      </c>
      <c r="X416" s="182" t="s">
        <v>8746</v>
      </c>
      <c r="Y416" s="182">
        <v>4</v>
      </c>
      <c r="Z416" s="182">
        <v>6</v>
      </c>
      <c r="AA416" s="182">
        <v>2</v>
      </c>
      <c r="AB416" s="182">
        <v>4</v>
      </c>
      <c r="AC416" s="182" t="s">
        <v>2775</v>
      </c>
      <c r="AD416" s="182" t="s">
        <v>2775</v>
      </c>
      <c r="AE416" s="182">
        <v>5</v>
      </c>
      <c r="AF416" s="189">
        <v>80</v>
      </c>
      <c r="AG416" s="190" t="s">
        <v>8736</v>
      </c>
      <c r="AH416" s="182" t="s">
        <v>8833</v>
      </c>
      <c r="AI416" s="191">
        <v>60</v>
      </c>
      <c r="AJ416" s="190" t="s">
        <v>4061</v>
      </c>
      <c r="AK416" s="182" t="s">
        <v>8834</v>
      </c>
      <c r="AL416" s="191">
        <v>20</v>
      </c>
      <c r="AM416" s="190"/>
      <c r="AN416" s="182"/>
      <c r="AO416" s="191"/>
      <c r="AP416" s="190"/>
      <c r="AQ416" s="182"/>
      <c r="AR416" s="191"/>
      <c r="AS416" s="190"/>
      <c r="AT416" s="182"/>
      <c r="AU416" s="191"/>
      <c r="AV416" s="190"/>
      <c r="AW416" s="182"/>
      <c r="AX416" s="191"/>
    </row>
    <row r="417" spans="1:50" s="88" customFormat="1" ht="53.2" x14ac:dyDescent="0.25">
      <c r="A417" s="182">
        <v>406</v>
      </c>
      <c r="B417" s="147" t="s">
        <v>8735</v>
      </c>
      <c r="C417" s="182">
        <v>3</v>
      </c>
      <c r="D417" s="183" t="s">
        <v>8779</v>
      </c>
      <c r="E417" s="184" t="s">
        <v>8835</v>
      </c>
      <c r="F417" s="182" t="s">
        <v>8836</v>
      </c>
      <c r="G417" s="184" t="s">
        <v>8837</v>
      </c>
      <c r="H417" s="182">
        <v>2014</v>
      </c>
      <c r="I417" s="185" t="s">
        <v>8838</v>
      </c>
      <c r="J417" s="186">
        <v>140228</v>
      </c>
      <c r="K417" s="182" t="s">
        <v>8839</v>
      </c>
      <c r="L417" s="185" t="s">
        <v>8808</v>
      </c>
      <c r="M417" s="185" t="s">
        <v>8795</v>
      </c>
      <c r="N417" s="185" t="s">
        <v>8840</v>
      </c>
      <c r="O417" s="185" t="s">
        <v>8841</v>
      </c>
      <c r="P417" s="182">
        <v>115107</v>
      </c>
      <c r="Q417" s="182" t="s">
        <v>8842</v>
      </c>
      <c r="R417" s="182">
        <v>16.5</v>
      </c>
      <c r="S417" s="182" t="s">
        <v>8843</v>
      </c>
      <c r="T417" s="182" t="s">
        <v>8844</v>
      </c>
      <c r="U417" s="182" t="s">
        <v>8845</v>
      </c>
      <c r="V417" s="182">
        <v>0.9</v>
      </c>
      <c r="W417" s="182">
        <v>50</v>
      </c>
      <c r="X417" s="182" t="s">
        <v>8746</v>
      </c>
      <c r="Y417" s="182"/>
      <c r="Z417" s="182">
        <v>8</v>
      </c>
      <c r="AA417" s="182">
        <v>2</v>
      </c>
      <c r="AB417" s="182">
        <v>17</v>
      </c>
      <c r="AC417" s="182" t="s">
        <v>2775</v>
      </c>
      <c r="AD417" s="182">
        <v>97</v>
      </c>
      <c r="AE417" s="182">
        <v>5</v>
      </c>
      <c r="AF417" s="189">
        <v>100</v>
      </c>
      <c r="AG417" s="190" t="s">
        <v>8846</v>
      </c>
      <c r="AH417" s="182" t="s">
        <v>8847</v>
      </c>
      <c r="AI417" s="191">
        <v>50</v>
      </c>
      <c r="AJ417" s="190"/>
      <c r="AK417" s="182"/>
      <c r="AL417" s="191"/>
      <c r="AM417" s="190"/>
      <c r="AN417" s="182"/>
      <c r="AO417" s="191"/>
      <c r="AP417" s="190"/>
      <c r="AQ417" s="182"/>
      <c r="AR417" s="191"/>
      <c r="AS417" s="190"/>
      <c r="AT417" s="182"/>
      <c r="AU417" s="191"/>
      <c r="AV417" s="190"/>
      <c r="AW417" s="182"/>
      <c r="AX417" s="191"/>
    </row>
    <row r="418" spans="1:50" s="88" customFormat="1" ht="172.8" x14ac:dyDescent="0.25">
      <c r="A418" s="182">
        <v>406</v>
      </c>
      <c r="B418" s="147" t="s">
        <v>8735</v>
      </c>
      <c r="C418" s="182">
        <v>4</v>
      </c>
      <c r="D418" s="183" t="s">
        <v>8736</v>
      </c>
      <c r="E418" s="184" t="s">
        <v>4062</v>
      </c>
      <c r="F418" s="182" t="s">
        <v>8848</v>
      </c>
      <c r="G418" s="184" t="s">
        <v>8849</v>
      </c>
      <c r="H418" s="182">
        <v>2014</v>
      </c>
      <c r="I418" s="185" t="s">
        <v>8850</v>
      </c>
      <c r="J418" s="186">
        <v>57836</v>
      </c>
      <c r="K418" s="182" t="s">
        <v>8851</v>
      </c>
      <c r="L418" s="185" t="s">
        <v>8852</v>
      </c>
      <c r="M418" s="185" t="s">
        <v>8853</v>
      </c>
      <c r="N418" s="185" t="s">
        <v>8854</v>
      </c>
      <c r="O418" s="185" t="s">
        <v>8855</v>
      </c>
      <c r="P418" s="182" t="s">
        <v>8856</v>
      </c>
      <c r="Q418" s="182" t="s">
        <v>8832</v>
      </c>
      <c r="R418" s="182">
        <v>6.8</v>
      </c>
      <c r="S418" s="182" t="s">
        <v>2775</v>
      </c>
      <c r="T418" s="182">
        <v>24</v>
      </c>
      <c r="U418" s="182">
        <v>245</v>
      </c>
      <c r="V418" s="182">
        <v>50</v>
      </c>
      <c r="W418" s="182">
        <v>60</v>
      </c>
      <c r="X418" s="182" t="s">
        <v>8746</v>
      </c>
      <c r="Y418" s="182">
        <v>4</v>
      </c>
      <c r="Z418" s="182">
        <v>6</v>
      </c>
      <c r="AA418" s="182">
        <v>3</v>
      </c>
      <c r="AB418" s="182">
        <v>4</v>
      </c>
      <c r="AC418" s="182"/>
      <c r="AD418" s="182">
        <v>24</v>
      </c>
      <c r="AE418" s="182">
        <v>5</v>
      </c>
      <c r="AF418" s="189">
        <v>25</v>
      </c>
      <c r="AG418" s="190" t="s">
        <v>8736</v>
      </c>
      <c r="AH418" s="182" t="s">
        <v>8857</v>
      </c>
      <c r="AI418" s="191">
        <v>25</v>
      </c>
      <c r="AJ418" s="190" t="s">
        <v>8748</v>
      </c>
      <c r="AK418" s="182"/>
      <c r="AL418" s="191">
        <v>25</v>
      </c>
      <c r="AM418" s="190"/>
      <c r="AN418" s="182"/>
      <c r="AO418" s="191"/>
      <c r="AP418" s="190"/>
      <c r="AQ418" s="182"/>
      <c r="AR418" s="191"/>
      <c r="AS418" s="190"/>
      <c r="AT418" s="182"/>
      <c r="AU418" s="191"/>
      <c r="AV418" s="190"/>
      <c r="AW418" s="182"/>
      <c r="AX418" s="191"/>
    </row>
    <row r="419" spans="1:50" s="88" customFormat="1" ht="79.75" x14ac:dyDescent="0.25">
      <c r="A419" s="182">
        <v>406</v>
      </c>
      <c r="B419" s="147" t="s">
        <v>8735</v>
      </c>
      <c r="C419" s="182">
        <v>4</v>
      </c>
      <c r="D419" s="183" t="s">
        <v>8858</v>
      </c>
      <c r="E419" s="184" t="s">
        <v>8859</v>
      </c>
      <c r="F419" s="182" t="s">
        <v>8860</v>
      </c>
      <c r="G419" s="184" t="s">
        <v>8861</v>
      </c>
      <c r="H419" s="182">
        <v>2016</v>
      </c>
      <c r="I419" s="185" t="s">
        <v>8862</v>
      </c>
      <c r="J419" s="186">
        <v>197795.61</v>
      </c>
      <c r="K419" s="182" t="s">
        <v>8863</v>
      </c>
      <c r="L419" s="185" t="s">
        <v>8864</v>
      </c>
      <c r="M419" s="185" t="s">
        <v>8865</v>
      </c>
      <c r="N419" s="185" t="s">
        <v>8866</v>
      </c>
      <c r="O419" s="185" t="s">
        <v>8867</v>
      </c>
      <c r="P419" s="182">
        <v>115380</v>
      </c>
      <c r="Q419" s="182" t="s">
        <v>8868</v>
      </c>
      <c r="R419" s="182">
        <v>23.27</v>
      </c>
      <c r="S419" s="182" t="s">
        <v>8869</v>
      </c>
      <c r="T419" s="182" t="s">
        <v>8870</v>
      </c>
      <c r="U419" s="182" t="s">
        <v>8871</v>
      </c>
      <c r="V419" s="182">
        <v>50</v>
      </c>
      <c r="W419" s="182">
        <v>20</v>
      </c>
      <c r="X419" s="182" t="s">
        <v>8746</v>
      </c>
      <c r="Y419" s="182">
        <v>3</v>
      </c>
      <c r="Z419" s="182">
        <v>2</v>
      </c>
      <c r="AA419" s="182">
        <v>3</v>
      </c>
      <c r="AB419" s="182" t="s">
        <v>8872</v>
      </c>
      <c r="AC419" s="182"/>
      <c r="AD419" s="182">
        <v>24</v>
      </c>
      <c r="AE419" s="182">
        <v>5</v>
      </c>
      <c r="AF419" s="189">
        <v>79</v>
      </c>
      <c r="AG419" s="190" t="s">
        <v>8736</v>
      </c>
      <c r="AH419" s="182" t="s">
        <v>8873</v>
      </c>
      <c r="AI419" s="191">
        <v>2.5</v>
      </c>
      <c r="AJ419" s="190"/>
      <c r="AK419" s="182"/>
      <c r="AL419" s="191"/>
      <c r="AM419" s="190"/>
      <c r="AN419" s="182"/>
      <c r="AO419" s="191"/>
      <c r="AP419" s="190"/>
      <c r="AQ419" s="182"/>
      <c r="AR419" s="191"/>
      <c r="AS419" s="190"/>
      <c r="AT419" s="182"/>
      <c r="AU419" s="191"/>
      <c r="AV419" s="190"/>
      <c r="AW419" s="182"/>
      <c r="AX419" s="191"/>
    </row>
    <row r="420" spans="1:50" s="88" customFormat="1" ht="79.75" x14ac:dyDescent="0.25">
      <c r="A420" s="182">
        <v>406</v>
      </c>
      <c r="B420" s="147" t="s">
        <v>8735</v>
      </c>
      <c r="C420" s="182">
        <v>3</v>
      </c>
      <c r="D420" s="183" t="s">
        <v>8736</v>
      </c>
      <c r="E420" s="184" t="s">
        <v>4062</v>
      </c>
      <c r="F420" s="182" t="s">
        <v>8848</v>
      </c>
      <c r="G420" s="184" t="s">
        <v>8874</v>
      </c>
      <c r="H420" s="182">
        <v>2016</v>
      </c>
      <c r="I420" s="185" t="s">
        <v>8875</v>
      </c>
      <c r="J420" s="186">
        <v>22628.959999999999</v>
      </c>
      <c r="K420" s="182" t="s">
        <v>8736</v>
      </c>
      <c r="L420" s="185" t="s">
        <v>8852</v>
      </c>
      <c r="M420" s="185" t="s">
        <v>8876</v>
      </c>
      <c r="N420" s="185" t="s">
        <v>8877</v>
      </c>
      <c r="O420" s="185" t="s">
        <v>8878</v>
      </c>
      <c r="P420" s="182">
        <v>115364</v>
      </c>
      <c r="Q420" s="182" t="s">
        <v>8832</v>
      </c>
      <c r="R420" s="182">
        <v>2.66</v>
      </c>
      <c r="S420" s="182" t="s">
        <v>2775</v>
      </c>
      <c r="T420" s="182">
        <v>24</v>
      </c>
      <c r="U420" s="182">
        <v>25</v>
      </c>
      <c r="V420" s="182">
        <v>50</v>
      </c>
      <c r="W420" s="182">
        <v>20</v>
      </c>
      <c r="X420" s="182" t="s">
        <v>8879</v>
      </c>
      <c r="Y420" s="182">
        <v>4</v>
      </c>
      <c r="Z420" s="182">
        <v>8</v>
      </c>
      <c r="AA420" s="182">
        <v>2</v>
      </c>
      <c r="AB420" s="182">
        <v>4</v>
      </c>
      <c r="AC420" s="182"/>
      <c r="AD420" s="182">
        <v>24</v>
      </c>
      <c r="AE420" s="182">
        <v>5</v>
      </c>
      <c r="AF420" s="189">
        <v>25</v>
      </c>
      <c r="AG420" s="190" t="s">
        <v>8736</v>
      </c>
      <c r="AH420" s="182" t="s">
        <v>8857</v>
      </c>
      <c r="AI420" s="191">
        <v>25</v>
      </c>
      <c r="AJ420" s="190" t="s">
        <v>8748</v>
      </c>
      <c r="AK420" s="182"/>
      <c r="AL420" s="191">
        <v>25</v>
      </c>
      <c r="AM420" s="190"/>
      <c r="AN420" s="182"/>
      <c r="AO420" s="191"/>
      <c r="AP420" s="190"/>
      <c r="AQ420" s="182"/>
      <c r="AR420" s="191"/>
      <c r="AS420" s="190"/>
      <c r="AT420" s="182"/>
      <c r="AU420" s="191"/>
      <c r="AV420" s="190"/>
      <c r="AW420" s="182"/>
      <c r="AX420" s="191"/>
    </row>
    <row r="421" spans="1:50" s="88" customFormat="1" ht="132.94999999999999" x14ac:dyDescent="0.25">
      <c r="A421" s="182">
        <v>406</v>
      </c>
      <c r="B421" s="147" t="s">
        <v>8735</v>
      </c>
      <c r="C421" s="182"/>
      <c r="D421" s="183" t="s">
        <v>8779</v>
      </c>
      <c r="E421" s="184" t="s">
        <v>8880</v>
      </c>
      <c r="F421" s="182" t="s">
        <v>8881</v>
      </c>
      <c r="G421" s="184" t="s">
        <v>8882</v>
      </c>
      <c r="H421" s="182">
        <v>2017</v>
      </c>
      <c r="I421" s="185" t="s">
        <v>8883</v>
      </c>
      <c r="J421" s="186">
        <v>174461.55</v>
      </c>
      <c r="K421" s="182" t="s">
        <v>694</v>
      </c>
      <c r="L421" s="185" t="s">
        <v>8884</v>
      </c>
      <c r="M421" s="185" t="s">
        <v>8885</v>
      </c>
      <c r="N421" s="185" t="s">
        <v>8886</v>
      </c>
      <c r="O421" s="185" t="s">
        <v>8887</v>
      </c>
      <c r="P421" s="182">
        <v>115768</v>
      </c>
      <c r="Q421" s="182" t="s">
        <v>8888</v>
      </c>
      <c r="R421" s="182">
        <v>20.52</v>
      </c>
      <c r="S421" s="182">
        <v>80</v>
      </c>
      <c r="T421" s="182">
        <v>75</v>
      </c>
      <c r="U421" s="182">
        <v>165</v>
      </c>
      <c r="V421" s="182">
        <v>70</v>
      </c>
      <c r="W421" s="182">
        <v>10</v>
      </c>
      <c r="X421" s="182" t="s">
        <v>8746</v>
      </c>
      <c r="Y421" s="182">
        <v>3</v>
      </c>
      <c r="Z421" s="182">
        <v>3</v>
      </c>
      <c r="AA421" s="182">
        <v>2</v>
      </c>
      <c r="AB421" s="182">
        <v>17</v>
      </c>
      <c r="AC421" s="182"/>
      <c r="AD421" s="182">
        <v>75</v>
      </c>
      <c r="AE421" s="182">
        <v>5</v>
      </c>
      <c r="AF421" s="189">
        <v>100</v>
      </c>
      <c r="AG421" s="190" t="s">
        <v>8779</v>
      </c>
      <c r="AH421" s="182" t="s">
        <v>8889</v>
      </c>
      <c r="AI421" s="191">
        <v>20</v>
      </c>
      <c r="AJ421" s="190" t="s">
        <v>2443</v>
      </c>
      <c r="AK421" s="182" t="s">
        <v>8890</v>
      </c>
      <c r="AL421" s="191">
        <v>20</v>
      </c>
      <c r="AM421" s="190" t="s">
        <v>6440</v>
      </c>
      <c r="AN421" s="182" t="s">
        <v>8891</v>
      </c>
      <c r="AO421" s="191">
        <v>20</v>
      </c>
      <c r="AP421" s="190"/>
      <c r="AQ421" s="182"/>
      <c r="AR421" s="191"/>
      <c r="AS421" s="190" t="s">
        <v>8892</v>
      </c>
      <c r="AT421" s="182" t="s">
        <v>8893</v>
      </c>
      <c r="AU421" s="191">
        <v>40</v>
      </c>
      <c r="AV421" s="190"/>
      <c r="AW421" s="182"/>
      <c r="AX421" s="191"/>
    </row>
    <row r="422" spans="1:50" s="88" customFormat="1" ht="93.05" x14ac:dyDescent="0.25">
      <c r="A422" s="182">
        <v>406</v>
      </c>
      <c r="B422" s="147" t="s">
        <v>8735</v>
      </c>
      <c r="C422" s="182"/>
      <c r="D422" s="183" t="s">
        <v>8736</v>
      </c>
      <c r="E422" s="184" t="s">
        <v>8894</v>
      </c>
      <c r="F422" s="182">
        <v>36857</v>
      </c>
      <c r="G422" s="184" t="s">
        <v>8895</v>
      </c>
      <c r="H422" s="182">
        <v>2017</v>
      </c>
      <c r="I422" s="185" t="s">
        <v>8896</v>
      </c>
      <c r="J422" s="186">
        <v>266724.69</v>
      </c>
      <c r="K422" s="182" t="s">
        <v>694</v>
      </c>
      <c r="L422" s="185" t="s">
        <v>8897</v>
      </c>
      <c r="M422" s="185" t="s">
        <v>8898</v>
      </c>
      <c r="N422" s="185" t="s">
        <v>8899</v>
      </c>
      <c r="O422" s="185" t="s">
        <v>8900</v>
      </c>
      <c r="P422" s="182" t="s">
        <v>8901</v>
      </c>
      <c r="Q422" s="182" t="s">
        <v>8902</v>
      </c>
      <c r="R422" s="182">
        <v>31.38</v>
      </c>
      <c r="S422" s="182">
        <v>8</v>
      </c>
      <c r="T422" s="182">
        <v>10.11</v>
      </c>
      <c r="U422" s="182">
        <v>50.49</v>
      </c>
      <c r="V422" s="182">
        <v>20</v>
      </c>
      <c r="W422" s="182">
        <v>10</v>
      </c>
      <c r="X422" s="182" t="s">
        <v>8746</v>
      </c>
      <c r="Y422" s="182">
        <v>3</v>
      </c>
      <c r="Z422" s="182">
        <v>11</v>
      </c>
      <c r="AA422" s="182">
        <v>5</v>
      </c>
      <c r="AB422" s="182">
        <v>4</v>
      </c>
      <c r="AC422" s="182"/>
      <c r="AD422" s="182">
        <v>24</v>
      </c>
      <c r="AE422" s="182">
        <v>5</v>
      </c>
      <c r="AF422" s="189"/>
      <c r="AG422" s="190"/>
      <c r="AH422" s="182"/>
      <c r="AI422" s="191"/>
      <c r="AJ422" s="190"/>
      <c r="AK422" s="182"/>
      <c r="AL422" s="191"/>
      <c r="AM422" s="190"/>
      <c r="AN422" s="182"/>
      <c r="AO422" s="191"/>
      <c r="AP422" s="190"/>
      <c r="AQ422" s="182"/>
      <c r="AR422" s="191"/>
      <c r="AS422" s="190"/>
      <c r="AT422" s="182"/>
      <c r="AU422" s="191"/>
      <c r="AV422" s="190"/>
      <c r="AW422" s="182"/>
      <c r="AX422" s="191"/>
    </row>
    <row r="423" spans="1:50" s="88" customFormat="1" ht="119.65" x14ac:dyDescent="0.25">
      <c r="A423" s="182">
        <v>406</v>
      </c>
      <c r="B423" s="147" t="s">
        <v>8735</v>
      </c>
      <c r="C423" s="182"/>
      <c r="D423" s="183" t="s">
        <v>8736</v>
      </c>
      <c r="E423" s="184" t="s">
        <v>8903</v>
      </c>
      <c r="F423" s="182">
        <v>18884</v>
      </c>
      <c r="G423" s="184" t="s">
        <v>8904</v>
      </c>
      <c r="H423" s="182">
        <v>2018</v>
      </c>
      <c r="I423" s="185" t="s">
        <v>8905</v>
      </c>
      <c r="J423" s="186">
        <v>21826.639999999999</v>
      </c>
      <c r="K423" s="233" t="s">
        <v>2789</v>
      </c>
      <c r="L423" s="185" t="s">
        <v>8906</v>
      </c>
      <c r="M423" s="185" t="s">
        <v>8907</v>
      </c>
      <c r="N423" s="185" t="s">
        <v>8908</v>
      </c>
      <c r="O423" s="185" t="s">
        <v>8909</v>
      </c>
      <c r="P423" s="182">
        <v>116229</v>
      </c>
      <c r="Q423" s="182" t="s">
        <v>8910</v>
      </c>
      <c r="R423" s="182">
        <v>2.57</v>
      </c>
      <c r="S423" s="182">
        <v>42.76</v>
      </c>
      <c r="T423" s="182">
        <v>3.44</v>
      </c>
      <c r="U423" s="182">
        <v>46.199999999999996</v>
      </c>
      <c r="V423" s="182" t="s">
        <v>8911</v>
      </c>
      <c r="W423" s="182">
        <v>0</v>
      </c>
      <c r="X423" s="182" t="s">
        <v>8879</v>
      </c>
      <c r="Y423" s="182">
        <v>2</v>
      </c>
      <c r="Z423" s="182">
        <v>3</v>
      </c>
      <c r="AA423" s="182"/>
      <c r="AB423" s="182" t="s">
        <v>8912</v>
      </c>
      <c r="AC423" s="182"/>
      <c r="AD423" s="182" t="s">
        <v>8913</v>
      </c>
      <c r="AE423" s="182">
        <v>5</v>
      </c>
      <c r="AF423" s="189"/>
      <c r="AG423" s="190"/>
      <c r="AH423" s="182"/>
      <c r="AI423" s="191"/>
      <c r="AJ423" s="190"/>
      <c r="AK423" s="182"/>
      <c r="AL423" s="191"/>
      <c r="AM423" s="190"/>
      <c r="AN423" s="182"/>
      <c r="AO423" s="191"/>
      <c r="AP423" s="190"/>
      <c r="AQ423" s="182"/>
      <c r="AR423" s="191"/>
      <c r="AS423" s="190"/>
      <c r="AT423" s="182"/>
      <c r="AU423" s="191"/>
      <c r="AV423" s="190"/>
      <c r="AW423" s="182"/>
      <c r="AX423" s="191"/>
    </row>
    <row r="424" spans="1:50" s="88" customFormat="1" ht="119.65" x14ac:dyDescent="0.25">
      <c r="A424" s="182">
        <v>406</v>
      </c>
      <c r="B424" s="147" t="s">
        <v>8735</v>
      </c>
      <c r="C424" s="182"/>
      <c r="D424" s="183" t="s">
        <v>8736</v>
      </c>
      <c r="E424" s="184" t="s">
        <v>8914</v>
      </c>
      <c r="F424" s="182">
        <v>25841</v>
      </c>
      <c r="G424" s="184" t="s">
        <v>8915</v>
      </c>
      <c r="H424" s="182">
        <v>2018</v>
      </c>
      <c r="I424" s="185" t="s">
        <v>8915</v>
      </c>
      <c r="J424" s="186">
        <v>23135.77</v>
      </c>
      <c r="K424" s="233" t="s">
        <v>2789</v>
      </c>
      <c r="L424" s="185" t="s">
        <v>8916</v>
      </c>
      <c r="M424" s="185" t="s">
        <v>8917</v>
      </c>
      <c r="N424" s="185" t="s">
        <v>8918</v>
      </c>
      <c r="O424" s="185" t="s">
        <v>8919</v>
      </c>
      <c r="P424" s="182">
        <v>115957</v>
      </c>
      <c r="Q424" s="182" t="s">
        <v>8832</v>
      </c>
      <c r="R424" s="182">
        <v>2.72</v>
      </c>
      <c r="S424" s="182" t="s">
        <v>2775</v>
      </c>
      <c r="T424" s="182">
        <v>24</v>
      </c>
      <c r="U424" s="182">
        <v>24</v>
      </c>
      <c r="V424" s="182">
        <v>50</v>
      </c>
      <c r="W424" s="182">
        <v>0</v>
      </c>
      <c r="X424" s="182" t="s">
        <v>8879</v>
      </c>
      <c r="Y424" s="182">
        <v>4</v>
      </c>
      <c r="Z424" s="182">
        <v>6</v>
      </c>
      <c r="AA424" s="182">
        <v>2</v>
      </c>
      <c r="AB424" s="182">
        <v>4</v>
      </c>
      <c r="AC424" s="182"/>
      <c r="AD424" s="182"/>
      <c r="AE424" s="182">
        <v>5</v>
      </c>
      <c r="AF424" s="189">
        <v>50</v>
      </c>
      <c r="AG424" s="190" t="s">
        <v>8736</v>
      </c>
      <c r="AH424" s="182" t="s">
        <v>8920</v>
      </c>
      <c r="AI424" s="191">
        <v>60</v>
      </c>
      <c r="AJ424" s="190"/>
      <c r="AK424" s="182"/>
      <c r="AL424" s="191"/>
      <c r="AM424" s="190"/>
      <c r="AN424" s="182"/>
      <c r="AO424" s="191"/>
      <c r="AP424" s="190"/>
      <c r="AQ424" s="182"/>
      <c r="AR424" s="191"/>
      <c r="AS424" s="190" t="s">
        <v>8921</v>
      </c>
      <c r="AT424" s="182" t="s">
        <v>8922</v>
      </c>
      <c r="AU424" s="191">
        <v>40</v>
      </c>
      <c r="AV424" s="190"/>
      <c r="AW424" s="182"/>
      <c r="AX424" s="191"/>
    </row>
    <row r="425" spans="1:50" s="88" customFormat="1" ht="279.14999999999998" x14ac:dyDescent="0.25">
      <c r="A425" s="182">
        <v>406</v>
      </c>
      <c r="B425" s="147" t="s">
        <v>8735</v>
      </c>
      <c r="C425" s="182"/>
      <c r="D425" s="183" t="s">
        <v>8736</v>
      </c>
      <c r="E425" s="184" t="s">
        <v>8923</v>
      </c>
      <c r="F425" s="182">
        <v>28450</v>
      </c>
      <c r="G425" s="184" t="s">
        <v>8924</v>
      </c>
      <c r="H425" s="182">
        <v>2018</v>
      </c>
      <c r="I425" s="185" t="s">
        <v>8925</v>
      </c>
      <c r="J425" s="186">
        <v>23338.16</v>
      </c>
      <c r="K425" s="233" t="s">
        <v>2789</v>
      </c>
      <c r="L425" s="185" t="s">
        <v>8926</v>
      </c>
      <c r="M425" s="185" t="s">
        <v>8853</v>
      </c>
      <c r="N425" s="185" t="s">
        <v>8927</v>
      </c>
      <c r="O425" s="185" t="s">
        <v>8928</v>
      </c>
      <c r="P425" s="182">
        <v>116226</v>
      </c>
      <c r="Q425" s="182" t="s">
        <v>8832</v>
      </c>
      <c r="R425" s="182">
        <v>2.75</v>
      </c>
      <c r="S425" s="182" t="s">
        <v>2775</v>
      </c>
      <c r="T425" s="182">
        <v>24</v>
      </c>
      <c r="U425" s="182">
        <v>24</v>
      </c>
      <c r="V425" s="182">
        <v>50</v>
      </c>
      <c r="W425" s="182">
        <v>0</v>
      </c>
      <c r="X425" s="182" t="s">
        <v>8879</v>
      </c>
      <c r="Y425" s="182">
        <v>4</v>
      </c>
      <c r="Z425" s="182">
        <v>6</v>
      </c>
      <c r="AA425" s="182">
        <v>5</v>
      </c>
      <c r="AB425" s="182">
        <v>4</v>
      </c>
      <c r="AC425" s="182"/>
      <c r="AD425" s="182"/>
      <c r="AE425" s="182">
        <v>5</v>
      </c>
      <c r="AF425" s="189">
        <v>25</v>
      </c>
      <c r="AG425" s="190" t="s">
        <v>8736</v>
      </c>
      <c r="AH425" s="182" t="s">
        <v>8857</v>
      </c>
      <c r="AI425" s="191">
        <v>25</v>
      </c>
      <c r="AJ425" s="190" t="s">
        <v>8748</v>
      </c>
      <c r="AK425" s="182"/>
      <c r="AL425" s="191">
        <v>25</v>
      </c>
      <c r="AM425" s="190"/>
      <c r="AN425" s="182"/>
      <c r="AO425" s="191"/>
      <c r="AP425" s="190"/>
      <c r="AQ425" s="182"/>
      <c r="AR425" s="191"/>
      <c r="AS425" s="190"/>
      <c r="AT425" s="182"/>
      <c r="AU425" s="191"/>
      <c r="AV425" s="190"/>
      <c r="AW425" s="182"/>
      <c r="AX425" s="191"/>
    </row>
    <row r="426" spans="1:50" s="88" customFormat="1" ht="146.25" x14ac:dyDescent="0.25">
      <c r="A426" s="182">
        <v>406</v>
      </c>
      <c r="B426" s="147" t="s">
        <v>8735</v>
      </c>
      <c r="C426" s="182"/>
      <c r="D426" s="183" t="s">
        <v>8736</v>
      </c>
      <c r="E426" s="184" t="s">
        <v>8929</v>
      </c>
      <c r="F426" s="182" t="s">
        <v>8930</v>
      </c>
      <c r="G426" s="184" t="s">
        <v>8931</v>
      </c>
      <c r="H426" s="182">
        <v>2018</v>
      </c>
      <c r="I426" s="185" t="s">
        <v>8932</v>
      </c>
      <c r="J426" s="186">
        <v>23285.64</v>
      </c>
      <c r="K426" s="528" t="s">
        <v>8580</v>
      </c>
      <c r="L426" s="185" t="s">
        <v>8852</v>
      </c>
      <c r="M426" s="185" t="s">
        <v>8933</v>
      </c>
      <c r="N426" s="185" t="s">
        <v>8830</v>
      </c>
      <c r="O426" s="185" t="s">
        <v>8934</v>
      </c>
      <c r="P426" s="182">
        <v>116268</v>
      </c>
      <c r="Q426" s="182" t="s">
        <v>8935</v>
      </c>
      <c r="R426" s="182">
        <v>2.74</v>
      </c>
      <c r="S426" s="182">
        <v>4.4000000000000004</v>
      </c>
      <c r="T426" s="182">
        <v>24</v>
      </c>
      <c r="U426" s="182">
        <v>28.4</v>
      </c>
      <c r="V426" s="182">
        <v>85</v>
      </c>
      <c r="W426" s="182">
        <v>0</v>
      </c>
      <c r="X426" s="182" t="s">
        <v>8879</v>
      </c>
      <c r="Y426" s="182">
        <v>2</v>
      </c>
      <c r="Z426" s="182">
        <v>5</v>
      </c>
      <c r="AA426" s="182">
        <v>6</v>
      </c>
      <c r="AB426" s="182">
        <v>35</v>
      </c>
      <c r="AC426" s="182"/>
      <c r="AD426" s="182">
        <v>24</v>
      </c>
      <c r="AE426" s="182">
        <v>5</v>
      </c>
      <c r="AF426" s="189">
        <v>80</v>
      </c>
      <c r="AG426" s="190" t="s">
        <v>8936</v>
      </c>
      <c r="AH426" s="182" t="s">
        <v>8937</v>
      </c>
      <c r="AI426" s="191">
        <v>10</v>
      </c>
      <c r="AJ426" s="190"/>
      <c r="AK426" s="182"/>
      <c r="AL426" s="191"/>
      <c r="AM426" s="190"/>
      <c r="AN426" s="182"/>
      <c r="AO426" s="191"/>
      <c r="AP426" s="190"/>
      <c r="AQ426" s="182"/>
      <c r="AR426" s="191"/>
      <c r="AS426" s="190" t="s">
        <v>8938</v>
      </c>
      <c r="AT426" s="182" t="s">
        <v>8939</v>
      </c>
      <c r="AU426" s="191">
        <v>90</v>
      </c>
      <c r="AV426" s="190"/>
      <c r="AW426" s="182"/>
      <c r="AX426" s="191"/>
    </row>
    <row r="427" spans="1:50" s="47" customFormat="1" ht="101.5" customHeight="1" x14ac:dyDescent="0.25">
      <c r="A427" s="305">
        <v>416</v>
      </c>
      <c r="B427" s="147" t="s">
        <v>1474</v>
      </c>
      <c r="C427" s="236">
        <v>4</v>
      </c>
      <c r="D427" s="539"/>
      <c r="E427" s="306" t="s">
        <v>1475</v>
      </c>
      <c r="F427" s="412" t="s">
        <v>1476</v>
      </c>
      <c r="G427" s="306" t="s">
        <v>1490</v>
      </c>
      <c r="H427" s="236">
        <v>2005</v>
      </c>
      <c r="I427" s="261" t="s">
        <v>1491</v>
      </c>
      <c r="J427" s="540">
        <v>50075</v>
      </c>
      <c r="K427" s="528" t="s">
        <v>664</v>
      </c>
      <c r="L427" s="261" t="s">
        <v>1478</v>
      </c>
      <c r="M427" s="261" t="s">
        <v>1479</v>
      </c>
      <c r="N427" s="261" t="s">
        <v>1480</v>
      </c>
      <c r="O427" s="261" t="s">
        <v>1481</v>
      </c>
      <c r="P427" s="236" t="s">
        <v>1482</v>
      </c>
      <c r="Q427" s="237">
        <v>37.799999999999997</v>
      </c>
      <c r="R427" s="237">
        <v>0</v>
      </c>
      <c r="S427" s="237">
        <v>17.45</v>
      </c>
      <c r="T427" s="237">
        <v>20.350000000000001</v>
      </c>
      <c r="U427" s="237">
        <v>37.799999999999997</v>
      </c>
      <c r="V427" s="236">
        <v>90</v>
      </c>
      <c r="W427" s="236">
        <v>100</v>
      </c>
      <c r="X427" s="541" t="s">
        <v>1489</v>
      </c>
      <c r="Y427" s="236">
        <v>2</v>
      </c>
      <c r="Z427" s="236">
        <v>1</v>
      </c>
      <c r="AA427" s="236">
        <v>1</v>
      </c>
      <c r="AB427" s="236">
        <v>11</v>
      </c>
      <c r="AC427" s="236">
        <v>12</v>
      </c>
      <c r="AD427" s="237">
        <v>0</v>
      </c>
      <c r="AE427" s="238">
        <v>5</v>
      </c>
      <c r="AF427" s="175">
        <v>90</v>
      </c>
      <c r="AG427" s="339" t="s">
        <v>1483</v>
      </c>
      <c r="AH427" s="340" t="s">
        <v>1484</v>
      </c>
      <c r="AI427" s="341">
        <v>45</v>
      </c>
      <c r="AJ427" s="272" t="s">
        <v>1485</v>
      </c>
      <c r="AK427" s="279" t="s">
        <v>1484</v>
      </c>
      <c r="AL427" s="274">
        <v>45</v>
      </c>
      <c r="AM427" s="272"/>
      <c r="AN427" s="279"/>
      <c r="AO427" s="274"/>
      <c r="AP427" s="272"/>
      <c r="AQ427" s="279"/>
      <c r="AR427" s="274"/>
      <c r="AS427" s="272"/>
      <c r="AT427" s="275"/>
      <c r="AU427" s="276"/>
      <c r="AV427" s="248"/>
      <c r="AW427" s="236"/>
      <c r="AX427" s="180"/>
    </row>
    <row r="428" spans="1:50" s="47" customFormat="1" ht="101.5" customHeight="1" x14ac:dyDescent="0.25">
      <c r="A428" s="305">
        <v>416</v>
      </c>
      <c r="B428" s="147" t="s">
        <v>1474</v>
      </c>
      <c r="C428" s="236">
        <v>4</v>
      </c>
      <c r="D428" s="539"/>
      <c r="E428" s="306" t="s">
        <v>1475</v>
      </c>
      <c r="F428" s="412" t="s">
        <v>1476</v>
      </c>
      <c r="G428" s="306" t="s">
        <v>1490</v>
      </c>
      <c r="H428" s="236">
        <v>2005</v>
      </c>
      <c r="I428" s="261" t="s">
        <v>1477</v>
      </c>
      <c r="J428" s="542"/>
      <c r="K428" s="528" t="s">
        <v>664</v>
      </c>
      <c r="L428" s="261" t="s">
        <v>1478</v>
      </c>
      <c r="M428" s="261" t="s">
        <v>1479</v>
      </c>
      <c r="N428" s="261" t="s">
        <v>1480</v>
      </c>
      <c r="O428" s="261" t="s">
        <v>1481</v>
      </c>
      <c r="P428" s="236" t="s">
        <v>1486</v>
      </c>
      <c r="Q428" s="237">
        <v>37.799999999999997</v>
      </c>
      <c r="R428" s="237">
        <v>0</v>
      </c>
      <c r="S428" s="237">
        <v>17.45</v>
      </c>
      <c r="T428" s="237">
        <v>20.350000000000001</v>
      </c>
      <c r="U428" s="237">
        <v>37.799999999999997</v>
      </c>
      <c r="V428" s="236">
        <v>90</v>
      </c>
      <c r="W428" s="236">
        <v>100</v>
      </c>
      <c r="X428" s="541" t="s">
        <v>1489</v>
      </c>
      <c r="Y428" s="236">
        <v>2</v>
      </c>
      <c r="Z428" s="236">
        <v>4</v>
      </c>
      <c r="AA428" s="236">
        <v>1</v>
      </c>
      <c r="AB428" s="236">
        <v>11</v>
      </c>
      <c r="AC428" s="236">
        <v>12</v>
      </c>
      <c r="AD428" s="237">
        <v>0</v>
      </c>
      <c r="AE428" s="238">
        <v>5</v>
      </c>
      <c r="AF428" s="175">
        <v>90</v>
      </c>
      <c r="AG428" s="339" t="s">
        <v>1483</v>
      </c>
      <c r="AH428" s="340" t="s">
        <v>1484</v>
      </c>
      <c r="AI428" s="341">
        <v>45</v>
      </c>
      <c r="AJ428" s="272" t="s">
        <v>1485</v>
      </c>
      <c r="AK428" s="279" t="s">
        <v>1484</v>
      </c>
      <c r="AL428" s="274">
        <v>45</v>
      </c>
      <c r="AM428" s="272"/>
      <c r="AN428" s="279"/>
      <c r="AO428" s="274"/>
      <c r="AP428" s="272"/>
      <c r="AQ428" s="279"/>
      <c r="AR428" s="274"/>
      <c r="AS428" s="272"/>
      <c r="AT428" s="275"/>
      <c r="AU428" s="276"/>
      <c r="AV428" s="248"/>
      <c r="AW428" s="236"/>
      <c r="AX428" s="180"/>
    </row>
    <row r="429" spans="1:50" s="47" customFormat="1" ht="116.05" customHeight="1" x14ac:dyDescent="0.25">
      <c r="A429" s="305">
        <v>416</v>
      </c>
      <c r="B429" s="147" t="s">
        <v>1474</v>
      </c>
      <c r="C429" s="236">
        <v>4</v>
      </c>
      <c r="D429" s="539"/>
      <c r="E429" s="306" t="s">
        <v>1475</v>
      </c>
      <c r="F429" s="412" t="s">
        <v>1476</v>
      </c>
      <c r="G429" s="306" t="s">
        <v>1492</v>
      </c>
      <c r="H429" s="236">
        <v>2005</v>
      </c>
      <c r="I429" s="261" t="s">
        <v>1493</v>
      </c>
      <c r="J429" s="542"/>
      <c r="K429" s="528" t="s">
        <v>664</v>
      </c>
      <c r="L429" s="261" t="s">
        <v>1478</v>
      </c>
      <c r="M429" s="261" t="s">
        <v>1479</v>
      </c>
      <c r="N429" s="261" t="s">
        <v>1480</v>
      </c>
      <c r="O429" s="261" t="s">
        <v>1481</v>
      </c>
      <c r="P429" s="236" t="s">
        <v>1487</v>
      </c>
      <c r="Q429" s="237">
        <v>37.799999999999997</v>
      </c>
      <c r="R429" s="237">
        <v>0</v>
      </c>
      <c r="S429" s="237">
        <v>17.45</v>
      </c>
      <c r="T429" s="237">
        <v>20.350000000000001</v>
      </c>
      <c r="U429" s="237">
        <v>37.799999999999997</v>
      </c>
      <c r="V429" s="236">
        <v>90</v>
      </c>
      <c r="W429" s="236">
        <v>100</v>
      </c>
      <c r="X429" s="541" t="s">
        <v>1489</v>
      </c>
      <c r="Y429" s="236">
        <v>2</v>
      </c>
      <c r="Z429" s="236">
        <v>5</v>
      </c>
      <c r="AA429" s="236">
        <v>2</v>
      </c>
      <c r="AB429" s="236">
        <v>35</v>
      </c>
      <c r="AC429" s="236">
        <v>12</v>
      </c>
      <c r="AD429" s="237">
        <v>0</v>
      </c>
      <c r="AE429" s="238">
        <v>5</v>
      </c>
      <c r="AF429" s="175">
        <v>90</v>
      </c>
      <c r="AG429" s="339" t="s">
        <v>1483</v>
      </c>
      <c r="AH429" s="340" t="s">
        <v>1484</v>
      </c>
      <c r="AI429" s="341">
        <v>45</v>
      </c>
      <c r="AJ429" s="272" t="s">
        <v>1485</v>
      </c>
      <c r="AK429" s="279" t="s">
        <v>1484</v>
      </c>
      <c r="AL429" s="274">
        <v>45</v>
      </c>
      <c r="AM429" s="272"/>
      <c r="AN429" s="279"/>
      <c r="AO429" s="274"/>
      <c r="AP429" s="272"/>
      <c r="AQ429" s="279"/>
      <c r="AR429" s="274"/>
      <c r="AS429" s="272"/>
      <c r="AT429" s="275"/>
      <c r="AU429" s="276"/>
      <c r="AV429" s="248"/>
      <c r="AW429" s="236"/>
      <c r="AX429" s="180"/>
    </row>
    <row r="430" spans="1:50" s="47" customFormat="1" ht="63.7" customHeight="1" x14ac:dyDescent="0.25">
      <c r="A430" s="305">
        <v>416</v>
      </c>
      <c r="B430" s="147" t="s">
        <v>1474</v>
      </c>
      <c r="C430" s="236">
        <v>4</v>
      </c>
      <c r="D430" s="539"/>
      <c r="E430" s="306" t="s">
        <v>1475</v>
      </c>
      <c r="F430" s="412" t="s">
        <v>1476</v>
      </c>
      <c r="G430" s="306" t="s">
        <v>1494</v>
      </c>
      <c r="H430" s="236">
        <v>2005</v>
      </c>
      <c r="I430" s="261" t="s">
        <v>1495</v>
      </c>
      <c r="J430" s="543"/>
      <c r="K430" s="528" t="s">
        <v>664</v>
      </c>
      <c r="L430" s="261" t="s">
        <v>1478</v>
      </c>
      <c r="M430" s="261" t="s">
        <v>1479</v>
      </c>
      <c r="N430" s="261" t="s">
        <v>1480</v>
      </c>
      <c r="O430" s="261" t="s">
        <v>1481</v>
      </c>
      <c r="P430" s="236" t="s">
        <v>1488</v>
      </c>
      <c r="Q430" s="237">
        <v>37.799999999999997</v>
      </c>
      <c r="R430" s="237">
        <v>0</v>
      </c>
      <c r="S430" s="237">
        <v>17.45</v>
      </c>
      <c r="T430" s="237">
        <v>20.350000000000001</v>
      </c>
      <c r="U430" s="237">
        <v>37.799999999999997</v>
      </c>
      <c r="V430" s="236">
        <v>90</v>
      </c>
      <c r="W430" s="236">
        <v>100</v>
      </c>
      <c r="X430" s="541" t="s">
        <v>1489</v>
      </c>
      <c r="Y430" s="236">
        <v>2</v>
      </c>
      <c r="Z430" s="236">
        <v>1</v>
      </c>
      <c r="AA430" s="236">
        <v>2</v>
      </c>
      <c r="AB430" s="236">
        <v>35</v>
      </c>
      <c r="AC430" s="236">
        <v>12</v>
      </c>
      <c r="AD430" s="237">
        <v>0</v>
      </c>
      <c r="AE430" s="238">
        <v>5</v>
      </c>
      <c r="AF430" s="175">
        <v>90</v>
      </c>
      <c r="AG430" s="339" t="s">
        <v>1483</v>
      </c>
      <c r="AH430" s="340" t="s">
        <v>1484</v>
      </c>
      <c r="AI430" s="341">
        <v>45</v>
      </c>
      <c r="AJ430" s="272" t="s">
        <v>1485</v>
      </c>
      <c r="AK430" s="279" t="s">
        <v>1484</v>
      </c>
      <c r="AL430" s="274">
        <v>45</v>
      </c>
      <c r="AM430" s="272"/>
      <c r="AN430" s="279"/>
      <c r="AO430" s="274"/>
      <c r="AP430" s="272"/>
      <c r="AQ430" s="279"/>
      <c r="AR430" s="274"/>
      <c r="AS430" s="272"/>
      <c r="AT430" s="275"/>
      <c r="AU430" s="276"/>
      <c r="AV430" s="248"/>
      <c r="AW430" s="236"/>
      <c r="AX430" s="180"/>
    </row>
    <row r="431" spans="1:50" s="47" customFormat="1" ht="230.95" customHeight="1" x14ac:dyDescent="0.25">
      <c r="A431" s="164">
        <v>481</v>
      </c>
      <c r="B431" s="147" t="s">
        <v>8568</v>
      </c>
      <c r="C431" s="165">
        <v>116</v>
      </c>
      <c r="D431" s="228" t="s">
        <v>1483</v>
      </c>
      <c r="E431" s="169" t="s">
        <v>3616</v>
      </c>
      <c r="F431" s="412" t="s">
        <v>3617</v>
      </c>
      <c r="G431" s="169" t="s">
        <v>3618</v>
      </c>
      <c r="H431" s="165">
        <v>2007</v>
      </c>
      <c r="I431" s="170" t="s">
        <v>3619</v>
      </c>
      <c r="J431" s="413">
        <v>219000</v>
      </c>
      <c r="K431" s="528" t="s">
        <v>655</v>
      </c>
      <c r="L431" s="170" t="s">
        <v>3620</v>
      </c>
      <c r="M431" s="170" t="s">
        <v>3621</v>
      </c>
      <c r="N431" s="170" t="s">
        <v>3622</v>
      </c>
      <c r="O431" s="170" t="s">
        <v>3623</v>
      </c>
      <c r="P431" s="165">
        <v>3404818</v>
      </c>
      <c r="Q431" s="165">
        <v>12.62</v>
      </c>
      <c r="R431" s="165">
        <v>0</v>
      </c>
      <c r="S431" s="165">
        <v>12.62</v>
      </c>
      <c r="T431" s="165">
        <v>0</v>
      </c>
      <c r="U431" s="165">
        <v>12.62</v>
      </c>
      <c r="V431" s="165">
        <v>100</v>
      </c>
      <c r="W431" s="165">
        <v>100</v>
      </c>
      <c r="X431" s="544" t="s">
        <v>8569</v>
      </c>
      <c r="Y431" s="165"/>
      <c r="Z431" s="165"/>
      <c r="AA431" s="165"/>
      <c r="AB431" s="165">
        <v>35</v>
      </c>
      <c r="AC431" s="165">
        <v>116</v>
      </c>
      <c r="AD431" s="165">
        <v>13.55</v>
      </c>
      <c r="AE431" s="433">
        <v>5</v>
      </c>
      <c r="AF431" s="175">
        <v>60</v>
      </c>
      <c r="AG431" s="401" t="s">
        <v>1483</v>
      </c>
      <c r="AH431" s="402" t="s">
        <v>3624</v>
      </c>
      <c r="AI431" s="341">
        <v>40</v>
      </c>
      <c r="AJ431" s="403" t="s">
        <v>3625</v>
      </c>
      <c r="AK431" s="404" t="s">
        <v>3626</v>
      </c>
      <c r="AL431" s="274">
        <v>20</v>
      </c>
      <c r="AM431" s="403"/>
      <c r="AN431" s="404"/>
      <c r="AO431" s="274"/>
      <c r="AP431" s="403"/>
      <c r="AQ431" s="404"/>
      <c r="AR431" s="274"/>
      <c r="AS431" s="403"/>
      <c r="AT431" s="406"/>
      <c r="AU431" s="276"/>
      <c r="AV431" s="179"/>
      <c r="AW431" s="165"/>
      <c r="AX431" s="180"/>
    </row>
    <row r="432" spans="1:50" s="47" customFormat="1" ht="91" customHeight="1" x14ac:dyDescent="0.25">
      <c r="A432" s="164">
        <v>481</v>
      </c>
      <c r="B432" s="147" t="s">
        <v>8568</v>
      </c>
      <c r="C432" s="412" t="s">
        <v>3627</v>
      </c>
      <c r="D432" s="271" t="s">
        <v>3628</v>
      </c>
      <c r="E432" s="169" t="s">
        <v>3629</v>
      </c>
      <c r="F432" s="165">
        <v>14056</v>
      </c>
      <c r="G432" s="169" t="s">
        <v>3630</v>
      </c>
      <c r="H432" s="165">
        <v>2004</v>
      </c>
      <c r="I432" s="170" t="s">
        <v>3631</v>
      </c>
      <c r="J432" s="413">
        <v>133533.63</v>
      </c>
      <c r="K432" s="528" t="s">
        <v>664</v>
      </c>
      <c r="L432" s="170" t="s">
        <v>3632</v>
      </c>
      <c r="M432" s="170" t="s">
        <v>3633</v>
      </c>
      <c r="N432" s="170" t="s">
        <v>3634</v>
      </c>
      <c r="O432" s="170" t="s">
        <v>3635</v>
      </c>
      <c r="P432" s="165" t="s">
        <v>3636</v>
      </c>
      <c r="Q432" s="165">
        <v>4</v>
      </c>
      <c r="R432" s="165">
        <v>0</v>
      </c>
      <c r="S432" s="165">
        <v>4</v>
      </c>
      <c r="T432" s="165">
        <v>0</v>
      </c>
      <c r="U432" s="165">
        <v>4</v>
      </c>
      <c r="V432" s="165"/>
      <c r="W432" s="165">
        <v>100</v>
      </c>
      <c r="X432" s="544" t="s">
        <v>3637</v>
      </c>
      <c r="Y432" s="165"/>
      <c r="Z432" s="165"/>
      <c r="AA432" s="165"/>
      <c r="AB432" s="165">
        <v>3</v>
      </c>
      <c r="AC432" s="165">
        <v>104</v>
      </c>
      <c r="AD432" s="165">
        <v>20.11</v>
      </c>
      <c r="AE432" s="433">
        <v>5</v>
      </c>
      <c r="AF432" s="175">
        <v>60</v>
      </c>
      <c r="AG432" s="401" t="s">
        <v>3628</v>
      </c>
      <c r="AH432" s="402" t="s">
        <v>3638</v>
      </c>
      <c r="AI432" s="341">
        <v>40</v>
      </c>
      <c r="AJ432" s="403" t="s">
        <v>3639</v>
      </c>
      <c r="AK432" s="404" t="s">
        <v>3638</v>
      </c>
      <c r="AL432" s="274">
        <v>20</v>
      </c>
      <c r="AM432" s="403"/>
      <c r="AN432" s="404"/>
      <c r="AO432" s="274"/>
      <c r="AP432" s="403"/>
      <c r="AQ432" s="404"/>
      <c r="AR432" s="274"/>
      <c r="AS432" s="403"/>
      <c r="AT432" s="406"/>
      <c r="AU432" s="276"/>
      <c r="AV432" s="179"/>
      <c r="AW432" s="165"/>
      <c r="AX432" s="180"/>
    </row>
    <row r="433" spans="1:50" s="47" customFormat="1" ht="91" customHeight="1" x14ac:dyDescent="0.25">
      <c r="A433" s="164">
        <v>481</v>
      </c>
      <c r="B433" s="147" t="s">
        <v>8568</v>
      </c>
      <c r="C433" s="412" t="s">
        <v>3640</v>
      </c>
      <c r="D433" s="228" t="s">
        <v>3628</v>
      </c>
      <c r="E433" s="169" t="s">
        <v>3641</v>
      </c>
      <c r="F433" s="165">
        <v>16075</v>
      </c>
      <c r="G433" s="169" t="s">
        <v>3642</v>
      </c>
      <c r="H433" s="165">
        <v>2004</v>
      </c>
      <c r="I433" s="170" t="s">
        <v>3643</v>
      </c>
      <c r="J433" s="413">
        <v>50075.11</v>
      </c>
      <c r="K433" s="528" t="s">
        <v>664</v>
      </c>
      <c r="L433" s="170" t="s">
        <v>3644</v>
      </c>
      <c r="M433" s="170" t="s">
        <v>3645</v>
      </c>
      <c r="N433" s="170" t="s">
        <v>3646</v>
      </c>
      <c r="O433" s="170" t="s">
        <v>3647</v>
      </c>
      <c r="P433" s="165">
        <v>3403647</v>
      </c>
      <c r="Q433" s="165">
        <v>8.7899999999999991</v>
      </c>
      <c r="R433" s="165">
        <v>0</v>
      </c>
      <c r="S433" s="165">
        <v>8.7899999999999991</v>
      </c>
      <c r="T433" s="165">
        <v>0</v>
      </c>
      <c r="U433" s="165">
        <v>8.7899999999999991</v>
      </c>
      <c r="V433" s="165"/>
      <c r="W433" s="165">
        <v>100</v>
      </c>
      <c r="X433" s="544" t="s">
        <v>3648</v>
      </c>
      <c r="Y433" s="165"/>
      <c r="Z433" s="165"/>
      <c r="AA433" s="165"/>
      <c r="AB433" s="165">
        <v>3</v>
      </c>
      <c r="AC433" s="165">
        <v>113</v>
      </c>
      <c r="AD433" s="165">
        <v>28.71</v>
      </c>
      <c r="AE433" s="433">
        <v>5</v>
      </c>
      <c r="AF433" s="175">
        <v>100</v>
      </c>
      <c r="AG433" s="401" t="s">
        <v>3628</v>
      </c>
      <c r="AH433" s="402" t="s">
        <v>3641</v>
      </c>
      <c r="AI433" s="341">
        <v>100</v>
      </c>
      <c r="AJ433" s="403"/>
      <c r="AK433" s="404"/>
      <c r="AL433" s="274"/>
      <c r="AM433" s="403"/>
      <c r="AN433" s="404"/>
      <c r="AO433" s="274"/>
      <c r="AP433" s="403"/>
      <c r="AQ433" s="404"/>
      <c r="AR433" s="274"/>
      <c r="AS433" s="403"/>
      <c r="AT433" s="406"/>
      <c r="AU433" s="276"/>
      <c r="AV433" s="179"/>
      <c r="AW433" s="165"/>
      <c r="AX433" s="180"/>
    </row>
    <row r="434" spans="1:50" s="47" customFormat="1" ht="64.95" customHeight="1" x14ac:dyDescent="0.25">
      <c r="A434" s="164">
        <v>481</v>
      </c>
      <c r="B434" s="147" t="s">
        <v>8568</v>
      </c>
      <c r="C434" s="412" t="s">
        <v>3649</v>
      </c>
      <c r="D434" s="271" t="s">
        <v>3650</v>
      </c>
      <c r="E434" s="169" t="s">
        <v>3651</v>
      </c>
      <c r="F434" s="412" t="s">
        <v>3652</v>
      </c>
      <c r="G434" s="169" t="s">
        <v>3653</v>
      </c>
      <c r="H434" s="165">
        <v>2008</v>
      </c>
      <c r="I434" s="170" t="s">
        <v>3654</v>
      </c>
      <c r="J434" s="413">
        <v>220225.8</v>
      </c>
      <c r="K434" s="528" t="s">
        <v>655</v>
      </c>
      <c r="L434" s="170" t="s">
        <v>3655</v>
      </c>
      <c r="M434" s="170" t="s">
        <v>3656</v>
      </c>
      <c r="N434" s="170" t="s">
        <v>3657</v>
      </c>
      <c r="O434" s="170" t="s">
        <v>3658</v>
      </c>
      <c r="P434" s="165">
        <v>3404609</v>
      </c>
      <c r="Q434" s="165">
        <v>13.58</v>
      </c>
      <c r="R434" s="165">
        <v>0</v>
      </c>
      <c r="S434" s="165">
        <v>13.58</v>
      </c>
      <c r="T434" s="165">
        <v>0</v>
      </c>
      <c r="U434" s="165">
        <v>13.58</v>
      </c>
      <c r="V434" s="165">
        <v>95</v>
      </c>
      <c r="W434" s="165">
        <v>100</v>
      </c>
      <c r="X434" s="544" t="s">
        <v>3659</v>
      </c>
      <c r="Y434" s="165"/>
      <c r="Z434" s="165"/>
      <c r="AA434" s="165"/>
      <c r="AB434" s="165">
        <v>3</v>
      </c>
      <c r="AC434" s="165">
        <v>102</v>
      </c>
      <c r="AD434" s="165">
        <v>23.04</v>
      </c>
      <c r="AE434" s="433">
        <v>5</v>
      </c>
      <c r="AF434" s="175">
        <v>100</v>
      </c>
      <c r="AG434" s="401" t="s">
        <v>3650</v>
      </c>
      <c r="AH434" s="402" t="s">
        <v>3660</v>
      </c>
      <c r="AI434" s="341">
        <v>100</v>
      </c>
      <c r="AJ434" s="403"/>
      <c r="AK434" s="404"/>
      <c r="AL434" s="274"/>
      <c r="AM434" s="403"/>
      <c r="AN434" s="404"/>
      <c r="AO434" s="274"/>
      <c r="AP434" s="403"/>
      <c r="AQ434" s="404"/>
      <c r="AR434" s="274"/>
      <c r="AS434" s="403"/>
      <c r="AT434" s="406"/>
      <c r="AU434" s="276"/>
      <c r="AV434" s="179"/>
      <c r="AW434" s="165"/>
      <c r="AX434" s="180"/>
    </row>
    <row r="435" spans="1:50" s="47" customFormat="1" ht="77.95" customHeight="1" x14ac:dyDescent="0.25">
      <c r="A435" s="164">
        <v>481</v>
      </c>
      <c r="B435" s="147" t="s">
        <v>8568</v>
      </c>
      <c r="C435" s="165">
        <v>209</v>
      </c>
      <c r="D435" s="228" t="s">
        <v>2781</v>
      </c>
      <c r="E435" s="169" t="s">
        <v>3661</v>
      </c>
      <c r="F435" s="165">
        <v>18749</v>
      </c>
      <c r="G435" s="169" t="s">
        <v>1984</v>
      </c>
      <c r="H435" s="165">
        <v>2010</v>
      </c>
      <c r="I435" s="170" t="s">
        <v>3662</v>
      </c>
      <c r="J435" s="413">
        <v>400000</v>
      </c>
      <c r="K435" s="528" t="s">
        <v>677</v>
      </c>
      <c r="L435" s="170" t="s">
        <v>3663</v>
      </c>
      <c r="M435" s="170" t="s">
        <v>3664</v>
      </c>
      <c r="N435" s="170" t="s">
        <v>3665</v>
      </c>
      <c r="O435" s="170" t="s">
        <v>3666</v>
      </c>
      <c r="P435" s="165">
        <v>3806405</v>
      </c>
      <c r="Q435" s="165">
        <v>38.21</v>
      </c>
      <c r="R435" s="165">
        <v>0</v>
      </c>
      <c r="S435" s="165">
        <v>38.21</v>
      </c>
      <c r="T435" s="165">
        <v>0</v>
      </c>
      <c r="U435" s="165">
        <v>38.21</v>
      </c>
      <c r="V435" s="165">
        <v>40</v>
      </c>
      <c r="W435" s="165">
        <v>100</v>
      </c>
      <c r="X435" s="544" t="s">
        <v>3667</v>
      </c>
      <c r="Y435" s="165"/>
      <c r="Z435" s="165"/>
      <c r="AA435" s="165"/>
      <c r="AB435" s="165">
        <v>66</v>
      </c>
      <c r="AC435" s="165">
        <v>209.208</v>
      </c>
      <c r="AD435" s="165">
        <v>12.8</v>
      </c>
      <c r="AE435" s="433">
        <v>5</v>
      </c>
      <c r="AF435" s="175">
        <v>40</v>
      </c>
      <c r="AG435" s="401" t="s">
        <v>2781</v>
      </c>
      <c r="AH435" s="402" t="s">
        <v>3668</v>
      </c>
      <c r="AI435" s="341">
        <v>20</v>
      </c>
      <c r="AJ435" s="403" t="s">
        <v>3669</v>
      </c>
      <c r="AK435" s="404" t="s">
        <v>3670</v>
      </c>
      <c r="AL435" s="274">
        <v>10</v>
      </c>
      <c r="AM435" s="403" t="s">
        <v>3671</v>
      </c>
      <c r="AN435" s="404" t="s">
        <v>3672</v>
      </c>
      <c r="AO435" s="274">
        <v>10</v>
      </c>
      <c r="AP435" s="403" t="s">
        <v>3673</v>
      </c>
      <c r="AQ435" s="404" t="s">
        <v>3674</v>
      </c>
      <c r="AR435" s="274">
        <v>5</v>
      </c>
      <c r="AS435" s="403"/>
      <c r="AT435" s="406"/>
      <c r="AU435" s="276"/>
      <c r="AV435" s="179"/>
      <c r="AW435" s="165"/>
      <c r="AX435" s="180"/>
    </row>
    <row r="436" spans="1:50" s="47" customFormat="1" ht="143.05000000000001" customHeight="1" x14ac:dyDescent="0.25">
      <c r="A436" s="164">
        <v>481</v>
      </c>
      <c r="B436" s="147" t="s">
        <v>8568</v>
      </c>
      <c r="C436" s="165">
        <v>204</v>
      </c>
      <c r="D436" s="228" t="s">
        <v>1711</v>
      </c>
      <c r="E436" s="169" t="s">
        <v>3675</v>
      </c>
      <c r="F436" s="165">
        <v>29235</v>
      </c>
      <c r="G436" s="169" t="s">
        <v>3676</v>
      </c>
      <c r="H436" s="165">
        <v>2004</v>
      </c>
      <c r="I436" s="170" t="s">
        <v>3677</v>
      </c>
      <c r="J436" s="413">
        <v>109247.2</v>
      </c>
      <c r="K436" s="528" t="s">
        <v>867</v>
      </c>
      <c r="L436" s="170" t="s">
        <v>3678</v>
      </c>
      <c r="M436" s="170" t="s">
        <v>3679</v>
      </c>
      <c r="N436" s="170" t="s">
        <v>3680</v>
      </c>
      <c r="O436" s="170" t="s">
        <v>3681</v>
      </c>
      <c r="P436" s="165">
        <v>3805137</v>
      </c>
      <c r="Q436" s="165">
        <v>13.66</v>
      </c>
      <c r="R436" s="165">
        <v>0</v>
      </c>
      <c r="S436" s="165">
        <v>13.66</v>
      </c>
      <c r="T436" s="165">
        <v>0</v>
      </c>
      <c r="U436" s="165">
        <v>13.66</v>
      </c>
      <c r="V436" s="165">
        <v>50</v>
      </c>
      <c r="W436" s="165">
        <v>100</v>
      </c>
      <c r="X436" s="544" t="s">
        <v>3682</v>
      </c>
      <c r="Y436" s="165"/>
      <c r="Z436" s="165"/>
      <c r="AA436" s="165"/>
      <c r="AB436" s="165">
        <v>60</v>
      </c>
      <c r="AC436" s="165">
        <v>204</v>
      </c>
      <c r="AD436" s="165">
        <v>10.93</v>
      </c>
      <c r="AE436" s="433">
        <v>5</v>
      </c>
      <c r="AF436" s="175">
        <v>35</v>
      </c>
      <c r="AG436" s="401" t="s">
        <v>682</v>
      </c>
      <c r="AH436" s="402" t="s">
        <v>3683</v>
      </c>
      <c r="AI436" s="341">
        <v>15</v>
      </c>
      <c r="AJ436" s="403" t="s">
        <v>2660</v>
      </c>
      <c r="AK436" s="404" t="s">
        <v>3684</v>
      </c>
      <c r="AL436" s="274">
        <v>20</v>
      </c>
      <c r="AM436" s="403"/>
      <c r="AN436" s="404"/>
      <c r="AO436" s="274"/>
      <c r="AP436" s="403"/>
      <c r="AQ436" s="404"/>
      <c r="AR436" s="274"/>
      <c r="AS436" s="403"/>
      <c r="AT436" s="406"/>
      <c r="AU436" s="276"/>
      <c r="AV436" s="179"/>
      <c r="AW436" s="165"/>
      <c r="AX436" s="180"/>
    </row>
    <row r="437" spans="1:50" s="47" customFormat="1" ht="273.05" customHeight="1" x14ac:dyDescent="0.25">
      <c r="A437" s="164">
        <v>481</v>
      </c>
      <c r="B437" s="147" t="s">
        <v>8568</v>
      </c>
      <c r="C437" s="165">
        <v>204</v>
      </c>
      <c r="D437" s="228" t="s">
        <v>1711</v>
      </c>
      <c r="E437" s="169" t="s">
        <v>3675</v>
      </c>
      <c r="F437" s="165">
        <v>29235</v>
      </c>
      <c r="G437" s="169" t="s">
        <v>3685</v>
      </c>
      <c r="H437" s="165">
        <v>2007</v>
      </c>
      <c r="I437" s="170" t="s">
        <v>3686</v>
      </c>
      <c r="J437" s="413">
        <v>401697</v>
      </c>
      <c r="K437" s="528" t="s">
        <v>655</v>
      </c>
      <c r="L437" s="170" t="s">
        <v>3687</v>
      </c>
      <c r="M437" s="170" t="s">
        <v>3688</v>
      </c>
      <c r="N437" s="170" t="s">
        <v>3689</v>
      </c>
      <c r="O437" s="170" t="s">
        <v>3681</v>
      </c>
      <c r="P437" s="165">
        <v>3805889</v>
      </c>
      <c r="Q437" s="165">
        <v>87.98</v>
      </c>
      <c r="R437" s="165">
        <v>0</v>
      </c>
      <c r="S437" s="165">
        <v>87.98</v>
      </c>
      <c r="T437" s="165">
        <v>0</v>
      </c>
      <c r="U437" s="165">
        <v>87.98</v>
      </c>
      <c r="V437" s="165">
        <v>70</v>
      </c>
      <c r="W437" s="165">
        <v>100</v>
      </c>
      <c r="X437" s="544" t="s">
        <v>3690</v>
      </c>
      <c r="Y437" s="165"/>
      <c r="Z437" s="165"/>
      <c r="AA437" s="165"/>
      <c r="AB437" s="165">
        <v>60</v>
      </c>
      <c r="AC437" s="165">
        <v>204</v>
      </c>
      <c r="AD437" s="165">
        <v>10.93</v>
      </c>
      <c r="AE437" s="433">
        <v>5</v>
      </c>
      <c r="AF437" s="175">
        <v>86</v>
      </c>
      <c r="AG437" s="401" t="s">
        <v>854</v>
      </c>
      <c r="AH437" s="402" t="s">
        <v>3691</v>
      </c>
      <c r="AI437" s="341">
        <v>27</v>
      </c>
      <c r="AJ437" s="403" t="s">
        <v>682</v>
      </c>
      <c r="AK437" s="404" t="s">
        <v>3692</v>
      </c>
      <c r="AL437" s="274">
        <v>41</v>
      </c>
      <c r="AM437" s="403" t="s">
        <v>2660</v>
      </c>
      <c r="AN437" s="404" t="s">
        <v>3693</v>
      </c>
      <c r="AO437" s="274">
        <v>18</v>
      </c>
      <c r="AP437" s="403"/>
      <c r="AQ437" s="404"/>
      <c r="AR437" s="274"/>
      <c r="AS437" s="403"/>
      <c r="AT437" s="406"/>
      <c r="AU437" s="276"/>
      <c r="AV437" s="179"/>
      <c r="AW437" s="165"/>
      <c r="AX437" s="180"/>
    </row>
    <row r="438" spans="1:50" s="47" customFormat="1" ht="77.95" customHeight="1" x14ac:dyDescent="0.25">
      <c r="A438" s="164">
        <v>481</v>
      </c>
      <c r="B438" s="147" t="s">
        <v>8568</v>
      </c>
      <c r="C438" s="165">
        <v>209</v>
      </c>
      <c r="D438" s="228" t="s">
        <v>2781</v>
      </c>
      <c r="E438" s="169" t="s">
        <v>3694</v>
      </c>
      <c r="F438" s="412" t="s">
        <v>3695</v>
      </c>
      <c r="G438" s="169" t="s">
        <v>3696</v>
      </c>
      <c r="H438" s="165">
        <v>2005</v>
      </c>
      <c r="I438" s="170" t="s">
        <v>3697</v>
      </c>
      <c r="J438" s="413">
        <v>106453</v>
      </c>
      <c r="K438" s="528" t="s">
        <v>664</v>
      </c>
      <c r="L438" s="170" t="s">
        <v>3698</v>
      </c>
      <c r="M438" s="170" t="s">
        <v>3699</v>
      </c>
      <c r="N438" s="170" t="s">
        <v>3700</v>
      </c>
      <c r="O438" s="170" t="s">
        <v>3701</v>
      </c>
      <c r="P438" s="165">
        <v>3805340</v>
      </c>
      <c r="Q438" s="165">
        <v>10</v>
      </c>
      <c r="R438" s="165">
        <v>0</v>
      </c>
      <c r="S438" s="165">
        <v>10</v>
      </c>
      <c r="T438" s="165">
        <v>0</v>
      </c>
      <c r="U438" s="165">
        <v>10</v>
      </c>
      <c r="V438" s="165">
        <v>70</v>
      </c>
      <c r="W438" s="165">
        <v>100</v>
      </c>
      <c r="X438" s="544" t="s">
        <v>3702</v>
      </c>
      <c r="Y438" s="165"/>
      <c r="Z438" s="165"/>
      <c r="AA438" s="165"/>
      <c r="AB438" s="165">
        <v>66</v>
      </c>
      <c r="AC438" s="165" t="s">
        <v>3703</v>
      </c>
      <c r="AD438" s="165">
        <v>12.8</v>
      </c>
      <c r="AE438" s="433">
        <v>5</v>
      </c>
      <c r="AF438" s="175">
        <v>70</v>
      </c>
      <c r="AG438" s="401" t="s">
        <v>2781</v>
      </c>
      <c r="AH438" s="402" t="s">
        <v>3704</v>
      </c>
      <c r="AI438" s="341">
        <v>50</v>
      </c>
      <c r="AJ438" s="403" t="s">
        <v>3705</v>
      </c>
      <c r="AK438" s="404" t="s">
        <v>3706</v>
      </c>
      <c r="AL438" s="274">
        <v>5</v>
      </c>
      <c r="AM438" s="403" t="s">
        <v>2559</v>
      </c>
      <c r="AN438" s="404" t="s">
        <v>3707</v>
      </c>
      <c r="AO438" s="274">
        <v>10</v>
      </c>
      <c r="AP438" s="403" t="s">
        <v>3669</v>
      </c>
      <c r="AQ438" s="404" t="s">
        <v>3708</v>
      </c>
      <c r="AR438" s="274">
        <v>5</v>
      </c>
      <c r="AS438" s="403"/>
      <c r="AT438" s="406"/>
      <c r="AU438" s="276"/>
      <c r="AV438" s="179"/>
      <c r="AW438" s="165"/>
      <c r="AX438" s="180"/>
    </row>
    <row r="439" spans="1:50" s="47" customFormat="1" ht="273.05" customHeight="1" x14ac:dyDescent="0.25">
      <c r="A439" s="164">
        <v>481</v>
      </c>
      <c r="B439" s="147" t="s">
        <v>8568</v>
      </c>
      <c r="C439" s="165">
        <v>209</v>
      </c>
      <c r="D439" s="228" t="s">
        <v>2781</v>
      </c>
      <c r="E439" s="169" t="s">
        <v>3709</v>
      </c>
      <c r="F439" s="412" t="s">
        <v>3695</v>
      </c>
      <c r="G439" s="169" t="s">
        <v>3710</v>
      </c>
      <c r="H439" s="165">
        <v>2007</v>
      </c>
      <c r="I439" s="170" t="s">
        <v>3711</v>
      </c>
      <c r="J439" s="413">
        <v>93314.97</v>
      </c>
      <c r="K439" s="528" t="s">
        <v>655</v>
      </c>
      <c r="L439" s="170" t="s">
        <v>3712</v>
      </c>
      <c r="M439" s="170" t="s">
        <v>3713</v>
      </c>
      <c r="N439" s="170" t="s">
        <v>3714</v>
      </c>
      <c r="O439" s="170" t="s">
        <v>3715</v>
      </c>
      <c r="P439" s="165">
        <v>3805856</v>
      </c>
      <c r="Q439" s="165">
        <v>40.25</v>
      </c>
      <c r="R439" s="165">
        <v>0</v>
      </c>
      <c r="S439" s="165">
        <v>40.25</v>
      </c>
      <c r="T439" s="165">
        <v>0</v>
      </c>
      <c r="U439" s="165">
        <v>40.25</v>
      </c>
      <c r="V439" s="165">
        <v>30</v>
      </c>
      <c r="W439" s="165">
        <v>100</v>
      </c>
      <c r="X439" s="544" t="s">
        <v>3716</v>
      </c>
      <c r="Y439" s="165"/>
      <c r="Z439" s="165"/>
      <c r="AA439" s="165"/>
      <c r="AB439" s="165">
        <v>66</v>
      </c>
      <c r="AC439" s="165">
        <v>209</v>
      </c>
      <c r="AD439" s="165">
        <v>10.93</v>
      </c>
      <c r="AE439" s="433">
        <v>5</v>
      </c>
      <c r="AF439" s="175">
        <v>10</v>
      </c>
      <c r="AG439" s="401" t="s">
        <v>2781</v>
      </c>
      <c r="AH439" s="402" t="s">
        <v>3717</v>
      </c>
      <c r="AI439" s="341">
        <v>5</v>
      </c>
      <c r="AJ439" s="403" t="s">
        <v>2559</v>
      </c>
      <c r="AK439" s="404" t="s">
        <v>3718</v>
      </c>
      <c r="AL439" s="274">
        <v>5</v>
      </c>
      <c r="AM439" s="403"/>
      <c r="AN439" s="404"/>
      <c r="AO439" s="274"/>
      <c r="AP439" s="403"/>
      <c r="AQ439" s="404"/>
      <c r="AR439" s="274"/>
      <c r="AS439" s="403"/>
      <c r="AT439" s="406"/>
      <c r="AU439" s="276"/>
      <c r="AV439" s="179"/>
      <c r="AW439" s="165"/>
      <c r="AX439" s="180"/>
    </row>
    <row r="440" spans="1:50" s="47" customFormat="1" ht="268.5" customHeight="1" x14ac:dyDescent="0.25">
      <c r="A440" s="164">
        <v>481</v>
      </c>
      <c r="B440" s="147" t="s">
        <v>8568</v>
      </c>
      <c r="C440" s="412" t="s">
        <v>3719</v>
      </c>
      <c r="D440" s="271" t="s">
        <v>3720</v>
      </c>
      <c r="E440" s="229" t="s">
        <v>3721</v>
      </c>
      <c r="F440" s="412" t="s">
        <v>3722</v>
      </c>
      <c r="G440" s="229" t="s">
        <v>3723</v>
      </c>
      <c r="H440" s="412" t="s">
        <v>3724</v>
      </c>
      <c r="I440" s="234" t="s">
        <v>3725</v>
      </c>
      <c r="J440" s="413" t="s">
        <v>3726</v>
      </c>
      <c r="K440" s="528" t="s">
        <v>3727</v>
      </c>
      <c r="L440" s="234" t="s">
        <v>3728</v>
      </c>
      <c r="M440" s="234" t="s">
        <v>3729</v>
      </c>
      <c r="N440" s="234" t="s">
        <v>3730</v>
      </c>
      <c r="O440" s="234" t="s">
        <v>3731</v>
      </c>
      <c r="P440" s="412" t="s">
        <v>3732</v>
      </c>
      <c r="Q440" s="412" t="s">
        <v>3733</v>
      </c>
      <c r="R440" s="412"/>
      <c r="S440" s="412"/>
      <c r="T440" s="412"/>
      <c r="U440" s="412"/>
      <c r="V440" s="412"/>
      <c r="W440" s="412"/>
      <c r="X440" s="212" t="s">
        <v>3734</v>
      </c>
      <c r="Y440" s="412"/>
      <c r="Z440" s="412"/>
      <c r="AA440" s="412"/>
      <c r="AB440" s="412"/>
      <c r="AC440" s="412"/>
      <c r="AD440" s="412"/>
      <c r="AE440" s="545"/>
      <c r="AF440" s="175" t="s">
        <v>3735</v>
      </c>
      <c r="AG440" s="546" t="s">
        <v>3736</v>
      </c>
      <c r="AH440" s="547" t="s">
        <v>3721</v>
      </c>
      <c r="AI440" s="341" t="s">
        <v>3737</v>
      </c>
      <c r="AJ440" s="548"/>
      <c r="AK440" s="549"/>
      <c r="AL440" s="274"/>
      <c r="AM440" s="548"/>
      <c r="AN440" s="549"/>
      <c r="AO440" s="274"/>
      <c r="AP440" s="548"/>
      <c r="AQ440" s="549"/>
      <c r="AR440" s="274"/>
      <c r="AS440" s="548"/>
      <c r="AT440" s="550"/>
      <c r="AU440" s="276"/>
      <c r="AV440" s="551"/>
      <c r="AW440" s="412"/>
      <c r="AX440" s="180"/>
    </row>
    <row r="441" spans="1:50" s="47" customFormat="1" ht="77.95" customHeight="1" x14ac:dyDescent="0.25">
      <c r="A441" s="164">
        <v>481</v>
      </c>
      <c r="B441" s="147" t="s">
        <v>8568</v>
      </c>
      <c r="C441" s="412" t="s">
        <v>3719</v>
      </c>
      <c r="D441" s="271" t="s">
        <v>3720</v>
      </c>
      <c r="E441" s="229" t="s">
        <v>3721</v>
      </c>
      <c r="F441" s="412" t="s">
        <v>3722</v>
      </c>
      <c r="G441" s="229" t="s">
        <v>3738</v>
      </c>
      <c r="H441" s="412" t="s">
        <v>3724</v>
      </c>
      <c r="I441" s="234" t="s">
        <v>3739</v>
      </c>
      <c r="J441" s="413" t="s">
        <v>3740</v>
      </c>
      <c r="K441" s="528" t="s">
        <v>3741</v>
      </c>
      <c r="L441" s="234" t="s">
        <v>3728</v>
      </c>
      <c r="M441" s="234" t="s">
        <v>3729</v>
      </c>
      <c r="N441" s="234" t="s">
        <v>3742</v>
      </c>
      <c r="O441" s="234" t="s">
        <v>3743</v>
      </c>
      <c r="P441" s="412"/>
      <c r="Q441" s="412" t="s">
        <v>3744</v>
      </c>
      <c r="R441" s="412"/>
      <c r="S441" s="412"/>
      <c r="T441" s="412"/>
      <c r="U441" s="412"/>
      <c r="V441" s="412"/>
      <c r="W441" s="412"/>
      <c r="X441" s="212" t="s">
        <v>3745</v>
      </c>
      <c r="Y441" s="412"/>
      <c r="Z441" s="412"/>
      <c r="AA441" s="412"/>
      <c r="AB441" s="412"/>
      <c r="AC441" s="412"/>
      <c r="AD441" s="412"/>
      <c r="AE441" s="545"/>
      <c r="AF441" s="175" t="s">
        <v>3737</v>
      </c>
      <c r="AG441" s="546" t="s">
        <v>3746</v>
      </c>
      <c r="AH441" s="547" t="s">
        <v>3721</v>
      </c>
      <c r="AI441" s="341" t="s">
        <v>3737</v>
      </c>
      <c r="AJ441" s="548"/>
      <c r="AK441" s="549"/>
      <c r="AL441" s="274"/>
      <c r="AM441" s="548"/>
      <c r="AN441" s="549"/>
      <c r="AO441" s="274"/>
      <c r="AP441" s="548"/>
      <c r="AQ441" s="549"/>
      <c r="AR441" s="274"/>
      <c r="AS441" s="548"/>
      <c r="AT441" s="550"/>
      <c r="AU441" s="276"/>
      <c r="AV441" s="551"/>
      <c r="AW441" s="412"/>
      <c r="AX441" s="180"/>
    </row>
    <row r="442" spans="1:50" s="47" customFormat="1" ht="78.8" customHeight="1" x14ac:dyDescent="0.25">
      <c r="A442" s="164">
        <v>481</v>
      </c>
      <c r="B442" s="147" t="s">
        <v>8568</v>
      </c>
      <c r="C442" s="412" t="s">
        <v>3747</v>
      </c>
      <c r="D442" s="271" t="s">
        <v>3748</v>
      </c>
      <c r="E442" s="552" t="s">
        <v>3749</v>
      </c>
      <c r="F442" s="412" t="s">
        <v>3750</v>
      </c>
      <c r="G442" s="229" t="s">
        <v>3751</v>
      </c>
      <c r="H442" s="412" t="s">
        <v>3752</v>
      </c>
      <c r="I442" s="234" t="s">
        <v>3753</v>
      </c>
      <c r="J442" s="413" t="s">
        <v>3754</v>
      </c>
      <c r="K442" s="528" t="s">
        <v>3755</v>
      </c>
      <c r="L442" s="234" t="s">
        <v>3756</v>
      </c>
      <c r="M442" s="234" t="s">
        <v>3757</v>
      </c>
      <c r="N442" s="234" t="s">
        <v>3758</v>
      </c>
      <c r="O442" s="234" t="s">
        <v>3759</v>
      </c>
      <c r="P442" s="412" t="s">
        <v>3760</v>
      </c>
      <c r="Q442" s="412" t="s">
        <v>3761</v>
      </c>
      <c r="R442" s="431">
        <f>J442/(5*200*8)</f>
        <v>14.875</v>
      </c>
      <c r="S442" s="165">
        <v>40</v>
      </c>
      <c r="T442" s="165">
        <v>5</v>
      </c>
      <c r="U442" s="431">
        <f>SUM(R442:T442)</f>
        <v>59.875</v>
      </c>
      <c r="V442" s="412" t="s">
        <v>3762</v>
      </c>
      <c r="W442" s="412" t="s">
        <v>3762</v>
      </c>
      <c r="X442" s="212" t="s">
        <v>3763</v>
      </c>
      <c r="Y442" s="412" t="s">
        <v>3764</v>
      </c>
      <c r="Z442" s="412" t="s">
        <v>3765</v>
      </c>
      <c r="AA442" s="412" t="s">
        <v>3766</v>
      </c>
      <c r="AB442" s="412" t="s">
        <v>3766</v>
      </c>
      <c r="AC442" s="412"/>
      <c r="AD442" s="412"/>
      <c r="AE442" s="545" t="s">
        <v>3767</v>
      </c>
      <c r="AF442" s="175">
        <v>60</v>
      </c>
      <c r="AG442" s="401" t="s">
        <v>3769</v>
      </c>
      <c r="AH442" s="547" t="s">
        <v>3770</v>
      </c>
      <c r="AI442" s="341" t="s">
        <v>3782</v>
      </c>
      <c r="AJ442" s="403" t="s">
        <v>2368</v>
      </c>
      <c r="AK442" s="404" t="s">
        <v>3771</v>
      </c>
      <c r="AL442" s="274" t="s">
        <v>3782</v>
      </c>
      <c r="AM442" s="403" t="s">
        <v>3772</v>
      </c>
      <c r="AN442" s="404" t="s">
        <v>3773</v>
      </c>
      <c r="AO442" s="274">
        <v>10</v>
      </c>
      <c r="AP442" s="403" t="s">
        <v>3774</v>
      </c>
      <c r="AQ442" s="549" t="s">
        <v>3770</v>
      </c>
      <c r="AR442" s="274">
        <v>10</v>
      </c>
      <c r="AS442" s="548"/>
      <c r="AT442" s="550"/>
      <c r="AU442" s="276"/>
      <c r="AV442" s="551"/>
      <c r="AW442" s="412"/>
      <c r="AX442" s="180"/>
    </row>
    <row r="443" spans="1:50" s="47" customFormat="1" ht="69.8" customHeight="1" x14ac:dyDescent="0.25">
      <c r="A443" s="164">
        <v>481</v>
      </c>
      <c r="B443" s="147" t="s">
        <v>8568</v>
      </c>
      <c r="C443" s="412" t="s">
        <v>3747</v>
      </c>
      <c r="D443" s="271" t="s">
        <v>3748</v>
      </c>
      <c r="E443" s="229" t="s">
        <v>3776</v>
      </c>
      <c r="F443" s="412" t="s">
        <v>3750</v>
      </c>
      <c r="G443" s="229" t="s">
        <v>3777</v>
      </c>
      <c r="H443" s="412" t="s">
        <v>3778</v>
      </c>
      <c r="I443" s="234" t="s">
        <v>3779</v>
      </c>
      <c r="J443" s="413">
        <f>15925*1.22</f>
        <v>19428.5</v>
      </c>
      <c r="K443" s="528" t="s">
        <v>8576</v>
      </c>
      <c r="L443" s="234" t="s">
        <v>3756</v>
      </c>
      <c r="M443" s="234" t="s">
        <v>3757</v>
      </c>
      <c r="N443" s="234" t="s">
        <v>3780</v>
      </c>
      <c r="O443" s="234" t="s">
        <v>3781</v>
      </c>
      <c r="P443" s="412"/>
      <c r="Q443" s="412" t="s">
        <v>3782</v>
      </c>
      <c r="R443" s="431">
        <f>J443/(5*200*8)</f>
        <v>2.4285625</v>
      </c>
      <c r="S443" s="165">
        <v>5</v>
      </c>
      <c r="T443" s="165">
        <v>15</v>
      </c>
      <c r="U443" s="431">
        <f>SUM(R443:T443)</f>
        <v>22.428562499999998</v>
      </c>
      <c r="V443" s="412" t="s">
        <v>3761</v>
      </c>
      <c r="W443" s="412" t="s">
        <v>3783</v>
      </c>
      <c r="X443" s="212" t="s">
        <v>3784</v>
      </c>
      <c r="Y443" s="412" t="s">
        <v>3764</v>
      </c>
      <c r="Z443" s="412" t="s">
        <v>3785</v>
      </c>
      <c r="AA443" s="412" t="s">
        <v>3786</v>
      </c>
      <c r="AB443" s="412" t="s">
        <v>3766</v>
      </c>
      <c r="AC443" s="412"/>
      <c r="AD443" s="412"/>
      <c r="AE443" s="545" t="s">
        <v>3767</v>
      </c>
      <c r="AF443" s="175" t="s">
        <v>3979</v>
      </c>
      <c r="AG443" s="401" t="s">
        <v>3769</v>
      </c>
      <c r="AH443" s="547" t="s">
        <v>3770</v>
      </c>
      <c r="AI443" s="341" t="s">
        <v>3782</v>
      </c>
      <c r="AJ443" s="403" t="s">
        <v>2368</v>
      </c>
      <c r="AK443" s="404" t="s">
        <v>3771</v>
      </c>
      <c r="AL443" s="341" t="s">
        <v>3782</v>
      </c>
      <c r="AM443" s="403" t="s">
        <v>3772</v>
      </c>
      <c r="AN443" s="404" t="s">
        <v>3773</v>
      </c>
      <c r="AO443" s="341" t="s">
        <v>3782</v>
      </c>
      <c r="AP443" s="403" t="s">
        <v>3774</v>
      </c>
      <c r="AQ443" s="549" t="s">
        <v>3770</v>
      </c>
      <c r="AR443" s="341" t="s">
        <v>3765</v>
      </c>
      <c r="AS443" s="548"/>
      <c r="AT443" s="550"/>
      <c r="AU443" s="276"/>
      <c r="AV443" s="551"/>
      <c r="AW443" s="412"/>
      <c r="AX443" s="180"/>
    </row>
    <row r="444" spans="1:50" s="47" customFormat="1" ht="67.75" customHeight="1" x14ac:dyDescent="0.25">
      <c r="A444" s="164">
        <v>481</v>
      </c>
      <c r="B444" s="147" t="s">
        <v>8568</v>
      </c>
      <c r="C444" s="412" t="s">
        <v>3747</v>
      </c>
      <c r="D444" s="271" t="s">
        <v>3748</v>
      </c>
      <c r="E444" s="229" t="s">
        <v>3776</v>
      </c>
      <c r="F444" s="412" t="s">
        <v>3750</v>
      </c>
      <c r="G444" s="229" t="s">
        <v>3787</v>
      </c>
      <c r="H444" s="412" t="s">
        <v>3788</v>
      </c>
      <c r="I444" s="231" t="s">
        <v>3789</v>
      </c>
      <c r="J444" s="413" t="s">
        <v>3790</v>
      </c>
      <c r="K444" s="528" t="s">
        <v>655</v>
      </c>
      <c r="L444" s="251" t="s">
        <v>3756</v>
      </c>
      <c r="M444" s="234" t="s">
        <v>3757</v>
      </c>
      <c r="N444" s="251" t="s">
        <v>3791</v>
      </c>
      <c r="O444" s="234" t="s">
        <v>3792</v>
      </c>
      <c r="P444" s="412" t="s">
        <v>3793</v>
      </c>
      <c r="Q444" s="412" t="s">
        <v>3794</v>
      </c>
      <c r="R444" s="431">
        <f>J444/(5*200*8)</f>
        <v>9.375</v>
      </c>
      <c r="S444" s="165">
        <v>10</v>
      </c>
      <c r="T444" s="165">
        <v>10</v>
      </c>
      <c r="U444" s="431">
        <f>SUM(R444:T444)</f>
        <v>29.375</v>
      </c>
      <c r="V444" s="412" t="s">
        <v>3762</v>
      </c>
      <c r="W444" s="412" t="s">
        <v>3795</v>
      </c>
      <c r="X444" s="212" t="s">
        <v>3796</v>
      </c>
      <c r="Y444" s="412" t="s">
        <v>3764</v>
      </c>
      <c r="Z444" s="412" t="s">
        <v>3786</v>
      </c>
      <c r="AA444" s="412" t="s">
        <v>3786</v>
      </c>
      <c r="AB444" s="412" t="s">
        <v>3766</v>
      </c>
      <c r="AC444" s="412"/>
      <c r="AD444" s="412"/>
      <c r="AE444" s="545" t="s">
        <v>3767</v>
      </c>
      <c r="AF444" s="175" t="s">
        <v>3979</v>
      </c>
      <c r="AG444" s="401" t="s">
        <v>3769</v>
      </c>
      <c r="AH444" s="547" t="s">
        <v>3770</v>
      </c>
      <c r="AI444" s="341" t="s">
        <v>3782</v>
      </c>
      <c r="AJ444" s="403" t="s">
        <v>2368</v>
      </c>
      <c r="AK444" s="404" t="s">
        <v>3771</v>
      </c>
      <c r="AL444" s="341" t="s">
        <v>3782</v>
      </c>
      <c r="AM444" s="403" t="s">
        <v>3772</v>
      </c>
      <c r="AN444" s="404" t="s">
        <v>3773</v>
      </c>
      <c r="AO444" s="341" t="s">
        <v>3782</v>
      </c>
      <c r="AP444" s="403" t="s">
        <v>3774</v>
      </c>
      <c r="AQ444" s="549" t="s">
        <v>3770</v>
      </c>
      <c r="AR444" s="341" t="s">
        <v>3765</v>
      </c>
      <c r="AS444" s="548"/>
      <c r="AT444" s="550"/>
      <c r="AU444" s="276"/>
      <c r="AV444" s="551"/>
      <c r="AW444" s="412"/>
      <c r="AX444" s="180"/>
    </row>
    <row r="445" spans="1:50" s="47" customFormat="1" ht="62.45" customHeight="1" x14ac:dyDescent="0.25">
      <c r="A445" s="164">
        <v>481</v>
      </c>
      <c r="B445" s="147" t="s">
        <v>8568</v>
      </c>
      <c r="C445" s="412" t="s">
        <v>3797</v>
      </c>
      <c r="D445" s="271" t="s">
        <v>3748</v>
      </c>
      <c r="E445" s="229" t="s">
        <v>3798</v>
      </c>
      <c r="F445" s="412" t="s">
        <v>3750</v>
      </c>
      <c r="G445" s="229" t="s">
        <v>3799</v>
      </c>
      <c r="H445" s="412" t="s">
        <v>3724</v>
      </c>
      <c r="I445" s="234" t="s">
        <v>3800</v>
      </c>
      <c r="J445" s="413" t="s">
        <v>3801</v>
      </c>
      <c r="K445" s="528" t="s">
        <v>8576</v>
      </c>
      <c r="L445" s="231" t="s">
        <v>3756</v>
      </c>
      <c r="M445" s="231" t="s">
        <v>3757</v>
      </c>
      <c r="N445" s="234" t="s">
        <v>3802</v>
      </c>
      <c r="O445" s="234" t="s">
        <v>3803</v>
      </c>
      <c r="P445" s="412"/>
      <c r="Q445" s="553">
        <v>25</v>
      </c>
      <c r="R445" s="431">
        <f>J445/(5*200*8)</f>
        <v>4.3884912500000004</v>
      </c>
      <c r="S445" s="553">
        <v>5</v>
      </c>
      <c r="T445" s="553">
        <v>20</v>
      </c>
      <c r="U445" s="431">
        <f>SUM(R445:T445)</f>
        <v>29.388491250000001</v>
      </c>
      <c r="V445" s="412" t="s">
        <v>3762</v>
      </c>
      <c r="W445" s="412" t="s">
        <v>3804</v>
      </c>
      <c r="X445" s="212" t="s">
        <v>3805</v>
      </c>
      <c r="Y445" s="412" t="s">
        <v>3764</v>
      </c>
      <c r="Z445" s="412" t="s">
        <v>3806</v>
      </c>
      <c r="AA445" s="412" t="s">
        <v>3786</v>
      </c>
      <c r="AB445" s="412" t="s">
        <v>3766</v>
      </c>
      <c r="AC445" s="412"/>
      <c r="AD445" s="412"/>
      <c r="AE445" s="545" t="s">
        <v>3767</v>
      </c>
      <c r="AF445" s="175"/>
      <c r="AG445" s="546"/>
      <c r="AH445" s="547"/>
      <c r="AI445" s="341"/>
      <c r="AJ445" s="548"/>
      <c r="AK445" s="549"/>
      <c r="AL445" s="274"/>
      <c r="AM445" s="548"/>
      <c r="AN445" s="549"/>
      <c r="AO445" s="274"/>
      <c r="AP445" s="548"/>
      <c r="AQ445" s="549"/>
      <c r="AR445" s="274"/>
      <c r="AS445" s="548"/>
      <c r="AT445" s="550"/>
      <c r="AU445" s="276"/>
      <c r="AV445" s="551"/>
      <c r="AW445" s="412"/>
      <c r="AX445" s="180"/>
    </row>
    <row r="446" spans="1:50" s="47" customFormat="1" ht="117.7" customHeight="1" x14ac:dyDescent="0.25">
      <c r="A446" s="164">
        <v>481</v>
      </c>
      <c r="B446" s="147" t="s">
        <v>8568</v>
      </c>
      <c r="C446" s="412" t="s">
        <v>3747</v>
      </c>
      <c r="D446" s="271" t="s">
        <v>3748</v>
      </c>
      <c r="E446" s="229" t="s">
        <v>3776</v>
      </c>
      <c r="F446" s="412" t="s">
        <v>3750</v>
      </c>
      <c r="G446" s="229" t="s">
        <v>3807</v>
      </c>
      <c r="H446" s="412" t="s">
        <v>3808</v>
      </c>
      <c r="I446" s="234" t="s">
        <v>3809</v>
      </c>
      <c r="J446" s="413">
        <v>24000</v>
      </c>
      <c r="K446" s="528" t="s">
        <v>8576</v>
      </c>
      <c r="L446" s="231" t="s">
        <v>3756</v>
      </c>
      <c r="M446" s="231" t="s">
        <v>3757</v>
      </c>
      <c r="N446" s="234" t="s">
        <v>3810</v>
      </c>
      <c r="O446" s="234" t="s">
        <v>3811</v>
      </c>
      <c r="P446" s="412" t="s">
        <v>3812</v>
      </c>
      <c r="Q446" s="412" t="s">
        <v>3782</v>
      </c>
      <c r="R446" s="431">
        <f>J446/(5*200*8)</f>
        <v>3</v>
      </c>
      <c r="S446" s="165">
        <v>15</v>
      </c>
      <c r="T446" s="165">
        <v>4</v>
      </c>
      <c r="U446" s="431">
        <f>SUM(R446:T446)</f>
        <v>22</v>
      </c>
      <c r="V446" s="412" t="s">
        <v>3737</v>
      </c>
      <c r="W446" s="412" t="s">
        <v>3761</v>
      </c>
      <c r="X446" s="212" t="s">
        <v>3813</v>
      </c>
      <c r="Y446" s="412" t="s">
        <v>3764</v>
      </c>
      <c r="Z446" s="412" t="s">
        <v>3806</v>
      </c>
      <c r="AA446" s="412"/>
      <c r="AB446" s="412" t="s">
        <v>3766</v>
      </c>
      <c r="AC446" s="412"/>
      <c r="AD446" s="412"/>
      <c r="AE446" s="545" t="s">
        <v>3767</v>
      </c>
      <c r="AF446" s="175" t="s">
        <v>3737</v>
      </c>
      <c r="AG446" s="401" t="s">
        <v>3769</v>
      </c>
      <c r="AH446" s="547" t="s">
        <v>3770</v>
      </c>
      <c r="AI446" s="341" t="s">
        <v>3782</v>
      </c>
      <c r="AJ446" s="403" t="s">
        <v>2368</v>
      </c>
      <c r="AK446" s="404" t="s">
        <v>3771</v>
      </c>
      <c r="AL446" s="341" t="s">
        <v>3782</v>
      </c>
      <c r="AM446" s="403" t="s">
        <v>3772</v>
      </c>
      <c r="AN446" s="404" t="s">
        <v>3773</v>
      </c>
      <c r="AO446" s="341" t="s">
        <v>3782</v>
      </c>
      <c r="AP446" s="403" t="s">
        <v>3774</v>
      </c>
      <c r="AQ446" s="549" t="s">
        <v>3770</v>
      </c>
      <c r="AR446" s="341" t="s">
        <v>3886</v>
      </c>
      <c r="AS446" s="548"/>
      <c r="AT446" s="550"/>
      <c r="AU446" s="276"/>
      <c r="AV446" s="551"/>
      <c r="AW446" s="412"/>
      <c r="AX446" s="180"/>
    </row>
    <row r="447" spans="1:50" s="47" customFormat="1" ht="99" customHeight="1" x14ac:dyDescent="0.25">
      <c r="A447" s="164">
        <v>481</v>
      </c>
      <c r="B447" s="147" t="s">
        <v>8568</v>
      </c>
      <c r="C447" s="165">
        <v>403</v>
      </c>
      <c r="D447" s="228" t="s">
        <v>3748</v>
      </c>
      <c r="E447" s="169" t="s">
        <v>3815</v>
      </c>
      <c r="F447" s="165">
        <v>16382</v>
      </c>
      <c r="G447" s="169" t="s">
        <v>3816</v>
      </c>
      <c r="H447" s="165">
        <v>2008</v>
      </c>
      <c r="I447" s="170" t="s">
        <v>3817</v>
      </c>
      <c r="J447" s="413">
        <v>140649.37</v>
      </c>
      <c r="K447" s="528" t="s">
        <v>655</v>
      </c>
      <c r="L447" s="170" t="s">
        <v>3756</v>
      </c>
      <c r="M447" s="170" t="s">
        <v>3757</v>
      </c>
      <c r="N447" s="170" t="s">
        <v>3818</v>
      </c>
      <c r="O447" s="170" t="s">
        <v>3819</v>
      </c>
      <c r="P447" s="165">
        <v>3902631</v>
      </c>
      <c r="Q447" s="165">
        <v>28.240000000000002</v>
      </c>
      <c r="R447" s="165">
        <v>13.24</v>
      </c>
      <c r="S447" s="165">
        <v>15</v>
      </c>
      <c r="T447" s="165">
        <v>0</v>
      </c>
      <c r="U447" s="165">
        <v>28.240000000000002</v>
      </c>
      <c r="V447" s="165">
        <v>40</v>
      </c>
      <c r="W447" s="165">
        <v>80</v>
      </c>
      <c r="X447" s="212" t="s">
        <v>3820</v>
      </c>
      <c r="Y447" s="165"/>
      <c r="Z447" s="165"/>
      <c r="AA447" s="165"/>
      <c r="AB447" s="165">
        <v>4</v>
      </c>
      <c r="AC447" s="165">
        <v>403</v>
      </c>
      <c r="AD447" s="165">
        <v>9.75</v>
      </c>
      <c r="AE447" s="433">
        <v>5</v>
      </c>
      <c r="AF447" s="175">
        <v>80</v>
      </c>
      <c r="AG447" s="401" t="s">
        <v>3821</v>
      </c>
      <c r="AH447" s="402" t="s">
        <v>3822</v>
      </c>
      <c r="AI447" s="341">
        <v>10</v>
      </c>
      <c r="AJ447" s="403" t="s">
        <v>3823</v>
      </c>
      <c r="AK447" s="404" t="s">
        <v>3822</v>
      </c>
      <c r="AL447" s="274">
        <v>20</v>
      </c>
      <c r="AM447" s="403" t="s">
        <v>3824</v>
      </c>
      <c r="AN447" s="404" t="s">
        <v>3825</v>
      </c>
      <c r="AO447" s="274">
        <v>10</v>
      </c>
      <c r="AP447" s="403" t="s">
        <v>3826</v>
      </c>
      <c r="AQ447" s="404" t="s">
        <v>3827</v>
      </c>
      <c r="AR447" s="274">
        <v>40</v>
      </c>
      <c r="AS447" s="403"/>
      <c r="AT447" s="406"/>
      <c r="AU447" s="276"/>
      <c r="AV447" s="179"/>
      <c r="AW447" s="165"/>
      <c r="AX447" s="180"/>
    </row>
    <row r="448" spans="1:50" s="47" customFormat="1" ht="93.75" customHeight="1" x14ac:dyDescent="0.25">
      <c r="A448" s="164">
        <v>481</v>
      </c>
      <c r="B448" s="147" t="s">
        <v>8568</v>
      </c>
      <c r="C448" s="165">
        <v>402</v>
      </c>
      <c r="D448" s="228" t="s">
        <v>1601</v>
      </c>
      <c r="E448" s="169" t="s">
        <v>3828</v>
      </c>
      <c r="F448" s="412" t="s">
        <v>3829</v>
      </c>
      <c r="G448" s="169" t="s">
        <v>3830</v>
      </c>
      <c r="H448" s="165">
        <v>2003</v>
      </c>
      <c r="I448" s="170" t="s">
        <v>3831</v>
      </c>
      <c r="J448" s="413">
        <v>43815.72</v>
      </c>
      <c r="K448" s="528" t="s">
        <v>867</v>
      </c>
      <c r="L448" s="170" t="s">
        <v>3756</v>
      </c>
      <c r="M448" s="170" t="s">
        <v>3757</v>
      </c>
      <c r="N448" s="170" t="s">
        <v>3832</v>
      </c>
      <c r="O448" s="170" t="s">
        <v>3833</v>
      </c>
      <c r="P448" s="165">
        <v>3902111</v>
      </c>
      <c r="Q448" s="165">
        <v>8</v>
      </c>
      <c r="R448" s="165">
        <v>0</v>
      </c>
      <c r="S448" s="165">
        <v>8</v>
      </c>
      <c r="T448" s="165">
        <v>0</v>
      </c>
      <c r="U448" s="165">
        <v>8</v>
      </c>
      <c r="V448" s="165">
        <v>70</v>
      </c>
      <c r="W448" s="165">
        <v>100</v>
      </c>
      <c r="X448" s="212" t="s">
        <v>3834</v>
      </c>
      <c r="Y448" s="165"/>
      <c r="Z448" s="165"/>
      <c r="AA448" s="165"/>
      <c r="AB448" s="165">
        <v>4</v>
      </c>
      <c r="AC448" s="165">
        <v>402</v>
      </c>
      <c r="AD448" s="165">
        <v>9.75</v>
      </c>
      <c r="AE448" s="433">
        <v>5</v>
      </c>
      <c r="AF448" s="175">
        <v>70</v>
      </c>
      <c r="AG448" s="401"/>
      <c r="AH448" s="402" t="s">
        <v>3835</v>
      </c>
      <c r="AI448" s="341">
        <v>70</v>
      </c>
      <c r="AJ448" s="403"/>
      <c r="AK448" s="404"/>
      <c r="AL448" s="274"/>
      <c r="AM448" s="403"/>
      <c r="AN448" s="404"/>
      <c r="AO448" s="274"/>
      <c r="AP448" s="403"/>
      <c r="AQ448" s="404"/>
      <c r="AR448" s="274"/>
      <c r="AS448" s="403"/>
      <c r="AT448" s="406"/>
      <c r="AU448" s="276"/>
      <c r="AV448" s="179"/>
      <c r="AW448" s="165"/>
      <c r="AX448" s="180"/>
    </row>
    <row r="449" spans="1:50" s="47" customFormat="1" ht="86.95" customHeight="1" x14ac:dyDescent="0.25">
      <c r="A449" s="164">
        <v>481</v>
      </c>
      <c r="B449" s="147" t="s">
        <v>8568</v>
      </c>
      <c r="C449" s="165">
        <v>401</v>
      </c>
      <c r="D449" s="228" t="s">
        <v>3748</v>
      </c>
      <c r="E449" s="169" t="s">
        <v>3836</v>
      </c>
      <c r="F449" s="412" t="s">
        <v>3837</v>
      </c>
      <c r="G449" s="169" t="s">
        <v>3838</v>
      </c>
      <c r="H449" s="165">
        <v>2007</v>
      </c>
      <c r="I449" s="170" t="s">
        <v>3839</v>
      </c>
      <c r="J449" s="413">
        <v>52278</v>
      </c>
      <c r="K449" s="528" t="s">
        <v>655</v>
      </c>
      <c r="L449" s="170" t="s">
        <v>3756</v>
      </c>
      <c r="M449" s="170" t="s">
        <v>3757</v>
      </c>
      <c r="N449" s="170" t="s">
        <v>3840</v>
      </c>
      <c r="O449" s="170" t="s">
        <v>3841</v>
      </c>
      <c r="P449" s="165">
        <v>3902627</v>
      </c>
      <c r="Q449" s="165">
        <v>20</v>
      </c>
      <c r="R449" s="165">
        <v>0</v>
      </c>
      <c r="S449" s="165">
        <v>5</v>
      </c>
      <c r="T449" s="165">
        <v>15</v>
      </c>
      <c r="U449" s="431">
        <f>SUM(R449:T449)</f>
        <v>20</v>
      </c>
      <c r="V449" s="165">
        <v>60</v>
      </c>
      <c r="W449" s="165">
        <v>100</v>
      </c>
      <c r="X449" s="212" t="s">
        <v>3842</v>
      </c>
      <c r="Y449" s="165">
        <v>6</v>
      </c>
      <c r="Z449" s="165">
        <v>4</v>
      </c>
      <c r="AA449" s="165">
        <v>1</v>
      </c>
      <c r="AB449" s="165">
        <v>4</v>
      </c>
      <c r="AC449" s="165">
        <v>401</v>
      </c>
      <c r="AD449" s="165">
        <v>9.75</v>
      </c>
      <c r="AE449" s="433">
        <v>5</v>
      </c>
      <c r="AF449" s="175">
        <v>60</v>
      </c>
      <c r="AG449" s="401" t="s">
        <v>3821</v>
      </c>
      <c r="AH449" s="402" t="s">
        <v>3822</v>
      </c>
      <c r="AI449" s="341">
        <v>10</v>
      </c>
      <c r="AJ449" s="403" t="s">
        <v>3823</v>
      </c>
      <c r="AK449" s="404" t="s">
        <v>3822</v>
      </c>
      <c r="AL449" s="274">
        <v>20</v>
      </c>
      <c r="AM449" s="403" t="s">
        <v>3824</v>
      </c>
      <c r="AN449" s="404" t="s">
        <v>3825</v>
      </c>
      <c r="AO449" s="274">
        <v>10</v>
      </c>
      <c r="AP449" s="403" t="s">
        <v>3826</v>
      </c>
      <c r="AQ449" s="404" t="s">
        <v>3827</v>
      </c>
      <c r="AR449" s="274">
        <v>20</v>
      </c>
      <c r="AS449" s="403"/>
      <c r="AT449" s="406"/>
      <c r="AU449" s="276"/>
      <c r="AV449" s="179"/>
      <c r="AW449" s="165"/>
      <c r="AX449" s="180"/>
    </row>
    <row r="450" spans="1:50" s="47" customFormat="1" ht="64.95" customHeight="1" x14ac:dyDescent="0.25">
      <c r="A450" s="164">
        <v>481</v>
      </c>
      <c r="B450" s="147" t="s">
        <v>8568</v>
      </c>
      <c r="C450" s="412" t="s">
        <v>3843</v>
      </c>
      <c r="D450" s="271" t="s">
        <v>3748</v>
      </c>
      <c r="E450" s="229" t="s">
        <v>3844</v>
      </c>
      <c r="F450" s="412" t="s">
        <v>3845</v>
      </c>
      <c r="G450" s="229" t="s">
        <v>3846</v>
      </c>
      <c r="H450" s="412" t="s">
        <v>3847</v>
      </c>
      <c r="I450" s="234" t="s">
        <v>2971</v>
      </c>
      <c r="J450" s="413">
        <v>49159.98</v>
      </c>
      <c r="K450" s="528" t="s">
        <v>8576</v>
      </c>
      <c r="L450" s="231" t="s">
        <v>3756</v>
      </c>
      <c r="M450" s="231" t="s">
        <v>3757</v>
      </c>
      <c r="N450" s="234" t="s">
        <v>3848</v>
      </c>
      <c r="O450" s="234" t="s">
        <v>3849</v>
      </c>
      <c r="P450" s="412" t="s">
        <v>3850</v>
      </c>
      <c r="Q450" s="412" t="s">
        <v>3737</v>
      </c>
      <c r="R450" s="431">
        <f>J450/(5*200*8)</f>
        <v>6.1449975000000006</v>
      </c>
      <c r="S450" s="412"/>
      <c r="T450" s="412" t="s">
        <v>3782</v>
      </c>
      <c r="U450" s="431">
        <f>SUM(R450:T450)</f>
        <v>6.1449975000000006</v>
      </c>
      <c r="V450" s="412" t="s">
        <v>3795</v>
      </c>
      <c r="W450" s="412" t="s">
        <v>3737</v>
      </c>
      <c r="X450" s="212" t="s">
        <v>3851</v>
      </c>
      <c r="Y450" s="412"/>
      <c r="Z450" s="412"/>
      <c r="AA450" s="412"/>
      <c r="AB450" s="412"/>
      <c r="AC450" s="412"/>
      <c r="AD450" s="412"/>
      <c r="AE450" s="545" t="s">
        <v>3767</v>
      </c>
      <c r="AF450" s="175"/>
      <c r="AG450" s="546"/>
      <c r="AH450" s="547"/>
      <c r="AI450" s="341"/>
      <c r="AJ450" s="548"/>
      <c r="AK450" s="549"/>
      <c r="AL450" s="274"/>
      <c r="AM450" s="548"/>
      <c r="AN450" s="549"/>
      <c r="AO450" s="274"/>
      <c r="AP450" s="548"/>
      <c r="AQ450" s="549"/>
      <c r="AR450" s="274"/>
      <c r="AS450" s="548"/>
      <c r="AT450" s="550"/>
      <c r="AU450" s="276"/>
      <c r="AV450" s="551"/>
      <c r="AW450" s="412"/>
      <c r="AX450" s="180"/>
    </row>
    <row r="451" spans="1:50" s="47" customFormat="1" ht="77.95" customHeight="1" x14ac:dyDescent="0.25">
      <c r="A451" s="164">
        <v>481</v>
      </c>
      <c r="B451" s="147" t="s">
        <v>8568</v>
      </c>
      <c r="C451" s="412" t="s">
        <v>3797</v>
      </c>
      <c r="D451" s="271" t="s">
        <v>3748</v>
      </c>
      <c r="E451" s="229" t="s">
        <v>3852</v>
      </c>
      <c r="F451" s="412" t="s">
        <v>3853</v>
      </c>
      <c r="G451" s="229" t="s">
        <v>3854</v>
      </c>
      <c r="H451" s="412" t="s">
        <v>3855</v>
      </c>
      <c r="I451" s="234" t="s">
        <v>3856</v>
      </c>
      <c r="J451" s="413">
        <v>50346.42</v>
      </c>
      <c r="K451" s="528" t="s">
        <v>8576</v>
      </c>
      <c r="L451" s="231" t="s">
        <v>3756</v>
      </c>
      <c r="M451" s="231" t="s">
        <v>3757</v>
      </c>
      <c r="N451" s="234" t="s">
        <v>3857</v>
      </c>
      <c r="O451" s="234" t="s">
        <v>3858</v>
      </c>
      <c r="P451" s="412" t="s">
        <v>3859</v>
      </c>
      <c r="Q451" s="431">
        <v>10</v>
      </c>
      <c r="R451" s="431">
        <f>J451/(5*200*8)</f>
        <v>6.2933024999999994</v>
      </c>
      <c r="S451" s="431">
        <v>5</v>
      </c>
      <c r="T451" s="431">
        <v>4.4000000000000004</v>
      </c>
      <c r="U451" s="431">
        <f>SUM(R451:T451)</f>
        <v>15.6933025</v>
      </c>
      <c r="V451" s="412" t="s">
        <v>3795</v>
      </c>
      <c r="W451" s="412" t="s">
        <v>3737</v>
      </c>
      <c r="X451" s="212" t="s">
        <v>3860</v>
      </c>
      <c r="Y451" s="412"/>
      <c r="Z451" s="412"/>
      <c r="AA451" s="412"/>
      <c r="AB451" s="412"/>
      <c r="AC451" s="412"/>
      <c r="AD451" s="412"/>
      <c r="AE451" s="545" t="s">
        <v>3767</v>
      </c>
      <c r="AF451" s="175"/>
      <c r="AG451" s="546"/>
      <c r="AH451" s="547"/>
      <c r="AI451" s="341"/>
      <c r="AJ451" s="548"/>
      <c r="AK451" s="549"/>
      <c r="AL451" s="274"/>
      <c r="AM451" s="548"/>
      <c r="AN451" s="549"/>
      <c r="AO451" s="274"/>
      <c r="AP451" s="548"/>
      <c r="AQ451" s="549"/>
      <c r="AR451" s="274"/>
      <c r="AS451" s="548"/>
      <c r="AT451" s="550"/>
      <c r="AU451" s="276"/>
      <c r="AV451" s="551"/>
      <c r="AW451" s="412"/>
      <c r="AX451" s="180"/>
    </row>
    <row r="452" spans="1:50" s="47" customFormat="1" ht="64.95" customHeight="1" x14ac:dyDescent="0.25">
      <c r="A452" s="164">
        <v>481</v>
      </c>
      <c r="B452" s="147" t="s">
        <v>8568</v>
      </c>
      <c r="C452" s="165">
        <v>403</v>
      </c>
      <c r="D452" s="228" t="s">
        <v>3748</v>
      </c>
      <c r="E452" s="229" t="s">
        <v>3861</v>
      </c>
      <c r="F452" s="165">
        <v>16382</v>
      </c>
      <c r="G452" s="229" t="s">
        <v>3862</v>
      </c>
      <c r="H452" s="412" t="s">
        <v>3863</v>
      </c>
      <c r="I452" s="234" t="s">
        <v>3862</v>
      </c>
      <c r="J452" s="413">
        <v>38886.269999999997</v>
      </c>
      <c r="K452" s="528" t="s">
        <v>8576</v>
      </c>
      <c r="L452" s="234" t="s">
        <v>3756</v>
      </c>
      <c r="M452" s="231" t="s">
        <v>3757</v>
      </c>
      <c r="N452" s="234" t="s">
        <v>3864</v>
      </c>
      <c r="O452" s="234" t="s">
        <v>3865</v>
      </c>
      <c r="P452" s="412" t="s">
        <v>3866</v>
      </c>
      <c r="Q452" s="165">
        <v>28.240000000000002</v>
      </c>
      <c r="R452" s="431">
        <v>13.24</v>
      </c>
      <c r="S452" s="431">
        <v>15</v>
      </c>
      <c r="T452" s="431">
        <v>0</v>
      </c>
      <c r="U452" s="431">
        <v>28.240000000000002</v>
      </c>
      <c r="V452" s="412" t="s">
        <v>3867</v>
      </c>
      <c r="W452" s="412" t="s">
        <v>3737</v>
      </c>
      <c r="X452" s="212" t="s">
        <v>3868</v>
      </c>
      <c r="Y452" s="412"/>
      <c r="Z452" s="412"/>
      <c r="AA452" s="412"/>
      <c r="AB452" s="412"/>
      <c r="AC452" s="412"/>
      <c r="AD452" s="412"/>
      <c r="AE452" s="545" t="s">
        <v>3767</v>
      </c>
      <c r="AF452" s="253">
        <v>50</v>
      </c>
      <c r="AG452" s="401" t="s">
        <v>3769</v>
      </c>
      <c r="AH452" s="402" t="s">
        <v>3869</v>
      </c>
      <c r="AI452" s="341">
        <v>30</v>
      </c>
      <c r="AJ452" s="403" t="s">
        <v>3870</v>
      </c>
      <c r="AK452" s="404" t="s">
        <v>3869</v>
      </c>
      <c r="AL452" s="274">
        <v>20</v>
      </c>
      <c r="AM452" s="548"/>
      <c r="AN452" s="549"/>
      <c r="AO452" s="274"/>
      <c r="AP452" s="548"/>
      <c r="AQ452" s="549"/>
      <c r="AR452" s="274"/>
      <c r="AS452" s="548"/>
      <c r="AT452" s="550"/>
      <c r="AU452" s="276"/>
      <c r="AV452" s="551"/>
      <c r="AW452" s="412"/>
      <c r="AX452" s="180"/>
    </row>
    <row r="453" spans="1:50" s="47" customFormat="1" ht="64.95" customHeight="1" x14ac:dyDescent="0.25">
      <c r="A453" s="164">
        <v>481</v>
      </c>
      <c r="B453" s="147" t="s">
        <v>8568</v>
      </c>
      <c r="C453" s="412" t="s">
        <v>3843</v>
      </c>
      <c r="D453" s="271" t="s">
        <v>3748</v>
      </c>
      <c r="E453" s="229" t="s">
        <v>3871</v>
      </c>
      <c r="F453" s="412" t="s">
        <v>3872</v>
      </c>
      <c r="G453" s="229" t="s">
        <v>3873</v>
      </c>
      <c r="H453" s="412" t="s">
        <v>3855</v>
      </c>
      <c r="I453" s="234" t="s">
        <v>3874</v>
      </c>
      <c r="J453" s="413">
        <v>88985.11</v>
      </c>
      <c r="K453" s="528" t="s">
        <v>8576</v>
      </c>
      <c r="L453" s="234" t="s">
        <v>3756</v>
      </c>
      <c r="M453" s="231" t="s">
        <v>3757</v>
      </c>
      <c r="N453" s="234" t="s">
        <v>3875</v>
      </c>
      <c r="O453" s="234" t="s">
        <v>3876</v>
      </c>
      <c r="P453" s="412" t="s">
        <v>3877</v>
      </c>
      <c r="Q453" s="431" t="s">
        <v>3878</v>
      </c>
      <c r="R453" s="431">
        <f>J453/(5*200*8)</f>
        <v>11.123138750000001</v>
      </c>
      <c r="S453" s="431" t="s">
        <v>3767</v>
      </c>
      <c r="T453" s="431" t="s">
        <v>3878</v>
      </c>
      <c r="U453" s="431">
        <f>SUM(R453:T453)</f>
        <v>11.123138750000001</v>
      </c>
      <c r="V453" s="412" t="s">
        <v>3737</v>
      </c>
      <c r="W453" s="412" t="s">
        <v>3737</v>
      </c>
      <c r="X453" s="212" t="s">
        <v>3879</v>
      </c>
      <c r="Y453" s="412"/>
      <c r="Z453" s="412"/>
      <c r="AA453" s="412"/>
      <c r="AB453" s="412"/>
      <c r="AC453" s="412"/>
      <c r="AD453" s="412"/>
      <c r="AE453" s="545" t="s">
        <v>3767</v>
      </c>
      <c r="AF453" s="175"/>
      <c r="AG453" s="546"/>
      <c r="AH453" s="547"/>
      <c r="AI453" s="341"/>
      <c r="AJ453" s="548"/>
      <c r="AK453" s="549"/>
      <c r="AL453" s="274"/>
      <c r="AM453" s="548"/>
      <c r="AN453" s="549"/>
      <c r="AO453" s="274"/>
      <c r="AP453" s="548"/>
      <c r="AQ453" s="549"/>
      <c r="AR453" s="274"/>
      <c r="AS453" s="548"/>
      <c r="AT453" s="550"/>
      <c r="AU453" s="276"/>
      <c r="AV453" s="551"/>
      <c r="AW453" s="412"/>
      <c r="AX453" s="180"/>
    </row>
    <row r="454" spans="1:50" s="33" customFormat="1" ht="94.75" customHeight="1" x14ac:dyDescent="0.25">
      <c r="A454" s="164">
        <v>481</v>
      </c>
      <c r="B454" s="147" t="s">
        <v>8568</v>
      </c>
      <c r="C454" s="165">
        <v>403</v>
      </c>
      <c r="D454" s="228" t="s">
        <v>3748</v>
      </c>
      <c r="E454" s="229" t="s">
        <v>3880</v>
      </c>
      <c r="F454" s="165">
        <v>16382</v>
      </c>
      <c r="G454" s="229" t="s">
        <v>3881</v>
      </c>
      <c r="H454" s="412" t="s">
        <v>3847</v>
      </c>
      <c r="I454" s="234" t="s">
        <v>3882</v>
      </c>
      <c r="J454" s="413">
        <v>44784</v>
      </c>
      <c r="K454" s="528" t="s">
        <v>8576</v>
      </c>
      <c r="L454" s="234" t="s">
        <v>3756</v>
      </c>
      <c r="M454" s="231" t="s">
        <v>3757</v>
      </c>
      <c r="N454" s="234" t="s">
        <v>3883</v>
      </c>
      <c r="O454" s="234" t="s">
        <v>3884</v>
      </c>
      <c r="P454" s="412" t="s">
        <v>3885</v>
      </c>
      <c r="Q454" s="165">
        <v>28.240000000000002</v>
      </c>
      <c r="R454" s="431">
        <v>13.24</v>
      </c>
      <c r="S454" s="431">
        <v>15</v>
      </c>
      <c r="T454" s="431">
        <v>0</v>
      </c>
      <c r="U454" s="431">
        <v>28.240000000000002</v>
      </c>
      <c r="V454" s="412" t="s">
        <v>3768</v>
      </c>
      <c r="W454" s="412" t="s">
        <v>3886</v>
      </c>
      <c r="X454" s="212" t="s">
        <v>3887</v>
      </c>
      <c r="Y454" s="412"/>
      <c r="Z454" s="412"/>
      <c r="AA454" s="412"/>
      <c r="AB454" s="412"/>
      <c r="AC454" s="412"/>
      <c r="AD454" s="412"/>
      <c r="AE454" s="545" t="s">
        <v>3767</v>
      </c>
      <c r="AF454" s="175">
        <v>60</v>
      </c>
      <c r="AG454" s="401" t="s">
        <v>3769</v>
      </c>
      <c r="AH454" s="402" t="s">
        <v>3888</v>
      </c>
      <c r="AI454" s="341" t="s">
        <v>3886</v>
      </c>
      <c r="AJ454" s="403" t="s">
        <v>3870</v>
      </c>
      <c r="AK454" s="404" t="s">
        <v>3888</v>
      </c>
      <c r="AL454" s="274" t="s">
        <v>3782</v>
      </c>
      <c r="AM454" s="548"/>
      <c r="AN454" s="549"/>
      <c r="AO454" s="274"/>
      <c r="AP454" s="548"/>
      <c r="AQ454" s="549"/>
      <c r="AR454" s="274"/>
      <c r="AS454" s="548"/>
      <c r="AT454" s="550"/>
      <c r="AU454" s="276"/>
      <c r="AV454" s="551"/>
      <c r="AW454" s="412"/>
      <c r="AX454" s="180"/>
    </row>
    <row r="455" spans="1:50" s="33" customFormat="1" ht="76.75" customHeight="1" x14ac:dyDescent="0.25">
      <c r="A455" s="164">
        <v>481</v>
      </c>
      <c r="B455" s="147" t="s">
        <v>8568</v>
      </c>
      <c r="C455" s="165">
        <v>401</v>
      </c>
      <c r="D455" s="228" t="s">
        <v>3748</v>
      </c>
      <c r="E455" s="229" t="s">
        <v>3889</v>
      </c>
      <c r="F455" s="412" t="s">
        <v>3837</v>
      </c>
      <c r="G455" s="229" t="s">
        <v>3890</v>
      </c>
      <c r="H455" s="412" t="s">
        <v>3891</v>
      </c>
      <c r="I455" s="234" t="s">
        <v>3892</v>
      </c>
      <c r="J455" s="413" t="s">
        <v>3893</v>
      </c>
      <c r="K455" s="528" t="s">
        <v>8577</v>
      </c>
      <c r="L455" s="234" t="s">
        <v>3756</v>
      </c>
      <c r="M455" s="231" t="s">
        <v>3757</v>
      </c>
      <c r="N455" s="234" t="s">
        <v>3894</v>
      </c>
      <c r="O455" s="234" t="s">
        <v>3895</v>
      </c>
      <c r="P455" s="412" t="s">
        <v>3896</v>
      </c>
      <c r="Q455" s="412" t="s">
        <v>3897</v>
      </c>
      <c r="R455" s="431">
        <f>J455/(5*200*8)</f>
        <v>5.3491575000000005</v>
      </c>
      <c r="S455" s="412">
        <v>5.49</v>
      </c>
      <c r="T455" s="412">
        <v>0.61</v>
      </c>
      <c r="U455" s="412">
        <v>6.1000000000000005</v>
      </c>
      <c r="V455" s="412" t="s">
        <v>3795</v>
      </c>
      <c r="W455" s="412" t="s">
        <v>3737</v>
      </c>
      <c r="X455" s="212" t="s">
        <v>3898</v>
      </c>
      <c r="Y455" s="412" t="s">
        <v>3899</v>
      </c>
      <c r="Z455" s="412" t="s">
        <v>3766</v>
      </c>
      <c r="AA455" s="412" t="s">
        <v>3806</v>
      </c>
      <c r="AB455" s="412" t="s">
        <v>3900</v>
      </c>
      <c r="AC455" s="412"/>
      <c r="AD455" s="412"/>
      <c r="AE455" s="545" t="s">
        <v>3767</v>
      </c>
      <c r="AF455" s="175" t="s">
        <v>3762</v>
      </c>
      <c r="AG455" s="401" t="s">
        <v>3769</v>
      </c>
      <c r="AH455" s="547" t="s">
        <v>3901</v>
      </c>
      <c r="AI455" s="341" t="s">
        <v>3782</v>
      </c>
      <c r="AJ455" s="403" t="s">
        <v>3821</v>
      </c>
      <c r="AK455" s="404" t="s">
        <v>3902</v>
      </c>
      <c r="AL455" s="274">
        <v>20</v>
      </c>
      <c r="AM455" s="403" t="s">
        <v>3826</v>
      </c>
      <c r="AN455" s="404" t="s">
        <v>3903</v>
      </c>
      <c r="AO455" s="274" t="s">
        <v>3782</v>
      </c>
      <c r="AP455" s="548" t="s">
        <v>3904</v>
      </c>
      <c r="AQ455" s="549" t="s">
        <v>3901</v>
      </c>
      <c r="AR455" s="274" t="s">
        <v>3886</v>
      </c>
      <c r="AS455" s="548"/>
      <c r="AT455" s="550"/>
      <c r="AU455" s="276"/>
      <c r="AV455" s="551"/>
      <c r="AW455" s="412"/>
      <c r="AX455" s="180"/>
    </row>
    <row r="456" spans="1:50" s="33" customFormat="1" ht="61.5" customHeight="1" x14ac:dyDescent="0.25">
      <c r="A456" s="164">
        <v>481</v>
      </c>
      <c r="B456" s="147" t="s">
        <v>8568</v>
      </c>
      <c r="C456" s="165">
        <v>406</v>
      </c>
      <c r="D456" s="228" t="s">
        <v>3748</v>
      </c>
      <c r="E456" s="169" t="s">
        <v>3776</v>
      </c>
      <c r="F456" s="165">
        <v>19106</v>
      </c>
      <c r="G456" s="169" t="s">
        <v>3905</v>
      </c>
      <c r="H456" s="165">
        <v>2016</v>
      </c>
      <c r="I456" s="170" t="s">
        <v>3906</v>
      </c>
      <c r="J456" s="413">
        <v>196000</v>
      </c>
      <c r="K456" s="528" t="s">
        <v>694</v>
      </c>
      <c r="L456" s="234" t="s">
        <v>3756</v>
      </c>
      <c r="M456" s="231" t="s">
        <v>3757</v>
      </c>
      <c r="N456" s="170" t="s">
        <v>332</v>
      </c>
      <c r="O456" s="170" t="s">
        <v>3907</v>
      </c>
      <c r="P456" s="165">
        <v>3903362</v>
      </c>
      <c r="Q456" s="165">
        <v>150</v>
      </c>
      <c r="R456" s="431">
        <v>100</v>
      </c>
      <c r="S456" s="431">
        <v>30</v>
      </c>
      <c r="T456" s="431">
        <v>20</v>
      </c>
      <c r="U456" s="431">
        <v>150</v>
      </c>
      <c r="V456" s="554">
        <v>0.8</v>
      </c>
      <c r="W456" s="554">
        <v>0.1</v>
      </c>
      <c r="X456" s="212" t="s">
        <v>3908</v>
      </c>
      <c r="Y456" s="165">
        <v>3</v>
      </c>
      <c r="Z456" s="165">
        <v>5</v>
      </c>
      <c r="AA456" s="165">
        <v>1</v>
      </c>
      <c r="AB456" s="165">
        <v>4</v>
      </c>
      <c r="AC456" s="165"/>
      <c r="AD456" s="165"/>
      <c r="AE456" s="433">
        <v>5</v>
      </c>
      <c r="AF456" s="175" t="s">
        <v>3737</v>
      </c>
      <c r="AG456" s="401" t="s">
        <v>3769</v>
      </c>
      <c r="AH456" s="402" t="s">
        <v>3771</v>
      </c>
      <c r="AI456" s="341" t="s">
        <v>3782</v>
      </c>
      <c r="AJ456" s="403" t="s">
        <v>2368</v>
      </c>
      <c r="AK456" s="404" t="s">
        <v>3771</v>
      </c>
      <c r="AL456" s="341" t="s">
        <v>3782</v>
      </c>
      <c r="AM456" s="403" t="s">
        <v>3772</v>
      </c>
      <c r="AN456" s="404" t="s">
        <v>3773</v>
      </c>
      <c r="AO456" s="341" t="s">
        <v>3782</v>
      </c>
      <c r="AP456" s="403" t="s">
        <v>3774</v>
      </c>
      <c r="AQ456" s="404" t="s">
        <v>3909</v>
      </c>
      <c r="AR456" s="341" t="s">
        <v>3782</v>
      </c>
      <c r="AS456" s="403"/>
      <c r="AT456" s="406"/>
      <c r="AU456" s="276"/>
      <c r="AV456" s="179"/>
      <c r="AW456" s="165"/>
      <c r="AX456" s="180"/>
    </row>
    <row r="457" spans="1:50" s="33" customFormat="1" ht="64.95" customHeight="1" x14ac:dyDescent="0.25">
      <c r="A457" s="164">
        <v>481</v>
      </c>
      <c r="B457" s="147" t="s">
        <v>8568</v>
      </c>
      <c r="C457" s="165">
        <v>406</v>
      </c>
      <c r="D457" s="228" t="s">
        <v>3748</v>
      </c>
      <c r="E457" s="169" t="s">
        <v>3776</v>
      </c>
      <c r="F457" s="165">
        <v>19106</v>
      </c>
      <c r="G457" s="169" t="s">
        <v>3910</v>
      </c>
      <c r="H457" s="165">
        <v>2017</v>
      </c>
      <c r="I457" s="170" t="s">
        <v>3911</v>
      </c>
      <c r="J457" s="413">
        <v>47000</v>
      </c>
      <c r="K457" s="528" t="s">
        <v>8576</v>
      </c>
      <c r="L457" s="234" t="s">
        <v>3756</v>
      </c>
      <c r="M457" s="231" t="s">
        <v>3757</v>
      </c>
      <c r="N457" s="170" t="s">
        <v>3912</v>
      </c>
      <c r="O457" s="170" t="s">
        <v>3913</v>
      </c>
      <c r="P457" s="165" t="s">
        <v>3914</v>
      </c>
      <c r="Q457" s="165">
        <v>50</v>
      </c>
      <c r="R457" s="431">
        <f>J457/(5*200*8)</f>
        <v>5.875</v>
      </c>
      <c r="S457" s="165">
        <v>40</v>
      </c>
      <c r="T457" s="165">
        <v>10</v>
      </c>
      <c r="U457" s="431">
        <f>SUM(R457:T457)</f>
        <v>55.875</v>
      </c>
      <c r="V457" s="165">
        <v>100</v>
      </c>
      <c r="W457" s="165">
        <v>0</v>
      </c>
      <c r="X457" s="212" t="s">
        <v>3915</v>
      </c>
      <c r="Y457" s="165">
        <v>3</v>
      </c>
      <c r="Z457" s="165">
        <v>12</v>
      </c>
      <c r="AA457" s="165">
        <v>5</v>
      </c>
      <c r="AB457" s="165">
        <v>4</v>
      </c>
      <c r="AC457" s="165"/>
      <c r="AD457" s="165"/>
      <c r="AE457" s="433">
        <v>5</v>
      </c>
      <c r="AF457" s="175"/>
      <c r="AG457" s="401"/>
      <c r="AH457" s="402"/>
      <c r="AI457" s="341"/>
      <c r="AJ457" s="403"/>
      <c r="AK457" s="404"/>
      <c r="AL457" s="274"/>
      <c r="AM457" s="403"/>
      <c r="AN457" s="404"/>
      <c r="AO457" s="274"/>
      <c r="AP457" s="403"/>
      <c r="AQ457" s="404"/>
      <c r="AR457" s="274"/>
      <c r="AS457" s="403"/>
      <c r="AT457" s="406"/>
      <c r="AU457" s="276"/>
      <c r="AV457" s="179"/>
      <c r="AW457" s="165"/>
      <c r="AX457" s="180"/>
    </row>
    <row r="458" spans="1:50" s="47" customFormat="1" ht="64.95" customHeight="1" x14ac:dyDescent="0.25">
      <c r="A458" s="164">
        <v>481</v>
      </c>
      <c r="B458" s="147" t="s">
        <v>8568</v>
      </c>
      <c r="C458" s="165">
        <v>502</v>
      </c>
      <c r="D458" s="228" t="s">
        <v>2882</v>
      </c>
      <c r="E458" s="169" t="s">
        <v>3916</v>
      </c>
      <c r="F458" s="412" t="s">
        <v>3917</v>
      </c>
      <c r="G458" s="169" t="s">
        <v>3918</v>
      </c>
      <c r="H458" s="165">
        <v>2005</v>
      </c>
      <c r="I458" s="170" t="s">
        <v>3919</v>
      </c>
      <c r="J458" s="413">
        <v>50492.41</v>
      </c>
      <c r="K458" s="528" t="s">
        <v>664</v>
      </c>
      <c r="L458" s="170" t="s">
        <v>3920</v>
      </c>
      <c r="M458" s="170" t="s">
        <v>3921</v>
      </c>
      <c r="N458" s="170" t="s">
        <v>3922</v>
      </c>
      <c r="O458" s="170" t="s">
        <v>3923</v>
      </c>
      <c r="P458" s="165">
        <v>4007946</v>
      </c>
      <c r="Q458" s="165">
        <v>5.5</v>
      </c>
      <c r="R458" s="165">
        <v>0</v>
      </c>
      <c r="S458" s="165">
        <v>5.5</v>
      </c>
      <c r="T458" s="165">
        <v>0</v>
      </c>
      <c r="U458" s="165">
        <v>5.5</v>
      </c>
      <c r="V458" s="165">
        <v>85</v>
      </c>
      <c r="W458" s="165">
        <v>100</v>
      </c>
      <c r="X458" s="212" t="s">
        <v>3924</v>
      </c>
      <c r="Y458" s="165"/>
      <c r="Z458" s="165"/>
      <c r="AA458" s="165"/>
      <c r="AB458" s="165">
        <v>4</v>
      </c>
      <c r="AC458" s="165">
        <v>502</v>
      </c>
      <c r="AD458" s="165">
        <v>9.75</v>
      </c>
      <c r="AE458" s="433">
        <v>5</v>
      </c>
      <c r="AF458" s="175">
        <v>0</v>
      </c>
      <c r="AG458" s="401" t="s">
        <v>3925</v>
      </c>
      <c r="AH458" s="402" t="s">
        <v>3926</v>
      </c>
      <c r="AI458" s="341"/>
      <c r="AJ458" s="403" t="s">
        <v>3925</v>
      </c>
      <c r="AK458" s="404" t="s">
        <v>3926</v>
      </c>
      <c r="AL458" s="274"/>
      <c r="AM458" s="403"/>
      <c r="AN458" s="404"/>
      <c r="AO458" s="274"/>
      <c r="AP458" s="403"/>
      <c r="AQ458" s="404"/>
      <c r="AR458" s="274"/>
      <c r="AS458" s="403"/>
      <c r="AT458" s="406"/>
      <c r="AU458" s="276"/>
      <c r="AV458" s="179"/>
      <c r="AW458" s="165"/>
      <c r="AX458" s="180"/>
    </row>
    <row r="459" spans="1:50" s="47" customFormat="1" ht="64.95" customHeight="1" x14ac:dyDescent="0.25">
      <c r="A459" s="164">
        <v>481</v>
      </c>
      <c r="B459" s="147" t="s">
        <v>8568</v>
      </c>
      <c r="C459" s="165">
        <v>501</v>
      </c>
      <c r="D459" s="228" t="s">
        <v>3927</v>
      </c>
      <c r="E459" s="169" t="s">
        <v>3928</v>
      </c>
      <c r="F459" s="412" t="s">
        <v>3929</v>
      </c>
      <c r="G459" s="169" t="s">
        <v>3930</v>
      </c>
      <c r="H459" s="165">
        <v>2007</v>
      </c>
      <c r="I459" s="170" t="s">
        <v>3931</v>
      </c>
      <c r="J459" s="413">
        <v>170255.38</v>
      </c>
      <c r="K459" s="528" t="s">
        <v>655</v>
      </c>
      <c r="L459" s="170" t="s">
        <v>3932</v>
      </c>
      <c r="M459" s="170" t="s">
        <v>3933</v>
      </c>
      <c r="N459" s="170" t="s">
        <v>3934</v>
      </c>
      <c r="O459" s="170" t="s">
        <v>3935</v>
      </c>
      <c r="P459" s="165">
        <v>4008375</v>
      </c>
      <c r="Q459" s="165">
        <v>23</v>
      </c>
      <c r="R459" s="165">
        <v>0</v>
      </c>
      <c r="S459" s="165">
        <v>23</v>
      </c>
      <c r="T459" s="165">
        <v>0</v>
      </c>
      <c r="U459" s="165">
        <v>23</v>
      </c>
      <c r="V459" s="165">
        <v>90</v>
      </c>
      <c r="W459" s="165">
        <v>100</v>
      </c>
      <c r="X459" s="212" t="s">
        <v>3936</v>
      </c>
      <c r="Y459" s="165"/>
      <c r="Z459" s="165"/>
      <c r="AA459" s="165"/>
      <c r="AB459" s="165">
        <v>4</v>
      </c>
      <c r="AC459" s="165">
        <v>501</v>
      </c>
      <c r="AD459" s="165">
        <v>9.75</v>
      </c>
      <c r="AE459" s="433">
        <v>5</v>
      </c>
      <c r="AF459" s="175">
        <v>0</v>
      </c>
      <c r="AG459" s="401" t="s">
        <v>3927</v>
      </c>
      <c r="AH459" s="402" t="s">
        <v>3928</v>
      </c>
      <c r="AI459" s="341"/>
      <c r="AJ459" s="403"/>
      <c r="AK459" s="404"/>
      <c r="AL459" s="274"/>
      <c r="AM459" s="403"/>
      <c r="AN459" s="404"/>
      <c r="AO459" s="274"/>
      <c r="AP459" s="403"/>
      <c r="AQ459" s="404"/>
      <c r="AR459" s="274"/>
      <c r="AS459" s="403"/>
      <c r="AT459" s="406"/>
      <c r="AU459" s="276"/>
      <c r="AV459" s="179"/>
      <c r="AW459" s="165"/>
      <c r="AX459" s="180"/>
    </row>
    <row r="460" spans="1:50" s="47" customFormat="1" ht="64.95" customHeight="1" x14ac:dyDescent="0.25">
      <c r="A460" s="164">
        <v>481</v>
      </c>
      <c r="B460" s="147" t="s">
        <v>8568</v>
      </c>
      <c r="C460" s="165">
        <v>501</v>
      </c>
      <c r="D460" s="228" t="s">
        <v>3927</v>
      </c>
      <c r="E460" s="169" t="s">
        <v>3928</v>
      </c>
      <c r="F460" s="412" t="s">
        <v>3929</v>
      </c>
      <c r="G460" s="169" t="s">
        <v>3937</v>
      </c>
      <c r="H460" s="165">
        <v>1999</v>
      </c>
      <c r="I460" s="170" t="s">
        <v>3938</v>
      </c>
      <c r="J460" s="413">
        <v>133533.63</v>
      </c>
      <c r="K460" s="528" t="s">
        <v>867</v>
      </c>
      <c r="L460" s="170" t="s">
        <v>3939</v>
      </c>
      <c r="M460" s="170" t="s">
        <v>3940</v>
      </c>
      <c r="N460" s="170" t="s">
        <v>3941</v>
      </c>
      <c r="O460" s="170" t="s">
        <v>3942</v>
      </c>
      <c r="P460" s="165"/>
      <c r="Q460" s="165">
        <v>4.04</v>
      </c>
      <c r="R460" s="165">
        <v>0</v>
      </c>
      <c r="S460" s="165">
        <v>4.04</v>
      </c>
      <c r="T460" s="165">
        <v>0</v>
      </c>
      <c r="U460" s="165">
        <v>4.04</v>
      </c>
      <c r="V460" s="165">
        <v>85</v>
      </c>
      <c r="W460" s="165">
        <v>100</v>
      </c>
      <c r="X460" s="212" t="s">
        <v>3943</v>
      </c>
      <c r="Y460" s="165"/>
      <c r="Z460" s="165"/>
      <c r="AA460" s="165"/>
      <c r="AB460" s="165">
        <v>4</v>
      </c>
      <c r="AC460" s="165">
        <v>1</v>
      </c>
      <c r="AD460" s="165">
        <v>9.75</v>
      </c>
      <c r="AE460" s="433">
        <v>5</v>
      </c>
      <c r="AF460" s="175">
        <v>0</v>
      </c>
      <c r="AG460" s="401" t="s">
        <v>3927</v>
      </c>
      <c r="AH460" s="402" t="s">
        <v>3928</v>
      </c>
      <c r="AI460" s="341"/>
      <c r="AJ460" s="403"/>
      <c r="AK460" s="404"/>
      <c r="AL460" s="274"/>
      <c r="AM460" s="403"/>
      <c r="AN460" s="404"/>
      <c r="AO460" s="274"/>
      <c r="AP460" s="403"/>
      <c r="AQ460" s="404"/>
      <c r="AR460" s="274"/>
      <c r="AS460" s="403"/>
      <c r="AT460" s="406"/>
      <c r="AU460" s="276"/>
      <c r="AV460" s="179"/>
      <c r="AW460" s="165"/>
      <c r="AX460" s="180"/>
    </row>
    <row r="461" spans="1:50" s="47" customFormat="1" ht="130.05000000000001" customHeight="1" x14ac:dyDescent="0.25">
      <c r="A461" s="164">
        <v>481</v>
      </c>
      <c r="B461" s="147" t="s">
        <v>8568</v>
      </c>
      <c r="C461" s="165">
        <v>501</v>
      </c>
      <c r="D461" s="228" t="s">
        <v>3927</v>
      </c>
      <c r="E461" s="169" t="s">
        <v>3928</v>
      </c>
      <c r="F461" s="412" t="s">
        <v>3929</v>
      </c>
      <c r="G461" s="169" t="s">
        <v>3944</v>
      </c>
      <c r="H461" s="165">
        <v>2008</v>
      </c>
      <c r="I461" s="170" t="s">
        <v>3945</v>
      </c>
      <c r="J461" s="413">
        <v>127390</v>
      </c>
      <c r="K461" s="528" t="s">
        <v>655</v>
      </c>
      <c r="L461" s="170" t="s">
        <v>3946</v>
      </c>
      <c r="M461" s="170" t="s">
        <v>3947</v>
      </c>
      <c r="N461" s="170" t="s">
        <v>3948</v>
      </c>
      <c r="O461" s="170" t="s">
        <v>3949</v>
      </c>
      <c r="P461" s="165" t="s">
        <v>3950</v>
      </c>
      <c r="Q461" s="165">
        <v>4.1100000000000003</v>
      </c>
      <c r="R461" s="165">
        <v>0</v>
      </c>
      <c r="S461" s="165">
        <v>4.1100000000000003</v>
      </c>
      <c r="T461" s="165">
        <v>0</v>
      </c>
      <c r="U461" s="165">
        <v>4.1100000000000003</v>
      </c>
      <c r="V461" s="165">
        <v>80</v>
      </c>
      <c r="W461" s="165">
        <v>100</v>
      </c>
      <c r="X461" s="212" t="s">
        <v>3951</v>
      </c>
      <c r="Y461" s="165"/>
      <c r="Z461" s="165"/>
      <c r="AA461" s="165"/>
      <c r="AB461" s="165">
        <v>4</v>
      </c>
      <c r="AC461" s="165">
        <v>501</v>
      </c>
      <c r="AD461" s="165">
        <v>9.75</v>
      </c>
      <c r="AE461" s="433">
        <v>5</v>
      </c>
      <c r="AF461" s="175">
        <v>0</v>
      </c>
      <c r="AG461" s="401" t="s">
        <v>3927</v>
      </c>
      <c r="AH461" s="402" t="s">
        <v>3928</v>
      </c>
      <c r="AI461" s="341"/>
      <c r="AJ461" s="403"/>
      <c r="AK461" s="404"/>
      <c r="AL461" s="274"/>
      <c r="AM461" s="403"/>
      <c r="AN461" s="404"/>
      <c r="AO461" s="274"/>
      <c r="AP461" s="403"/>
      <c r="AQ461" s="404"/>
      <c r="AR461" s="274"/>
      <c r="AS461" s="403"/>
      <c r="AT461" s="406"/>
      <c r="AU461" s="276"/>
      <c r="AV461" s="179"/>
      <c r="AW461" s="165"/>
      <c r="AX461" s="180"/>
    </row>
    <row r="462" spans="1:50" s="47" customFormat="1" ht="104" customHeight="1" x14ac:dyDescent="0.25">
      <c r="A462" s="164">
        <v>481</v>
      </c>
      <c r="B462" s="147" t="s">
        <v>8568</v>
      </c>
      <c r="C462" s="165">
        <v>501</v>
      </c>
      <c r="D462" s="228" t="s">
        <v>3927</v>
      </c>
      <c r="E462" s="169" t="s">
        <v>3928</v>
      </c>
      <c r="F462" s="412" t="s">
        <v>3929</v>
      </c>
      <c r="G462" s="169" t="s">
        <v>3952</v>
      </c>
      <c r="H462" s="165">
        <v>2004</v>
      </c>
      <c r="I462" s="170" t="s">
        <v>3953</v>
      </c>
      <c r="J462" s="413">
        <v>81372.06</v>
      </c>
      <c r="K462" s="528" t="s">
        <v>867</v>
      </c>
      <c r="L462" s="170" t="s">
        <v>3954</v>
      </c>
      <c r="M462" s="170" t="s">
        <v>3955</v>
      </c>
      <c r="N462" s="170" t="s">
        <v>3956</v>
      </c>
      <c r="O462" s="170" t="s">
        <v>3957</v>
      </c>
      <c r="P462" s="165" t="s">
        <v>3958</v>
      </c>
      <c r="Q462" s="165">
        <v>4.0599999999999996</v>
      </c>
      <c r="R462" s="165">
        <v>0</v>
      </c>
      <c r="S462" s="165">
        <v>4.0599999999999996</v>
      </c>
      <c r="T462" s="165">
        <v>0</v>
      </c>
      <c r="U462" s="165">
        <v>4.0599999999999996</v>
      </c>
      <c r="V462" s="165">
        <v>85</v>
      </c>
      <c r="W462" s="165">
        <v>100</v>
      </c>
      <c r="X462" s="212" t="s">
        <v>3959</v>
      </c>
      <c r="Y462" s="165"/>
      <c r="Z462" s="165"/>
      <c r="AA462" s="165"/>
      <c r="AB462" s="165">
        <v>4</v>
      </c>
      <c r="AC462" s="165">
        <v>4</v>
      </c>
      <c r="AD462" s="165">
        <v>9.75</v>
      </c>
      <c r="AE462" s="433">
        <v>5</v>
      </c>
      <c r="AF462" s="175">
        <v>0</v>
      </c>
      <c r="AG462" s="401" t="s">
        <v>3927</v>
      </c>
      <c r="AH462" s="402" t="s">
        <v>3928</v>
      </c>
      <c r="AI462" s="341"/>
      <c r="AJ462" s="403"/>
      <c r="AK462" s="404"/>
      <c r="AL462" s="274"/>
      <c r="AM462" s="403"/>
      <c r="AN462" s="404"/>
      <c r="AO462" s="274"/>
      <c r="AP462" s="403"/>
      <c r="AQ462" s="404"/>
      <c r="AR462" s="274"/>
      <c r="AS462" s="403"/>
      <c r="AT462" s="406"/>
      <c r="AU462" s="276"/>
      <c r="AV462" s="179"/>
      <c r="AW462" s="165"/>
      <c r="AX462" s="180"/>
    </row>
    <row r="463" spans="1:50" s="47" customFormat="1" ht="91" customHeight="1" x14ac:dyDescent="0.25">
      <c r="A463" s="164">
        <v>481</v>
      </c>
      <c r="B463" s="147" t="s">
        <v>8568</v>
      </c>
      <c r="C463" s="165">
        <v>501</v>
      </c>
      <c r="D463" s="228" t="s">
        <v>3927</v>
      </c>
      <c r="E463" s="169" t="s">
        <v>3928</v>
      </c>
      <c r="F463" s="412" t="s">
        <v>3929</v>
      </c>
      <c r="G463" s="169" t="s">
        <v>3960</v>
      </c>
      <c r="H463" s="165">
        <v>2016</v>
      </c>
      <c r="I463" s="170" t="s">
        <v>3961</v>
      </c>
      <c r="J463" s="413">
        <v>122000</v>
      </c>
      <c r="K463" s="528" t="s">
        <v>694</v>
      </c>
      <c r="L463" s="170" t="s">
        <v>3954</v>
      </c>
      <c r="M463" s="170" t="s">
        <v>3955</v>
      </c>
      <c r="N463" s="170" t="s">
        <v>3962</v>
      </c>
      <c r="O463" s="170" t="s">
        <v>3963</v>
      </c>
      <c r="P463" s="165">
        <v>4010577</v>
      </c>
      <c r="Q463" s="165">
        <v>77.44</v>
      </c>
      <c r="R463" s="165">
        <v>73.44</v>
      </c>
      <c r="S463" s="165">
        <v>4</v>
      </c>
      <c r="T463" s="165">
        <v>0</v>
      </c>
      <c r="U463" s="165">
        <f>SUM(R463:T463)</f>
        <v>77.44</v>
      </c>
      <c r="V463" s="165">
        <v>75</v>
      </c>
      <c r="W463" s="165">
        <v>36.659999999999997</v>
      </c>
      <c r="X463" s="212" t="s">
        <v>3959</v>
      </c>
      <c r="Y463" s="165"/>
      <c r="Z463" s="165"/>
      <c r="AA463" s="165"/>
      <c r="AB463" s="165"/>
      <c r="AC463" s="165"/>
      <c r="AD463" s="165"/>
      <c r="AE463" s="433"/>
      <c r="AF463" s="175"/>
      <c r="AG463" s="401"/>
      <c r="AH463" s="402"/>
      <c r="AI463" s="341"/>
      <c r="AJ463" s="403"/>
      <c r="AK463" s="404"/>
      <c r="AL463" s="274"/>
      <c r="AM463" s="403"/>
      <c r="AN463" s="404"/>
      <c r="AO463" s="274"/>
      <c r="AP463" s="403"/>
      <c r="AQ463" s="404"/>
      <c r="AR463" s="274"/>
      <c r="AS463" s="403"/>
      <c r="AT463" s="406"/>
      <c r="AU463" s="276"/>
      <c r="AV463" s="179"/>
      <c r="AW463" s="165"/>
      <c r="AX463" s="180"/>
    </row>
    <row r="464" spans="1:50" s="47" customFormat="1" ht="77.95" customHeight="1" x14ac:dyDescent="0.25">
      <c r="A464" s="164">
        <v>481</v>
      </c>
      <c r="B464" s="147" t="s">
        <v>8568</v>
      </c>
      <c r="C464" s="412" t="s">
        <v>3964</v>
      </c>
      <c r="D464" s="271" t="s">
        <v>3965</v>
      </c>
      <c r="E464" s="555" t="s">
        <v>3966</v>
      </c>
      <c r="F464" s="412" t="s">
        <v>3967</v>
      </c>
      <c r="G464" s="229" t="s">
        <v>3968</v>
      </c>
      <c r="H464" s="412" t="s">
        <v>3969</v>
      </c>
      <c r="I464" s="231" t="s">
        <v>3970</v>
      </c>
      <c r="J464" s="413" t="s">
        <v>3971</v>
      </c>
      <c r="K464" s="528" t="s">
        <v>867</v>
      </c>
      <c r="L464" s="231" t="s">
        <v>3972</v>
      </c>
      <c r="M464" s="234" t="s">
        <v>3973</v>
      </c>
      <c r="N464" s="234" t="s">
        <v>3974</v>
      </c>
      <c r="O464" s="234" t="s">
        <v>3975</v>
      </c>
      <c r="P464" s="412" t="s">
        <v>3976</v>
      </c>
      <c r="Q464" s="412" t="s">
        <v>3782</v>
      </c>
      <c r="R464" s="412" t="s">
        <v>3783</v>
      </c>
      <c r="S464" s="412" t="s">
        <v>3782</v>
      </c>
      <c r="T464" s="412" t="s">
        <v>3783</v>
      </c>
      <c r="U464" s="412" t="s">
        <v>3782</v>
      </c>
      <c r="V464" s="412" t="s">
        <v>3977</v>
      </c>
      <c r="W464" s="412" t="s">
        <v>3737</v>
      </c>
      <c r="X464" s="212" t="s">
        <v>3978</v>
      </c>
      <c r="Y464" s="412"/>
      <c r="Z464" s="412"/>
      <c r="AA464" s="412"/>
      <c r="AB464" s="412" t="s">
        <v>3766</v>
      </c>
      <c r="AC464" s="412"/>
      <c r="AD464" s="412"/>
      <c r="AE464" s="545" t="s">
        <v>3767</v>
      </c>
      <c r="AF464" s="175" t="s">
        <v>3979</v>
      </c>
      <c r="AG464" s="546" t="s">
        <v>3965</v>
      </c>
      <c r="AH464" s="547" t="s">
        <v>3980</v>
      </c>
      <c r="AI464" s="341" t="s">
        <v>3878</v>
      </c>
      <c r="AJ464" s="548" t="s">
        <v>3981</v>
      </c>
      <c r="AK464" s="549" t="s">
        <v>3980</v>
      </c>
      <c r="AL464" s="274" t="s">
        <v>3878</v>
      </c>
      <c r="AM464" s="548"/>
      <c r="AN464" s="549"/>
      <c r="AO464" s="274"/>
      <c r="AP464" s="548"/>
      <c r="AQ464" s="549"/>
      <c r="AR464" s="274"/>
      <c r="AS464" s="548" t="s">
        <v>3982</v>
      </c>
      <c r="AT464" s="550" t="s">
        <v>3983</v>
      </c>
      <c r="AU464" s="276" t="s">
        <v>3886</v>
      </c>
      <c r="AV464" s="551"/>
      <c r="AW464" s="412"/>
      <c r="AX464" s="180"/>
    </row>
    <row r="465" spans="1:50" s="47" customFormat="1" ht="221" customHeight="1" x14ac:dyDescent="0.25">
      <c r="A465" s="164">
        <v>481</v>
      </c>
      <c r="B465" s="147" t="s">
        <v>8568</v>
      </c>
      <c r="C465" s="412" t="s">
        <v>3984</v>
      </c>
      <c r="D465" s="271" t="s">
        <v>3673</v>
      </c>
      <c r="E465" s="229" t="s">
        <v>3985</v>
      </c>
      <c r="F465" s="412" t="s">
        <v>3986</v>
      </c>
      <c r="G465" s="229" t="s">
        <v>3987</v>
      </c>
      <c r="H465" s="412" t="s">
        <v>3988</v>
      </c>
      <c r="I465" s="231" t="s">
        <v>3987</v>
      </c>
      <c r="J465" s="413" t="s">
        <v>3989</v>
      </c>
      <c r="K465" s="528" t="s">
        <v>655</v>
      </c>
      <c r="L465" s="231" t="s">
        <v>3990</v>
      </c>
      <c r="M465" s="234" t="s">
        <v>3991</v>
      </c>
      <c r="N465" s="251" t="s">
        <v>3992</v>
      </c>
      <c r="O465" s="234" t="s">
        <v>3993</v>
      </c>
      <c r="P465" s="412" t="s">
        <v>3994</v>
      </c>
      <c r="Q465" s="556">
        <v>12.17</v>
      </c>
      <c r="R465" s="556">
        <v>7.39</v>
      </c>
      <c r="S465" s="557">
        <v>4.78</v>
      </c>
      <c r="T465" s="556">
        <v>0</v>
      </c>
      <c r="U465" s="210">
        <v>12.17</v>
      </c>
      <c r="V465" s="557">
        <v>50</v>
      </c>
      <c r="W465" s="557">
        <v>100</v>
      </c>
      <c r="X465" s="212" t="s">
        <v>3995</v>
      </c>
      <c r="Y465" s="412"/>
      <c r="Z465" s="412"/>
      <c r="AA465" s="412"/>
      <c r="AB465" s="412"/>
      <c r="AC465" s="412"/>
      <c r="AD465" s="412"/>
      <c r="AE465" s="545" t="s">
        <v>3767</v>
      </c>
      <c r="AF465" s="175" t="s">
        <v>3762</v>
      </c>
      <c r="AG465" s="546" t="s">
        <v>3996</v>
      </c>
      <c r="AH465" s="547" t="s">
        <v>3997</v>
      </c>
      <c r="AI465" s="341" t="s">
        <v>3804</v>
      </c>
      <c r="AJ465" s="548" t="s">
        <v>3998</v>
      </c>
      <c r="AK465" s="549" t="s">
        <v>3999</v>
      </c>
      <c r="AL465" s="274" t="s">
        <v>3878</v>
      </c>
      <c r="AM465" s="548" t="s">
        <v>4000</v>
      </c>
      <c r="AN465" s="549" t="s">
        <v>4001</v>
      </c>
      <c r="AO465" s="274" t="s">
        <v>3878</v>
      </c>
      <c r="AP465" s="558"/>
      <c r="AQ465" s="549"/>
      <c r="AR465" s="274"/>
      <c r="AS465" s="548"/>
      <c r="AT465" s="550"/>
      <c r="AU465" s="276"/>
      <c r="AV465" s="551"/>
      <c r="AW465" s="412"/>
      <c r="AX465" s="180"/>
    </row>
    <row r="466" spans="1:50" s="47" customFormat="1" ht="117" customHeight="1" x14ac:dyDescent="0.25">
      <c r="A466" s="164">
        <v>481</v>
      </c>
      <c r="B466" s="147" t="s">
        <v>8568</v>
      </c>
      <c r="C466" s="412" t="s">
        <v>3984</v>
      </c>
      <c r="D466" s="271" t="s">
        <v>3673</v>
      </c>
      <c r="E466" s="552" t="s">
        <v>4002</v>
      </c>
      <c r="F466" s="412" t="s">
        <v>4003</v>
      </c>
      <c r="G466" s="229" t="s">
        <v>4004</v>
      </c>
      <c r="H466" s="412" t="s">
        <v>3863</v>
      </c>
      <c r="I466" s="234" t="s">
        <v>4005</v>
      </c>
      <c r="J466" s="413" t="s">
        <v>4006</v>
      </c>
      <c r="K466" s="528" t="s">
        <v>664</v>
      </c>
      <c r="L466" s="234" t="s">
        <v>4007</v>
      </c>
      <c r="M466" s="234" t="s">
        <v>4008</v>
      </c>
      <c r="N466" s="234" t="s">
        <v>4009</v>
      </c>
      <c r="O466" s="234" t="s">
        <v>4010</v>
      </c>
      <c r="P466" s="412" t="s">
        <v>4011</v>
      </c>
      <c r="Q466" s="556">
        <v>5.0999999999999996</v>
      </c>
      <c r="R466" s="556">
        <v>0</v>
      </c>
      <c r="S466" s="556">
        <v>5.0999999999999996</v>
      </c>
      <c r="T466" s="556">
        <v>0</v>
      </c>
      <c r="U466" s="210">
        <v>5.0999999999999996</v>
      </c>
      <c r="V466" s="557">
        <v>80</v>
      </c>
      <c r="W466" s="557">
        <v>100</v>
      </c>
      <c r="X466" s="212" t="s">
        <v>4012</v>
      </c>
      <c r="Y466" s="412"/>
      <c r="Z466" s="412"/>
      <c r="AA466" s="412"/>
      <c r="AB466" s="412"/>
      <c r="AC466" s="412"/>
      <c r="AD466" s="412"/>
      <c r="AE466" s="545" t="s">
        <v>3767</v>
      </c>
      <c r="AF466" s="175">
        <v>80</v>
      </c>
      <c r="AG466" s="401" t="s">
        <v>3673</v>
      </c>
      <c r="AH466" s="402" t="s">
        <v>4013</v>
      </c>
      <c r="AI466" s="341">
        <v>80</v>
      </c>
      <c r="AJ466" s="548"/>
      <c r="AK466" s="549"/>
      <c r="AL466" s="274"/>
      <c r="AM466" s="548"/>
      <c r="AN466" s="549"/>
      <c r="AO466" s="274"/>
      <c r="AP466" s="548"/>
      <c r="AQ466" s="549"/>
      <c r="AR466" s="274"/>
      <c r="AS466" s="548"/>
      <c r="AT466" s="550"/>
      <c r="AU466" s="276"/>
      <c r="AV466" s="551"/>
      <c r="AW466" s="412"/>
      <c r="AX466" s="180"/>
    </row>
    <row r="467" spans="1:50" s="47" customFormat="1" ht="104" customHeight="1" x14ac:dyDescent="0.25">
      <c r="A467" s="164">
        <v>481</v>
      </c>
      <c r="B467" s="147" t="s">
        <v>8568</v>
      </c>
      <c r="C467" s="165">
        <v>604</v>
      </c>
      <c r="D467" s="228" t="s">
        <v>4014</v>
      </c>
      <c r="E467" s="169" t="s">
        <v>4015</v>
      </c>
      <c r="F467" s="165">
        <v>10873</v>
      </c>
      <c r="G467" s="169" t="s">
        <v>4016</v>
      </c>
      <c r="H467" s="165">
        <v>2004</v>
      </c>
      <c r="I467" s="170" t="s">
        <v>4017</v>
      </c>
      <c r="J467" s="413">
        <v>42526</v>
      </c>
      <c r="K467" s="528" t="s">
        <v>867</v>
      </c>
      <c r="L467" s="170" t="s">
        <v>4007</v>
      </c>
      <c r="M467" s="170" t="s">
        <v>4018</v>
      </c>
      <c r="N467" s="170" t="s">
        <v>4019</v>
      </c>
      <c r="O467" s="170" t="s">
        <v>4020</v>
      </c>
      <c r="P467" s="165" t="s">
        <v>4021</v>
      </c>
      <c r="Q467" s="412" t="s">
        <v>3878</v>
      </c>
      <c r="R467" s="412" t="s">
        <v>3783</v>
      </c>
      <c r="S467" s="412" t="s">
        <v>3878</v>
      </c>
      <c r="T467" s="412" t="s">
        <v>3765</v>
      </c>
      <c r="U467" s="165">
        <v>25</v>
      </c>
      <c r="V467" s="165">
        <v>90</v>
      </c>
      <c r="W467" s="165">
        <v>100</v>
      </c>
      <c r="X467" s="212" t="s">
        <v>4022</v>
      </c>
      <c r="Y467" s="165"/>
      <c r="Z467" s="165"/>
      <c r="AA467" s="165"/>
      <c r="AB467" s="165">
        <v>4</v>
      </c>
      <c r="AC467" s="165">
        <v>604</v>
      </c>
      <c r="AD467" s="165">
        <v>9.75</v>
      </c>
      <c r="AE467" s="433">
        <v>5</v>
      </c>
      <c r="AF467" s="175">
        <v>90</v>
      </c>
      <c r="AG467" s="559" t="s">
        <v>4014</v>
      </c>
      <c r="AH467" s="560" t="s">
        <v>4023</v>
      </c>
      <c r="AI467" s="561">
        <v>40</v>
      </c>
      <c r="AJ467" s="562" t="s">
        <v>4024</v>
      </c>
      <c r="AK467" s="563" t="s">
        <v>4025</v>
      </c>
      <c r="AL467" s="564">
        <v>15</v>
      </c>
      <c r="AM467" s="562" t="s">
        <v>4026</v>
      </c>
      <c r="AN467" s="563" t="s">
        <v>4027</v>
      </c>
      <c r="AO467" s="564">
        <v>15</v>
      </c>
      <c r="AP467" s="562" t="s">
        <v>3998</v>
      </c>
      <c r="AQ467" s="563" t="s">
        <v>4028</v>
      </c>
      <c r="AR467" s="564">
        <v>20</v>
      </c>
      <c r="AS467" s="562"/>
      <c r="AT467" s="565"/>
      <c r="AU467" s="566"/>
      <c r="AV467" s="385"/>
      <c r="AW467" s="165"/>
      <c r="AX467" s="180"/>
    </row>
    <row r="468" spans="1:50" s="47" customFormat="1" ht="181.95" customHeight="1" x14ac:dyDescent="0.25">
      <c r="A468" s="164">
        <v>481</v>
      </c>
      <c r="B468" s="147" t="s">
        <v>8568</v>
      </c>
      <c r="C468" s="165">
        <v>604</v>
      </c>
      <c r="D468" s="228" t="s">
        <v>4014</v>
      </c>
      <c r="E468" s="555" t="s">
        <v>4029</v>
      </c>
      <c r="F468" s="165">
        <v>10873</v>
      </c>
      <c r="G468" s="306" t="s">
        <v>4030</v>
      </c>
      <c r="H468" s="412" t="s">
        <v>3988</v>
      </c>
      <c r="I468" s="261" t="s">
        <v>4031</v>
      </c>
      <c r="J468" s="413" t="s">
        <v>4032</v>
      </c>
      <c r="K468" s="528" t="s">
        <v>655</v>
      </c>
      <c r="L468" s="567" t="s">
        <v>4007</v>
      </c>
      <c r="M468" s="261" t="s">
        <v>4033</v>
      </c>
      <c r="N468" s="261" t="s">
        <v>4034</v>
      </c>
      <c r="O468" s="261" t="s">
        <v>4035</v>
      </c>
      <c r="P468" s="412" t="s">
        <v>4036</v>
      </c>
      <c r="Q468" s="412" t="s">
        <v>3782</v>
      </c>
      <c r="R468" s="412" t="s">
        <v>3783</v>
      </c>
      <c r="S468" s="412" t="s">
        <v>3782</v>
      </c>
      <c r="T468" s="412" t="s">
        <v>3765</v>
      </c>
      <c r="U468" s="165">
        <v>30</v>
      </c>
      <c r="V468" s="412" t="s">
        <v>3979</v>
      </c>
      <c r="W468" s="412" t="s">
        <v>3737</v>
      </c>
      <c r="X468" s="212" t="s">
        <v>4037</v>
      </c>
      <c r="Y468" s="412"/>
      <c r="Z468" s="412"/>
      <c r="AA468" s="412"/>
      <c r="AB468" s="412" t="s">
        <v>3766</v>
      </c>
      <c r="AC468" s="165">
        <v>604</v>
      </c>
      <c r="AD468" s="165">
        <v>9.75</v>
      </c>
      <c r="AE468" s="545" t="s">
        <v>3767</v>
      </c>
      <c r="AF468" s="175">
        <v>70</v>
      </c>
      <c r="AG468" s="559" t="s">
        <v>4014</v>
      </c>
      <c r="AH468" s="560" t="s">
        <v>4023</v>
      </c>
      <c r="AI468" s="561" t="s">
        <v>4038</v>
      </c>
      <c r="AJ468" s="568" t="s">
        <v>4039</v>
      </c>
      <c r="AK468" s="569" t="s">
        <v>4040</v>
      </c>
      <c r="AL468" s="564" t="s">
        <v>3767</v>
      </c>
      <c r="AM468" s="562" t="s">
        <v>4024</v>
      </c>
      <c r="AN468" s="563" t="s">
        <v>4025</v>
      </c>
      <c r="AO468" s="564">
        <v>15</v>
      </c>
      <c r="AP468" s="562" t="s">
        <v>4026</v>
      </c>
      <c r="AQ468" s="563" t="s">
        <v>4027</v>
      </c>
      <c r="AR468" s="564">
        <v>5</v>
      </c>
      <c r="AS468" s="562"/>
      <c r="AT468" s="565"/>
      <c r="AU468" s="566"/>
      <c r="AV468" s="385"/>
      <c r="AW468" s="165"/>
      <c r="AX468" s="180"/>
    </row>
    <row r="469" spans="1:50" s="47" customFormat="1" ht="104" customHeight="1" x14ac:dyDescent="0.25">
      <c r="A469" s="164">
        <v>481</v>
      </c>
      <c r="B469" s="147" t="s">
        <v>8568</v>
      </c>
      <c r="C469" s="165">
        <v>604</v>
      </c>
      <c r="D469" s="228" t="s">
        <v>4014</v>
      </c>
      <c r="E469" s="169" t="s">
        <v>4015</v>
      </c>
      <c r="F469" s="165">
        <v>10873</v>
      </c>
      <c r="G469" s="229" t="s">
        <v>4041</v>
      </c>
      <c r="H469" s="412" t="s">
        <v>4042</v>
      </c>
      <c r="I469" s="234" t="s">
        <v>4043</v>
      </c>
      <c r="J469" s="413" t="s">
        <v>4044</v>
      </c>
      <c r="K469" s="528" t="s">
        <v>664</v>
      </c>
      <c r="L469" s="234" t="s">
        <v>4045</v>
      </c>
      <c r="M469" s="234" t="s">
        <v>4046</v>
      </c>
      <c r="N469" s="234" t="s">
        <v>4047</v>
      </c>
      <c r="O469" s="234" t="s">
        <v>4048</v>
      </c>
      <c r="P469" s="412" t="s">
        <v>4049</v>
      </c>
      <c r="Q469" s="412" t="s">
        <v>3878</v>
      </c>
      <c r="R469" s="412" t="s">
        <v>3783</v>
      </c>
      <c r="S469" s="412" t="s">
        <v>3878</v>
      </c>
      <c r="T469" s="412" t="s">
        <v>3765</v>
      </c>
      <c r="U469" s="165">
        <v>25</v>
      </c>
      <c r="V469" s="412" t="s">
        <v>3795</v>
      </c>
      <c r="W469" s="412" t="s">
        <v>3737</v>
      </c>
      <c r="X469" s="212" t="s">
        <v>4050</v>
      </c>
      <c r="Y469" s="412"/>
      <c r="Z469" s="412"/>
      <c r="AA469" s="412"/>
      <c r="AB469" s="412" t="s">
        <v>3766</v>
      </c>
      <c r="AC469" s="165">
        <v>604</v>
      </c>
      <c r="AD469" s="165">
        <v>9.75</v>
      </c>
      <c r="AE469" s="545" t="s">
        <v>3767</v>
      </c>
      <c r="AF469" s="175">
        <v>80</v>
      </c>
      <c r="AG469" s="559" t="s">
        <v>4014</v>
      </c>
      <c r="AH469" s="560" t="s">
        <v>4023</v>
      </c>
      <c r="AI469" s="341" t="s">
        <v>3794</v>
      </c>
      <c r="AJ469" s="568" t="s">
        <v>4039</v>
      </c>
      <c r="AK469" s="569" t="s">
        <v>4040</v>
      </c>
      <c r="AL469" s="274" t="s">
        <v>3765</v>
      </c>
      <c r="AM469" s="562" t="s">
        <v>3998</v>
      </c>
      <c r="AN469" s="563" t="s">
        <v>4028</v>
      </c>
      <c r="AO469" s="564">
        <v>25</v>
      </c>
      <c r="AP469" s="562" t="s">
        <v>4024</v>
      </c>
      <c r="AQ469" s="563" t="s">
        <v>4025</v>
      </c>
      <c r="AR469" s="564">
        <v>15</v>
      </c>
      <c r="AS469" s="562" t="s">
        <v>4026</v>
      </c>
      <c r="AT469" s="565" t="s">
        <v>4027</v>
      </c>
      <c r="AU469" s="276" t="s">
        <v>3767</v>
      </c>
      <c r="AV469" s="179"/>
      <c r="AW469" s="165"/>
      <c r="AX469" s="180"/>
    </row>
    <row r="470" spans="1:50" s="47" customFormat="1" ht="91" customHeight="1" x14ac:dyDescent="0.25">
      <c r="A470" s="164">
        <v>481</v>
      </c>
      <c r="B470" s="147" t="s">
        <v>8568</v>
      </c>
      <c r="C470" s="165">
        <v>606</v>
      </c>
      <c r="D470" s="228" t="s">
        <v>3673</v>
      </c>
      <c r="E470" s="169" t="s">
        <v>4051</v>
      </c>
      <c r="F470" s="412" t="s">
        <v>4052</v>
      </c>
      <c r="G470" s="169" t="s">
        <v>4053</v>
      </c>
      <c r="H470" s="165">
        <v>2005</v>
      </c>
      <c r="I470" s="170" t="s">
        <v>4054</v>
      </c>
      <c r="J470" s="413">
        <v>55414.92</v>
      </c>
      <c r="K470" s="528" t="s">
        <v>664</v>
      </c>
      <c r="L470" s="170" t="s">
        <v>4055</v>
      </c>
      <c r="M470" s="170" t="s">
        <v>4056</v>
      </c>
      <c r="N470" s="170" t="s">
        <v>4057</v>
      </c>
      <c r="O470" s="170" t="s">
        <v>4058</v>
      </c>
      <c r="P470" s="165">
        <v>3502690</v>
      </c>
      <c r="Q470" s="165">
        <v>5.13</v>
      </c>
      <c r="R470" s="165">
        <v>0</v>
      </c>
      <c r="S470" s="165">
        <v>5.13</v>
      </c>
      <c r="T470" s="165">
        <v>0</v>
      </c>
      <c r="U470" s="165">
        <v>5.13</v>
      </c>
      <c r="V470" s="165">
        <v>50</v>
      </c>
      <c r="W470" s="165">
        <v>100</v>
      </c>
      <c r="X470" s="212" t="s">
        <v>4059</v>
      </c>
      <c r="Y470" s="165"/>
      <c r="Z470" s="165"/>
      <c r="AA470" s="165"/>
      <c r="AB470" s="165">
        <v>4</v>
      </c>
      <c r="AC470" s="165">
        <v>606</v>
      </c>
      <c r="AD470" s="165">
        <v>9.75</v>
      </c>
      <c r="AE470" s="433">
        <v>5</v>
      </c>
      <c r="AF470" s="175">
        <v>30</v>
      </c>
      <c r="AG470" s="401" t="s">
        <v>3673</v>
      </c>
      <c r="AH470" s="402" t="s">
        <v>4013</v>
      </c>
      <c r="AI470" s="341">
        <v>10</v>
      </c>
      <c r="AJ470" s="403" t="s">
        <v>4060</v>
      </c>
      <c r="AK470" s="404" t="s">
        <v>4013</v>
      </c>
      <c r="AL470" s="274">
        <v>10</v>
      </c>
      <c r="AM470" s="403" t="s">
        <v>4061</v>
      </c>
      <c r="AN470" s="404" t="s">
        <v>4062</v>
      </c>
      <c r="AO470" s="274">
        <v>10</v>
      </c>
      <c r="AP470" s="403"/>
      <c r="AQ470" s="404"/>
      <c r="AR470" s="274"/>
      <c r="AS470" s="403"/>
      <c r="AT470" s="406"/>
      <c r="AU470" s="276"/>
      <c r="AV470" s="179"/>
      <c r="AW470" s="165"/>
      <c r="AX470" s="180"/>
    </row>
    <row r="471" spans="1:50" s="47" customFormat="1" ht="104" customHeight="1" x14ac:dyDescent="0.25">
      <c r="A471" s="164">
        <v>481</v>
      </c>
      <c r="B471" s="147" t="s">
        <v>8568</v>
      </c>
      <c r="C471" s="165">
        <v>605</v>
      </c>
      <c r="D471" s="228" t="s">
        <v>3965</v>
      </c>
      <c r="E471" s="169" t="s">
        <v>4063</v>
      </c>
      <c r="F471" s="412" t="s">
        <v>4064</v>
      </c>
      <c r="G471" s="169" t="s">
        <v>4065</v>
      </c>
      <c r="H471" s="165">
        <v>2007</v>
      </c>
      <c r="I471" s="170" t="s">
        <v>4066</v>
      </c>
      <c r="J471" s="413">
        <v>72100</v>
      </c>
      <c r="K471" s="528" t="s">
        <v>655</v>
      </c>
      <c r="L471" s="170" t="s">
        <v>4067</v>
      </c>
      <c r="M471" s="170" t="s">
        <v>4068</v>
      </c>
      <c r="N471" s="170" t="s">
        <v>4069</v>
      </c>
      <c r="O471" s="170" t="s">
        <v>4070</v>
      </c>
      <c r="P471" s="165">
        <v>3503491</v>
      </c>
      <c r="Q471" s="165">
        <v>50</v>
      </c>
      <c r="R471" s="165">
        <v>0</v>
      </c>
      <c r="S471" s="165">
        <v>50</v>
      </c>
      <c r="T471" s="165">
        <v>0</v>
      </c>
      <c r="U471" s="165">
        <v>50</v>
      </c>
      <c r="V471" s="165">
        <v>80</v>
      </c>
      <c r="W471" s="165">
        <v>100</v>
      </c>
      <c r="X471" s="212" t="s">
        <v>4071</v>
      </c>
      <c r="Y471" s="165"/>
      <c r="Z471" s="165"/>
      <c r="AA471" s="165"/>
      <c r="AB471" s="165">
        <v>4</v>
      </c>
      <c r="AC471" s="165">
        <v>605</v>
      </c>
      <c r="AD471" s="165">
        <v>9.75</v>
      </c>
      <c r="AE471" s="433">
        <v>5</v>
      </c>
      <c r="AF471" s="175">
        <v>80</v>
      </c>
      <c r="AG471" s="401" t="s">
        <v>3965</v>
      </c>
      <c r="AH471" s="402" t="s">
        <v>4072</v>
      </c>
      <c r="AI471" s="341">
        <v>70</v>
      </c>
      <c r="AJ471" s="403" t="s">
        <v>4073</v>
      </c>
      <c r="AK471" s="404" t="s">
        <v>4074</v>
      </c>
      <c r="AL471" s="274">
        <v>5</v>
      </c>
      <c r="AM471" s="403" t="s">
        <v>4075</v>
      </c>
      <c r="AN471" s="404" t="s">
        <v>4076</v>
      </c>
      <c r="AO471" s="274">
        <v>5</v>
      </c>
      <c r="AP471" s="403"/>
      <c r="AQ471" s="404"/>
      <c r="AR471" s="274"/>
      <c r="AS471" s="403"/>
      <c r="AT471" s="406"/>
      <c r="AU471" s="276"/>
      <c r="AV471" s="179"/>
      <c r="AW471" s="165"/>
      <c r="AX471" s="180"/>
    </row>
    <row r="472" spans="1:50" s="47" customFormat="1" ht="118.95" customHeight="1" x14ac:dyDescent="0.25">
      <c r="A472" s="164">
        <v>481</v>
      </c>
      <c r="B472" s="147" t="s">
        <v>8568</v>
      </c>
      <c r="C472" s="165">
        <v>605</v>
      </c>
      <c r="D472" s="228" t="s">
        <v>3965</v>
      </c>
      <c r="E472" s="169" t="s">
        <v>4063</v>
      </c>
      <c r="F472" s="412" t="s">
        <v>4064</v>
      </c>
      <c r="G472" s="169" t="s">
        <v>4077</v>
      </c>
      <c r="H472" s="165">
        <v>2003</v>
      </c>
      <c r="I472" s="170" t="s">
        <v>4078</v>
      </c>
      <c r="J472" s="413">
        <v>147235.09</v>
      </c>
      <c r="K472" s="528" t="s">
        <v>664</v>
      </c>
      <c r="L472" s="170" t="s">
        <v>4067</v>
      </c>
      <c r="M472" s="170" t="s">
        <v>4068</v>
      </c>
      <c r="N472" s="170" t="s">
        <v>4079</v>
      </c>
      <c r="O472" s="170" t="s">
        <v>4080</v>
      </c>
      <c r="P472" s="165" t="s">
        <v>4081</v>
      </c>
      <c r="Q472" s="165">
        <v>70</v>
      </c>
      <c r="R472" s="165">
        <v>0</v>
      </c>
      <c r="S472" s="165">
        <v>70</v>
      </c>
      <c r="T472" s="165">
        <v>0</v>
      </c>
      <c r="U472" s="165">
        <v>70</v>
      </c>
      <c r="V472" s="165">
        <v>90</v>
      </c>
      <c r="W472" s="165">
        <v>100</v>
      </c>
      <c r="X472" s="212" t="s">
        <v>3978</v>
      </c>
      <c r="Y472" s="165"/>
      <c r="Z472" s="165"/>
      <c r="AA472" s="165"/>
      <c r="AB472" s="165">
        <v>4</v>
      </c>
      <c r="AC472" s="165">
        <v>605</v>
      </c>
      <c r="AD472" s="165">
        <v>9.75</v>
      </c>
      <c r="AE472" s="433">
        <v>5</v>
      </c>
      <c r="AF472" s="175">
        <v>90</v>
      </c>
      <c r="AG472" s="401" t="s">
        <v>3965</v>
      </c>
      <c r="AH472" s="402" t="s">
        <v>4072</v>
      </c>
      <c r="AI472" s="341">
        <v>80</v>
      </c>
      <c r="AJ472" s="403" t="s">
        <v>4073</v>
      </c>
      <c r="AK472" s="404" t="s">
        <v>4074</v>
      </c>
      <c r="AL472" s="274">
        <v>5</v>
      </c>
      <c r="AM472" s="403" t="s">
        <v>4075</v>
      </c>
      <c r="AN472" s="404" t="s">
        <v>4076</v>
      </c>
      <c r="AO472" s="274">
        <v>5</v>
      </c>
      <c r="AP472" s="403"/>
      <c r="AQ472" s="404"/>
      <c r="AR472" s="274"/>
      <c r="AS472" s="403"/>
      <c r="AT472" s="406"/>
      <c r="AU472" s="276"/>
      <c r="AV472" s="179"/>
      <c r="AW472" s="165"/>
      <c r="AX472" s="180"/>
    </row>
    <row r="473" spans="1:50" s="47" customFormat="1" ht="77.95" customHeight="1" x14ac:dyDescent="0.25">
      <c r="A473" s="164">
        <v>481</v>
      </c>
      <c r="B473" s="147" t="s">
        <v>8568</v>
      </c>
      <c r="C473" s="412" t="s">
        <v>4082</v>
      </c>
      <c r="D473" s="271" t="s">
        <v>3965</v>
      </c>
      <c r="E473" s="306" t="s">
        <v>4063</v>
      </c>
      <c r="F473" s="412" t="s">
        <v>4064</v>
      </c>
      <c r="G473" s="306" t="s">
        <v>4083</v>
      </c>
      <c r="H473" s="412" t="s">
        <v>3778</v>
      </c>
      <c r="I473" s="261" t="s">
        <v>4084</v>
      </c>
      <c r="J473" s="413" t="s">
        <v>4085</v>
      </c>
      <c r="K473" s="528" t="s">
        <v>694</v>
      </c>
      <c r="L473" s="261" t="s">
        <v>4086</v>
      </c>
      <c r="M473" s="261" t="s">
        <v>4087</v>
      </c>
      <c r="N473" s="261" t="s">
        <v>4088</v>
      </c>
      <c r="O473" s="261" t="s">
        <v>4089</v>
      </c>
      <c r="P473" s="412" t="s">
        <v>4090</v>
      </c>
      <c r="Q473" s="412" t="s">
        <v>3737</v>
      </c>
      <c r="R473" s="412" t="s">
        <v>4091</v>
      </c>
      <c r="S473" s="412" t="s">
        <v>4092</v>
      </c>
      <c r="T473" s="412" t="s">
        <v>3782</v>
      </c>
      <c r="U473" s="412" t="s">
        <v>3737</v>
      </c>
      <c r="V473" s="570">
        <v>0.2</v>
      </c>
      <c r="W473" s="412" t="s">
        <v>3782</v>
      </c>
      <c r="X473" s="212" t="s">
        <v>3978</v>
      </c>
      <c r="Y473" s="412"/>
      <c r="Z473" s="412"/>
      <c r="AA473" s="412"/>
      <c r="AB473" s="412" t="s">
        <v>3766</v>
      </c>
      <c r="AC473" s="412"/>
      <c r="AD473" s="412"/>
      <c r="AE473" s="545" t="s">
        <v>3767</v>
      </c>
      <c r="AF473" s="175" t="s">
        <v>3782</v>
      </c>
      <c r="AG473" s="339" t="s">
        <v>3965</v>
      </c>
      <c r="AH473" s="340" t="s">
        <v>4072</v>
      </c>
      <c r="AI473" s="341">
        <v>20</v>
      </c>
      <c r="AJ473" s="548"/>
      <c r="AK473" s="549"/>
      <c r="AL473" s="274"/>
      <c r="AM473" s="548"/>
      <c r="AN473" s="549"/>
      <c r="AO473" s="274"/>
      <c r="AP473" s="548"/>
      <c r="AQ473" s="549"/>
      <c r="AR473" s="274"/>
      <c r="AS473" s="548"/>
      <c r="AT473" s="550"/>
      <c r="AU473" s="276"/>
      <c r="AV473" s="551"/>
      <c r="AW473" s="412"/>
      <c r="AX473" s="180"/>
    </row>
    <row r="474" spans="1:50" s="47" customFormat="1" ht="91" customHeight="1" x14ac:dyDescent="0.25">
      <c r="A474" s="164">
        <v>481</v>
      </c>
      <c r="B474" s="147" t="s">
        <v>8568</v>
      </c>
      <c r="C474" s="412" t="s">
        <v>3984</v>
      </c>
      <c r="D474" s="271" t="s">
        <v>3673</v>
      </c>
      <c r="E474" s="306" t="s">
        <v>4093</v>
      </c>
      <c r="F474" s="412" t="s">
        <v>3986</v>
      </c>
      <c r="G474" s="306" t="s">
        <v>4094</v>
      </c>
      <c r="H474" s="412" t="s">
        <v>4095</v>
      </c>
      <c r="I474" s="261" t="s">
        <v>4096</v>
      </c>
      <c r="J474" s="413" t="s">
        <v>4097</v>
      </c>
      <c r="K474" s="528" t="s">
        <v>867</v>
      </c>
      <c r="L474" s="261" t="s">
        <v>4098</v>
      </c>
      <c r="M474" s="261" t="s">
        <v>4099</v>
      </c>
      <c r="N474" s="261" t="s">
        <v>4100</v>
      </c>
      <c r="O474" s="261" t="s">
        <v>4101</v>
      </c>
      <c r="P474" s="412" t="s">
        <v>4102</v>
      </c>
      <c r="Q474" s="412" t="s">
        <v>4103</v>
      </c>
      <c r="R474" s="412" t="s">
        <v>4104</v>
      </c>
      <c r="S474" s="412" t="s">
        <v>4105</v>
      </c>
      <c r="T474" s="412" t="s">
        <v>4106</v>
      </c>
      <c r="U474" s="412" t="s">
        <v>4103</v>
      </c>
      <c r="V474" s="570">
        <v>0.8</v>
      </c>
      <c r="W474" s="412" t="s">
        <v>4107</v>
      </c>
      <c r="X474" s="212" t="s">
        <v>4108</v>
      </c>
      <c r="Y474" s="412"/>
      <c r="Z474" s="412"/>
      <c r="AA474" s="412"/>
      <c r="AB474" s="412"/>
      <c r="AC474" s="412"/>
      <c r="AD474" s="412"/>
      <c r="AE474" s="545"/>
      <c r="AF474" s="175" t="s">
        <v>3737</v>
      </c>
      <c r="AG474" s="339" t="s">
        <v>3673</v>
      </c>
      <c r="AH474" s="340" t="s">
        <v>4013</v>
      </c>
      <c r="AI474" s="341">
        <v>30</v>
      </c>
      <c r="AJ474" s="548" t="s">
        <v>4109</v>
      </c>
      <c r="AK474" s="549" t="s">
        <v>3997</v>
      </c>
      <c r="AL474" s="274" t="s">
        <v>3782</v>
      </c>
      <c r="AM474" s="548" t="s">
        <v>4110</v>
      </c>
      <c r="AN474" s="549" t="s">
        <v>4111</v>
      </c>
      <c r="AO474" s="274" t="s">
        <v>3765</v>
      </c>
      <c r="AP474" s="548" t="s">
        <v>4112</v>
      </c>
      <c r="AQ474" s="549" t="s">
        <v>4111</v>
      </c>
      <c r="AR474" s="274" t="s">
        <v>3782</v>
      </c>
      <c r="AS474" s="548" t="s">
        <v>4113</v>
      </c>
      <c r="AT474" s="550" t="s">
        <v>3997</v>
      </c>
      <c r="AU474" s="276" t="s">
        <v>3782</v>
      </c>
      <c r="AV474" s="551"/>
      <c r="AW474" s="412"/>
      <c r="AX474" s="180"/>
    </row>
    <row r="475" spans="1:50" s="47" customFormat="1" ht="64.95" customHeight="1" x14ac:dyDescent="0.25">
      <c r="A475" s="164">
        <v>481</v>
      </c>
      <c r="B475" s="147" t="s">
        <v>8568</v>
      </c>
      <c r="C475" s="412" t="s">
        <v>4114</v>
      </c>
      <c r="D475" s="271" t="s">
        <v>3673</v>
      </c>
      <c r="E475" s="229" t="s">
        <v>4115</v>
      </c>
      <c r="F475" s="412" t="s">
        <v>4116</v>
      </c>
      <c r="G475" s="229" t="s">
        <v>4117</v>
      </c>
      <c r="H475" s="412" t="s">
        <v>4042</v>
      </c>
      <c r="I475" s="234" t="s">
        <v>4118</v>
      </c>
      <c r="J475" s="413" t="s">
        <v>4119</v>
      </c>
      <c r="K475" s="528" t="s">
        <v>664</v>
      </c>
      <c r="L475" s="231" t="s">
        <v>4120</v>
      </c>
      <c r="M475" s="234" t="s">
        <v>4121</v>
      </c>
      <c r="N475" s="251" t="s">
        <v>4122</v>
      </c>
      <c r="O475" s="234" t="s">
        <v>4123</v>
      </c>
      <c r="P475" s="412" t="s">
        <v>4124</v>
      </c>
      <c r="Q475" s="412" t="s">
        <v>4125</v>
      </c>
      <c r="R475" s="412" t="s">
        <v>3783</v>
      </c>
      <c r="S475" s="412" t="s">
        <v>4126</v>
      </c>
      <c r="T475" s="412" t="s">
        <v>4127</v>
      </c>
      <c r="U475" s="412" t="s">
        <v>4128</v>
      </c>
      <c r="V475" s="412" t="s">
        <v>3775</v>
      </c>
      <c r="W475" s="412" t="s">
        <v>3737</v>
      </c>
      <c r="X475" s="212" t="s">
        <v>4129</v>
      </c>
      <c r="Y475" s="412" t="s">
        <v>3764</v>
      </c>
      <c r="Z475" s="412" t="s">
        <v>4130</v>
      </c>
      <c r="AA475" s="412" t="s">
        <v>3764</v>
      </c>
      <c r="AB475" s="412"/>
      <c r="AC475" s="412"/>
      <c r="AD475" s="412"/>
      <c r="AE475" s="545"/>
      <c r="AF475" s="175" t="s">
        <v>3765</v>
      </c>
      <c r="AG475" s="339" t="s">
        <v>4131</v>
      </c>
      <c r="AH475" s="547"/>
      <c r="AI475" s="341" t="s">
        <v>3783</v>
      </c>
      <c r="AJ475" s="548" t="s">
        <v>4132</v>
      </c>
      <c r="AK475" s="549"/>
      <c r="AL475" s="274" t="s">
        <v>3765</v>
      </c>
      <c r="AM475" s="548"/>
      <c r="AN475" s="549"/>
      <c r="AO475" s="274"/>
      <c r="AP475" s="548"/>
      <c r="AQ475" s="549"/>
      <c r="AR475" s="274"/>
      <c r="AS475" s="548"/>
      <c r="AT475" s="550"/>
      <c r="AU475" s="276"/>
      <c r="AV475" s="551"/>
      <c r="AW475" s="412"/>
      <c r="AX475" s="180"/>
    </row>
    <row r="476" spans="1:50" s="47" customFormat="1" ht="64.95" customHeight="1" x14ac:dyDescent="0.25">
      <c r="A476" s="164">
        <v>481</v>
      </c>
      <c r="B476" s="147" t="s">
        <v>8568</v>
      </c>
      <c r="C476" s="412" t="s">
        <v>4114</v>
      </c>
      <c r="D476" s="271" t="s">
        <v>3673</v>
      </c>
      <c r="E476" s="229" t="s">
        <v>4133</v>
      </c>
      <c r="F476" s="412" t="s">
        <v>4116</v>
      </c>
      <c r="G476" s="229" t="s">
        <v>4134</v>
      </c>
      <c r="H476" s="412" t="s">
        <v>4135</v>
      </c>
      <c r="I476" s="234" t="s">
        <v>4136</v>
      </c>
      <c r="J476" s="413" t="s">
        <v>4137</v>
      </c>
      <c r="K476" s="528" t="s">
        <v>867</v>
      </c>
      <c r="L476" s="231" t="s">
        <v>4138</v>
      </c>
      <c r="M476" s="234" t="s">
        <v>4139</v>
      </c>
      <c r="N476" s="251" t="s">
        <v>4140</v>
      </c>
      <c r="O476" s="234" t="s">
        <v>4141</v>
      </c>
      <c r="P476" s="412" t="s">
        <v>4142</v>
      </c>
      <c r="Q476" s="412" t="s">
        <v>3782</v>
      </c>
      <c r="R476" s="412" t="s">
        <v>4104</v>
      </c>
      <c r="S476" s="412" t="s">
        <v>3782</v>
      </c>
      <c r="T476" s="412" t="s">
        <v>4127</v>
      </c>
      <c r="U476" s="412" t="s">
        <v>4143</v>
      </c>
      <c r="V476" s="412" t="s">
        <v>3867</v>
      </c>
      <c r="W476" s="412" t="s">
        <v>3737</v>
      </c>
      <c r="X476" s="212" t="s">
        <v>4144</v>
      </c>
      <c r="Y476" s="412" t="s">
        <v>3786</v>
      </c>
      <c r="Z476" s="412" t="s">
        <v>3785</v>
      </c>
      <c r="AA476" s="412" t="s">
        <v>3766</v>
      </c>
      <c r="AB476" s="412"/>
      <c r="AC476" s="412"/>
      <c r="AD476" s="412"/>
      <c r="AE476" s="545"/>
      <c r="AF476" s="175" t="s">
        <v>3783</v>
      </c>
      <c r="AG476" s="339" t="s">
        <v>4131</v>
      </c>
      <c r="AH476" s="547"/>
      <c r="AI476" s="341" t="s">
        <v>3783</v>
      </c>
      <c r="AJ476" s="548" t="s">
        <v>4145</v>
      </c>
      <c r="AK476" s="549"/>
      <c r="AL476" s="274" t="s">
        <v>3783</v>
      </c>
      <c r="AM476" s="548" t="s">
        <v>4132</v>
      </c>
      <c r="AN476" s="549"/>
      <c r="AO476" s="274" t="s">
        <v>3783</v>
      </c>
      <c r="AP476" s="548"/>
      <c r="AQ476" s="549"/>
      <c r="AR476" s="274"/>
      <c r="AS476" s="548"/>
      <c r="AT476" s="550"/>
      <c r="AU476" s="276"/>
      <c r="AV476" s="551"/>
      <c r="AW476" s="412"/>
      <c r="AX476" s="180"/>
    </row>
    <row r="477" spans="1:50" s="47" customFormat="1" ht="130.05000000000001" customHeight="1" x14ac:dyDescent="0.25">
      <c r="A477" s="164">
        <v>481</v>
      </c>
      <c r="B477" s="147" t="s">
        <v>8568</v>
      </c>
      <c r="C477" s="412" t="s">
        <v>4114</v>
      </c>
      <c r="D477" s="271" t="s">
        <v>3673</v>
      </c>
      <c r="E477" s="306" t="s">
        <v>4146</v>
      </c>
      <c r="F477" s="412" t="s">
        <v>4116</v>
      </c>
      <c r="G477" s="306" t="s">
        <v>4147</v>
      </c>
      <c r="H477" s="412" t="s">
        <v>4148</v>
      </c>
      <c r="I477" s="261" t="s">
        <v>4149</v>
      </c>
      <c r="J477" s="413" t="s">
        <v>4150</v>
      </c>
      <c r="K477" s="528" t="s">
        <v>4151</v>
      </c>
      <c r="L477" s="261" t="s">
        <v>4152</v>
      </c>
      <c r="M477" s="261" t="s">
        <v>4153</v>
      </c>
      <c r="N477" s="261" t="s">
        <v>4154</v>
      </c>
      <c r="O477" s="261" t="s">
        <v>4155</v>
      </c>
      <c r="P477" s="412" t="s">
        <v>4156</v>
      </c>
      <c r="Q477" s="412" t="s">
        <v>4157</v>
      </c>
      <c r="R477" s="412" t="s">
        <v>4158</v>
      </c>
      <c r="S477" s="412" t="s">
        <v>4038</v>
      </c>
      <c r="T477" s="412" t="s">
        <v>4127</v>
      </c>
      <c r="U477" s="412" t="s">
        <v>4159</v>
      </c>
      <c r="V477" s="412" t="s">
        <v>3814</v>
      </c>
      <c r="W477" s="412" t="s">
        <v>4160</v>
      </c>
      <c r="X477" s="212" t="s">
        <v>4161</v>
      </c>
      <c r="Y477" s="412" t="s">
        <v>3764</v>
      </c>
      <c r="Z477" s="412" t="s">
        <v>3766</v>
      </c>
      <c r="AA477" s="412" t="s">
        <v>3785</v>
      </c>
      <c r="AB477" s="412"/>
      <c r="AC477" s="412"/>
      <c r="AD477" s="412"/>
      <c r="AE477" s="545"/>
      <c r="AF477" s="175" t="s">
        <v>3737</v>
      </c>
      <c r="AG477" s="339" t="s">
        <v>4131</v>
      </c>
      <c r="AH477" s="340" t="s">
        <v>4162</v>
      </c>
      <c r="AI477" s="341">
        <v>45</v>
      </c>
      <c r="AJ477" s="548" t="s">
        <v>4145</v>
      </c>
      <c r="AK477" s="549" t="s">
        <v>4163</v>
      </c>
      <c r="AL477" s="274" t="s">
        <v>3782</v>
      </c>
      <c r="AM477" s="548" t="s">
        <v>4164</v>
      </c>
      <c r="AN477" s="549" t="s">
        <v>4163</v>
      </c>
      <c r="AO477" s="274" t="s">
        <v>3878</v>
      </c>
      <c r="AP477" s="548" t="s">
        <v>4165</v>
      </c>
      <c r="AQ477" s="549" t="s">
        <v>4166</v>
      </c>
      <c r="AR477" s="274" t="s">
        <v>3878</v>
      </c>
      <c r="AS477" s="548" t="s">
        <v>4132</v>
      </c>
      <c r="AT477" s="550" t="s">
        <v>4167</v>
      </c>
      <c r="AU477" s="276" t="s">
        <v>3767</v>
      </c>
      <c r="AV477" s="551"/>
      <c r="AW477" s="412"/>
      <c r="AX477" s="180"/>
    </row>
    <row r="478" spans="1:50" s="33" customFormat="1" ht="137.5" customHeight="1" x14ac:dyDescent="0.25">
      <c r="A478" s="164">
        <v>481</v>
      </c>
      <c r="B478" s="147" t="s">
        <v>8568</v>
      </c>
      <c r="C478" s="165">
        <v>503</v>
      </c>
      <c r="D478" s="228" t="s">
        <v>2882</v>
      </c>
      <c r="E478" s="169" t="s">
        <v>4168</v>
      </c>
      <c r="F478" s="165">
        <v>15659</v>
      </c>
      <c r="G478" s="169" t="s">
        <v>4169</v>
      </c>
      <c r="H478" s="165">
        <v>2018</v>
      </c>
      <c r="I478" s="170" t="s">
        <v>4170</v>
      </c>
      <c r="J478" s="413">
        <v>23949.22</v>
      </c>
      <c r="K478" s="528" t="s">
        <v>800</v>
      </c>
      <c r="L478" s="170" t="s">
        <v>4171</v>
      </c>
      <c r="M478" s="170" t="s">
        <v>4172</v>
      </c>
      <c r="N478" s="170" t="s">
        <v>4173</v>
      </c>
      <c r="O478" s="170" t="s">
        <v>4174</v>
      </c>
      <c r="P478" s="165" t="s">
        <v>4175</v>
      </c>
      <c r="Q478" s="165">
        <v>5.13</v>
      </c>
      <c r="R478" s="165">
        <v>7.0000000000000007E-2</v>
      </c>
      <c r="S478" s="165">
        <v>5.13</v>
      </c>
      <c r="T478" s="165">
        <v>0</v>
      </c>
      <c r="U478" s="165">
        <v>5.2</v>
      </c>
      <c r="V478" s="554">
        <v>0.1</v>
      </c>
      <c r="W478" s="165">
        <v>5</v>
      </c>
      <c r="X478" s="432" t="s">
        <v>4176</v>
      </c>
      <c r="Y478" s="165">
        <v>4</v>
      </c>
      <c r="Z478" s="165">
        <v>6</v>
      </c>
      <c r="AA478" s="165">
        <v>2</v>
      </c>
      <c r="AB478" s="165">
        <v>35</v>
      </c>
      <c r="AC478" s="165" t="s">
        <v>4177</v>
      </c>
      <c r="AD478" s="165">
        <v>9.75</v>
      </c>
      <c r="AE478" s="433">
        <v>5</v>
      </c>
      <c r="AF478" s="175">
        <v>50</v>
      </c>
      <c r="AG478" s="401" t="s">
        <v>2882</v>
      </c>
      <c r="AH478" s="402"/>
      <c r="AI478" s="341">
        <v>16.670000000000002</v>
      </c>
      <c r="AJ478" s="403" t="s">
        <v>4178</v>
      </c>
      <c r="AK478" s="404"/>
      <c r="AL478" s="274">
        <v>16.670000000000002</v>
      </c>
      <c r="AM478" s="403" t="s">
        <v>4179</v>
      </c>
      <c r="AN478" s="404" t="s">
        <v>4180</v>
      </c>
      <c r="AO478" s="274">
        <v>50</v>
      </c>
      <c r="AP478" s="403" t="s">
        <v>4181</v>
      </c>
      <c r="AQ478" s="404"/>
      <c r="AR478" s="274">
        <v>16.670000000000002</v>
      </c>
      <c r="AS478" s="403"/>
      <c r="AT478" s="406"/>
      <c r="AU478" s="276"/>
      <c r="AV478" s="179"/>
      <c r="AW478" s="165"/>
      <c r="AX478" s="180"/>
    </row>
    <row r="479" spans="1:50" s="33" customFormat="1" ht="169.2" customHeight="1" x14ac:dyDescent="0.25">
      <c r="A479" s="164">
        <v>481</v>
      </c>
      <c r="B479" s="147" t="s">
        <v>8568</v>
      </c>
      <c r="C479" s="165">
        <v>504</v>
      </c>
      <c r="D479" s="228" t="s">
        <v>2882</v>
      </c>
      <c r="E479" s="169" t="s">
        <v>4182</v>
      </c>
      <c r="F479" s="165">
        <v>11150</v>
      </c>
      <c r="G479" s="169" t="s">
        <v>4183</v>
      </c>
      <c r="H479" s="165">
        <v>2018</v>
      </c>
      <c r="I479" s="170" t="s">
        <v>4184</v>
      </c>
      <c r="J479" s="413">
        <v>110144.12</v>
      </c>
      <c r="K479" s="528" t="s">
        <v>800</v>
      </c>
      <c r="L479" s="170" t="s">
        <v>4185</v>
      </c>
      <c r="M479" s="170" t="s">
        <v>4186</v>
      </c>
      <c r="N479" s="170" t="s">
        <v>4187</v>
      </c>
      <c r="O479" s="170" t="s">
        <v>4188</v>
      </c>
      <c r="P479" s="165">
        <v>4010908</v>
      </c>
      <c r="Q479" s="165">
        <v>15</v>
      </c>
      <c r="R479" s="165">
        <v>0.5</v>
      </c>
      <c r="S479" s="165">
        <v>15</v>
      </c>
      <c r="T479" s="165">
        <v>0</v>
      </c>
      <c r="U479" s="165">
        <v>15</v>
      </c>
      <c r="V479" s="165">
        <v>10</v>
      </c>
      <c r="W479" s="165">
        <v>6.67</v>
      </c>
      <c r="X479" s="432" t="s">
        <v>4189</v>
      </c>
      <c r="Y479" s="165">
        <v>2</v>
      </c>
      <c r="Z479" s="165">
        <v>1</v>
      </c>
      <c r="AA479" s="165">
        <v>4</v>
      </c>
      <c r="AB479" s="165">
        <v>60</v>
      </c>
      <c r="AC479" s="165" t="s">
        <v>4190</v>
      </c>
      <c r="AD479" s="165">
        <v>9.75</v>
      </c>
      <c r="AE479" s="433">
        <v>5</v>
      </c>
      <c r="AF479" s="175">
        <v>50</v>
      </c>
      <c r="AG479" s="401" t="s">
        <v>2882</v>
      </c>
      <c r="AH479" s="402" t="s">
        <v>4191</v>
      </c>
      <c r="AI479" s="341">
        <v>50</v>
      </c>
      <c r="AJ479" s="403"/>
      <c r="AK479" s="404"/>
      <c r="AL479" s="274"/>
      <c r="AM479" s="403"/>
      <c r="AN479" s="404"/>
      <c r="AO479" s="274"/>
      <c r="AP479" s="403"/>
      <c r="AQ479" s="404"/>
      <c r="AR479" s="274"/>
      <c r="AS479" s="403"/>
      <c r="AT479" s="406"/>
      <c r="AU479" s="276"/>
      <c r="AV479" s="179"/>
      <c r="AW479" s="165"/>
      <c r="AX479" s="180"/>
    </row>
    <row r="480" spans="1:50" s="33" customFormat="1" ht="175.05" customHeight="1" x14ac:dyDescent="0.25">
      <c r="A480" s="164">
        <v>481</v>
      </c>
      <c r="B480" s="147" t="s">
        <v>8568</v>
      </c>
      <c r="C480" s="165">
        <v>604</v>
      </c>
      <c r="D480" s="228" t="s">
        <v>4014</v>
      </c>
      <c r="E480" s="169" t="s">
        <v>4192</v>
      </c>
      <c r="F480" s="165">
        <v>13542</v>
      </c>
      <c r="G480" s="169" t="s">
        <v>4193</v>
      </c>
      <c r="H480" s="165">
        <v>2018</v>
      </c>
      <c r="I480" s="170" t="s">
        <v>4194</v>
      </c>
      <c r="J480" s="413">
        <v>81702.41</v>
      </c>
      <c r="K480" s="528" t="s">
        <v>800</v>
      </c>
      <c r="L480" s="170" t="s">
        <v>4195</v>
      </c>
      <c r="M480" s="170" t="s">
        <v>4196</v>
      </c>
      <c r="N480" s="170" t="s">
        <v>4197</v>
      </c>
      <c r="O480" s="170" t="s">
        <v>4198</v>
      </c>
      <c r="P480" s="165">
        <v>3504668</v>
      </c>
      <c r="Q480" s="165" t="s">
        <v>4199</v>
      </c>
      <c r="R480" s="165"/>
      <c r="S480" s="165">
        <v>7</v>
      </c>
      <c r="T480" s="165">
        <v>12</v>
      </c>
      <c r="U480" s="165">
        <v>20</v>
      </c>
      <c r="V480" s="165">
        <v>50</v>
      </c>
      <c r="W480" s="165">
        <v>5</v>
      </c>
      <c r="X480" s="432" t="s">
        <v>4200</v>
      </c>
      <c r="Y480" s="165">
        <v>3</v>
      </c>
      <c r="Z480" s="165">
        <v>11</v>
      </c>
      <c r="AA480" s="165">
        <v>5</v>
      </c>
      <c r="AB480" s="165">
        <v>4</v>
      </c>
      <c r="AC480" s="165"/>
      <c r="AD480" s="165">
        <v>30</v>
      </c>
      <c r="AE480" s="433">
        <v>5</v>
      </c>
      <c r="AF480" s="175">
        <v>60</v>
      </c>
      <c r="AG480" s="401" t="s">
        <v>4201</v>
      </c>
      <c r="AH480" s="571" t="s">
        <v>4202</v>
      </c>
      <c r="AI480" s="341">
        <v>20</v>
      </c>
      <c r="AJ480" s="403" t="s">
        <v>4203</v>
      </c>
      <c r="AK480" s="572" t="s">
        <v>4202</v>
      </c>
      <c r="AL480" s="274">
        <v>15</v>
      </c>
      <c r="AM480" s="403" t="s">
        <v>3673</v>
      </c>
      <c r="AN480" s="404" t="s">
        <v>4204</v>
      </c>
      <c r="AO480" s="274">
        <v>17</v>
      </c>
      <c r="AP480" s="403" t="s">
        <v>4205</v>
      </c>
      <c r="AQ480" s="572" t="s">
        <v>4202</v>
      </c>
      <c r="AR480" s="274">
        <v>8</v>
      </c>
      <c r="AS480" s="403"/>
      <c r="AT480" s="573"/>
      <c r="AU480" s="276"/>
      <c r="AV480" s="179"/>
      <c r="AW480" s="165"/>
      <c r="AX480" s="180"/>
    </row>
    <row r="481" spans="1:240" s="33" customFormat="1" ht="86.3" customHeight="1" x14ac:dyDescent="0.25">
      <c r="A481" s="164">
        <v>481</v>
      </c>
      <c r="B481" s="147" t="s">
        <v>8568</v>
      </c>
      <c r="C481" s="165">
        <v>602</v>
      </c>
      <c r="D481" s="228" t="s">
        <v>3673</v>
      </c>
      <c r="E481" s="169" t="s">
        <v>4206</v>
      </c>
      <c r="F481" s="165">
        <v>5993</v>
      </c>
      <c r="G481" s="169" t="s">
        <v>4207</v>
      </c>
      <c r="H481" s="165">
        <v>2018</v>
      </c>
      <c r="I481" s="170" t="s">
        <v>4208</v>
      </c>
      <c r="J481" s="413">
        <v>17915.52</v>
      </c>
      <c r="K481" s="528" t="s">
        <v>800</v>
      </c>
      <c r="L481" s="170" t="s">
        <v>4209</v>
      </c>
      <c r="M481" s="170" t="s">
        <v>4139</v>
      </c>
      <c r="N481" s="170" t="s">
        <v>4210</v>
      </c>
      <c r="O481" s="170" t="s">
        <v>4211</v>
      </c>
      <c r="P481" s="165">
        <v>3504700</v>
      </c>
      <c r="Q481" s="165" t="s">
        <v>4212</v>
      </c>
      <c r="R481" s="574">
        <v>0.23</v>
      </c>
      <c r="S481" s="574">
        <v>5</v>
      </c>
      <c r="T481" s="574">
        <v>21</v>
      </c>
      <c r="U481" s="165" t="s">
        <v>4213</v>
      </c>
      <c r="V481" s="570">
        <v>0.1</v>
      </c>
      <c r="W481" s="165">
        <v>10</v>
      </c>
      <c r="X481" s="432" t="s">
        <v>4161</v>
      </c>
      <c r="Y481" s="165">
        <v>2</v>
      </c>
      <c r="Z481" s="165">
        <v>1</v>
      </c>
      <c r="AA481" s="165">
        <v>1</v>
      </c>
      <c r="AB481" s="165"/>
      <c r="AC481" s="165"/>
      <c r="AD481" s="165"/>
      <c r="AE481" s="433">
        <v>5</v>
      </c>
      <c r="AF481" s="175">
        <v>50</v>
      </c>
      <c r="AG481" s="401" t="s">
        <v>3673</v>
      </c>
      <c r="AH481" s="402" t="s">
        <v>4214</v>
      </c>
      <c r="AI481" s="341">
        <v>10</v>
      </c>
      <c r="AJ481" s="403" t="s">
        <v>4215</v>
      </c>
      <c r="AK481" s="404" t="s">
        <v>4216</v>
      </c>
      <c r="AL481" s="274">
        <v>20</v>
      </c>
      <c r="AM481" s="403" t="s">
        <v>4217</v>
      </c>
      <c r="AN481" s="404" t="s">
        <v>4218</v>
      </c>
      <c r="AO481" s="274">
        <v>10</v>
      </c>
      <c r="AP481" s="403"/>
      <c r="AQ481" s="404"/>
      <c r="AR481" s="274"/>
      <c r="AS481" s="403" t="s">
        <v>4219</v>
      </c>
      <c r="AT481" s="406" t="s">
        <v>4220</v>
      </c>
      <c r="AU481" s="276">
        <v>10</v>
      </c>
      <c r="AV481" s="179"/>
      <c r="AW481" s="165"/>
      <c r="AX481" s="180"/>
    </row>
    <row r="482" spans="1:240" s="33" customFormat="1" ht="72" customHeight="1" x14ac:dyDescent="0.25">
      <c r="A482" s="164">
        <v>481</v>
      </c>
      <c r="B482" s="147" t="s">
        <v>8568</v>
      </c>
      <c r="C482" s="575">
        <v>301</v>
      </c>
      <c r="D482" s="576" t="s">
        <v>3720</v>
      </c>
      <c r="E482" s="577" t="s">
        <v>4221</v>
      </c>
      <c r="F482" s="578" t="s">
        <v>4222</v>
      </c>
      <c r="G482" s="577" t="s">
        <v>4223</v>
      </c>
      <c r="H482" s="575">
        <v>2019</v>
      </c>
      <c r="I482" s="579" t="s">
        <v>4224</v>
      </c>
      <c r="J482" s="580">
        <v>25881.99</v>
      </c>
      <c r="K482" s="528" t="s">
        <v>800</v>
      </c>
      <c r="L482" s="579" t="s">
        <v>4225</v>
      </c>
      <c r="M482" s="579" t="s">
        <v>4226</v>
      </c>
      <c r="N482" s="579" t="s">
        <v>4227</v>
      </c>
      <c r="O482" s="579" t="s">
        <v>4228</v>
      </c>
      <c r="P482" s="575"/>
      <c r="Q482" s="575"/>
      <c r="R482" s="575"/>
      <c r="S482" s="575"/>
      <c r="T482" s="575"/>
      <c r="U482" s="575"/>
      <c r="V482" s="575"/>
      <c r="W482" s="575"/>
      <c r="X482" s="575"/>
      <c r="Y482" s="575"/>
      <c r="Z482" s="575"/>
      <c r="AA482" s="575"/>
      <c r="AB482" s="575"/>
      <c r="AC482" s="575"/>
      <c r="AD482" s="575"/>
      <c r="AE482" s="581"/>
      <c r="AF482" s="582"/>
      <c r="AG482" s="583"/>
      <c r="AH482" s="584"/>
      <c r="AI482" s="585"/>
      <c r="AJ482" s="586"/>
      <c r="AK482" s="587"/>
      <c r="AL482" s="588"/>
      <c r="AM482" s="586"/>
      <c r="AN482" s="587"/>
      <c r="AO482" s="588"/>
      <c r="AP482" s="586"/>
      <c r="AQ482" s="587"/>
      <c r="AR482" s="588"/>
      <c r="AS482" s="586"/>
      <c r="AT482" s="589"/>
      <c r="AU482" s="590"/>
      <c r="AV482" s="591"/>
      <c r="AW482" s="575"/>
      <c r="AX482" s="592"/>
    </row>
    <row r="483" spans="1:240" s="33" customFormat="1" ht="273.05" customHeight="1" x14ac:dyDescent="0.25">
      <c r="A483" s="164">
        <v>481</v>
      </c>
      <c r="B483" s="147" t="s">
        <v>8568</v>
      </c>
      <c r="C483" s="165">
        <v>406</v>
      </c>
      <c r="D483" s="228" t="s">
        <v>3748</v>
      </c>
      <c r="E483" s="169" t="s">
        <v>3776</v>
      </c>
      <c r="F483" s="165">
        <v>19106</v>
      </c>
      <c r="G483" s="169" t="s">
        <v>4229</v>
      </c>
      <c r="H483" s="165">
        <v>2018</v>
      </c>
      <c r="I483" s="170" t="s">
        <v>4230</v>
      </c>
      <c r="J483" s="413">
        <v>99909.91</v>
      </c>
      <c r="K483" s="528" t="s">
        <v>800</v>
      </c>
      <c r="L483" s="234" t="s">
        <v>3756</v>
      </c>
      <c r="M483" s="231" t="s">
        <v>3757</v>
      </c>
      <c r="N483" s="170" t="s">
        <v>4231</v>
      </c>
      <c r="O483" s="170" t="s">
        <v>4232</v>
      </c>
      <c r="P483" s="252">
        <v>3903460</v>
      </c>
      <c r="Q483" s="165">
        <v>50</v>
      </c>
      <c r="R483" s="431">
        <f>J483/(5*200*8)</f>
        <v>12.48873875</v>
      </c>
      <c r="S483" s="165">
        <v>30</v>
      </c>
      <c r="T483" s="165">
        <v>20</v>
      </c>
      <c r="U483" s="431">
        <f>SUM(R483:T483)</f>
        <v>62.488738749999996</v>
      </c>
      <c r="V483" s="165">
        <v>60</v>
      </c>
      <c r="W483" s="165">
        <v>0</v>
      </c>
      <c r="X483" s="432" t="s">
        <v>4233</v>
      </c>
      <c r="Y483" s="165">
        <v>3</v>
      </c>
      <c r="Z483" s="165">
        <v>5</v>
      </c>
      <c r="AA483" s="165">
        <v>1</v>
      </c>
      <c r="AB483" s="165">
        <v>4</v>
      </c>
      <c r="AC483" s="165"/>
      <c r="AD483" s="165">
        <v>20</v>
      </c>
      <c r="AE483" s="433">
        <v>5</v>
      </c>
      <c r="AF483" s="175">
        <v>60</v>
      </c>
      <c r="AG483" s="401" t="s">
        <v>3748</v>
      </c>
      <c r="AH483" s="402" t="s">
        <v>4234</v>
      </c>
      <c r="AI483" s="341">
        <v>20</v>
      </c>
      <c r="AJ483" s="403" t="s">
        <v>4235</v>
      </c>
      <c r="AK483" s="404" t="s">
        <v>4236</v>
      </c>
      <c r="AL483" s="274">
        <v>10</v>
      </c>
      <c r="AM483" s="403" t="s">
        <v>4237</v>
      </c>
      <c r="AN483" s="404" t="s">
        <v>4238</v>
      </c>
      <c r="AO483" s="274">
        <v>10</v>
      </c>
      <c r="AP483" s="593" t="s">
        <v>4239</v>
      </c>
      <c r="AQ483" s="594" t="s">
        <v>4240</v>
      </c>
      <c r="AR483" s="595">
        <v>10</v>
      </c>
      <c r="AS483" s="403" t="s">
        <v>4241</v>
      </c>
      <c r="AT483" s="406" t="s">
        <v>4234</v>
      </c>
      <c r="AU483" s="276">
        <v>10</v>
      </c>
      <c r="AV483" s="179"/>
      <c r="AW483" s="165"/>
      <c r="AX483" s="180"/>
    </row>
    <row r="484" spans="1:240" s="33" customFormat="1" ht="156.05000000000001" customHeight="1" x14ac:dyDescent="0.25">
      <c r="A484" s="164">
        <v>481</v>
      </c>
      <c r="B484" s="147" t="s">
        <v>8568</v>
      </c>
      <c r="C484" s="596">
        <v>604</v>
      </c>
      <c r="D484" s="597" t="s">
        <v>4014</v>
      </c>
      <c r="E484" s="598" t="s">
        <v>4023</v>
      </c>
      <c r="F484" s="596">
        <v>10873</v>
      </c>
      <c r="G484" s="598" t="s">
        <v>4242</v>
      </c>
      <c r="H484" s="596">
        <v>2018</v>
      </c>
      <c r="I484" s="599" t="s">
        <v>4243</v>
      </c>
      <c r="J484" s="600">
        <v>30620</v>
      </c>
      <c r="K484" s="528" t="s">
        <v>800</v>
      </c>
      <c r="L484" s="599" t="s">
        <v>4086</v>
      </c>
      <c r="M484" s="599" t="s">
        <v>4087</v>
      </c>
      <c r="N484" s="599" t="s">
        <v>4244</v>
      </c>
      <c r="O484" s="599" t="s">
        <v>4245</v>
      </c>
      <c r="P484" s="165">
        <v>3504666</v>
      </c>
      <c r="Q484" s="412" t="s">
        <v>4125</v>
      </c>
      <c r="R484" s="412" t="s">
        <v>3783</v>
      </c>
      <c r="S484" s="412" t="s">
        <v>4126</v>
      </c>
      <c r="T484" s="412" t="s">
        <v>4127</v>
      </c>
      <c r="U484" s="412" t="s">
        <v>4128</v>
      </c>
      <c r="V484" s="165">
        <v>100</v>
      </c>
      <c r="W484" s="165">
        <v>10</v>
      </c>
      <c r="X484" s="432" t="s">
        <v>4246</v>
      </c>
      <c r="Y484" s="165">
        <v>3</v>
      </c>
      <c r="Z484" s="165">
        <v>11</v>
      </c>
      <c r="AA484" s="165">
        <v>5</v>
      </c>
      <c r="AB484" s="165">
        <v>4</v>
      </c>
      <c r="AC484" s="165"/>
      <c r="AD484" s="165"/>
      <c r="AE484" s="433">
        <v>5</v>
      </c>
      <c r="AF484" s="601">
        <v>100</v>
      </c>
      <c r="AG484" s="602" t="s">
        <v>4014</v>
      </c>
      <c r="AH484" s="603" t="s">
        <v>4247</v>
      </c>
      <c r="AI484" s="604">
        <v>0</v>
      </c>
      <c r="AJ484" s="605" t="s">
        <v>4248</v>
      </c>
      <c r="AK484" s="606" t="s">
        <v>4249</v>
      </c>
      <c r="AL484" s="607">
        <v>20</v>
      </c>
      <c r="AM484" s="605" t="s">
        <v>3998</v>
      </c>
      <c r="AN484" s="606" t="s">
        <v>4247</v>
      </c>
      <c r="AO484" s="607">
        <v>80</v>
      </c>
      <c r="AP484" s="605"/>
      <c r="AQ484" s="606"/>
      <c r="AR484" s="607"/>
      <c r="AS484" s="403"/>
      <c r="AT484" s="406"/>
      <c r="AU484" s="276"/>
      <c r="AV484" s="179"/>
      <c r="AW484" s="165"/>
      <c r="AX484" s="180"/>
    </row>
    <row r="485" spans="1:240" s="33" customFormat="1" ht="52.2" customHeight="1" x14ac:dyDescent="0.25">
      <c r="A485" s="164">
        <v>481</v>
      </c>
      <c r="B485" s="147" t="s">
        <v>8568</v>
      </c>
      <c r="C485" s="165">
        <v>102</v>
      </c>
      <c r="D485" s="228" t="s">
        <v>3650</v>
      </c>
      <c r="E485" s="169" t="s">
        <v>3651</v>
      </c>
      <c r="F485" s="412" t="s">
        <v>3652</v>
      </c>
      <c r="G485" s="169" t="s">
        <v>4250</v>
      </c>
      <c r="H485" s="165">
        <v>2018</v>
      </c>
      <c r="I485" s="170" t="s">
        <v>3654</v>
      </c>
      <c r="J485" s="278">
        <v>203250.24</v>
      </c>
      <c r="K485" s="528" t="s">
        <v>800</v>
      </c>
      <c r="L485" s="170" t="s">
        <v>4251</v>
      </c>
      <c r="M485" s="170" t="s">
        <v>4252</v>
      </c>
      <c r="N485" s="170" t="s">
        <v>4253</v>
      </c>
      <c r="O485" s="170" t="s">
        <v>4254</v>
      </c>
      <c r="P485" s="165">
        <v>3406704</v>
      </c>
      <c r="Q485" s="165">
        <f>R485+S485</f>
        <v>25.54</v>
      </c>
      <c r="R485" s="165">
        <v>11.96</v>
      </c>
      <c r="S485" s="165">
        <v>13.58</v>
      </c>
      <c r="T485" s="165">
        <v>0</v>
      </c>
      <c r="U485" s="165">
        <f>Q485</f>
        <v>25.54</v>
      </c>
      <c r="V485" s="165">
        <v>100</v>
      </c>
      <c r="W485" s="570">
        <v>8.3299999999999999E-2</v>
      </c>
      <c r="X485" s="165"/>
      <c r="Y485" s="165"/>
      <c r="Z485" s="165"/>
      <c r="AA485" s="165"/>
      <c r="AB485" s="165"/>
      <c r="AC485" s="412" t="s">
        <v>2517</v>
      </c>
      <c r="AD485" s="165">
        <v>23.04</v>
      </c>
      <c r="AE485" s="433">
        <v>5</v>
      </c>
      <c r="AF485" s="175">
        <v>100</v>
      </c>
      <c r="AG485" s="401" t="s">
        <v>4255</v>
      </c>
      <c r="AH485" s="402" t="s">
        <v>3660</v>
      </c>
      <c r="AI485" s="341">
        <v>100</v>
      </c>
      <c r="AJ485" s="403"/>
      <c r="AK485" s="404"/>
      <c r="AL485" s="274"/>
      <c r="AM485" s="403"/>
      <c r="AN485" s="404"/>
      <c r="AO485" s="274"/>
      <c r="AP485" s="403"/>
      <c r="AQ485" s="404"/>
      <c r="AR485" s="274"/>
      <c r="AS485" s="403"/>
      <c r="AT485" s="406"/>
      <c r="AU485" s="276"/>
      <c r="AV485" s="179"/>
      <c r="AW485" s="165"/>
      <c r="AX485" s="180"/>
    </row>
    <row r="486" spans="1:240" s="47" customFormat="1" ht="76.75" customHeight="1" x14ac:dyDescent="0.25">
      <c r="A486" s="164">
        <v>482</v>
      </c>
      <c r="B486" s="147" t="s">
        <v>2099</v>
      </c>
      <c r="C486" s="165"/>
      <c r="D486" s="228"/>
      <c r="E486" s="169" t="s">
        <v>2100</v>
      </c>
      <c r="F486" s="165">
        <v>17007</v>
      </c>
      <c r="G486" s="169" t="s">
        <v>2101</v>
      </c>
      <c r="H486" s="165">
        <v>2004</v>
      </c>
      <c r="I486" s="170" t="s">
        <v>2102</v>
      </c>
      <c r="J486" s="413">
        <v>58593.15</v>
      </c>
      <c r="K486" s="528" t="s">
        <v>1970</v>
      </c>
      <c r="L486" s="170" t="s">
        <v>2103</v>
      </c>
      <c r="M486" s="170" t="s">
        <v>2104</v>
      </c>
      <c r="N486" s="170" t="s">
        <v>2105</v>
      </c>
      <c r="O486" s="170" t="s">
        <v>2106</v>
      </c>
      <c r="P486" s="165" t="s">
        <v>2107</v>
      </c>
      <c r="Q486" s="237">
        <v>23.355977011494254</v>
      </c>
      <c r="R486" s="237">
        <v>0</v>
      </c>
      <c r="S486" s="237">
        <v>8.0459770114942533</v>
      </c>
      <c r="T486" s="165">
        <v>15.31</v>
      </c>
      <c r="U486" s="237">
        <v>23.355977011494254</v>
      </c>
      <c r="V486" s="165" t="s">
        <v>2108</v>
      </c>
      <c r="W486" s="165">
        <v>100</v>
      </c>
      <c r="X486" s="432" t="s">
        <v>2109</v>
      </c>
      <c r="Y486" s="165">
        <v>2</v>
      </c>
      <c r="Z486" s="165">
        <v>2</v>
      </c>
      <c r="AA486" s="165">
        <v>2</v>
      </c>
      <c r="AB486" s="165">
        <v>4</v>
      </c>
      <c r="AC486" s="165"/>
      <c r="AD486" s="165"/>
      <c r="AE486" s="433">
        <v>5</v>
      </c>
      <c r="AF486" s="175">
        <v>90</v>
      </c>
      <c r="AG486" s="401" t="s">
        <v>2110</v>
      </c>
      <c r="AH486" s="402" t="s">
        <v>2111</v>
      </c>
      <c r="AI486" s="341">
        <v>50</v>
      </c>
      <c r="AJ486" s="403" t="s">
        <v>2112</v>
      </c>
      <c r="AK486" s="404" t="s">
        <v>2113</v>
      </c>
      <c r="AL486" s="274">
        <v>20</v>
      </c>
      <c r="AM486" s="403" t="s">
        <v>2114</v>
      </c>
      <c r="AN486" s="404" t="s">
        <v>2115</v>
      </c>
      <c r="AO486" s="274">
        <v>20</v>
      </c>
      <c r="AP486" s="403"/>
      <c r="AQ486" s="404"/>
      <c r="AR486" s="274"/>
      <c r="AS486" s="403"/>
      <c r="AT486" s="406"/>
      <c r="AU486" s="276"/>
      <c r="AV486" s="179"/>
      <c r="AW486" s="165"/>
      <c r="AX486" s="180"/>
    </row>
    <row r="487" spans="1:240" s="47" customFormat="1" ht="64.95" customHeight="1" x14ac:dyDescent="0.25">
      <c r="A487" s="164">
        <v>482</v>
      </c>
      <c r="B487" s="147" t="s">
        <v>2099</v>
      </c>
      <c r="C487" s="165">
        <v>4</v>
      </c>
      <c r="D487" s="228"/>
      <c r="E487" s="169" t="s">
        <v>2116</v>
      </c>
      <c r="F487" s="165">
        <v>23574</v>
      </c>
      <c r="G487" s="169" t="s">
        <v>2117</v>
      </c>
      <c r="H487" s="165">
        <v>2006</v>
      </c>
      <c r="I487" s="170" t="s">
        <v>2118</v>
      </c>
      <c r="J487" s="413">
        <v>71505</v>
      </c>
      <c r="K487" s="528" t="s">
        <v>867</v>
      </c>
      <c r="L487" s="170" t="s">
        <v>2119</v>
      </c>
      <c r="M487" s="170" t="s">
        <v>2120</v>
      </c>
      <c r="N487" s="170" t="s">
        <v>2121</v>
      </c>
      <c r="O487" s="170" t="s">
        <v>2122</v>
      </c>
      <c r="P487" s="165">
        <v>3787</v>
      </c>
      <c r="Q487" s="431">
        <v>24.10655172413793</v>
      </c>
      <c r="R487" s="431">
        <v>0</v>
      </c>
      <c r="S487" s="431">
        <v>6.8965517241379306</v>
      </c>
      <c r="T487" s="431">
        <v>17.21</v>
      </c>
      <c r="U487" s="431">
        <v>24.10655172413793</v>
      </c>
      <c r="V487" s="165">
        <v>30</v>
      </c>
      <c r="W487" s="165">
        <v>100</v>
      </c>
      <c r="X487" s="432" t="s">
        <v>2109</v>
      </c>
      <c r="Y487" s="165">
        <v>2</v>
      </c>
      <c r="Z487" s="165">
        <v>2</v>
      </c>
      <c r="AA487" s="165">
        <v>1</v>
      </c>
      <c r="AB487" s="165">
        <v>4</v>
      </c>
      <c r="AC487" s="165"/>
      <c r="AD487" s="165"/>
      <c r="AE487" s="433">
        <v>5</v>
      </c>
      <c r="AF487" s="175">
        <v>30</v>
      </c>
      <c r="AG487" s="401" t="s">
        <v>2110</v>
      </c>
      <c r="AH487" s="402" t="s">
        <v>2123</v>
      </c>
      <c r="AI487" s="341">
        <v>30</v>
      </c>
      <c r="AJ487" s="403"/>
      <c r="AK487" s="404"/>
      <c r="AL487" s="274"/>
      <c r="AM487" s="403"/>
      <c r="AN487" s="404"/>
      <c r="AO487" s="274"/>
      <c r="AP487" s="403"/>
      <c r="AQ487" s="404"/>
      <c r="AR487" s="274"/>
      <c r="AS487" s="403"/>
      <c r="AT487" s="406"/>
      <c r="AU487" s="276"/>
      <c r="AV487" s="179"/>
      <c r="AW487" s="165"/>
      <c r="AX487" s="180"/>
    </row>
    <row r="488" spans="1:240" s="47" customFormat="1" ht="64.95" customHeight="1" x14ac:dyDescent="0.25">
      <c r="A488" s="164">
        <v>482</v>
      </c>
      <c r="B488" s="147" t="s">
        <v>2099</v>
      </c>
      <c r="C488" s="165"/>
      <c r="D488" s="228"/>
      <c r="E488" s="169" t="s">
        <v>2116</v>
      </c>
      <c r="F488" s="165">
        <v>23574</v>
      </c>
      <c r="G488" s="169" t="s">
        <v>2124</v>
      </c>
      <c r="H488" s="165">
        <v>2016</v>
      </c>
      <c r="I488" s="170" t="s">
        <v>2125</v>
      </c>
      <c r="J488" s="413">
        <v>23759.27</v>
      </c>
      <c r="K488" s="528" t="s">
        <v>2126</v>
      </c>
      <c r="L488" s="170" t="s">
        <v>2119</v>
      </c>
      <c r="M488" s="170" t="s">
        <v>2120</v>
      </c>
      <c r="N488" s="170" t="s">
        <v>2127</v>
      </c>
      <c r="O488" s="170" t="s">
        <v>2128</v>
      </c>
      <c r="P488" s="165">
        <v>8201</v>
      </c>
      <c r="Q488" s="431">
        <f>SUM(R488+S488+T488)</f>
        <v>40.269999999999996</v>
      </c>
      <c r="R488" s="431">
        <v>2.27</v>
      </c>
      <c r="S488" s="431">
        <v>18</v>
      </c>
      <c r="T488" s="431">
        <v>20</v>
      </c>
      <c r="U488" s="431">
        <v>40.270000000000003</v>
      </c>
      <c r="V488" s="165">
        <v>40</v>
      </c>
      <c r="W488" s="165">
        <v>60</v>
      </c>
      <c r="X488" s="432" t="s">
        <v>2109</v>
      </c>
      <c r="Y488" s="165">
        <v>2</v>
      </c>
      <c r="Z488" s="165">
        <v>5</v>
      </c>
      <c r="AA488" s="165">
        <v>5</v>
      </c>
      <c r="AB488" s="165">
        <v>4</v>
      </c>
      <c r="AC488" s="165"/>
      <c r="AD488" s="165"/>
      <c r="AE488" s="433">
        <v>5</v>
      </c>
      <c r="AF488" s="175">
        <v>40</v>
      </c>
      <c r="AG488" s="401" t="s">
        <v>2110</v>
      </c>
      <c r="AH488" s="402" t="s">
        <v>2129</v>
      </c>
      <c r="AI488" s="341">
        <v>30</v>
      </c>
      <c r="AJ488" s="403" t="s">
        <v>2112</v>
      </c>
      <c r="AK488" s="404" t="s">
        <v>2130</v>
      </c>
      <c r="AL488" s="274">
        <v>10</v>
      </c>
      <c r="AM488" s="403"/>
      <c r="AN488" s="404"/>
      <c r="AO488" s="274"/>
      <c r="AP488" s="403"/>
      <c r="AQ488" s="404"/>
      <c r="AR488" s="274"/>
      <c r="AS488" s="403"/>
      <c r="AT488" s="406"/>
      <c r="AU488" s="276"/>
      <c r="AV488" s="179"/>
      <c r="AW488" s="165"/>
      <c r="AX488" s="180"/>
    </row>
    <row r="489" spans="1:240" s="93" customFormat="1" ht="64.95" customHeight="1" x14ac:dyDescent="0.25">
      <c r="A489" s="164">
        <v>482</v>
      </c>
      <c r="B489" s="147" t="s">
        <v>2099</v>
      </c>
      <c r="C489" s="165"/>
      <c r="D489" s="228"/>
      <c r="E489" s="169" t="s">
        <v>2131</v>
      </c>
      <c r="F489" s="165">
        <v>25025</v>
      </c>
      <c r="G489" s="169" t="s">
        <v>2132</v>
      </c>
      <c r="H489" s="165">
        <v>2017</v>
      </c>
      <c r="I489" s="234" t="s">
        <v>2133</v>
      </c>
      <c r="J489" s="413">
        <v>48381.81</v>
      </c>
      <c r="K489" s="528" t="s">
        <v>694</v>
      </c>
      <c r="L489" s="170" t="s">
        <v>2134</v>
      </c>
      <c r="M489" s="234" t="s">
        <v>2135</v>
      </c>
      <c r="N489" s="170" t="s">
        <v>2136</v>
      </c>
      <c r="O489" s="170" t="s">
        <v>2137</v>
      </c>
      <c r="P489" s="165">
        <v>8293</v>
      </c>
      <c r="Q489" s="431">
        <v>30</v>
      </c>
      <c r="R489" s="431">
        <v>2</v>
      </c>
      <c r="S489" s="431">
        <v>10</v>
      </c>
      <c r="T489" s="431">
        <v>20</v>
      </c>
      <c r="U489" s="431">
        <v>30</v>
      </c>
      <c r="V489" s="165">
        <v>60</v>
      </c>
      <c r="W489" s="165">
        <v>35</v>
      </c>
      <c r="X489" s="608" t="s">
        <v>2138</v>
      </c>
      <c r="Y489" s="165">
        <v>6</v>
      </c>
      <c r="Z489" s="165">
        <v>4</v>
      </c>
      <c r="AA489" s="165">
        <v>4</v>
      </c>
      <c r="AB489" s="165">
        <v>5</v>
      </c>
      <c r="AC489" s="165" t="s">
        <v>2139</v>
      </c>
      <c r="AD489" s="165"/>
      <c r="AE489" s="433">
        <v>5</v>
      </c>
      <c r="AF489" s="175">
        <v>40</v>
      </c>
      <c r="AG489" s="401" t="s">
        <v>2140</v>
      </c>
      <c r="AH489" s="402" t="s">
        <v>2141</v>
      </c>
      <c r="AI489" s="341">
        <v>20</v>
      </c>
      <c r="AJ489" s="403" t="s">
        <v>2142</v>
      </c>
      <c r="AK489" s="404" t="s">
        <v>2143</v>
      </c>
      <c r="AL489" s="274">
        <v>10</v>
      </c>
      <c r="AM489" s="403" t="s">
        <v>2144</v>
      </c>
      <c r="AN489" s="404" t="s">
        <v>2145</v>
      </c>
      <c r="AO489" s="274">
        <v>10</v>
      </c>
      <c r="AP489" s="403"/>
      <c r="AQ489" s="404"/>
      <c r="AR489" s="274"/>
      <c r="AS489" s="403"/>
      <c r="AT489" s="406"/>
      <c r="AU489" s="276"/>
      <c r="AV489" s="179"/>
      <c r="AW489" s="165"/>
      <c r="AX489" s="180"/>
      <c r="AY489" s="47"/>
      <c r="AZ489" s="47"/>
      <c r="BA489" s="47"/>
      <c r="BB489" s="47"/>
      <c r="BC489" s="47"/>
      <c r="BD489" s="47"/>
      <c r="BE489" s="47"/>
      <c r="BF489" s="47"/>
      <c r="BG489" s="47"/>
      <c r="BH489" s="47"/>
      <c r="BI489" s="47"/>
      <c r="BJ489" s="47"/>
      <c r="BK489" s="47"/>
      <c r="BL489" s="47"/>
      <c r="BM489" s="47"/>
      <c r="BN489" s="47"/>
      <c r="BO489" s="47"/>
      <c r="BP489" s="47"/>
      <c r="BQ489" s="47"/>
      <c r="BR489" s="47"/>
      <c r="BS489" s="47"/>
      <c r="BT489" s="47"/>
      <c r="BU489" s="47"/>
      <c r="BV489" s="47"/>
      <c r="BW489" s="47"/>
      <c r="BX489" s="47"/>
      <c r="BY489" s="47"/>
      <c r="BZ489" s="47"/>
      <c r="CA489" s="47"/>
      <c r="CB489" s="47"/>
      <c r="CC489" s="47"/>
      <c r="CD489" s="47"/>
      <c r="CE489" s="47"/>
      <c r="CF489" s="47"/>
      <c r="CG489" s="47"/>
      <c r="CH489" s="47"/>
      <c r="CI489" s="47"/>
      <c r="CJ489" s="47"/>
      <c r="CK489" s="47"/>
      <c r="CL489" s="47"/>
      <c r="CM489" s="47"/>
      <c r="CN489" s="47"/>
      <c r="CO489" s="47"/>
      <c r="CP489" s="47"/>
      <c r="CQ489" s="47"/>
      <c r="CR489" s="47"/>
      <c r="CS489" s="47"/>
      <c r="CT489" s="47"/>
      <c r="CU489" s="47"/>
      <c r="CV489" s="47"/>
      <c r="CW489" s="47"/>
      <c r="CX489" s="47"/>
      <c r="CY489" s="47"/>
      <c r="CZ489" s="47"/>
      <c r="DA489" s="47"/>
      <c r="DB489" s="47"/>
      <c r="DC489" s="47"/>
      <c r="DD489" s="47"/>
      <c r="DE489" s="47"/>
      <c r="DF489" s="47"/>
      <c r="DG489" s="47"/>
      <c r="DH489" s="47"/>
      <c r="DI489" s="47"/>
      <c r="DJ489" s="47"/>
      <c r="DK489" s="47"/>
      <c r="DL489" s="47"/>
      <c r="DM489" s="47"/>
      <c r="DN489" s="47"/>
      <c r="DO489" s="47"/>
      <c r="DP489" s="47"/>
      <c r="DQ489" s="47"/>
      <c r="DR489" s="47"/>
      <c r="DS489" s="47"/>
      <c r="DT489" s="47"/>
      <c r="DU489" s="47"/>
      <c r="DV489" s="47"/>
      <c r="DW489" s="47"/>
      <c r="DX489" s="47"/>
      <c r="DY489" s="47"/>
      <c r="DZ489" s="47"/>
      <c r="EA489" s="47"/>
      <c r="EB489" s="47"/>
      <c r="EC489" s="47"/>
      <c r="ED489" s="47"/>
      <c r="EE489" s="47"/>
      <c r="EF489" s="47"/>
      <c r="EG489" s="47"/>
      <c r="EH489" s="47"/>
      <c r="EI489" s="47"/>
      <c r="EJ489" s="47"/>
      <c r="EK489" s="47"/>
      <c r="EL489" s="47"/>
      <c r="EM489" s="47"/>
      <c r="EN489" s="47"/>
      <c r="EO489" s="47"/>
      <c r="EP489" s="47"/>
      <c r="EQ489" s="47"/>
      <c r="ER489" s="47"/>
      <c r="ES489" s="47"/>
      <c r="ET489" s="47"/>
      <c r="EU489" s="47"/>
      <c r="EV489" s="47"/>
      <c r="EW489" s="47"/>
      <c r="EX489" s="47"/>
      <c r="EY489" s="47"/>
      <c r="EZ489" s="47"/>
      <c r="FA489" s="47"/>
      <c r="FB489" s="47"/>
      <c r="FC489" s="47"/>
      <c r="FD489" s="47"/>
      <c r="FE489" s="47"/>
      <c r="FF489" s="47"/>
      <c r="FG489" s="47"/>
      <c r="FH489" s="47"/>
      <c r="FI489" s="47"/>
      <c r="FJ489" s="47"/>
      <c r="FK489" s="47"/>
      <c r="FL489" s="47"/>
      <c r="FM489" s="47"/>
      <c r="FN489" s="47"/>
      <c r="FO489" s="47"/>
      <c r="FP489" s="47"/>
      <c r="FQ489" s="47"/>
      <c r="FR489" s="47"/>
      <c r="FS489" s="47"/>
      <c r="FT489" s="47"/>
      <c r="FU489" s="47"/>
      <c r="FV489" s="47"/>
      <c r="FW489" s="47"/>
      <c r="FX489" s="47"/>
      <c r="FY489" s="47"/>
      <c r="FZ489" s="47"/>
      <c r="GA489" s="47"/>
      <c r="GB489" s="47"/>
      <c r="GC489" s="47"/>
      <c r="GD489" s="47"/>
      <c r="GE489" s="47"/>
      <c r="GF489" s="47"/>
      <c r="GG489" s="47"/>
      <c r="GH489" s="47"/>
      <c r="GI489" s="47"/>
      <c r="GJ489" s="47"/>
      <c r="GK489" s="47"/>
      <c r="GL489" s="47"/>
      <c r="GM489" s="47"/>
      <c r="GN489" s="47"/>
      <c r="GO489" s="47"/>
      <c r="GP489" s="47"/>
      <c r="GQ489" s="47"/>
      <c r="GR489" s="47"/>
      <c r="GS489" s="47"/>
      <c r="GT489" s="47"/>
      <c r="GU489" s="47"/>
      <c r="GV489" s="47"/>
      <c r="GW489" s="47"/>
      <c r="GX489" s="47"/>
      <c r="GY489" s="47"/>
      <c r="GZ489" s="47"/>
      <c r="HA489" s="47"/>
      <c r="HB489" s="47"/>
      <c r="HC489" s="47"/>
      <c r="HD489" s="47"/>
      <c r="HE489" s="47"/>
      <c r="HF489" s="47"/>
      <c r="HG489" s="47"/>
      <c r="HH489" s="47"/>
      <c r="HI489" s="47"/>
      <c r="HJ489" s="47"/>
      <c r="HK489" s="47"/>
      <c r="HL489" s="47"/>
      <c r="HM489" s="47"/>
      <c r="HN489" s="47"/>
      <c r="HO489" s="47"/>
      <c r="HP489" s="47"/>
      <c r="HQ489" s="47"/>
      <c r="HR489" s="47"/>
      <c r="HS489" s="47"/>
      <c r="HT489" s="47"/>
      <c r="HU489" s="47"/>
      <c r="HV489" s="47"/>
      <c r="HW489" s="47"/>
      <c r="HX489" s="47"/>
      <c r="HY489" s="47"/>
      <c r="HZ489" s="47"/>
      <c r="IA489" s="47"/>
      <c r="IB489" s="47"/>
      <c r="IC489" s="47"/>
      <c r="ID489" s="47"/>
      <c r="IE489" s="47"/>
      <c r="IF489" s="47"/>
    </row>
    <row r="490" spans="1:240" s="93" customFormat="1" ht="65.5" customHeight="1" thickBot="1" x14ac:dyDescent="0.3">
      <c r="A490" s="164">
        <v>482</v>
      </c>
      <c r="B490" s="147" t="s">
        <v>2099</v>
      </c>
      <c r="C490" s="165"/>
      <c r="D490" s="228"/>
      <c r="E490" s="448" t="s">
        <v>2146</v>
      </c>
      <c r="F490" s="447">
        <v>36943</v>
      </c>
      <c r="G490" s="448" t="s">
        <v>2147</v>
      </c>
      <c r="H490" s="447">
        <v>2018</v>
      </c>
      <c r="I490" s="449" t="s">
        <v>2148</v>
      </c>
      <c r="J490" s="232">
        <v>24102.880000000001</v>
      </c>
      <c r="K490" s="528" t="s">
        <v>2126</v>
      </c>
      <c r="L490" s="449" t="s">
        <v>2119</v>
      </c>
      <c r="M490" s="449" t="s">
        <v>2149</v>
      </c>
      <c r="N490" s="449" t="s">
        <v>2150</v>
      </c>
      <c r="O490" s="449" t="s">
        <v>2151</v>
      </c>
      <c r="P490" s="447">
        <v>8374</v>
      </c>
      <c r="Q490" s="233">
        <v>50</v>
      </c>
      <c r="R490" s="233">
        <v>5</v>
      </c>
      <c r="S490" s="233">
        <v>20</v>
      </c>
      <c r="T490" s="233">
        <v>25</v>
      </c>
      <c r="U490" s="233">
        <v>50</v>
      </c>
      <c r="V490" s="447">
        <v>90</v>
      </c>
      <c r="W490" s="447">
        <v>18</v>
      </c>
      <c r="X490" s="233" t="s">
        <v>2152</v>
      </c>
      <c r="Y490" s="447">
        <v>4</v>
      </c>
      <c r="Z490" s="447">
        <v>6</v>
      </c>
      <c r="AA490" s="447">
        <v>2</v>
      </c>
      <c r="AB490" s="447">
        <v>35</v>
      </c>
      <c r="AC490" s="165"/>
      <c r="AD490" s="165"/>
      <c r="AE490" s="433">
        <v>5</v>
      </c>
      <c r="AF490" s="175">
        <v>60</v>
      </c>
      <c r="AG490" s="401" t="s">
        <v>2110</v>
      </c>
      <c r="AH490" s="402" t="s">
        <v>2129</v>
      </c>
      <c r="AI490" s="341">
        <v>50</v>
      </c>
      <c r="AJ490" s="403" t="s">
        <v>2112</v>
      </c>
      <c r="AK490" s="404" t="s">
        <v>2130</v>
      </c>
      <c r="AL490" s="274">
        <v>10</v>
      </c>
      <c r="AM490" s="609"/>
      <c r="AN490" s="610"/>
      <c r="AO490" s="611"/>
      <c r="AP490" s="609"/>
      <c r="AQ490" s="610"/>
      <c r="AR490" s="611"/>
      <c r="AS490" s="609"/>
      <c r="AT490" s="612"/>
      <c r="AU490" s="613"/>
      <c r="AV490" s="179"/>
      <c r="AW490" s="165"/>
      <c r="AX490" s="180"/>
      <c r="AY490" s="47"/>
      <c r="AZ490" s="47"/>
      <c r="BA490" s="47"/>
      <c r="BB490" s="47"/>
      <c r="BC490" s="47"/>
      <c r="BD490" s="47"/>
      <c r="BE490" s="47"/>
      <c r="BF490" s="47"/>
      <c r="BG490" s="47"/>
      <c r="BH490" s="47"/>
      <c r="BI490" s="47"/>
      <c r="BJ490" s="47"/>
      <c r="BK490" s="47"/>
      <c r="BL490" s="47"/>
      <c r="BM490" s="47"/>
      <c r="BN490" s="47"/>
      <c r="BO490" s="47"/>
      <c r="BP490" s="47"/>
      <c r="BQ490" s="47"/>
      <c r="BR490" s="47"/>
      <c r="BS490" s="47"/>
      <c r="BT490" s="47"/>
      <c r="BU490" s="47"/>
      <c r="BV490" s="47"/>
      <c r="BW490" s="47"/>
      <c r="BX490" s="47"/>
      <c r="BY490" s="47"/>
      <c r="BZ490" s="47"/>
      <c r="CA490" s="47"/>
      <c r="CB490" s="47"/>
      <c r="CC490" s="47"/>
      <c r="CD490" s="47"/>
      <c r="CE490" s="47"/>
      <c r="CF490" s="47"/>
      <c r="CG490" s="47"/>
      <c r="CH490" s="47"/>
      <c r="CI490" s="47"/>
      <c r="CJ490" s="47"/>
      <c r="CK490" s="47"/>
      <c r="CL490" s="47"/>
      <c r="CM490" s="47"/>
      <c r="CN490" s="47"/>
      <c r="CO490" s="47"/>
      <c r="CP490" s="47"/>
      <c r="CQ490" s="47"/>
      <c r="CR490" s="47"/>
      <c r="CS490" s="47"/>
      <c r="CT490" s="47"/>
      <c r="CU490" s="47"/>
      <c r="CV490" s="47"/>
      <c r="CW490" s="47"/>
      <c r="CX490" s="47"/>
      <c r="CY490" s="47"/>
      <c r="CZ490" s="47"/>
      <c r="DA490" s="47"/>
      <c r="DB490" s="47"/>
      <c r="DC490" s="47"/>
      <c r="DD490" s="47"/>
      <c r="DE490" s="47"/>
      <c r="DF490" s="47"/>
      <c r="DG490" s="47"/>
      <c r="DH490" s="47"/>
      <c r="DI490" s="47"/>
      <c r="DJ490" s="47"/>
      <c r="DK490" s="47"/>
      <c r="DL490" s="47"/>
      <c r="DM490" s="47"/>
      <c r="DN490" s="47"/>
      <c r="DO490" s="47"/>
      <c r="DP490" s="47"/>
      <c r="DQ490" s="47"/>
      <c r="DR490" s="47"/>
      <c r="DS490" s="47"/>
      <c r="DT490" s="47"/>
      <c r="DU490" s="47"/>
      <c r="DV490" s="47"/>
      <c r="DW490" s="47"/>
      <c r="DX490" s="47"/>
      <c r="DY490" s="47"/>
      <c r="DZ490" s="47"/>
      <c r="EA490" s="47"/>
      <c r="EB490" s="47"/>
      <c r="EC490" s="47"/>
      <c r="ED490" s="47"/>
      <c r="EE490" s="47"/>
      <c r="EF490" s="47"/>
      <c r="EG490" s="47"/>
      <c r="EH490" s="47"/>
      <c r="EI490" s="47"/>
      <c r="EJ490" s="47"/>
      <c r="EK490" s="47"/>
      <c r="EL490" s="47"/>
      <c r="EM490" s="47"/>
      <c r="EN490" s="47"/>
      <c r="EO490" s="47"/>
      <c r="EP490" s="47"/>
      <c r="EQ490" s="47"/>
      <c r="ER490" s="47"/>
      <c r="ES490" s="47"/>
      <c r="ET490" s="47"/>
      <c r="EU490" s="47"/>
      <c r="EV490" s="47"/>
      <c r="EW490" s="47"/>
      <c r="EX490" s="47"/>
      <c r="EY490" s="47"/>
      <c r="EZ490" s="47"/>
      <c r="FA490" s="47"/>
      <c r="FB490" s="47"/>
      <c r="FC490" s="47"/>
      <c r="FD490" s="47"/>
      <c r="FE490" s="47"/>
      <c r="FF490" s="47"/>
      <c r="FG490" s="47"/>
      <c r="FH490" s="47"/>
      <c r="FI490" s="47"/>
      <c r="FJ490" s="47"/>
      <c r="FK490" s="47"/>
      <c r="FL490" s="47"/>
      <c r="FM490" s="47"/>
      <c r="FN490" s="47"/>
      <c r="FO490" s="47"/>
      <c r="FP490" s="47"/>
      <c r="FQ490" s="47"/>
      <c r="FR490" s="47"/>
      <c r="FS490" s="47"/>
      <c r="FT490" s="47"/>
      <c r="FU490" s="47"/>
      <c r="FV490" s="47"/>
      <c r="FW490" s="47"/>
      <c r="FX490" s="47"/>
      <c r="FY490" s="47"/>
      <c r="FZ490" s="47"/>
      <c r="GA490" s="47"/>
      <c r="GB490" s="47"/>
      <c r="GC490" s="47"/>
      <c r="GD490" s="47"/>
      <c r="GE490" s="47"/>
      <c r="GF490" s="47"/>
      <c r="GG490" s="47"/>
      <c r="GH490" s="47"/>
      <c r="GI490" s="47"/>
      <c r="GJ490" s="47"/>
      <c r="GK490" s="47"/>
      <c r="GL490" s="47"/>
      <c r="GM490" s="47"/>
      <c r="GN490" s="47"/>
      <c r="GO490" s="47"/>
      <c r="GP490" s="47"/>
      <c r="GQ490" s="47"/>
      <c r="GR490" s="47"/>
      <c r="GS490" s="47"/>
      <c r="GT490" s="47"/>
      <c r="GU490" s="47"/>
      <c r="GV490" s="47"/>
      <c r="GW490" s="47"/>
      <c r="GX490" s="47"/>
      <c r="GY490" s="47"/>
      <c r="GZ490" s="47"/>
      <c r="HA490" s="47"/>
      <c r="HB490" s="47"/>
      <c r="HC490" s="47"/>
      <c r="HD490" s="47"/>
      <c r="HE490" s="47"/>
      <c r="HF490" s="47"/>
      <c r="HG490" s="47"/>
      <c r="HH490" s="47"/>
      <c r="HI490" s="47"/>
      <c r="HJ490" s="47"/>
      <c r="HK490" s="47"/>
      <c r="HL490" s="47"/>
      <c r="HM490" s="47"/>
      <c r="HN490" s="47"/>
      <c r="HO490" s="47"/>
      <c r="HP490" s="47"/>
      <c r="HQ490" s="47"/>
      <c r="HR490" s="47"/>
      <c r="HS490" s="47"/>
      <c r="HT490" s="47"/>
      <c r="HU490" s="47"/>
      <c r="HV490" s="47"/>
      <c r="HW490" s="47"/>
      <c r="HX490" s="47"/>
      <c r="HY490" s="47"/>
      <c r="HZ490" s="47"/>
      <c r="IA490" s="47"/>
      <c r="IB490" s="47"/>
      <c r="IC490" s="47"/>
      <c r="ID490" s="47"/>
      <c r="IE490" s="47"/>
      <c r="IF490" s="47"/>
    </row>
    <row r="491" spans="1:240" s="47" customFormat="1" ht="305.45" customHeight="1" x14ac:dyDescent="0.25">
      <c r="A491" s="164">
        <v>501</v>
      </c>
      <c r="B491" s="147" t="s">
        <v>3220</v>
      </c>
      <c r="C491" s="165">
        <v>1</v>
      </c>
      <c r="D491" s="228" t="s">
        <v>3221</v>
      </c>
      <c r="E491" s="169" t="s">
        <v>3222</v>
      </c>
      <c r="F491" s="165">
        <v>9653</v>
      </c>
      <c r="G491" s="169" t="s">
        <v>3223</v>
      </c>
      <c r="H491" s="165" t="s">
        <v>3224</v>
      </c>
      <c r="I491" s="170" t="s">
        <v>3225</v>
      </c>
      <c r="J491" s="413">
        <v>19825.689999999999</v>
      </c>
      <c r="K491" s="528" t="s">
        <v>8570</v>
      </c>
      <c r="L491" s="170" t="s">
        <v>3226</v>
      </c>
      <c r="M491" s="170" t="s">
        <v>3227</v>
      </c>
      <c r="N491" s="170" t="s">
        <v>3228</v>
      </c>
      <c r="O491" s="170" t="s">
        <v>3229</v>
      </c>
      <c r="P491" s="308">
        <v>100870</v>
      </c>
      <c r="Q491" s="165">
        <v>0</v>
      </c>
      <c r="R491" s="165"/>
      <c r="S491" s="165">
        <v>50</v>
      </c>
      <c r="T491" s="165">
        <v>50</v>
      </c>
      <c r="U491" s="165">
        <v>100</v>
      </c>
      <c r="V491" s="165">
        <v>100</v>
      </c>
      <c r="W491" s="165">
        <v>100</v>
      </c>
      <c r="X491" s="432" t="s">
        <v>3230</v>
      </c>
      <c r="Y491" s="165">
        <v>6</v>
      </c>
      <c r="Z491" s="165">
        <v>1</v>
      </c>
      <c r="AA491" s="165">
        <v>1</v>
      </c>
      <c r="AB491" s="165">
        <v>24</v>
      </c>
      <c r="AC491" s="165">
        <v>2</v>
      </c>
      <c r="AD491" s="165">
        <v>0</v>
      </c>
      <c r="AE491" s="433">
        <v>2</v>
      </c>
      <c r="AF491" s="175">
        <v>100</v>
      </c>
      <c r="AG491" s="401" t="s">
        <v>3231</v>
      </c>
      <c r="AH491" s="402" t="s">
        <v>3232</v>
      </c>
      <c r="AI491" s="341">
        <v>34</v>
      </c>
      <c r="AJ491" s="403" t="s">
        <v>3233</v>
      </c>
      <c r="AK491" s="404" t="s">
        <v>3234</v>
      </c>
      <c r="AL491" s="274">
        <v>22</v>
      </c>
      <c r="AM491" s="403" t="s">
        <v>3221</v>
      </c>
      <c r="AN491" s="404" t="s">
        <v>3235</v>
      </c>
      <c r="AO491" s="274">
        <v>29</v>
      </c>
      <c r="AP491" s="403" t="s">
        <v>3236</v>
      </c>
      <c r="AQ491" s="404" t="s">
        <v>3237</v>
      </c>
      <c r="AR491" s="274">
        <v>0</v>
      </c>
      <c r="AS491" s="403" t="s">
        <v>3238</v>
      </c>
      <c r="AT491" s="406" t="s">
        <v>3234</v>
      </c>
      <c r="AU491" s="276">
        <v>2</v>
      </c>
      <c r="AV491" s="179" t="s">
        <v>3239</v>
      </c>
      <c r="AW491" s="165" t="s">
        <v>3240</v>
      </c>
      <c r="AX491" s="180">
        <v>4</v>
      </c>
    </row>
    <row r="492" spans="1:240" s="47" customFormat="1" ht="305.45" customHeight="1" x14ac:dyDescent="0.25">
      <c r="A492" s="164">
        <v>501</v>
      </c>
      <c r="B492" s="147" t="s">
        <v>3220</v>
      </c>
      <c r="C492" s="165">
        <v>1</v>
      </c>
      <c r="D492" s="228" t="s">
        <v>3221</v>
      </c>
      <c r="E492" s="169" t="s">
        <v>3222</v>
      </c>
      <c r="F492" s="165">
        <v>9653</v>
      </c>
      <c r="G492" s="169" t="s">
        <v>3241</v>
      </c>
      <c r="H492" s="165" t="s">
        <v>3242</v>
      </c>
      <c r="I492" s="170" t="s">
        <v>3225</v>
      </c>
      <c r="J492" s="413">
        <v>18548.169999999998</v>
      </c>
      <c r="K492" s="528" t="s">
        <v>8570</v>
      </c>
      <c r="L492" s="170" t="s">
        <v>3226</v>
      </c>
      <c r="M492" s="170" t="s">
        <v>3227</v>
      </c>
      <c r="N492" s="170" t="s">
        <v>3228</v>
      </c>
      <c r="O492" s="170" t="s">
        <v>3229</v>
      </c>
      <c r="P492" s="308">
        <v>100801</v>
      </c>
      <c r="Q492" s="165">
        <v>0</v>
      </c>
      <c r="R492" s="165"/>
      <c r="S492" s="165">
        <v>50</v>
      </c>
      <c r="T492" s="165">
        <v>50</v>
      </c>
      <c r="U492" s="165">
        <v>100</v>
      </c>
      <c r="V492" s="165">
        <v>100</v>
      </c>
      <c r="W492" s="165">
        <v>100</v>
      </c>
      <c r="X492" s="432" t="s">
        <v>3230</v>
      </c>
      <c r="Y492" s="165">
        <v>6</v>
      </c>
      <c r="Z492" s="165">
        <v>1</v>
      </c>
      <c r="AA492" s="165">
        <v>1</v>
      </c>
      <c r="AB492" s="165">
        <v>24</v>
      </c>
      <c r="AC492" s="165">
        <v>2</v>
      </c>
      <c r="AD492" s="165">
        <v>0</v>
      </c>
      <c r="AE492" s="433">
        <v>2</v>
      </c>
      <c r="AF492" s="175">
        <v>100</v>
      </c>
      <c r="AG492" s="401" t="s">
        <v>3231</v>
      </c>
      <c r="AH492" s="402" t="s">
        <v>3232</v>
      </c>
      <c r="AI492" s="341">
        <v>34</v>
      </c>
      <c r="AJ492" s="403" t="s">
        <v>3233</v>
      </c>
      <c r="AK492" s="404" t="s">
        <v>3234</v>
      </c>
      <c r="AL492" s="274">
        <v>22</v>
      </c>
      <c r="AM492" s="403" t="s">
        <v>3221</v>
      </c>
      <c r="AN492" s="404" t="s">
        <v>3235</v>
      </c>
      <c r="AO492" s="274">
        <v>29</v>
      </c>
      <c r="AP492" s="403" t="s">
        <v>3236</v>
      </c>
      <c r="AQ492" s="404" t="s">
        <v>3237</v>
      </c>
      <c r="AR492" s="274">
        <v>0</v>
      </c>
      <c r="AS492" s="403" t="s">
        <v>3238</v>
      </c>
      <c r="AT492" s="406" t="s">
        <v>3234</v>
      </c>
      <c r="AU492" s="276">
        <v>2</v>
      </c>
      <c r="AV492" s="179" t="s">
        <v>3239</v>
      </c>
      <c r="AW492" s="165" t="s">
        <v>3240</v>
      </c>
      <c r="AX492" s="180">
        <v>4</v>
      </c>
    </row>
    <row r="493" spans="1:240" s="47" customFormat="1" ht="307.55" customHeight="1" x14ac:dyDescent="0.25">
      <c r="A493" s="164">
        <v>501</v>
      </c>
      <c r="B493" s="147" t="s">
        <v>3220</v>
      </c>
      <c r="C493" s="165">
        <v>1</v>
      </c>
      <c r="D493" s="228" t="s">
        <v>3221</v>
      </c>
      <c r="E493" s="169" t="s">
        <v>3222</v>
      </c>
      <c r="F493" s="165">
        <v>9653</v>
      </c>
      <c r="G493" s="169" t="s">
        <v>3243</v>
      </c>
      <c r="H493" s="165">
        <v>2015</v>
      </c>
      <c r="I493" s="170" t="s">
        <v>3225</v>
      </c>
      <c r="J493" s="413">
        <v>17449.66</v>
      </c>
      <c r="K493" s="528" t="s">
        <v>2789</v>
      </c>
      <c r="L493" s="170" t="s">
        <v>3226</v>
      </c>
      <c r="M493" s="170" t="s">
        <v>3227</v>
      </c>
      <c r="N493" s="170" t="s">
        <v>3228</v>
      </c>
      <c r="O493" s="170" t="s">
        <v>3229</v>
      </c>
      <c r="P493" s="308">
        <v>101099</v>
      </c>
      <c r="Q493" s="165">
        <v>0</v>
      </c>
      <c r="R493" s="165"/>
      <c r="S493" s="165">
        <v>50</v>
      </c>
      <c r="T493" s="165">
        <v>50</v>
      </c>
      <c r="U493" s="165">
        <v>100</v>
      </c>
      <c r="V493" s="165">
        <v>100</v>
      </c>
      <c r="W493" s="165">
        <v>77</v>
      </c>
      <c r="X493" s="432" t="s">
        <v>3244</v>
      </c>
      <c r="Y493" s="165">
        <v>6</v>
      </c>
      <c r="Z493" s="165">
        <v>1</v>
      </c>
      <c r="AA493" s="165">
        <v>1</v>
      </c>
      <c r="AB493" s="165">
        <v>24</v>
      </c>
      <c r="AC493" s="165">
        <v>2</v>
      </c>
      <c r="AD493" s="165">
        <v>0</v>
      </c>
      <c r="AE493" s="433">
        <v>2</v>
      </c>
      <c r="AF493" s="175">
        <v>100</v>
      </c>
      <c r="AG493" s="401" t="s">
        <v>3231</v>
      </c>
      <c r="AH493" s="402" t="s">
        <v>3232</v>
      </c>
      <c r="AI493" s="341">
        <v>34</v>
      </c>
      <c r="AJ493" s="403" t="s">
        <v>3233</v>
      </c>
      <c r="AK493" s="404" t="s">
        <v>3234</v>
      </c>
      <c r="AL493" s="274">
        <v>22</v>
      </c>
      <c r="AM493" s="403" t="s">
        <v>3221</v>
      </c>
      <c r="AN493" s="404" t="s">
        <v>3235</v>
      </c>
      <c r="AO493" s="274">
        <v>29</v>
      </c>
      <c r="AP493" s="403" t="s">
        <v>3236</v>
      </c>
      <c r="AQ493" s="404" t="s">
        <v>3237</v>
      </c>
      <c r="AR493" s="274">
        <v>0</v>
      </c>
      <c r="AS493" s="403" t="s">
        <v>3238</v>
      </c>
      <c r="AT493" s="406" t="s">
        <v>3234</v>
      </c>
      <c r="AU493" s="276">
        <v>2</v>
      </c>
      <c r="AV493" s="179" t="s">
        <v>3239</v>
      </c>
      <c r="AW493" s="165" t="s">
        <v>3240</v>
      </c>
      <c r="AX493" s="180">
        <v>4</v>
      </c>
    </row>
    <row r="494" spans="1:240" s="47" customFormat="1" ht="247.05" customHeight="1" x14ac:dyDescent="0.25">
      <c r="A494" s="164">
        <v>505</v>
      </c>
      <c r="B494" s="147" t="s">
        <v>3245</v>
      </c>
      <c r="C494" s="165">
        <v>1</v>
      </c>
      <c r="D494" s="228" t="s">
        <v>8590</v>
      </c>
      <c r="E494" s="169" t="s">
        <v>3246</v>
      </c>
      <c r="F494" s="230">
        <v>19273</v>
      </c>
      <c r="G494" s="229" t="s">
        <v>3247</v>
      </c>
      <c r="H494" s="230">
        <v>2018</v>
      </c>
      <c r="I494" s="234" t="s">
        <v>3248</v>
      </c>
      <c r="J494" s="232">
        <v>73665</v>
      </c>
      <c r="K494" s="528" t="s">
        <v>4256</v>
      </c>
      <c r="L494" s="231" t="s">
        <v>3249</v>
      </c>
      <c r="M494" s="234" t="s">
        <v>3250</v>
      </c>
      <c r="N494" s="234" t="s">
        <v>3251</v>
      </c>
      <c r="O494" s="251" t="s">
        <v>3252</v>
      </c>
      <c r="P494" s="230" t="s">
        <v>3253</v>
      </c>
      <c r="Q494" s="233">
        <v>4.4000000000000004</v>
      </c>
      <c r="R494" s="230">
        <v>2.6</v>
      </c>
      <c r="S494" s="230">
        <v>1.4</v>
      </c>
      <c r="T494" s="230">
        <v>0.4</v>
      </c>
      <c r="U494" s="233">
        <v>4.4000000000000004</v>
      </c>
      <c r="V494" s="230">
        <v>80</v>
      </c>
      <c r="W494" s="230">
        <v>100</v>
      </c>
      <c r="X494" s="432" t="s">
        <v>3254</v>
      </c>
      <c r="Y494" s="165">
        <v>6</v>
      </c>
      <c r="Z494" s="165">
        <v>1</v>
      </c>
      <c r="AA494" s="165">
        <v>1</v>
      </c>
      <c r="AB494" s="165">
        <v>60</v>
      </c>
      <c r="AC494" s="165">
        <v>14</v>
      </c>
      <c r="AD494" s="165">
        <v>19.010000000000002</v>
      </c>
      <c r="AE494" s="433">
        <v>3</v>
      </c>
      <c r="AF494" s="175">
        <v>80</v>
      </c>
      <c r="AG494" s="614" t="s">
        <v>3255</v>
      </c>
      <c r="AH494" s="615" t="s">
        <v>3256</v>
      </c>
      <c r="AI494" s="616">
        <v>10</v>
      </c>
      <c r="AJ494" s="617" t="s">
        <v>3257</v>
      </c>
      <c r="AK494" s="615" t="s">
        <v>3258</v>
      </c>
      <c r="AL494" s="616">
        <v>10</v>
      </c>
      <c r="AM494" s="617" t="s">
        <v>3259</v>
      </c>
      <c r="AN494" s="615" t="s">
        <v>3260</v>
      </c>
      <c r="AO494" s="616">
        <v>10</v>
      </c>
      <c r="AP494" s="617" t="s">
        <v>3261</v>
      </c>
      <c r="AQ494" s="615" t="s">
        <v>3262</v>
      </c>
      <c r="AR494" s="616">
        <v>10</v>
      </c>
      <c r="AS494" s="532" t="s">
        <v>3263</v>
      </c>
      <c r="AT494" s="536" t="s">
        <v>3264</v>
      </c>
      <c r="AU494" s="537">
        <v>40</v>
      </c>
      <c r="AV494" s="179"/>
      <c r="AW494" s="165"/>
      <c r="AX494" s="180"/>
    </row>
    <row r="495" spans="1:240" s="92" customFormat="1" ht="273.05" customHeight="1" x14ac:dyDescent="0.25">
      <c r="A495" s="446">
        <v>587</v>
      </c>
      <c r="B495" s="147" t="s">
        <v>6308</v>
      </c>
      <c r="C495" s="447">
        <v>1</v>
      </c>
      <c r="D495" s="233"/>
      <c r="E495" s="448" t="s">
        <v>6309</v>
      </c>
      <c r="F495" s="447">
        <v>6162</v>
      </c>
      <c r="G495" s="448" t="s">
        <v>6310</v>
      </c>
      <c r="H495" s="447">
        <v>2008</v>
      </c>
      <c r="I495" s="449" t="s">
        <v>6311</v>
      </c>
      <c r="J495" s="232">
        <v>60000</v>
      </c>
      <c r="K495" s="528" t="s">
        <v>655</v>
      </c>
      <c r="L495" s="449" t="s">
        <v>6312</v>
      </c>
      <c r="M495" s="449" t="s">
        <v>6313</v>
      </c>
      <c r="N495" s="449" t="s">
        <v>6314</v>
      </c>
      <c r="O495" s="449" t="s">
        <v>6315</v>
      </c>
      <c r="P495" s="447" t="s">
        <v>6316</v>
      </c>
      <c r="Q495" s="233">
        <v>0</v>
      </c>
      <c r="R495" s="233" t="s">
        <v>6317</v>
      </c>
      <c r="S495" s="233" t="s">
        <v>6318</v>
      </c>
      <c r="T495" s="233" t="s">
        <v>6318</v>
      </c>
      <c r="U495" s="233">
        <v>0</v>
      </c>
      <c r="V495" s="447">
        <v>100</v>
      </c>
      <c r="W495" s="447">
        <v>100</v>
      </c>
      <c r="X495" s="233" t="s">
        <v>6319</v>
      </c>
      <c r="Y495" s="447">
        <v>4</v>
      </c>
      <c r="Z495" s="447">
        <v>7</v>
      </c>
      <c r="AA495" s="447">
        <v>4</v>
      </c>
      <c r="AB495" s="447">
        <v>5</v>
      </c>
      <c r="AC495" s="447"/>
      <c r="AD495" s="233">
        <v>0.2</v>
      </c>
      <c r="AE495" s="247">
        <v>5</v>
      </c>
      <c r="AF495" s="239">
        <v>100</v>
      </c>
      <c r="AG495" s="450" t="s">
        <v>6320</v>
      </c>
      <c r="AH495" s="264" t="s">
        <v>6321</v>
      </c>
      <c r="AI495" s="242">
        <v>70</v>
      </c>
      <c r="AJ495" s="451" t="s">
        <v>6322</v>
      </c>
      <c r="AK495" s="452" t="s">
        <v>6323</v>
      </c>
      <c r="AL495" s="245">
        <v>20</v>
      </c>
      <c r="AM495" s="451" t="s">
        <v>6324</v>
      </c>
      <c r="AN495" s="452" t="s">
        <v>6325</v>
      </c>
      <c r="AO495" s="245">
        <v>10</v>
      </c>
      <c r="AP495" s="451"/>
      <c r="AQ495" s="452"/>
      <c r="AR495" s="245"/>
      <c r="AS495" s="451"/>
      <c r="AT495" s="454"/>
      <c r="AU495" s="247"/>
      <c r="AV495" s="455"/>
      <c r="AW495" s="447"/>
      <c r="AX495" s="399"/>
    </row>
    <row r="496" spans="1:240" s="92" customFormat="1" ht="247.05" customHeight="1" x14ac:dyDescent="0.25">
      <c r="A496" s="446">
        <v>587</v>
      </c>
      <c r="B496" s="147" t="s">
        <v>6308</v>
      </c>
      <c r="C496" s="447">
        <v>1</v>
      </c>
      <c r="D496" s="233"/>
      <c r="E496" s="448" t="s">
        <v>6326</v>
      </c>
      <c r="F496" s="447">
        <v>6162</v>
      </c>
      <c r="G496" s="448" t="s">
        <v>6327</v>
      </c>
      <c r="H496" s="447">
        <v>2010</v>
      </c>
      <c r="I496" s="449" t="s">
        <v>6328</v>
      </c>
      <c r="J496" s="232">
        <v>138938</v>
      </c>
      <c r="K496" s="528" t="s">
        <v>677</v>
      </c>
      <c r="L496" s="449" t="s">
        <v>6312</v>
      </c>
      <c r="M496" s="449" t="s">
        <v>6313</v>
      </c>
      <c r="N496" s="449" t="s">
        <v>6329</v>
      </c>
      <c r="O496" s="449" t="s">
        <v>6330</v>
      </c>
      <c r="P496" s="447" t="s">
        <v>6331</v>
      </c>
      <c r="Q496" s="233" t="s">
        <v>6332</v>
      </c>
      <c r="R496" s="233">
        <v>21</v>
      </c>
      <c r="S496" s="233">
        <v>1.7</v>
      </c>
      <c r="T496" s="233">
        <v>40</v>
      </c>
      <c r="U496" s="233" t="s">
        <v>6333</v>
      </c>
      <c r="V496" s="447">
        <v>100</v>
      </c>
      <c r="W496" s="447">
        <v>90</v>
      </c>
      <c r="X496" s="233" t="s">
        <v>6334</v>
      </c>
      <c r="Y496" s="447">
        <v>4</v>
      </c>
      <c r="Z496" s="447">
        <v>3</v>
      </c>
      <c r="AA496" s="447">
        <v>3</v>
      </c>
      <c r="AB496" s="447">
        <v>6</v>
      </c>
      <c r="AC496" s="447"/>
      <c r="AD496" s="233">
        <v>0.2</v>
      </c>
      <c r="AE496" s="247">
        <v>5</v>
      </c>
      <c r="AF496" s="239">
        <v>100</v>
      </c>
      <c r="AG496" s="450" t="s">
        <v>6335</v>
      </c>
      <c r="AH496" s="264" t="s">
        <v>6336</v>
      </c>
      <c r="AI496" s="242">
        <v>10</v>
      </c>
      <c r="AJ496" s="451" t="s">
        <v>6337</v>
      </c>
      <c r="AK496" s="452" t="s">
        <v>6338</v>
      </c>
      <c r="AL496" s="245">
        <v>50</v>
      </c>
      <c r="AM496" s="451" t="s">
        <v>6322</v>
      </c>
      <c r="AN496" s="452" t="s">
        <v>6339</v>
      </c>
      <c r="AO496" s="245">
        <v>20</v>
      </c>
      <c r="AP496" s="451" t="s">
        <v>6340</v>
      </c>
      <c r="AQ496" s="452" t="s">
        <v>6341</v>
      </c>
      <c r="AR496" s="245">
        <v>10</v>
      </c>
      <c r="AS496" s="451" t="s">
        <v>6342</v>
      </c>
      <c r="AT496" s="454" t="s">
        <v>6341</v>
      </c>
      <c r="AU496" s="247">
        <v>10</v>
      </c>
      <c r="AV496" s="455"/>
      <c r="AW496" s="447"/>
      <c r="AX496" s="399"/>
    </row>
    <row r="497" spans="1:50" s="92" customFormat="1" ht="156.05000000000001" customHeight="1" x14ac:dyDescent="0.25">
      <c r="A497" s="446">
        <v>587</v>
      </c>
      <c r="B497" s="147" t="s">
        <v>6308</v>
      </c>
      <c r="C497" s="447">
        <v>1</v>
      </c>
      <c r="D497" s="233"/>
      <c r="E497" s="448" t="s">
        <v>6343</v>
      </c>
      <c r="F497" s="447">
        <v>6162</v>
      </c>
      <c r="G497" s="448" t="s">
        <v>6344</v>
      </c>
      <c r="H497" s="447">
        <v>2003</v>
      </c>
      <c r="I497" s="449" t="s">
        <v>6345</v>
      </c>
      <c r="J497" s="232">
        <v>55917.21</v>
      </c>
      <c r="K497" s="528" t="s">
        <v>867</v>
      </c>
      <c r="L497" s="449" t="s">
        <v>6312</v>
      </c>
      <c r="M497" s="449" t="s">
        <v>6312</v>
      </c>
      <c r="N497" s="449" t="s">
        <v>6346</v>
      </c>
      <c r="O497" s="449" t="s">
        <v>6347</v>
      </c>
      <c r="P497" s="447" t="s">
        <v>6348</v>
      </c>
      <c r="Q497" s="233">
        <v>0</v>
      </c>
      <c r="R497" s="233">
        <v>0</v>
      </c>
      <c r="S497" s="233" t="s">
        <v>6317</v>
      </c>
      <c r="T497" s="233" t="s">
        <v>6318</v>
      </c>
      <c r="U497" s="233" t="s">
        <v>6318</v>
      </c>
      <c r="V497" s="447">
        <v>100</v>
      </c>
      <c r="W497" s="447">
        <v>100</v>
      </c>
      <c r="X497" s="233" t="s">
        <v>6334</v>
      </c>
      <c r="Y497" s="447">
        <v>4</v>
      </c>
      <c r="Z497" s="447">
        <v>7</v>
      </c>
      <c r="AA497" s="447">
        <v>4</v>
      </c>
      <c r="AB497" s="447">
        <v>2</v>
      </c>
      <c r="AC497" s="447"/>
      <c r="AD497" s="233">
        <v>0.2</v>
      </c>
      <c r="AE497" s="247">
        <v>5</v>
      </c>
      <c r="AF497" s="239">
        <v>100</v>
      </c>
      <c r="AG497" s="450" t="s">
        <v>6335</v>
      </c>
      <c r="AH497" s="264" t="s">
        <v>6349</v>
      </c>
      <c r="AI497" s="242">
        <v>10</v>
      </c>
      <c r="AJ497" s="451" t="s">
        <v>6320</v>
      </c>
      <c r="AK497" s="452" t="s">
        <v>6350</v>
      </c>
      <c r="AL497" s="245">
        <v>70</v>
      </c>
      <c r="AM497" s="451" t="s">
        <v>6322</v>
      </c>
      <c r="AN497" s="452" t="s">
        <v>6323</v>
      </c>
      <c r="AO497" s="245">
        <v>20</v>
      </c>
      <c r="AP497" s="451"/>
      <c r="AQ497" s="452"/>
      <c r="AR497" s="245"/>
      <c r="AS497" s="451"/>
      <c r="AT497" s="454"/>
      <c r="AU497" s="247"/>
      <c r="AV497" s="455"/>
      <c r="AW497" s="447"/>
      <c r="AX497" s="399"/>
    </row>
    <row r="498" spans="1:50" s="92" customFormat="1" ht="194.95" customHeight="1" x14ac:dyDescent="0.25">
      <c r="A498" s="446">
        <v>587</v>
      </c>
      <c r="B498" s="147" t="s">
        <v>6308</v>
      </c>
      <c r="C498" s="447">
        <v>1</v>
      </c>
      <c r="D498" s="233"/>
      <c r="E498" s="448" t="s">
        <v>6351</v>
      </c>
      <c r="F498" s="447">
        <v>4959</v>
      </c>
      <c r="G498" s="448" t="s">
        <v>6352</v>
      </c>
      <c r="H498" s="447">
        <v>2003</v>
      </c>
      <c r="I498" s="449" t="s">
        <v>6353</v>
      </c>
      <c r="J498" s="232">
        <v>67810.05</v>
      </c>
      <c r="K498" s="528" t="s">
        <v>867</v>
      </c>
      <c r="L498" s="449" t="s">
        <v>6354</v>
      </c>
      <c r="M498" s="449" t="s">
        <v>6355</v>
      </c>
      <c r="N498" s="449" t="s">
        <v>6356</v>
      </c>
      <c r="O498" s="449" t="s">
        <v>6357</v>
      </c>
      <c r="P498" s="447" t="s">
        <v>6358</v>
      </c>
      <c r="Q498" s="233">
        <v>0</v>
      </c>
      <c r="R498" s="233">
        <v>0</v>
      </c>
      <c r="S498" s="233" t="s">
        <v>6317</v>
      </c>
      <c r="T498" s="233" t="s">
        <v>6318</v>
      </c>
      <c r="U498" s="233" t="s">
        <v>6318</v>
      </c>
      <c r="V498" s="447">
        <v>100</v>
      </c>
      <c r="W498" s="447">
        <v>100</v>
      </c>
      <c r="X498" s="233" t="s">
        <v>6319</v>
      </c>
      <c r="Y498" s="447">
        <v>4</v>
      </c>
      <c r="Z498" s="447">
        <v>2</v>
      </c>
      <c r="AA498" s="447">
        <v>3</v>
      </c>
      <c r="AB498" s="447">
        <v>1</v>
      </c>
      <c r="AC498" s="447"/>
      <c r="AD498" s="233">
        <v>0.2</v>
      </c>
      <c r="AE498" s="247">
        <v>5</v>
      </c>
      <c r="AF498" s="239">
        <v>100</v>
      </c>
      <c r="AG498" s="450" t="s">
        <v>6335</v>
      </c>
      <c r="AH498" s="264" t="s">
        <v>6349</v>
      </c>
      <c r="AI498" s="242">
        <v>10</v>
      </c>
      <c r="AJ498" s="451" t="s">
        <v>6320</v>
      </c>
      <c r="AK498" s="452" t="s">
        <v>6359</v>
      </c>
      <c r="AL498" s="245">
        <v>40</v>
      </c>
      <c r="AM498" s="451" t="s">
        <v>6322</v>
      </c>
      <c r="AN498" s="452" t="s">
        <v>6323</v>
      </c>
      <c r="AO498" s="245">
        <v>40</v>
      </c>
      <c r="AP498" s="451"/>
      <c r="AQ498" s="452"/>
      <c r="AR498" s="245"/>
      <c r="AS498" s="451"/>
      <c r="AT498" s="454"/>
      <c r="AU498" s="247"/>
      <c r="AV498" s="455"/>
      <c r="AW498" s="447"/>
      <c r="AX498" s="399"/>
    </row>
    <row r="499" spans="1:50" s="92" customFormat="1" ht="409.6" customHeight="1" x14ac:dyDescent="0.25">
      <c r="A499" s="446">
        <v>587</v>
      </c>
      <c r="B499" s="147" t="s">
        <v>6308</v>
      </c>
      <c r="C499" s="447">
        <v>1</v>
      </c>
      <c r="D499" s="233"/>
      <c r="E499" s="448" t="s">
        <v>6360</v>
      </c>
      <c r="F499" s="447" t="s">
        <v>6361</v>
      </c>
      <c r="G499" s="448" t="s">
        <v>6362</v>
      </c>
      <c r="H499" s="447">
        <v>2006</v>
      </c>
      <c r="I499" s="449" t="s">
        <v>6363</v>
      </c>
      <c r="J499" s="232">
        <v>112460.36</v>
      </c>
      <c r="K499" s="528" t="s">
        <v>664</v>
      </c>
      <c r="L499" s="449" t="s">
        <v>6312</v>
      </c>
      <c r="M499" s="449" t="s">
        <v>6313</v>
      </c>
      <c r="N499" s="449" t="s">
        <v>6364</v>
      </c>
      <c r="O499" s="449" t="s">
        <v>6365</v>
      </c>
      <c r="P499" s="447" t="s">
        <v>6366</v>
      </c>
      <c r="Q499" s="233">
        <v>0</v>
      </c>
      <c r="R499" s="233">
        <v>0</v>
      </c>
      <c r="S499" s="233" t="s">
        <v>6317</v>
      </c>
      <c r="T499" s="233" t="s">
        <v>6318</v>
      </c>
      <c r="U499" s="233" t="s">
        <v>6318</v>
      </c>
      <c r="V499" s="447">
        <v>100</v>
      </c>
      <c r="W499" s="447">
        <v>100</v>
      </c>
      <c r="X499" s="233" t="s">
        <v>6319</v>
      </c>
      <c r="Y499" s="447">
        <v>4</v>
      </c>
      <c r="Z499" s="447">
        <v>3</v>
      </c>
      <c r="AA499" s="447">
        <v>3</v>
      </c>
      <c r="AB499" s="447">
        <v>3</v>
      </c>
      <c r="AC499" s="447"/>
      <c r="AD499" s="233">
        <v>0.2</v>
      </c>
      <c r="AE499" s="247">
        <v>5</v>
      </c>
      <c r="AF499" s="239">
        <v>100</v>
      </c>
      <c r="AG499" s="450" t="s">
        <v>6335</v>
      </c>
      <c r="AH499" s="264" t="s">
        <v>6367</v>
      </c>
      <c r="AI499" s="242">
        <v>80</v>
      </c>
      <c r="AJ499" s="451" t="s">
        <v>6322</v>
      </c>
      <c r="AK499" s="452"/>
      <c r="AL499" s="245">
        <v>20</v>
      </c>
      <c r="AM499" s="451"/>
      <c r="AN499" s="452"/>
      <c r="AO499" s="245"/>
      <c r="AP499" s="451"/>
      <c r="AQ499" s="452"/>
      <c r="AR499" s="245"/>
      <c r="AS499" s="451"/>
      <c r="AT499" s="454"/>
      <c r="AU499" s="247"/>
      <c r="AV499" s="455"/>
      <c r="AW499" s="447"/>
      <c r="AX499" s="399"/>
    </row>
    <row r="500" spans="1:50" s="92" customFormat="1" ht="169.2" customHeight="1" x14ac:dyDescent="0.25">
      <c r="A500" s="446">
        <v>587</v>
      </c>
      <c r="B500" s="147" t="s">
        <v>6308</v>
      </c>
      <c r="C500" s="447">
        <v>1</v>
      </c>
      <c r="D500" s="233"/>
      <c r="E500" s="448" t="s">
        <v>6368</v>
      </c>
      <c r="F500" s="447">
        <v>31012</v>
      </c>
      <c r="G500" s="448" t="s">
        <v>6369</v>
      </c>
      <c r="H500" s="447">
        <v>2005</v>
      </c>
      <c r="I500" s="449" t="s">
        <v>6370</v>
      </c>
      <c r="J500" s="232">
        <v>59282.64</v>
      </c>
      <c r="K500" s="528" t="s">
        <v>664</v>
      </c>
      <c r="L500" s="449" t="s">
        <v>6371</v>
      </c>
      <c r="M500" s="449" t="s">
        <v>6372</v>
      </c>
      <c r="N500" s="449" t="s">
        <v>6373</v>
      </c>
      <c r="O500" s="449" t="s">
        <v>6374</v>
      </c>
      <c r="P500" s="447">
        <v>6018</v>
      </c>
      <c r="Q500" s="233">
        <v>0</v>
      </c>
      <c r="R500" s="233">
        <v>0</v>
      </c>
      <c r="S500" s="233" t="s">
        <v>6317</v>
      </c>
      <c r="T500" s="233" t="s">
        <v>6318</v>
      </c>
      <c r="U500" s="233" t="s">
        <v>6318</v>
      </c>
      <c r="V500" s="447">
        <v>100</v>
      </c>
      <c r="W500" s="447">
        <v>100</v>
      </c>
      <c r="X500" s="233" t="s">
        <v>6319</v>
      </c>
      <c r="Y500" s="447">
        <v>4</v>
      </c>
      <c r="Z500" s="447">
        <v>2</v>
      </c>
      <c r="AA500" s="447">
        <v>3</v>
      </c>
      <c r="AB500" s="447">
        <v>4</v>
      </c>
      <c r="AC500" s="447"/>
      <c r="AD500" s="233">
        <v>0.2</v>
      </c>
      <c r="AE500" s="247">
        <v>5</v>
      </c>
      <c r="AF500" s="239">
        <v>100</v>
      </c>
      <c r="AG500" s="450" t="s">
        <v>6335</v>
      </c>
      <c r="AH500" s="264" t="s">
        <v>6349</v>
      </c>
      <c r="AI500" s="242">
        <v>20</v>
      </c>
      <c r="AJ500" s="451" t="s">
        <v>6320</v>
      </c>
      <c r="AK500" s="452" t="s">
        <v>6375</v>
      </c>
      <c r="AL500" s="245">
        <v>10</v>
      </c>
      <c r="AM500" s="451" t="s">
        <v>6322</v>
      </c>
      <c r="AN500" s="452" t="s">
        <v>6376</v>
      </c>
      <c r="AO500" s="245">
        <v>70</v>
      </c>
      <c r="AP500" s="451"/>
      <c r="AQ500" s="452"/>
      <c r="AR500" s="245"/>
      <c r="AS500" s="451"/>
      <c r="AT500" s="454"/>
      <c r="AU500" s="247"/>
      <c r="AV500" s="455"/>
      <c r="AW500" s="447"/>
      <c r="AX500" s="399"/>
    </row>
    <row r="501" spans="1:50" s="92" customFormat="1" ht="117" customHeight="1" x14ac:dyDescent="0.25">
      <c r="A501" s="446">
        <v>600</v>
      </c>
      <c r="B501" s="147" t="s">
        <v>6377</v>
      </c>
      <c r="C501" s="447">
        <v>3</v>
      </c>
      <c r="D501" s="233"/>
      <c r="E501" s="448" t="s">
        <v>6378</v>
      </c>
      <c r="F501" s="447">
        <v>21696</v>
      </c>
      <c r="G501" s="448" t="s">
        <v>6379</v>
      </c>
      <c r="H501" s="447">
        <v>2004</v>
      </c>
      <c r="I501" s="449" t="s">
        <v>6380</v>
      </c>
      <c r="J501" s="232">
        <v>139934.76999999999</v>
      </c>
      <c r="K501" s="528" t="s">
        <v>664</v>
      </c>
      <c r="L501" s="449" t="s">
        <v>6381</v>
      </c>
      <c r="M501" s="449" t="s">
        <v>6382</v>
      </c>
      <c r="N501" s="449" t="s">
        <v>6383</v>
      </c>
      <c r="O501" s="449" t="s">
        <v>6384</v>
      </c>
      <c r="P501" s="447">
        <v>5647</v>
      </c>
      <c r="Q501" s="233">
        <v>76</v>
      </c>
      <c r="R501" s="233">
        <v>23.46</v>
      </c>
      <c r="S501" s="233">
        <v>27.37</v>
      </c>
      <c r="T501" s="233">
        <v>26</v>
      </c>
      <c r="U501" s="233">
        <v>76.819999999999993</v>
      </c>
      <c r="V501" s="447">
        <v>28</v>
      </c>
      <c r="W501" s="447">
        <v>100</v>
      </c>
      <c r="X501" s="233" t="s">
        <v>6385</v>
      </c>
      <c r="Y501" s="447"/>
      <c r="Z501" s="447"/>
      <c r="AA501" s="447"/>
      <c r="AB501" s="447">
        <v>28</v>
      </c>
      <c r="AC501" s="447"/>
      <c r="AD501" s="233"/>
      <c r="AE501" s="247"/>
      <c r="AF501" s="239">
        <v>28</v>
      </c>
      <c r="AG501" s="450" t="s">
        <v>6386</v>
      </c>
      <c r="AH501" s="264" t="s">
        <v>6387</v>
      </c>
      <c r="AI501" s="242">
        <v>28</v>
      </c>
      <c r="AJ501" s="451"/>
      <c r="AK501" s="452"/>
      <c r="AL501" s="245"/>
      <c r="AM501" s="451"/>
      <c r="AN501" s="452"/>
      <c r="AO501" s="245"/>
      <c r="AP501" s="451"/>
      <c r="AQ501" s="452"/>
      <c r="AR501" s="245"/>
      <c r="AS501" s="451"/>
      <c r="AT501" s="454"/>
      <c r="AU501" s="247"/>
      <c r="AV501" s="455"/>
      <c r="AW501" s="447"/>
      <c r="AX501" s="399"/>
    </row>
    <row r="502" spans="1:50" s="93" customFormat="1" ht="137.25" customHeight="1" x14ac:dyDescent="0.25">
      <c r="A502" s="305">
        <v>618</v>
      </c>
      <c r="B502" s="147" t="s">
        <v>1353</v>
      </c>
      <c r="C502" s="230">
        <v>12</v>
      </c>
      <c r="D502" s="230" t="s">
        <v>1354</v>
      </c>
      <c r="E502" s="229" t="s">
        <v>1355</v>
      </c>
      <c r="F502" s="230" t="s">
        <v>1356</v>
      </c>
      <c r="G502" s="229" t="s">
        <v>1357</v>
      </c>
      <c r="H502" s="230">
        <v>2004</v>
      </c>
      <c r="I502" s="234" t="s">
        <v>1358</v>
      </c>
      <c r="J502" s="232">
        <v>41396.949999999997</v>
      </c>
      <c r="K502" s="528" t="s">
        <v>664</v>
      </c>
      <c r="L502" s="234" t="s">
        <v>1359</v>
      </c>
      <c r="M502" s="234" t="s">
        <v>1360</v>
      </c>
      <c r="N502" s="234" t="s">
        <v>1361</v>
      </c>
      <c r="O502" s="234" t="s">
        <v>1362</v>
      </c>
      <c r="P502" s="165" t="s">
        <v>1363</v>
      </c>
      <c r="Q502" s="369">
        <f>+R502+S502+T502</f>
        <v>27.323918821839083</v>
      </c>
      <c r="R502" s="369">
        <v>0</v>
      </c>
      <c r="S502" s="369">
        <v>2.9739188218390806</v>
      </c>
      <c r="T502" s="369">
        <v>24.35</v>
      </c>
      <c r="U502" s="369">
        <f>+R502+S502+T502</f>
        <v>27.323918821839083</v>
      </c>
      <c r="V502" s="447">
        <v>96</v>
      </c>
      <c r="W502" s="618">
        <v>100</v>
      </c>
      <c r="X502" s="212" t="s">
        <v>1364</v>
      </c>
      <c r="Y502" s="236">
        <v>4</v>
      </c>
      <c r="Z502" s="236">
        <v>9</v>
      </c>
      <c r="AA502" s="236">
        <v>2</v>
      </c>
      <c r="AB502" s="236">
        <v>32</v>
      </c>
      <c r="AC502" s="236" t="s">
        <v>1365</v>
      </c>
      <c r="AD502" s="237">
        <v>0</v>
      </c>
      <c r="AE502" s="619">
        <v>5</v>
      </c>
      <c r="AF502" s="239">
        <f>+AI502+AL502+AO502+AR502+AU502+AX502</f>
        <v>96</v>
      </c>
      <c r="AG502" s="250" t="s">
        <v>1366</v>
      </c>
      <c r="AH502" s="241" t="s">
        <v>1367</v>
      </c>
      <c r="AI502" s="242">
        <v>64</v>
      </c>
      <c r="AJ502" s="243" t="s">
        <v>1368</v>
      </c>
      <c r="AK502" s="244" t="s">
        <v>1369</v>
      </c>
      <c r="AL502" s="245">
        <v>32</v>
      </c>
      <c r="AM502" s="243"/>
      <c r="AN502" s="244"/>
      <c r="AO502" s="245"/>
      <c r="AP502" s="243"/>
      <c r="AQ502" s="244"/>
      <c r="AR502" s="245"/>
      <c r="AS502" s="243"/>
      <c r="AT502" s="246"/>
      <c r="AU502" s="247"/>
      <c r="AV502" s="277"/>
      <c r="AW502" s="236"/>
      <c r="AX502" s="180"/>
    </row>
    <row r="503" spans="1:50" s="93" customFormat="1" ht="137.25" customHeight="1" x14ac:dyDescent="0.25">
      <c r="A503" s="305">
        <v>618</v>
      </c>
      <c r="B503" s="147" t="s">
        <v>1353</v>
      </c>
      <c r="C503" s="230">
        <v>2</v>
      </c>
      <c r="D503" s="230" t="s">
        <v>1370</v>
      </c>
      <c r="E503" s="229" t="s">
        <v>1371</v>
      </c>
      <c r="F503" s="230" t="s">
        <v>1372</v>
      </c>
      <c r="G503" s="229" t="s">
        <v>1373</v>
      </c>
      <c r="H503" s="230">
        <v>2002</v>
      </c>
      <c r="I503" s="234" t="s">
        <v>1374</v>
      </c>
      <c r="J503" s="232">
        <v>22796.28</v>
      </c>
      <c r="K503" s="528" t="s">
        <v>867</v>
      </c>
      <c r="L503" s="234" t="s">
        <v>1375</v>
      </c>
      <c r="M503" s="234" t="s">
        <v>1376</v>
      </c>
      <c r="N503" s="234" t="s">
        <v>1377</v>
      </c>
      <c r="O503" s="234" t="s">
        <v>1378</v>
      </c>
      <c r="P503" s="165" t="s">
        <v>1379</v>
      </c>
      <c r="Q503" s="369">
        <f t="shared" ref="Q503:Q509" si="10">+R503+S503+T503</f>
        <v>25.987663793103451</v>
      </c>
      <c r="R503" s="369">
        <v>0</v>
      </c>
      <c r="S503" s="369">
        <v>1.6376637931034488</v>
      </c>
      <c r="T503" s="369">
        <v>24.35</v>
      </c>
      <c r="U503" s="369">
        <f t="shared" ref="U503:U509" si="11">+R503+S503+T503</f>
        <v>25.987663793103451</v>
      </c>
      <c r="V503" s="447">
        <v>70</v>
      </c>
      <c r="W503" s="618">
        <v>100</v>
      </c>
      <c r="X503" s="212" t="s">
        <v>1364</v>
      </c>
      <c r="Y503" s="236">
        <v>6</v>
      </c>
      <c r="Z503" s="236">
        <v>1</v>
      </c>
      <c r="AA503" s="236">
        <v>1</v>
      </c>
      <c r="AB503" s="236">
        <v>23</v>
      </c>
      <c r="AC503" s="236" t="s">
        <v>1380</v>
      </c>
      <c r="AD503" s="237">
        <v>0</v>
      </c>
      <c r="AE503" s="619">
        <v>2</v>
      </c>
      <c r="AF503" s="239">
        <f t="shared" ref="AF503:AF509" si="12">+AI503+AL503+AO503+AR503+AU503+AX503</f>
        <v>70</v>
      </c>
      <c r="AG503" s="250" t="s">
        <v>1370</v>
      </c>
      <c r="AH503" s="372" t="s">
        <v>1381</v>
      </c>
      <c r="AI503" s="373">
        <v>50</v>
      </c>
      <c r="AJ503" s="243" t="s">
        <v>1382</v>
      </c>
      <c r="AK503" s="244" t="s">
        <v>1383</v>
      </c>
      <c r="AL503" s="245">
        <v>20</v>
      </c>
      <c r="AM503" s="243"/>
      <c r="AN503" s="244"/>
      <c r="AO503" s="245"/>
      <c r="AP503" s="243"/>
      <c r="AQ503" s="244"/>
      <c r="AR503" s="245"/>
      <c r="AS503" s="243"/>
      <c r="AT503" s="246"/>
      <c r="AU503" s="247"/>
      <c r="AV503" s="277"/>
      <c r="AW503" s="236"/>
      <c r="AX503" s="180"/>
    </row>
    <row r="504" spans="1:50" s="93" customFormat="1" ht="137.25" customHeight="1" x14ac:dyDescent="0.25">
      <c r="A504" s="305">
        <v>618</v>
      </c>
      <c r="B504" s="147" t="s">
        <v>1353</v>
      </c>
      <c r="C504" s="230">
        <v>13</v>
      </c>
      <c r="D504" s="230" t="s">
        <v>1384</v>
      </c>
      <c r="E504" s="229" t="s">
        <v>1385</v>
      </c>
      <c r="F504" s="230">
        <v>8056</v>
      </c>
      <c r="G504" s="229" t="s">
        <v>1386</v>
      </c>
      <c r="H504" s="230">
        <v>2003</v>
      </c>
      <c r="I504" s="234" t="s">
        <v>1387</v>
      </c>
      <c r="J504" s="232">
        <v>5019.43</v>
      </c>
      <c r="K504" s="528" t="s">
        <v>867</v>
      </c>
      <c r="L504" s="234" t="s">
        <v>1388</v>
      </c>
      <c r="M504" s="234" t="s">
        <v>1389</v>
      </c>
      <c r="N504" s="234" t="s">
        <v>1390</v>
      </c>
      <c r="O504" s="234" t="s">
        <v>1391</v>
      </c>
      <c r="P504" s="165" t="s">
        <v>1392</v>
      </c>
      <c r="Q504" s="369">
        <f t="shared" si="10"/>
        <v>24.710591235632187</v>
      </c>
      <c r="R504" s="369">
        <v>0</v>
      </c>
      <c r="S504" s="369">
        <v>0.36059123563218393</v>
      </c>
      <c r="T504" s="369">
        <v>24.35</v>
      </c>
      <c r="U504" s="369">
        <f t="shared" si="11"/>
        <v>24.710591235632187</v>
      </c>
      <c r="V504" s="447">
        <v>100</v>
      </c>
      <c r="W504" s="618">
        <v>100</v>
      </c>
      <c r="X504" s="212" t="s">
        <v>1364</v>
      </c>
      <c r="Y504" s="236">
        <v>6</v>
      </c>
      <c r="Z504" s="236">
        <v>1</v>
      </c>
      <c r="AA504" s="236">
        <v>5</v>
      </c>
      <c r="AB504" s="236">
        <v>24</v>
      </c>
      <c r="AC504" s="236" t="s">
        <v>1393</v>
      </c>
      <c r="AD504" s="237">
        <v>0</v>
      </c>
      <c r="AE504" s="619">
        <v>2</v>
      </c>
      <c r="AF504" s="239">
        <f t="shared" si="12"/>
        <v>100</v>
      </c>
      <c r="AG504" s="250" t="s">
        <v>1384</v>
      </c>
      <c r="AH504" s="241" t="s">
        <v>1394</v>
      </c>
      <c r="AI504" s="242">
        <v>70</v>
      </c>
      <c r="AJ504" s="243" t="s">
        <v>1395</v>
      </c>
      <c r="AK504" s="244" t="s">
        <v>1385</v>
      </c>
      <c r="AL504" s="245">
        <v>20</v>
      </c>
      <c r="AM504" s="243" t="s">
        <v>1396</v>
      </c>
      <c r="AN504" s="244" t="s">
        <v>1397</v>
      </c>
      <c r="AO504" s="245">
        <v>10</v>
      </c>
      <c r="AP504" s="243"/>
      <c r="AQ504" s="244"/>
      <c r="AR504" s="245"/>
      <c r="AS504" s="243"/>
      <c r="AT504" s="246"/>
      <c r="AU504" s="247"/>
      <c r="AV504" s="277"/>
      <c r="AW504" s="236"/>
      <c r="AX504" s="180"/>
    </row>
    <row r="505" spans="1:50" s="93" customFormat="1" ht="137.25" customHeight="1" x14ac:dyDescent="0.25">
      <c r="A505" s="305">
        <v>618</v>
      </c>
      <c r="B505" s="147" t="s">
        <v>1353</v>
      </c>
      <c r="C505" s="230">
        <v>4</v>
      </c>
      <c r="D505" s="230" t="s">
        <v>1398</v>
      </c>
      <c r="E505" s="229" t="s">
        <v>1399</v>
      </c>
      <c r="F505" s="230">
        <v>18462</v>
      </c>
      <c r="G505" s="229" t="s">
        <v>1400</v>
      </c>
      <c r="H505" s="230">
        <v>2002</v>
      </c>
      <c r="I505" s="234" t="s">
        <v>1401</v>
      </c>
      <c r="J505" s="232">
        <v>47903.15</v>
      </c>
      <c r="K505" s="528" t="s">
        <v>867</v>
      </c>
      <c r="L505" s="234" t="s">
        <v>1402</v>
      </c>
      <c r="M505" s="234" t="s">
        <v>1403</v>
      </c>
      <c r="N505" s="234" t="s">
        <v>1404</v>
      </c>
      <c r="O505" s="234" t="s">
        <v>1405</v>
      </c>
      <c r="P505" s="165" t="s">
        <v>1406</v>
      </c>
      <c r="Q505" s="369">
        <f t="shared" si="10"/>
        <v>27.791318247126437</v>
      </c>
      <c r="R505" s="369">
        <v>0</v>
      </c>
      <c r="S505" s="369">
        <v>3.4413182471264365</v>
      </c>
      <c r="T505" s="369">
        <v>24.35</v>
      </c>
      <c r="U505" s="369">
        <f t="shared" si="11"/>
        <v>27.791318247126437</v>
      </c>
      <c r="V505" s="447">
        <v>40</v>
      </c>
      <c r="W505" s="618">
        <v>100</v>
      </c>
      <c r="X505" s="212" t="s">
        <v>1364</v>
      </c>
      <c r="Y505" s="236">
        <v>6</v>
      </c>
      <c r="Z505" s="236">
        <v>4</v>
      </c>
      <c r="AA505" s="236">
        <v>3</v>
      </c>
      <c r="AB505" s="236">
        <v>60</v>
      </c>
      <c r="AC505" s="236" t="s">
        <v>1407</v>
      </c>
      <c r="AD505" s="237">
        <v>0</v>
      </c>
      <c r="AE505" s="619">
        <v>5</v>
      </c>
      <c r="AF505" s="239">
        <f t="shared" si="12"/>
        <v>40</v>
      </c>
      <c r="AG505" s="250" t="s">
        <v>1398</v>
      </c>
      <c r="AH505" s="241" t="s">
        <v>1408</v>
      </c>
      <c r="AI505" s="242">
        <v>40</v>
      </c>
      <c r="AJ505" s="243"/>
      <c r="AK505" s="244"/>
      <c r="AL505" s="245"/>
      <c r="AM505" s="243"/>
      <c r="AN505" s="244"/>
      <c r="AO505" s="245"/>
      <c r="AP505" s="243"/>
      <c r="AQ505" s="244"/>
      <c r="AR505" s="245"/>
      <c r="AS505" s="243"/>
      <c r="AT505" s="246"/>
      <c r="AU505" s="247"/>
      <c r="AV505" s="277"/>
      <c r="AW505" s="236"/>
      <c r="AX505" s="180"/>
    </row>
    <row r="506" spans="1:50" s="93" customFormat="1" ht="137.25" customHeight="1" x14ac:dyDescent="0.25">
      <c r="A506" s="305">
        <v>618</v>
      </c>
      <c r="B506" s="147" t="s">
        <v>1353</v>
      </c>
      <c r="C506" s="230">
        <v>12</v>
      </c>
      <c r="D506" s="230" t="s">
        <v>1354</v>
      </c>
      <c r="E506" s="229" t="s">
        <v>1409</v>
      </c>
      <c r="F506" s="230">
        <v>17549</v>
      </c>
      <c r="G506" s="229" t="s">
        <v>1410</v>
      </c>
      <c r="H506" s="230" t="s">
        <v>1411</v>
      </c>
      <c r="I506" s="234" t="s">
        <v>1412</v>
      </c>
      <c r="J506" s="232">
        <v>45621.75</v>
      </c>
      <c r="K506" s="528" t="s">
        <v>867</v>
      </c>
      <c r="L506" s="234" t="s">
        <v>1413</v>
      </c>
      <c r="M506" s="234" t="s">
        <v>1414</v>
      </c>
      <c r="N506" s="234" t="s">
        <v>1415</v>
      </c>
      <c r="O506" s="234" t="s">
        <v>1416</v>
      </c>
      <c r="P506" s="165" t="s">
        <v>1417</v>
      </c>
      <c r="Q506" s="369">
        <f t="shared" si="10"/>
        <v>27.62742456896552</v>
      </c>
      <c r="R506" s="369">
        <v>0</v>
      </c>
      <c r="S506" s="369">
        <v>3.2774245689655173</v>
      </c>
      <c r="T506" s="369">
        <v>24.35</v>
      </c>
      <c r="U506" s="369">
        <f t="shared" si="11"/>
        <v>27.62742456896552</v>
      </c>
      <c r="V506" s="447">
        <v>82</v>
      </c>
      <c r="W506" s="618">
        <v>100</v>
      </c>
      <c r="X506" s="212" t="s">
        <v>1364</v>
      </c>
      <c r="Y506" s="236">
        <v>6</v>
      </c>
      <c r="Z506" s="236">
        <v>1</v>
      </c>
      <c r="AA506" s="236">
        <v>6</v>
      </c>
      <c r="AB506" s="236">
        <v>19</v>
      </c>
      <c r="AC506" s="236" t="s">
        <v>1418</v>
      </c>
      <c r="AD506" s="237">
        <v>18.09</v>
      </c>
      <c r="AE506" s="619">
        <v>5</v>
      </c>
      <c r="AF506" s="239">
        <f t="shared" si="12"/>
        <v>80</v>
      </c>
      <c r="AG506" s="250" t="s">
        <v>1366</v>
      </c>
      <c r="AH506" s="241" t="s">
        <v>1367</v>
      </c>
      <c r="AI506" s="242">
        <v>60</v>
      </c>
      <c r="AJ506" s="243" t="s">
        <v>1368</v>
      </c>
      <c r="AK506" s="244" t="s">
        <v>1369</v>
      </c>
      <c r="AL506" s="245">
        <v>20</v>
      </c>
      <c r="AM506" s="243"/>
      <c r="AN506" s="244"/>
      <c r="AO506" s="245"/>
      <c r="AP506" s="243"/>
      <c r="AQ506" s="244"/>
      <c r="AR506" s="245"/>
      <c r="AS506" s="243" t="s">
        <v>1419</v>
      </c>
      <c r="AT506" s="246" t="s">
        <v>1367</v>
      </c>
      <c r="AU506" s="247">
        <v>0</v>
      </c>
      <c r="AV506" s="277"/>
      <c r="AW506" s="236"/>
      <c r="AX506" s="180"/>
    </row>
    <row r="507" spans="1:50" s="93" customFormat="1" ht="137.25" customHeight="1" x14ac:dyDescent="0.25">
      <c r="A507" s="305">
        <v>618</v>
      </c>
      <c r="B507" s="147" t="s">
        <v>1353</v>
      </c>
      <c r="C507" s="228">
        <v>15</v>
      </c>
      <c r="D507" s="228" t="s">
        <v>1420</v>
      </c>
      <c r="E507" s="229" t="s">
        <v>1421</v>
      </c>
      <c r="F507" s="230" t="s">
        <v>1422</v>
      </c>
      <c r="G507" s="229" t="s">
        <v>1423</v>
      </c>
      <c r="H507" s="230">
        <v>2003</v>
      </c>
      <c r="I507" s="234" t="s">
        <v>1424</v>
      </c>
      <c r="J507" s="232">
        <v>39232.78</v>
      </c>
      <c r="K507" s="528" t="s">
        <v>867</v>
      </c>
      <c r="L507" s="234" t="s">
        <v>1425</v>
      </c>
      <c r="M507" s="234" t="s">
        <v>1426</v>
      </c>
      <c r="N507" s="234" t="s">
        <v>1427</v>
      </c>
      <c r="O507" s="234" t="s">
        <v>1428</v>
      </c>
      <c r="P507" s="165" t="s">
        <v>1429</v>
      </c>
      <c r="Q507" s="369">
        <f t="shared" si="10"/>
        <v>27.16844683908046</v>
      </c>
      <c r="R507" s="369">
        <v>0</v>
      </c>
      <c r="S507" s="369">
        <v>2.81844683908046</v>
      </c>
      <c r="T507" s="369">
        <v>24.35</v>
      </c>
      <c r="U507" s="369">
        <f t="shared" si="11"/>
        <v>27.16844683908046</v>
      </c>
      <c r="V507" s="447">
        <v>96</v>
      </c>
      <c r="W507" s="618">
        <v>100</v>
      </c>
      <c r="X507" s="212" t="s">
        <v>1364</v>
      </c>
      <c r="Y507" s="236">
        <v>6</v>
      </c>
      <c r="Z507" s="236">
        <v>1</v>
      </c>
      <c r="AA507" s="236">
        <v>3</v>
      </c>
      <c r="AB507" s="236">
        <v>57</v>
      </c>
      <c r="AC507" s="236" t="s">
        <v>1430</v>
      </c>
      <c r="AD507" s="237">
        <v>16.04</v>
      </c>
      <c r="AE507" s="619">
        <v>5</v>
      </c>
      <c r="AF507" s="239">
        <f t="shared" si="12"/>
        <v>100</v>
      </c>
      <c r="AG507" s="250" t="s">
        <v>1420</v>
      </c>
      <c r="AH507" s="241" t="s">
        <v>1431</v>
      </c>
      <c r="AI507" s="242">
        <v>55</v>
      </c>
      <c r="AJ507" s="243" t="s">
        <v>1432</v>
      </c>
      <c r="AK507" s="244" t="s">
        <v>1433</v>
      </c>
      <c r="AL507" s="245">
        <v>15</v>
      </c>
      <c r="AM507" s="243" t="s">
        <v>1434</v>
      </c>
      <c r="AN507" s="244" t="s">
        <v>1435</v>
      </c>
      <c r="AO507" s="245">
        <v>10</v>
      </c>
      <c r="AP507" s="243" t="s">
        <v>1436</v>
      </c>
      <c r="AQ507" s="244" t="s">
        <v>1437</v>
      </c>
      <c r="AR507" s="245">
        <v>5</v>
      </c>
      <c r="AS507" s="243" t="s">
        <v>1438</v>
      </c>
      <c r="AT507" s="246" t="s">
        <v>1431</v>
      </c>
      <c r="AU507" s="247">
        <v>5</v>
      </c>
      <c r="AV507" s="620" t="s">
        <v>1439</v>
      </c>
      <c r="AW507" s="236" t="s">
        <v>1440</v>
      </c>
      <c r="AX507" s="180">
        <v>10</v>
      </c>
    </row>
    <row r="508" spans="1:50" s="32" customFormat="1" ht="137.25" customHeight="1" x14ac:dyDescent="0.25">
      <c r="A508" s="305">
        <v>618</v>
      </c>
      <c r="B508" s="147" t="s">
        <v>1353</v>
      </c>
      <c r="C508" s="228">
        <v>15</v>
      </c>
      <c r="D508" s="228" t="s">
        <v>1420</v>
      </c>
      <c r="E508" s="229" t="s">
        <v>1421</v>
      </c>
      <c r="F508" s="230" t="s">
        <v>1422</v>
      </c>
      <c r="G508" s="229" t="s">
        <v>1441</v>
      </c>
      <c r="H508" s="230" t="s">
        <v>1442</v>
      </c>
      <c r="I508" s="231" t="s">
        <v>1443</v>
      </c>
      <c r="J508" s="232">
        <v>26478.71</v>
      </c>
      <c r="K508" s="528" t="s">
        <v>655</v>
      </c>
      <c r="L508" s="234" t="s">
        <v>1425</v>
      </c>
      <c r="M508" s="234" t="s">
        <v>1426</v>
      </c>
      <c r="N508" s="234" t="s">
        <v>1444</v>
      </c>
      <c r="O508" s="234" t="s">
        <v>1445</v>
      </c>
      <c r="P508" s="165" t="s">
        <v>1446</v>
      </c>
      <c r="Q508" s="369">
        <f t="shared" si="10"/>
        <v>26.3</v>
      </c>
      <c r="R508" s="369">
        <v>0</v>
      </c>
      <c r="S508" s="369">
        <v>1.95</v>
      </c>
      <c r="T508" s="369">
        <v>24.35</v>
      </c>
      <c r="U508" s="369">
        <f t="shared" si="11"/>
        <v>26.3</v>
      </c>
      <c r="V508" s="447">
        <v>92</v>
      </c>
      <c r="W508" s="618">
        <v>100</v>
      </c>
      <c r="X508" s="212" t="s">
        <v>1364</v>
      </c>
      <c r="Y508" s="236">
        <v>6</v>
      </c>
      <c r="Z508" s="236">
        <v>4</v>
      </c>
      <c r="AA508" s="236">
        <v>8</v>
      </c>
      <c r="AB508" s="236">
        <v>25</v>
      </c>
      <c r="AC508" s="236" t="s">
        <v>1447</v>
      </c>
      <c r="AD508" s="237">
        <v>16.04</v>
      </c>
      <c r="AE508" s="619">
        <v>5</v>
      </c>
      <c r="AF508" s="239">
        <f t="shared" si="12"/>
        <v>100</v>
      </c>
      <c r="AG508" s="250" t="s">
        <v>1420</v>
      </c>
      <c r="AH508" s="241" t="s">
        <v>1431</v>
      </c>
      <c r="AI508" s="242">
        <v>65</v>
      </c>
      <c r="AJ508" s="243" t="s">
        <v>1432</v>
      </c>
      <c r="AK508" s="244" t="s">
        <v>1433</v>
      </c>
      <c r="AL508" s="245">
        <v>5</v>
      </c>
      <c r="AM508" s="243" t="s">
        <v>1434</v>
      </c>
      <c r="AN508" s="244" t="s">
        <v>1435</v>
      </c>
      <c r="AO508" s="245">
        <v>10</v>
      </c>
      <c r="AP508" s="243" t="s">
        <v>1436</v>
      </c>
      <c r="AQ508" s="244" t="s">
        <v>1437</v>
      </c>
      <c r="AR508" s="245">
        <v>5</v>
      </c>
      <c r="AS508" s="243" t="s">
        <v>1438</v>
      </c>
      <c r="AT508" s="246" t="s">
        <v>1431</v>
      </c>
      <c r="AU508" s="247">
        <v>5</v>
      </c>
      <c r="AV508" s="620" t="s">
        <v>1439</v>
      </c>
      <c r="AW508" s="236" t="s">
        <v>1440</v>
      </c>
      <c r="AX508" s="180">
        <v>10</v>
      </c>
    </row>
    <row r="509" spans="1:50" s="32" customFormat="1" ht="137.25" customHeight="1" x14ac:dyDescent="0.25">
      <c r="A509" s="305">
        <v>618</v>
      </c>
      <c r="B509" s="147" t="s">
        <v>1353</v>
      </c>
      <c r="C509" s="228">
        <v>15</v>
      </c>
      <c r="D509" s="228" t="s">
        <v>1420</v>
      </c>
      <c r="E509" s="229" t="s">
        <v>1421</v>
      </c>
      <c r="F509" s="230" t="s">
        <v>1422</v>
      </c>
      <c r="G509" s="229" t="s">
        <v>1448</v>
      </c>
      <c r="H509" s="230">
        <v>2004</v>
      </c>
      <c r="I509" s="231" t="s">
        <v>1449</v>
      </c>
      <c r="J509" s="232">
        <v>20247.099999999999</v>
      </c>
      <c r="K509" s="528" t="s">
        <v>664</v>
      </c>
      <c r="L509" s="234" t="s">
        <v>1425</v>
      </c>
      <c r="M509" s="234" t="s">
        <v>1450</v>
      </c>
      <c r="N509" s="234" t="s">
        <v>1451</v>
      </c>
      <c r="O509" s="234" t="s">
        <v>1452</v>
      </c>
      <c r="P509" s="165" t="s">
        <v>1453</v>
      </c>
      <c r="Q509" s="369">
        <f t="shared" si="10"/>
        <v>25.804533045977013</v>
      </c>
      <c r="R509" s="369">
        <v>0</v>
      </c>
      <c r="S509" s="369">
        <v>1.4545330459770114</v>
      </c>
      <c r="T509" s="369">
        <v>24.35</v>
      </c>
      <c r="U509" s="369">
        <f t="shared" si="11"/>
        <v>25.804533045977013</v>
      </c>
      <c r="V509" s="447">
        <v>96</v>
      </c>
      <c r="W509" s="618">
        <v>100</v>
      </c>
      <c r="X509" s="212" t="s">
        <v>1364</v>
      </c>
      <c r="Y509" s="236">
        <v>6</v>
      </c>
      <c r="Z509" s="236">
        <v>1</v>
      </c>
      <c r="AA509" s="236">
        <v>1</v>
      </c>
      <c r="AB509" s="236">
        <v>23</v>
      </c>
      <c r="AC509" s="236" t="s">
        <v>1454</v>
      </c>
      <c r="AD509" s="237">
        <v>16.04</v>
      </c>
      <c r="AE509" s="619">
        <v>2</v>
      </c>
      <c r="AF509" s="239">
        <f t="shared" si="12"/>
        <v>100</v>
      </c>
      <c r="AG509" s="250" t="s">
        <v>1420</v>
      </c>
      <c r="AH509" s="241" t="s">
        <v>1431</v>
      </c>
      <c r="AI509" s="242">
        <v>60</v>
      </c>
      <c r="AJ509" s="243" t="s">
        <v>1432</v>
      </c>
      <c r="AK509" s="244" t="s">
        <v>1433</v>
      </c>
      <c r="AL509" s="245">
        <v>10</v>
      </c>
      <c r="AM509" s="243" t="s">
        <v>1434</v>
      </c>
      <c r="AN509" s="244" t="s">
        <v>1435</v>
      </c>
      <c r="AO509" s="245">
        <v>5</v>
      </c>
      <c r="AP509" s="243" t="s">
        <v>1436</v>
      </c>
      <c r="AQ509" s="244" t="s">
        <v>1437</v>
      </c>
      <c r="AR509" s="245">
        <v>10</v>
      </c>
      <c r="AS509" s="243" t="s">
        <v>1438</v>
      </c>
      <c r="AT509" s="246" t="s">
        <v>1431</v>
      </c>
      <c r="AU509" s="247">
        <v>5</v>
      </c>
      <c r="AV509" s="620" t="s">
        <v>1439</v>
      </c>
      <c r="AW509" s="236" t="s">
        <v>1440</v>
      </c>
      <c r="AX509" s="180">
        <v>10</v>
      </c>
    </row>
    <row r="510" spans="1:50" s="32" customFormat="1" ht="137.25" customHeight="1" x14ac:dyDescent="0.25">
      <c r="A510" s="305">
        <v>618</v>
      </c>
      <c r="B510" s="147" t="s">
        <v>1353</v>
      </c>
      <c r="C510" s="228">
        <v>4</v>
      </c>
      <c r="D510" s="228" t="s">
        <v>1398</v>
      </c>
      <c r="E510" s="229" t="s">
        <v>1455</v>
      </c>
      <c r="F510" s="230" t="s">
        <v>1456</v>
      </c>
      <c r="G510" s="229" t="s">
        <v>1457</v>
      </c>
      <c r="H510" s="230">
        <v>2010</v>
      </c>
      <c r="I510" s="231" t="s">
        <v>1458</v>
      </c>
      <c r="J510" s="232">
        <v>48332</v>
      </c>
      <c r="K510" s="528" t="s">
        <v>677</v>
      </c>
      <c r="L510" s="234" t="s">
        <v>1459</v>
      </c>
      <c r="M510" s="234" t="s">
        <v>1460</v>
      </c>
      <c r="N510" s="234" t="s">
        <v>1461</v>
      </c>
      <c r="O510" s="234" t="s">
        <v>1462</v>
      </c>
      <c r="P510" s="165">
        <v>107062</v>
      </c>
      <c r="Q510" s="369">
        <f>+R510+S510+T510</f>
        <v>27.822126436781609</v>
      </c>
      <c r="R510" s="369">
        <v>0</v>
      </c>
      <c r="S510" s="369">
        <v>3.4721264367816094</v>
      </c>
      <c r="T510" s="369">
        <v>24.35</v>
      </c>
      <c r="U510" s="369">
        <f>+R510+S510+T510</f>
        <v>27.822126436781609</v>
      </c>
      <c r="V510" s="447">
        <v>100</v>
      </c>
      <c r="W510" s="618">
        <v>100</v>
      </c>
      <c r="X510" s="212" t="s">
        <v>1364</v>
      </c>
      <c r="Y510" s="236">
        <v>6</v>
      </c>
      <c r="Z510" s="236">
        <v>3</v>
      </c>
      <c r="AA510" s="236">
        <v>9</v>
      </c>
      <c r="AB510" s="236">
        <v>60</v>
      </c>
      <c r="AC510" s="236" t="s">
        <v>1463</v>
      </c>
      <c r="AD510" s="237">
        <v>17.11</v>
      </c>
      <c r="AE510" s="619">
        <v>2</v>
      </c>
      <c r="AF510" s="239">
        <f>+AI510+AL510+AO510+AR510+AU510+AX510</f>
        <v>100</v>
      </c>
      <c r="AG510" s="250" t="s">
        <v>1464</v>
      </c>
      <c r="AH510" s="241" t="s">
        <v>1408</v>
      </c>
      <c r="AI510" s="242"/>
      <c r="AJ510" s="243" t="s">
        <v>1465</v>
      </c>
      <c r="AK510" s="244" t="s">
        <v>1466</v>
      </c>
      <c r="AL510" s="245">
        <v>100</v>
      </c>
      <c r="AM510" s="243" t="s">
        <v>1368</v>
      </c>
      <c r="AN510" s="244" t="s">
        <v>1369</v>
      </c>
      <c r="AO510" s="245"/>
      <c r="AP510" s="243"/>
      <c r="AQ510" s="244"/>
      <c r="AR510" s="245"/>
      <c r="AS510" s="243"/>
      <c r="AT510" s="246"/>
      <c r="AU510" s="247"/>
      <c r="AV510" s="277"/>
      <c r="AW510" s="236"/>
      <c r="AX510" s="180"/>
    </row>
    <row r="511" spans="1:50" s="32" customFormat="1" ht="137.25" customHeight="1" x14ac:dyDescent="0.25">
      <c r="A511" s="305">
        <v>618</v>
      </c>
      <c r="B511" s="147" t="s">
        <v>1353</v>
      </c>
      <c r="C511" s="228">
        <v>12</v>
      </c>
      <c r="D511" s="230" t="s">
        <v>1366</v>
      </c>
      <c r="E511" s="229" t="s">
        <v>1467</v>
      </c>
      <c r="F511" s="230">
        <v>1004</v>
      </c>
      <c r="G511" s="229" t="s">
        <v>1468</v>
      </c>
      <c r="H511" s="230">
        <v>2018</v>
      </c>
      <c r="I511" s="231" t="s">
        <v>1469</v>
      </c>
      <c r="J511" s="232">
        <v>111752</v>
      </c>
      <c r="K511" s="528" t="s">
        <v>800</v>
      </c>
      <c r="L511" s="234" t="s">
        <v>1470</v>
      </c>
      <c r="M511" s="234" t="s">
        <v>1471</v>
      </c>
      <c r="N511" s="234" t="s">
        <v>1472</v>
      </c>
      <c r="O511" s="234" t="s">
        <v>1473</v>
      </c>
      <c r="P511" s="165">
        <v>109640</v>
      </c>
      <c r="Q511" s="369">
        <v>34.519367816091957</v>
      </c>
      <c r="R511" s="369">
        <v>2.1409195402298851</v>
      </c>
      <c r="S511" s="369">
        <v>8.0284482758620683</v>
      </c>
      <c r="T511" s="369">
        <v>24.35</v>
      </c>
      <c r="U511" s="369">
        <v>34.519367816091957</v>
      </c>
      <c r="V511" s="447">
        <v>95</v>
      </c>
      <c r="W511" s="618">
        <v>0</v>
      </c>
      <c r="X511" s="212" t="s">
        <v>1364</v>
      </c>
      <c r="Y511" s="236">
        <v>3</v>
      </c>
      <c r="Z511" s="236">
        <v>8</v>
      </c>
      <c r="AA511" s="236">
        <v>1</v>
      </c>
      <c r="AB511" s="236">
        <v>64</v>
      </c>
      <c r="AC511" s="236">
        <v>185137</v>
      </c>
      <c r="AD511" s="237">
        <v>0</v>
      </c>
      <c r="AE511" s="619">
        <v>5</v>
      </c>
      <c r="AF511" s="239">
        <f>+AI511+AL511+AO511+AR511+AU511+AX511</f>
        <v>90</v>
      </c>
      <c r="AG511" s="250" t="s">
        <v>1366</v>
      </c>
      <c r="AH511" s="241" t="s">
        <v>1367</v>
      </c>
      <c r="AI511" s="242">
        <v>90</v>
      </c>
      <c r="AJ511" s="243"/>
      <c r="AK511" s="244"/>
      <c r="AL511" s="245"/>
      <c r="AM511" s="243"/>
      <c r="AN511" s="244"/>
      <c r="AO511" s="245"/>
      <c r="AP511" s="243"/>
      <c r="AQ511" s="244"/>
      <c r="AR511" s="245"/>
      <c r="AS511" s="243"/>
      <c r="AT511" s="246"/>
      <c r="AU511" s="247"/>
      <c r="AV511" s="277"/>
      <c r="AW511" s="236"/>
      <c r="AX511" s="180"/>
    </row>
    <row r="512" spans="1:50" s="92" customFormat="1" ht="117" customHeight="1" x14ac:dyDescent="0.25">
      <c r="A512" s="446">
        <v>619</v>
      </c>
      <c r="B512" s="147" t="s">
        <v>6388</v>
      </c>
      <c r="C512" s="447"/>
      <c r="D512" s="233"/>
      <c r="E512" s="448" t="s">
        <v>6389</v>
      </c>
      <c r="F512" s="447">
        <v>7152</v>
      </c>
      <c r="G512" s="448" t="s">
        <v>6390</v>
      </c>
      <c r="H512" s="447">
        <v>2006</v>
      </c>
      <c r="I512" s="449" t="s">
        <v>6391</v>
      </c>
      <c r="J512" s="232">
        <v>25000</v>
      </c>
      <c r="K512" s="528" t="s">
        <v>655</v>
      </c>
      <c r="L512" s="449" t="s">
        <v>6392</v>
      </c>
      <c r="M512" s="449" t="s">
        <v>6393</v>
      </c>
      <c r="N512" s="449" t="s">
        <v>6394</v>
      </c>
      <c r="O512" s="449" t="s">
        <v>6395</v>
      </c>
      <c r="P512" s="447">
        <v>6722</v>
      </c>
      <c r="Q512" s="233">
        <v>13.74529411764706</v>
      </c>
      <c r="R512" s="233">
        <v>0</v>
      </c>
      <c r="S512" s="233">
        <v>2.0294117647058822</v>
      </c>
      <c r="T512" s="233">
        <v>11.715882352941177</v>
      </c>
      <c r="U512" s="233">
        <v>13.74529411764706</v>
      </c>
      <c r="V512" s="447">
        <v>100</v>
      </c>
      <c r="W512" s="447">
        <v>100</v>
      </c>
      <c r="X512" s="233" t="s">
        <v>6396</v>
      </c>
      <c r="Y512" s="447">
        <v>6</v>
      </c>
      <c r="Z512" s="447">
        <v>1</v>
      </c>
      <c r="AA512" s="447">
        <v>2</v>
      </c>
      <c r="AB512" s="447">
        <v>23</v>
      </c>
      <c r="AC512" s="447">
        <v>13</v>
      </c>
      <c r="AD512" s="233">
        <v>9.24</v>
      </c>
      <c r="AE512" s="247">
        <v>4</v>
      </c>
      <c r="AF512" s="239">
        <v>100</v>
      </c>
      <c r="AG512" s="450" t="s">
        <v>6397</v>
      </c>
      <c r="AH512" s="264" t="s">
        <v>6398</v>
      </c>
      <c r="AI512" s="242">
        <v>0</v>
      </c>
      <c r="AJ512" s="451" t="s">
        <v>6399</v>
      </c>
      <c r="AK512" s="452" t="s">
        <v>6400</v>
      </c>
      <c r="AL512" s="245">
        <v>0</v>
      </c>
      <c r="AM512" s="451" t="s">
        <v>6401</v>
      </c>
      <c r="AN512" s="452" t="s">
        <v>6398</v>
      </c>
      <c r="AO512" s="245">
        <v>0</v>
      </c>
      <c r="AP512" s="451" t="s">
        <v>6402</v>
      </c>
      <c r="AQ512" s="452" t="s">
        <v>6400</v>
      </c>
      <c r="AR512" s="245">
        <v>0</v>
      </c>
      <c r="AS512" s="451" t="s">
        <v>6403</v>
      </c>
      <c r="AT512" s="454" t="s">
        <v>6400</v>
      </c>
      <c r="AU512" s="247">
        <v>100</v>
      </c>
      <c r="AV512" s="455"/>
      <c r="AW512" s="447"/>
      <c r="AX512" s="399"/>
    </row>
    <row r="513" spans="1:50" s="47" customFormat="1" ht="77.95" customHeight="1" x14ac:dyDescent="0.25">
      <c r="A513" s="249">
        <v>782</v>
      </c>
      <c r="B513" s="147" t="s">
        <v>1496</v>
      </c>
      <c r="C513" s="230" t="s">
        <v>1497</v>
      </c>
      <c r="D513" s="202" t="s">
        <v>1498</v>
      </c>
      <c r="E513" s="621" t="s">
        <v>1499</v>
      </c>
      <c r="F513" s="202">
        <v>8782</v>
      </c>
      <c r="G513" s="203" t="s">
        <v>1500</v>
      </c>
      <c r="H513" s="202">
        <v>2002</v>
      </c>
      <c r="I513" s="205" t="s">
        <v>1501</v>
      </c>
      <c r="J513" s="206">
        <v>149198.57068936739</v>
      </c>
      <c r="K513" s="528" t="s">
        <v>867</v>
      </c>
      <c r="L513" s="234" t="s">
        <v>1502</v>
      </c>
      <c r="M513" s="234" t="s">
        <v>1503</v>
      </c>
      <c r="N513" s="234" t="s">
        <v>1504</v>
      </c>
      <c r="O513" s="234" t="s">
        <v>1505</v>
      </c>
      <c r="P513" s="230">
        <v>13275</v>
      </c>
      <c r="Q513" s="369">
        <f>U513</f>
        <v>45</v>
      </c>
      <c r="R513" s="369">
        <v>0</v>
      </c>
      <c r="S513" s="369">
        <v>0</v>
      </c>
      <c r="T513" s="369">
        <v>45</v>
      </c>
      <c r="U513" s="369">
        <f>R513+S513+T513</f>
        <v>45</v>
      </c>
      <c r="V513" s="447">
        <v>85</v>
      </c>
      <c r="W513" s="233">
        <v>100</v>
      </c>
      <c r="X513" s="212" t="s">
        <v>1506</v>
      </c>
      <c r="Y513" s="228">
        <v>4</v>
      </c>
      <c r="Z513" s="228">
        <v>3</v>
      </c>
      <c r="AA513" s="228">
        <v>1</v>
      </c>
      <c r="AB513" s="228">
        <v>25</v>
      </c>
      <c r="AC513" s="228">
        <v>159</v>
      </c>
      <c r="AD513" s="228">
        <v>45</v>
      </c>
      <c r="AE513" s="622">
        <v>5</v>
      </c>
      <c r="AF513" s="623">
        <f>AI513</f>
        <v>47.62</v>
      </c>
      <c r="AG513" s="250" t="s">
        <v>1498</v>
      </c>
      <c r="AH513" s="241" t="s">
        <v>1507</v>
      </c>
      <c r="AI513" s="242">
        <v>47.62</v>
      </c>
      <c r="AJ513" s="243"/>
      <c r="AK513" s="244"/>
      <c r="AL513" s="245"/>
      <c r="AM513" s="243"/>
      <c r="AN513" s="244"/>
      <c r="AO513" s="245"/>
      <c r="AP513" s="243"/>
      <c r="AQ513" s="244"/>
      <c r="AR513" s="245"/>
      <c r="AS513" s="243"/>
      <c r="AT513" s="406"/>
      <c r="AU513" s="276"/>
      <c r="AV513" s="179"/>
      <c r="AW513" s="165"/>
      <c r="AX513" s="180"/>
    </row>
    <row r="514" spans="1:50" s="88" customFormat="1" ht="79.75" x14ac:dyDescent="0.25">
      <c r="A514" s="419">
        <v>782</v>
      </c>
      <c r="B514" s="147" t="s">
        <v>8940</v>
      </c>
      <c r="C514" s="419" t="s">
        <v>1497</v>
      </c>
      <c r="D514" s="624" t="s">
        <v>1498</v>
      </c>
      <c r="E514" s="625" t="s">
        <v>8941</v>
      </c>
      <c r="F514" s="626">
        <v>8782</v>
      </c>
      <c r="G514" s="627" t="s">
        <v>1500</v>
      </c>
      <c r="H514" s="624">
        <v>2002</v>
      </c>
      <c r="I514" s="628" t="s">
        <v>1501</v>
      </c>
      <c r="J514" s="629">
        <v>149198.57068936739</v>
      </c>
      <c r="K514" s="419" t="s">
        <v>867</v>
      </c>
      <c r="L514" s="196" t="s">
        <v>1502</v>
      </c>
      <c r="M514" s="196" t="s">
        <v>1503</v>
      </c>
      <c r="N514" s="196" t="s">
        <v>1504</v>
      </c>
      <c r="O514" s="196" t="s">
        <v>1505</v>
      </c>
      <c r="P514" s="419">
        <v>13275</v>
      </c>
      <c r="Q514" s="483">
        <f>U514</f>
        <v>45</v>
      </c>
      <c r="R514" s="483">
        <v>0</v>
      </c>
      <c r="S514" s="483">
        <v>0</v>
      </c>
      <c r="T514" s="483">
        <v>45</v>
      </c>
      <c r="U514" s="483">
        <f>R514+S514+T514</f>
        <v>45</v>
      </c>
      <c r="V514" s="630">
        <v>85</v>
      </c>
      <c r="W514" s="630">
        <v>100</v>
      </c>
      <c r="X514" s="631" t="s">
        <v>1506</v>
      </c>
      <c r="Y514" s="183">
        <v>4</v>
      </c>
      <c r="Z514" s="183">
        <v>3</v>
      </c>
      <c r="AA514" s="183">
        <v>1</v>
      </c>
      <c r="AB514" s="183">
        <v>25</v>
      </c>
      <c r="AC514" s="183">
        <v>0</v>
      </c>
      <c r="AD514" s="183">
        <v>45</v>
      </c>
      <c r="AE514" s="419">
        <v>5</v>
      </c>
      <c r="AF514" s="632">
        <f>AI514</f>
        <v>90.48</v>
      </c>
      <c r="AG514" s="492" t="s">
        <v>1498</v>
      </c>
      <c r="AH514" s="419" t="s">
        <v>1507</v>
      </c>
      <c r="AI514" s="633">
        <v>90.48</v>
      </c>
      <c r="AJ514" s="492"/>
      <c r="AK514" s="419"/>
      <c r="AL514" s="634"/>
      <c r="AM514" s="492"/>
      <c r="AN514" s="419"/>
      <c r="AO514" s="633"/>
      <c r="AP514" s="492"/>
      <c r="AQ514" s="419"/>
      <c r="AR514" s="635"/>
      <c r="AS514" s="492"/>
      <c r="AT514" s="182"/>
      <c r="AU514" s="191"/>
      <c r="AV514" s="190"/>
      <c r="AW514" s="182"/>
      <c r="AX514" s="191"/>
    </row>
    <row r="515" spans="1:50" s="88" customFormat="1" ht="93.05" x14ac:dyDescent="0.25">
      <c r="A515" s="419">
        <v>782</v>
      </c>
      <c r="B515" s="147" t="s">
        <v>8940</v>
      </c>
      <c r="C515" s="419" t="s">
        <v>1508</v>
      </c>
      <c r="D515" s="624" t="s">
        <v>1509</v>
      </c>
      <c r="E515" s="625" t="s">
        <v>8942</v>
      </c>
      <c r="F515" s="626">
        <v>5566</v>
      </c>
      <c r="G515" s="627" t="s">
        <v>1510</v>
      </c>
      <c r="H515" s="624">
        <v>2002</v>
      </c>
      <c r="I515" s="628" t="s">
        <v>1511</v>
      </c>
      <c r="J515" s="629">
        <v>137863.72416958772</v>
      </c>
      <c r="K515" s="419" t="s">
        <v>867</v>
      </c>
      <c r="L515" s="196" t="s">
        <v>1512</v>
      </c>
      <c r="M515" s="196" t="s">
        <v>1513</v>
      </c>
      <c r="N515" s="196" t="s">
        <v>1514</v>
      </c>
      <c r="O515" s="196" t="s">
        <v>8541</v>
      </c>
      <c r="P515" s="419">
        <v>6436</v>
      </c>
      <c r="Q515" s="483">
        <f>U515</f>
        <v>45</v>
      </c>
      <c r="R515" s="483">
        <v>0</v>
      </c>
      <c r="S515" s="483">
        <v>0</v>
      </c>
      <c r="T515" s="483">
        <v>45</v>
      </c>
      <c r="U515" s="483">
        <f t="shared" ref="U515:U536" si="13">R515+S515+T515</f>
        <v>45</v>
      </c>
      <c r="V515" s="630">
        <v>85</v>
      </c>
      <c r="W515" s="630">
        <v>100</v>
      </c>
      <c r="X515" s="631" t="s">
        <v>1515</v>
      </c>
      <c r="Y515" s="183">
        <v>4</v>
      </c>
      <c r="Z515" s="183">
        <v>3</v>
      </c>
      <c r="AA515" s="183">
        <v>1</v>
      </c>
      <c r="AB515" s="183">
        <v>4</v>
      </c>
      <c r="AC515" s="183">
        <v>161</v>
      </c>
      <c r="AD515" s="183">
        <v>45</v>
      </c>
      <c r="AE515" s="419">
        <v>5</v>
      </c>
      <c r="AF515" s="636">
        <f>AI515+AL515</f>
        <v>100</v>
      </c>
      <c r="AG515" s="492" t="s">
        <v>1509</v>
      </c>
      <c r="AH515" s="419" t="s">
        <v>1516</v>
      </c>
      <c r="AI515" s="633">
        <v>100</v>
      </c>
      <c r="AJ515" s="492" t="s">
        <v>1517</v>
      </c>
      <c r="AK515" s="419" t="s">
        <v>1516</v>
      </c>
      <c r="AL515" s="633">
        <v>0</v>
      </c>
      <c r="AM515" s="492"/>
      <c r="AN515" s="419"/>
      <c r="AO515" s="633"/>
      <c r="AP515" s="492"/>
      <c r="AQ515" s="419"/>
      <c r="AR515" s="635"/>
      <c r="AS515" s="492"/>
      <c r="AT515" s="182"/>
      <c r="AU515" s="191"/>
      <c r="AV515" s="190"/>
      <c r="AW515" s="182"/>
      <c r="AX515" s="191"/>
    </row>
    <row r="516" spans="1:50" s="88" customFormat="1" ht="119.65" x14ac:dyDescent="0.25">
      <c r="A516" s="419">
        <v>782</v>
      </c>
      <c r="B516" s="147" t="s">
        <v>8940</v>
      </c>
      <c r="C516" s="419" t="s">
        <v>1518</v>
      </c>
      <c r="D516" s="624" t="s">
        <v>1519</v>
      </c>
      <c r="E516" s="625" t="s">
        <v>1729</v>
      </c>
      <c r="F516" s="626">
        <v>14556</v>
      </c>
      <c r="G516" s="627" t="s">
        <v>1521</v>
      </c>
      <c r="H516" s="624">
        <v>2003</v>
      </c>
      <c r="I516" s="628" t="s">
        <v>1522</v>
      </c>
      <c r="J516" s="629">
        <v>121515.60674344852</v>
      </c>
      <c r="K516" s="419" t="s">
        <v>867</v>
      </c>
      <c r="L516" s="637" t="s">
        <v>1523</v>
      </c>
      <c r="M516" s="638" t="s">
        <v>1524</v>
      </c>
      <c r="N516" s="196" t="s">
        <v>1525</v>
      </c>
      <c r="O516" s="638" t="s">
        <v>1526</v>
      </c>
      <c r="P516" s="419">
        <v>13209</v>
      </c>
      <c r="Q516" s="483">
        <f t="shared" ref="Q516:Q536" si="14">U516</f>
        <v>45</v>
      </c>
      <c r="R516" s="483">
        <v>0</v>
      </c>
      <c r="S516" s="483">
        <v>0</v>
      </c>
      <c r="T516" s="483">
        <v>45</v>
      </c>
      <c r="U516" s="483">
        <f t="shared" si="13"/>
        <v>45</v>
      </c>
      <c r="V516" s="630">
        <v>85</v>
      </c>
      <c r="W516" s="630">
        <v>100</v>
      </c>
      <c r="X516" s="631" t="s">
        <v>1527</v>
      </c>
      <c r="Y516" s="183">
        <v>3</v>
      </c>
      <c r="Z516" s="183">
        <v>10</v>
      </c>
      <c r="AA516" s="183">
        <v>5</v>
      </c>
      <c r="AB516" s="183">
        <v>44</v>
      </c>
      <c r="AC516" s="183">
        <v>62</v>
      </c>
      <c r="AD516" s="183">
        <v>45</v>
      </c>
      <c r="AE516" s="419">
        <v>5</v>
      </c>
      <c r="AF516" s="636">
        <f>AI516+AL516+AO516+AR516+AU516</f>
        <v>91.669999999999987</v>
      </c>
      <c r="AG516" s="492" t="s">
        <v>1519</v>
      </c>
      <c r="AH516" s="419" t="s">
        <v>1528</v>
      </c>
      <c r="AI516" s="633">
        <v>36.309999999999995</v>
      </c>
      <c r="AJ516" s="492" t="s">
        <v>1529</v>
      </c>
      <c r="AK516" s="419" t="s">
        <v>1528</v>
      </c>
      <c r="AL516" s="633">
        <v>29.17</v>
      </c>
      <c r="AM516" s="492" t="s">
        <v>1530</v>
      </c>
      <c r="AN516" s="419" t="s">
        <v>1528</v>
      </c>
      <c r="AO516" s="633">
        <v>26.19</v>
      </c>
      <c r="AP516" s="492"/>
      <c r="AQ516" s="419"/>
      <c r="AR516" s="639"/>
      <c r="AS516" s="492"/>
      <c r="AT516" s="419"/>
      <c r="AU516" s="639"/>
      <c r="AV516" s="190"/>
      <c r="AW516" s="182"/>
      <c r="AX516" s="191"/>
    </row>
    <row r="517" spans="1:50" s="88" customFormat="1" ht="66.5" x14ac:dyDescent="0.25">
      <c r="A517" s="419">
        <v>782</v>
      </c>
      <c r="B517" s="147" t="s">
        <v>8940</v>
      </c>
      <c r="C517" s="419" t="s">
        <v>1531</v>
      </c>
      <c r="D517" s="624" t="s">
        <v>1532</v>
      </c>
      <c r="E517" s="625" t="s">
        <v>1533</v>
      </c>
      <c r="F517" s="626">
        <v>15646</v>
      </c>
      <c r="G517" s="627" t="s">
        <v>1534</v>
      </c>
      <c r="H517" s="624">
        <v>2003</v>
      </c>
      <c r="I517" s="628" t="s">
        <v>1535</v>
      </c>
      <c r="J517" s="629">
        <v>110185.23038724755</v>
      </c>
      <c r="K517" s="419" t="s">
        <v>867</v>
      </c>
      <c r="L517" s="196" t="s">
        <v>1536</v>
      </c>
      <c r="M517" s="196" t="s">
        <v>8542</v>
      </c>
      <c r="N517" s="196" t="s">
        <v>1537</v>
      </c>
      <c r="O517" s="196" t="s">
        <v>8543</v>
      </c>
      <c r="P517" s="419">
        <v>15032</v>
      </c>
      <c r="Q517" s="483">
        <f t="shared" si="14"/>
        <v>45</v>
      </c>
      <c r="R517" s="483">
        <v>0</v>
      </c>
      <c r="S517" s="483">
        <v>0</v>
      </c>
      <c r="T517" s="483">
        <v>45</v>
      </c>
      <c r="U517" s="483">
        <f t="shared" si="13"/>
        <v>45</v>
      </c>
      <c r="V517" s="630">
        <v>85</v>
      </c>
      <c r="W517" s="630">
        <v>100</v>
      </c>
      <c r="X517" s="631" t="s">
        <v>1538</v>
      </c>
      <c r="Y517" s="183">
        <v>4</v>
      </c>
      <c r="Z517" s="183">
        <v>4</v>
      </c>
      <c r="AA517" s="183">
        <v>6</v>
      </c>
      <c r="AB517" s="183">
        <v>46</v>
      </c>
      <c r="AC517" s="183">
        <v>156</v>
      </c>
      <c r="AD517" s="183">
        <v>45</v>
      </c>
      <c r="AE517" s="419">
        <v>5</v>
      </c>
      <c r="AF517" s="636">
        <f>AI517+AL517</f>
        <v>84.52</v>
      </c>
      <c r="AG517" s="492" t="s">
        <v>1532</v>
      </c>
      <c r="AH517" s="419" t="s">
        <v>1539</v>
      </c>
      <c r="AI517" s="633">
        <v>84.52</v>
      </c>
      <c r="AJ517" s="492" t="s">
        <v>1540</v>
      </c>
      <c r="AK517" s="419" t="s">
        <v>1541</v>
      </c>
      <c r="AL517" s="633">
        <v>0</v>
      </c>
      <c r="AM517" s="492"/>
      <c r="AN517" s="419"/>
      <c r="AO517" s="633"/>
      <c r="AP517" s="492"/>
      <c r="AQ517" s="419"/>
      <c r="AR517" s="634"/>
      <c r="AS517" s="492"/>
      <c r="AT517" s="182"/>
      <c r="AU517" s="191"/>
      <c r="AV517" s="190"/>
      <c r="AW517" s="182"/>
      <c r="AX517" s="191"/>
    </row>
    <row r="518" spans="1:50" s="88" customFormat="1" ht="66.5" x14ac:dyDescent="0.25">
      <c r="A518" s="419">
        <v>782</v>
      </c>
      <c r="B518" s="147" t="s">
        <v>8940</v>
      </c>
      <c r="C518" s="419" t="s">
        <v>1518</v>
      </c>
      <c r="D518" s="624" t="s">
        <v>1519</v>
      </c>
      <c r="E518" s="625" t="s">
        <v>1729</v>
      </c>
      <c r="F518" s="626">
        <v>14556</v>
      </c>
      <c r="G518" s="627" t="s">
        <v>1542</v>
      </c>
      <c r="H518" s="624">
        <v>2003</v>
      </c>
      <c r="I518" s="628" t="s">
        <v>1543</v>
      </c>
      <c r="J518" s="629">
        <v>63890.902353530299</v>
      </c>
      <c r="K518" s="419" t="s">
        <v>867</v>
      </c>
      <c r="L518" s="637" t="s">
        <v>1523</v>
      </c>
      <c r="M518" s="638" t="s">
        <v>1524</v>
      </c>
      <c r="N518" s="196" t="s">
        <v>1544</v>
      </c>
      <c r="O518" s="638" t="s">
        <v>1545</v>
      </c>
      <c r="P518" s="419">
        <v>4700</v>
      </c>
      <c r="Q518" s="483">
        <f t="shared" si="14"/>
        <v>45</v>
      </c>
      <c r="R518" s="483">
        <v>0</v>
      </c>
      <c r="S518" s="483">
        <v>0</v>
      </c>
      <c r="T518" s="483">
        <v>45</v>
      </c>
      <c r="U518" s="483">
        <f t="shared" si="13"/>
        <v>45</v>
      </c>
      <c r="V518" s="630">
        <v>85</v>
      </c>
      <c r="W518" s="630">
        <v>100</v>
      </c>
      <c r="X518" s="631" t="s">
        <v>1546</v>
      </c>
      <c r="Y518" s="183">
        <v>3</v>
      </c>
      <c r="Z518" s="183">
        <v>1</v>
      </c>
      <c r="AA518" s="183">
        <v>2</v>
      </c>
      <c r="AB518" s="183">
        <v>4</v>
      </c>
      <c r="AC518" s="183">
        <v>61</v>
      </c>
      <c r="AD518" s="183">
        <v>45</v>
      </c>
      <c r="AE518" s="419">
        <v>5</v>
      </c>
      <c r="AF518" s="636">
        <f>AI518+AL518+AO518+AR518+AU518</f>
        <v>94.039999999999992</v>
      </c>
      <c r="AG518" s="492" t="s">
        <v>1519</v>
      </c>
      <c r="AH518" s="419" t="s">
        <v>1528</v>
      </c>
      <c r="AI518" s="633">
        <v>32.14</v>
      </c>
      <c r="AJ518" s="492" t="s">
        <v>1529</v>
      </c>
      <c r="AK518" s="419" t="s">
        <v>1528</v>
      </c>
      <c r="AL518" s="633">
        <v>29.759999999999998</v>
      </c>
      <c r="AM518" s="492" t="s">
        <v>1530</v>
      </c>
      <c r="AN518" s="419" t="s">
        <v>1528</v>
      </c>
      <c r="AO518" s="633">
        <v>32.14</v>
      </c>
      <c r="AP518" s="492"/>
      <c r="AQ518" s="419"/>
      <c r="AR518" s="639"/>
      <c r="AS518" s="492"/>
      <c r="AT518" s="419"/>
      <c r="AU518" s="639"/>
      <c r="AV518" s="190"/>
      <c r="AW518" s="182"/>
      <c r="AX518" s="191"/>
    </row>
    <row r="519" spans="1:50" s="88" customFormat="1" ht="119.65" x14ac:dyDescent="0.25">
      <c r="A519" s="419">
        <v>782</v>
      </c>
      <c r="B519" s="147" t="s">
        <v>8940</v>
      </c>
      <c r="C519" s="419" t="s">
        <v>1547</v>
      </c>
      <c r="D519" s="624" t="s">
        <v>1548</v>
      </c>
      <c r="E519" s="625" t="s">
        <v>1549</v>
      </c>
      <c r="F519" s="626">
        <v>22701</v>
      </c>
      <c r="G519" s="627" t="s">
        <v>1550</v>
      </c>
      <c r="H519" s="640" t="s">
        <v>1551</v>
      </c>
      <c r="I519" s="628" t="s">
        <v>1552</v>
      </c>
      <c r="J519" s="629">
        <v>81067.726506426319</v>
      </c>
      <c r="K519" s="419" t="s">
        <v>867</v>
      </c>
      <c r="L519" s="196" t="s">
        <v>1553</v>
      </c>
      <c r="M519" s="196" t="s">
        <v>8544</v>
      </c>
      <c r="N519" s="196" t="s">
        <v>1554</v>
      </c>
      <c r="O519" s="196" t="s">
        <v>1555</v>
      </c>
      <c r="P519" s="419">
        <v>4704</v>
      </c>
      <c r="Q519" s="483">
        <f t="shared" si="14"/>
        <v>45</v>
      </c>
      <c r="R519" s="483">
        <v>0</v>
      </c>
      <c r="S519" s="483">
        <v>0</v>
      </c>
      <c r="T519" s="483">
        <v>45</v>
      </c>
      <c r="U519" s="483">
        <f t="shared" si="13"/>
        <v>45</v>
      </c>
      <c r="V519" s="630">
        <v>85</v>
      </c>
      <c r="W519" s="630">
        <v>100</v>
      </c>
      <c r="X519" s="631" t="s">
        <v>1556</v>
      </c>
      <c r="Y519" s="183">
        <v>3</v>
      </c>
      <c r="Z519" s="183">
        <v>4</v>
      </c>
      <c r="AA519" s="183">
        <v>3</v>
      </c>
      <c r="AB519" s="183">
        <v>44</v>
      </c>
      <c r="AC519" s="183">
        <v>142</v>
      </c>
      <c r="AD519" s="183">
        <v>45</v>
      </c>
      <c r="AE519" s="419"/>
      <c r="AF519" s="636">
        <f>AI519+AL519+AO519+AR519</f>
        <v>1.1900000000000002</v>
      </c>
      <c r="AG519" s="492" t="s">
        <v>1548</v>
      </c>
      <c r="AH519" s="419" t="s">
        <v>1557</v>
      </c>
      <c r="AI519" s="633">
        <v>1.1900000000000002</v>
      </c>
      <c r="AJ519" s="492" t="s">
        <v>1558</v>
      </c>
      <c r="AK519" s="419" t="s">
        <v>1559</v>
      </c>
      <c r="AL519" s="633">
        <v>0</v>
      </c>
      <c r="AM519" s="492" t="s">
        <v>1560</v>
      </c>
      <c r="AN519" s="419" t="s">
        <v>1557</v>
      </c>
      <c r="AO519" s="633">
        <v>0</v>
      </c>
      <c r="AP519" s="505"/>
      <c r="AQ519" s="419"/>
      <c r="AR519" s="639"/>
      <c r="AS519" s="492"/>
      <c r="AT519" s="182"/>
      <c r="AU519" s="191"/>
      <c r="AV519" s="190"/>
      <c r="AW519" s="182"/>
      <c r="AX519" s="191"/>
    </row>
    <row r="520" spans="1:50" s="88" customFormat="1" ht="132.94999999999999" x14ac:dyDescent="0.25">
      <c r="A520" s="419">
        <v>782</v>
      </c>
      <c r="B520" s="147" t="s">
        <v>8940</v>
      </c>
      <c r="C520" s="419" t="s">
        <v>1561</v>
      </c>
      <c r="D520" s="640" t="s">
        <v>1562</v>
      </c>
      <c r="E520" s="641" t="s">
        <v>1563</v>
      </c>
      <c r="F520" s="626">
        <v>26559</v>
      </c>
      <c r="G520" s="642" t="s">
        <v>1564</v>
      </c>
      <c r="H520" s="640">
        <v>2002</v>
      </c>
      <c r="I520" s="628" t="s">
        <v>1565</v>
      </c>
      <c r="J520" s="629">
        <v>34393.82</v>
      </c>
      <c r="K520" s="419" t="s">
        <v>867</v>
      </c>
      <c r="L520" s="196" t="s">
        <v>1566</v>
      </c>
      <c r="M520" s="196" t="s">
        <v>1567</v>
      </c>
      <c r="N520" s="196" t="s">
        <v>1568</v>
      </c>
      <c r="O520" s="196" t="s">
        <v>1569</v>
      </c>
      <c r="P520" s="419">
        <v>1520479</v>
      </c>
      <c r="Q520" s="483">
        <f t="shared" si="14"/>
        <v>45</v>
      </c>
      <c r="R520" s="483">
        <v>0</v>
      </c>
      <c r="S520" s="483">
        <v>0</v>
      </c>
      <c r="T520" s="483">
        <v>45</v>
      </c>
      <c r="U520" s="483">
        <f t="shared" si="13"/>
        <v>45</v>
      </c>
      <c r="V520" s="630">
        <v>85</v>
      </c>
      <c r="W520" s="630">
        <v>100</v>
      </c>
      <c r="X520" s="631" t="s">
        <v>1570</v>
      </c>
      <c r="Y520" s="183">
        <v>3</v>
      </c>
      <c r="Z520" s="183">
        <v>12</v>
      </c>
      <c r="AA520" s="183">
        <v>4</v>
      </c>
      <c r="AB520" s="183">
        <v>46</v>
      </c>
      <c r="AC520" s="183">
        <v>71</v>
      </c>
      <c r="AD520" s="183">
        <v>45</v>
      </c>
      <c r="AE520" s="183">
        <v>5</v>
      </c>
      <c r="AF520" s="632">
        <f>AI520+AL520+AO520+AR520</f>
        <v>2.3800000000000003</v>
      </c>
      <c r="AG520" s="492" t="s">
        <v>1571</v>
      </c>
      <c r="AH520" s="419" t="s">
        <v>1572</v>
      </c>
      <c r="AI520" s="633">
        <v>0</v>
      </c>
      <c r="AJ520" s="492" t="s">
        <v>1517</v>
      </c>
      <c r="AK520" s="419" t="s">
        <v>1572</v>
      </c>
      <c r="AL520" s="633">
        <v>0</v>
      </c>
      <c r="AM520" s="492" t="s">
        <v>1560</v>
      </c>
      <c r="AN520" s="419" t="s">
        <v>1572</v>
      </c>
      <c r="AO520" s="633">
        <v>2.3800000000000003</v>
      </c>
      <c r="AP520" s="492" t="s">
        <v>8943</v>
      </c>
      <c r="AQ520" s="419" t="s">
        <v>1572</v>
      </c>
      <c r="AR520" s="633">
        <v>0</v>
      </c>
      <c r="AS520" s="492"/>
      <c r="AT520" s="182"/>
      <c r="AU520" s="191"/>
      <c r="AV520" s="190"/>
      <c r="AW520" s="182"/>
      <c r="AX520" s="191"/>
    </row>
    <row r="521" spans="1:50" s="88" customFormat="1" ht="66.5" x14ac:dyDescent="0.25">
      <c r="A521" s="419">
        <v>782</v>
      </c>
      <c r="B521" s="147" t="s">
        <v>8940</v>
      </c>
      <c r="C521" s="419" t="s">
        <v>1573</v>
      </c>
      <c r="D521" s="640" t="s">
        <v>1574</v>
      </c>
      <c r="E521" s="625" t="s">
        <v>1575</v>
      </c>
      <c r="F521" s="626">
        <v>4101</v>
      </c>
      <c r="G521" s="642" t="s">
        <v>1576</v>
      </c>
      <c r="H521" s="640">
        <v>2004</v>
      </c>
      <c r="I521" s="643" t="s">
        <v>1577</v>
      </c>
      <c r="J521" s="644">
        <v>39118.39</v>
      </c>
      <c r="K521" s="419" t="s">
        <v>867</v>
      </c>
      <c r="L521" s="196" t="s">
        <v>1578</v>
      </c>
      <c r="M521" s="196" t="s">
        <v>1579</v>
      </c>
      <c r="N521" s="196" t="s">
        <v>1580</v>
      </c>
      <c r="O521" s="196" t="s">
        <v>1581</v>
      </c>
      <c r="P521" s="496">
        <v>12251</v>
      </c>
      <c r="Q521" s="483">
        <f t="shared" si="14"/>
        <v>45</v>
      </c>
      <c r="R521" s="483">
        <v>0</v>
      </c>
      <c r="S521" s="483">
        <v>0</v>
      </c>
      <c r="T521" s="483">
        <v>45</v>
      </c>
      <c r="U521" s="483">
        <f t="shared" si="13"/>
        <v>45</v>
      </c>
      <c r="V521" s="630">
        <v>85</v>
      </c>
      <c r="W521" s="630">
        <v>100</v>
      </c>
      <c r="X521" s="631" t="s">
        <v>1582</v>
      </c>
      <c r="Y521" s="183">
        <v>4</v>
      </c>
      <c r="Z521" s="183">
        <v>3</v>
      </c>
      <c r="AA521" s="183">
        <v>4</v>
      </c>
      <c r="AB521" s="183">
        <v>4</v>
      </c>
      <c r="AC521" s="183">
        <v>60</v>
      </c>
      <c r="AD521" s="183">
        <v>45</v>
      </c>
      <c r="AE521" s="183">
        <v>5</v>
      </c>
      <c r="AF521" s="636">
        <f>AI521+AL521</f>
        <v>100</v>
      </c>
      <c r="AG521" s="492" t="s">
        <v>1574</v>
      </c>
      <c r="AH521" s="419" t="s">
        <v>1583</v>
      </c>
      <c r="AI521" s="633">
        <v>91.07</v>
      </c>
      <c r="AJ521" s="492" t="s">
        <v>1560</v>
      </c>
      <c r="AK521" s="419" t="s">
        <v>1583</v>
      </c>
      <c r="AL521" s="633">
        <v>8.93</v>
      </c>
      <c r="AM521" s="505"/>
      <c r="AN521" s="419"/>
      <c r="AO521" s="633"/>
      <c r="AP521" s="492"/>
      <c r="AQ521" s="419"/>
      <c r="AR521" s="635"/>
      <c r="AS521" s="492"/>
      <c r="AT521" s="182"/>
      <c r="AU521" s="191"/>
      <c r="AV521" s="190"/>
      <c r="AW521" s="182"/>
      <c r="AX521" s="191"/>
    </row>
    <row r="522" spans="1:50" s="88" customFormat="1" ht="159.55000000000001" x14ac:dyDescent="0.25">
      <c r="A522" s="419">
        <v>782</v>
      </c>
      <c r="B522" s="147" t="s">
        <v>8940</v>
      </c>
      <c r="C522" s="419" t="s">
        <v>1584</v>
      </c>
      <c r="D522" s="624" t="s">
        <v>1532</v>
      </c>
      <c r="E522" s="625" t="s">
        <v>1585</v>
      </c>
      <c r="F522" s="626">
        <v>13026</v>
      </c>
      <c r="G522" s="627" t="s">
        <v>1586</v>
      </c>
      <c r="H522" s="624">
        <v>2006</v>
      </c>
      <c r="I522" s="628" t="s">
        <v>1587</v>
      </c>
      <c r="J522" s="629">
        <v>151481.75913870806</v>
      </c>
      <c r="K522" s="419" t="s">
        <v>664</v>
      </c>
      <c r="L522" s="196" t="s">
        <v>1588</v>
      </c>
      <c r="M522" s="196" t="s">
        <v>1589</v>
      </c>
      <c r="N522" s="196" t="s">
        <v>1590</v>
      </c>
      <c r="O522" s="196" t="s">
        <v>8545</v>
      </c>
      <c r="P522" s="419">
        <v>13735</v>
      </c>
      <c r="Q522" s="483">
        <f t="shared" si="14"/>
        <v>45</v>
      </c>
      <c r="R522" s="483">
        <v>0</v>
      </c>
      <c r="S522" s="483">
        <v>0</v>
      </c>
      <c r="T522" s="483">
        <v>45</v>
      </c>
      <c r="U522" s="483">
        <f t="shared" si="13"/>
        <v>45</v>
      </c>
      <c r="V522" s="630">
        <v>85</v>
      </c>
      <c r="W522" s="630">
        <v>100.00333333333339</v>
      </c>
      <c r="X522" s="631" t="s">
        <v>1591</v>
      </c>
      <c r="Y522" s="183">
        <v>3</v>
      </c>
      <c r="Z522" s="183">
        <v>7</v>
      </c>
      <c r="AA522" s="183">
        <v>1</v>
      </c>
      <c r="AB522" s="183">
        <v>46</v>
      </c>
      <c r="AC522" s="183">
        <v>223</v>
      </c>
      <c r="AD522" s="183">
        <v>45</v>
      </c>
      <c r="AE522" s="183">
        <v>5</v>
      </c>
      <c r="AF522" s="632">
        <f>AI522</f>
        <v>95.240000000000009</v>
      </c>
      <c r="AG522" s="492" t="s">
        <v>1532</v>
      </c>
      <c r="AH522" s="419" t="s">
        <v>1539</v>
      </c>
      <c r="AI522" s="633">
        <v>95.240000000000009</v>
      </c>
      <c r="AJ522" s="505"/>
      <c r="AK522" s="419"/>
      <c r="AL522" s="633">
        <v>0</v>
      </c>
      <c r="AM522" s="492"/>
      <c r="AN522" s="419"/>
      <c r="AO522" s="633"/>
      <c r="AP522" s="492"/>
      <c r="AQ522" s="419"/>
      <c r="AR522" s="635"/>
      <c r="AS522" s="492"/>
      <c r="AT522" s="182"/>
      <c r="AU522" s="191"/>
      <c r="AV522" s="190"/>
      <c r="AW522" s="182"/>
      <c r="AX522" s="191"/>
    </row>
    <row r="523" spans="1:50" s="88" customFormat="1" ht="79.75" x14ac:dyDescent="0.25">
      <c r="A523" s="419">
        <v>782</v>
      </c>
      <c r="B523" s="147" t="s">
        <v>8940</v>
      </c>
      <c r="C523" s="419" t="s">
        <v>1547</v>
      </c>
      <c r="D523" s="624" t="s">
        <v>1548</v>
      </c>
      <c r="E523" s="625" t="s">
        <v>1549</v>
      </c>
      <c r="F523" s="626">
        <v>22701</v>
      </c>
      <c r="G523" s="627" t="s">
        <v>1592</v>
      </c>
      <c r="H523" s="624">
        <v>2005</v>
      </c>
      <c r="I523" s="628" t="s">
        <v>1593</v>
      </c>
      <c r="J523" s="629">
        <v>156073.82252545486</v>
      </c>
      <c r="K523" s="419" t="s">
        <v>664</v>
      </c>
      <c r="L523" s="196" t="s">
        <v>1594</v>
      </c>
      <c r="M523" s="196" t="s">
        <v>8546</v>
      </c>
      <c r="N523" s="196" t="s">
        <v>1595</v>
      </c>
      <c r="O523" s="196" t="s">
        <v>1596</v>
      </c>
      <c r="P523" s="419">
        <v>1520971</v>
      </c>
      <c r="Q523" s="483">
        <f t="shared" si="14"/>
        <v>45</v>
      </c>
      <c r="R523" s="483">
        <v>0</v>
      </c>
      <c r="S523" s="483">
        <v>0</v>
      </c>
      <c r="T523" s="483">
        <v>45</v>
      </c>
      <c r="U523" s="483">
        <f t="shared" si="13"/>
        <v>45</v>
      </c>
      <c r="V523" s="630">
        <v>85</v>
      </c>
      <c r="W523" s="630">
        <v>100</v>
      </c>
      <c r="X523" s="631" t="s">
        <v>1597</v>
      </c>
      <c r="Y523" s="183">
        <v>1</v>
      </c>
      <c r="Z523" s="183" t="s">
        <v>1598</v>
      </c>
      <c r="AA523" s="183" t="s">
        <v>1599</v>
      </c>
      <c r="AB523" s="183">
        <v>44</v>
      </c>
      <c r="AC523" s="183">
        <v>247</v>
      </c>
      <c r="AD523" s="183">
        <v>45</v>
      </c>
      <c r="AE523" s="183">
        <v>5</v>
      </c>
      <c r="AF523" s="636">
        <f>AI523+AL523+AO523</f>
        <v>0</v>
      </c>
      <c r="AG523" s="492" t="s">
        <v>1548</v>
      </c>
      <c r="AH523" s="419" t="s">
        <v>1557</v>
      </c>
      <c r="AI523" s="633">
        <v>0</v>
      </c>
      <c r="AJ523" s="505" t="s">
        <v>1558</v>
      </c>
      <c r="AK523" s="419" t="s">
        <v>1559</v>
      </c>
      <c r="AL523" s="633">
        <v>0</v>
      </c>
      <c r="AM523" s="492" t="s">
        <v>1560</v>
      </c>
      <c r="AN523" s="419" t="s">
        <v>1557</v>
      </c>
      <c r="AO523" s="633">
        <v>0</v>
      </c>
      <c r="AP523" s="505"/>
      <c r="AQ523" s="419"/>
      <c r="AR523" s="639"/>
      <c r="AS523" s="492"/>
      <c r="AT523" s="182"/>
      <c r="AU523" s="191"/>
      <c r="AV523" s="190"/>
      <c r="AW523" s="182"/>
      <c r="AX523" s="191"/>
    </row>
    <row r="524" spans="1:50" s="88" customFormat="1" ht="226" x14ac:dyDescent="0.25">
      <c r="A524" s="419">
        <v>782</v>
      </c>
      <c r="B524" s="147" t="s">
        <v>8940</v>
      </c>
      <c r="C524" s="419" t="s">
        <v>1600</v>
      </c>
      <c r="D524" s="624" t="s">
        <v>1601</v>
      </c>
      <c r="E524" s="625" t="s">
        <v>1602</v>
      </c>
      <c r="F524" s="626">
        <v>13469</v>
      </c>
      <c r="G524" s="627" t="s">
        <v>1603</v>
      </c>
      <c r="H524" s="624">
        <v>2005</v>
      </c>
      <c r="I524" s="628" t="s">
        <v>1604</v>
      </c>
      <c r="J524" s="629">
        <v>147774.40978133871</v>
      </c>
      <c r="K524" s="419" t="s">
        <v>664</v>
      </c>
      <c r="L524" s="196" t="s">
        <v>1605</v>
      </c>
      <c r="M524" s="196" t="s">
        <v>8547</v>
      </c>
      <c r="N524" s="196" t="s">
        <v>1606</v>
      </c>
      <c r="O524" s="196" t="s">
        <v>8548</v>
      </c>
      <c r="P524" s="419">
        <v>1520913</v>
      </c>
      <c r="Q524" s="483">
        <f t="shared" si="14"/>
        <v>45</v>
      </c>
      <c r="R524" s="483">
        <v>0</v>
      </c>
      <c r="S524" s="483">
        <v>0</v>
      </c>
      <c r="T524" s="483">
        <v>45</v>
      </c>
      <c r="U524" s="483">
        <f t="shared" si="13"/>
        <v>45</v>
      </c>
      <c r="V524" s="630">
        <v>85</v>
      </c>
      <c r="W524" s="630">
        <v>100</v>
      </c>
      <c r="X524" s="631" t="s">
        <v>1607</v>
      </c>
      <c r="Y524" s="183">
        <v>3</v>
      </c>
      <c r="Z524" s="183">
        <v>10</v>
      </c>
      <c r="AA524" s="183">
        <v>4</v>
      </c>
      <c r="AB524" s="183">
        <v>46</v>
      </c>
      <c r="AC524" s="183">
        <v>238</v>
      </c>
      <c r="AD524" s="183">
        <v>45</v>
      </c>
      <c r="AE524" s="183">
        <v>5</v>
      </c>
      <c r="AF524" s="636">
        <v>1</v>
      </c>
      <c r="AG524" s="492" t="s">
        <v>1601</v>
      </c>
      <c r="AH524" s="419" t="s">
        <v>1608</v>
      </c>
      <c r="AI524" s="633">
        <v>100</v>
      </c>
      <c r="AJ524" s="505"/>
      <c r="AK524" s="419"/>
      <c r="AL524" s="633">
        <v>0</v>
      </c>
      <c r="AM524" s="492"/>
      <c r="AN524" s="419"/>
      <c r="AO524" s="633"/>
      <c r="AP524" s="492"/>
      <c r="AQ524" s="419"/>
      <c r="AR524" s="635"/>
      <c r="AS524" s="492"/>
      <c r="AT524" s="182"/>
      <c r="AU524" s="191"/>
      <c r="AV524" s="190"/>
      <c r="AW524" s="182"/>
      <c r="AX524" s="191"/>
    </row>
    <row r="525" spans="1:50" s="88" customFormat="1" ht="159.55000000000001" x14ac:dyDescent="0.25">
      <c r="A525" s="419">
        <v>782</v>
      </c>
      <c r="B525" s="147" t="s">
        <v>8940</v>
      </c>
      <c r="C525" s="419" t="s">
        <v>1518</v>
      </c>
      <c r="D525" s="624" t="s">
        <v>1519</v>
      </c>
      <c r="E525" s="625" t="s">
        <v>1520</v>
      </c>
      <c r="F525" s="626">
        <v>14556</v>
      </c>
      <c r="G525" s="627" t="s">
        <v>1609</v>
      </c>
      <c r="H525" s="624">
        <v>2005</v>
      </c>
      <c r="I525" s="628" t="s">
        <v>1610</v>
      </c>
      <c r="J525" s="629">
        <v>148442.4572692372</v>
      </c>
      <c r="K525" s="419" t="s">
        <v>664</v>
      </c>
      <c r="L525" s="637" t="s">
        <v>1523</v>
      </c>
      <c r="M525" s="638" t="s">
        <v>1524</v>
      </c>
      <c r="N525" s="196" t="s">
        <v>1611</v>
      </c>
      <c r="O525" s="638" t="s">
        <v>1612</v>
      </c>
      <c r="P525" s="419">
        <v>1520778</v>
      </c>
      <c r="Q525" s="483">
        <f t="shared" si="14"/>
        <v>45</v>
      </c>
      <c r="R525" s="483">
        <v>0</v>
      </c>
      <c r="S525" s="483">
        <v>0</v>
      </c>
      <c r="T525" s="483">
        <v>45</v>
      </c>
      <c r="U525" s="483">
        <f t="shared" si="13"/>
        <v>45</v>
      </c>
      <c r="V525" s="630">
        <v>85</v>
      </c>
      <c r="W525" s="630">
        <v>100</v>
      </c>
      <c r="X525" s="631" t="s">
        <v>1613</v>
      </c>
      <c r="Y525" s="183">
        <v>3</v>
      </c>
      <c r="Z525" s="183">
        <v>6</v>
      </c>
      <c r="AA525" s="183">
        <v>1</v>
      </c>
      <c r="AB525" s="183">
        <v>47</v>
      </c>
      <c r="AC525" s="183">
        <v>232</v>
      </c>
      <c r="AD525" s="183">
        <v>45</v>
      </c>
      <c r="AE525" s="183">
        <v>5</v>
      </c>
      <c r="AF525" s="636">
        <f>AI525+AL525+AO525+AR525+AU525</f>
        <v>92.27000000000001</v>
      </c>
      <c r="AG525" s="492" t="s">
        <v>1519</v>
      </c>
      <c r="AH525" s="419" t="s">
        <v>1528</v>
      </c>
      <c r="AI525" s="633">
        <v>31.55</v>
      </c>
      <c r="AJ525" s="492" t="s">
        <v>1529</v>
      </c>
      <c r="AK525" s="419" t="s">
        <v>1528</v>
      </c>
      <c r="AL525" s="633">
        <v>33.93</v>
      </c>
      <c r="AM525" s="492" t="s">
        <v>1530</v>
      </c>
      <c r="AN525" s="419" t="s">
        <v>1528</v>
      </c>
      <c r="AO525" s="633">
        <v>26.790000000000003</v>
      </c>
      <c r="AP525" s="492"/>
      <c r="AQ525" s="419"/>
      <c r="AR525" s="639"/>
      <c r="AS525" s="492"/>
      <c r="AT525" s="419"/>
      <c r="AU525" s="639"/>
      <c r="AV525" s="190"/>
      <c r="AW525" s="182"/>
      <c r="AX525" s="191"/>
    </row>
    <row r="526" spans="1:50" s="88" customFormat="1" ht="66.5" x14ac:dyDescent="0.25">
      <c r="A526" s="419">
        <v>782</v>
      </c>
      <c r="B526" s="147" t="s">
        <v>8940</v>
      </c>
      <c r="C526" s="419" t="s">
        <v>1614</v>
      </c>
      <c r="D526" s="624" t="s">
        <v>1615</v>
      </c>
      <c r="E526" s="641" t="s">
        <v>8944</v>
      </c>
      <c r="F526" s="626">
        <v>24560</v>
      </c>
      <c r="G526" s="627" t="s">
        <v>1616</v>
      </c>
      <c r="H526" s="624">
        <v>2005</v>
      </c>
      <c r="I526" s="628" t="s">
        <v>1617</v>
      </c>
      <c r="J526" s="629">
        <v>82276.446753463533</v>
      </c>
      <c r="K526" s="419" t="s">
        <v>664</v>
      </c>
      <c r="L526" s="196" t="s">
        <v>1618</v>
      </c>
      <c r="M526" s="196" t="s">
        <v>8549</v>
      </c>
      <c r="N526" s="196" t="s">
        <v>1619</v>
      </c>
      <c r="O526" s="196" t="s">
        <v>8550</v>
      </c>
      <c r="P526" s="419">
        <v>4640</v>
      </c>
      <c r="Q526" s="483">
        <f t="shared" si="14"/>
        <v>45</v>
      </c>
      <c r="R526" s="483">
        <v>0</v>
      </c>
      <c r="S526" s="483">
        <v>0</v>
      </c>
      <c r="T526" s="483">
        <v>45</v>
      </c>
      <c r="U526" s="483">
        <f t="shared" si="13"/>
        <v>45</v>
      </c>
      <c r="V526" s="630">
        <v>85</v>
      </c>
      <c r="W526" s="630">
        <v>100</v>
      </c>
      <c r="X526" s="631" t="s">
        <v>1620</v>
      </c>
      <c r="Y526" s="183">
        <v>3</v>
      </c>
      <c r="Z526" s="183">
        <v>12</v>
      </c>
      <c r="AA526" s="183">
        <v>3</v>
      </c>
      <c r="AB526" s="183">
        <v>4</v>
      </c>
      <c r="AC526" s="183">
        <v>241</v>
      </c>
      <c r="AD526" s="183">
        <v>45</v>
      </c>
      <c r="AE526" s="183">
        <v>5</v>
      </c>
      <c r="AF526" s="632">
        <f>AI526</f>
        <v>49.4</v>
      </c>
      <c r="AG526" s="492" t="s">
        <v>1615</v>
      </c>
      <c r="AH526" s="419" t="s">
        <v>1621</v>
      </c>
      <c r="AI526" s="633">
        <v>49.4</v>
      </c>
      <c r="AJ526" s="492"/>
      <c r="AK526" s="419"/>
      <c r="AL526" s="633">
        <v>0</v>
      </c>
      <c r="AM526" s="492"/>
      <c r="AN526" s="419"/>
      <c r="AO526" s="633"/>
      <c r="AP526" s="492"/>
      <c r="AQ526" s="419"/>
      <c r="AR526" s="635"/>
      <c r="AS526" s="492"/>
      <c r="AT526" s="182"/>
      <c r="AU526" s="191"/>
      <c r="AV526" s="190"/>
      <c r="AW526" s="182"/>
      <c r="AX526" s="191"/>
    </row>
    <row r="527" spans="1:50" s="88" customFormat="1" ht="66.5" x14ac:dyDescent="0.25">
      <c r="A527" s="419">
        <v>782</v>
      </c>
      <c r="B527" s="147" t="s">
        <v>8940</v>
      </c>
      <c r="C527" s="419" t="s">
        <v>1531</v>
      </c>
      <c r="D527" s="624" t="s">
        <v>1532</v>
      </c>
      <c r="E527" s="625" t="s">
        <v>1533</v>
      </c>
      <c r="F527" s="626">
        <v>15646</v>
      </c>
      <c r="G527" s="627" t="s">
        <v>1622</v>
      </c>
      <c r="H527" s="624">
        <v>2005</v>
      </c>
      <c r="I527" s="628" t="s">
        <v>1535</v>
      </c>
      <c r="J527" s="629">
        <v>106826.91</v>
      </c>
      <c r="K527" s="419" t="s">
        <v>664</v>
      </c>
      <c r="L527" s="196" t="s">
        <v>1623</v>
      </c>
      <c r="M527" s="196" t="s">
        <v>1624</v>
      </c>
      <c r="N527" s="196" t="s">
        <v>1625</v>
      </c>
      <c r="O527" s="196" t="s">
        <v>8543</v>
      </c>
      <c r="P527" s="419">
        <v>15032</v>
      </c>
      <c r="Q527" s="483">
        <f t="shared" si="14"/>
        <v>45</v>
      </c>
      <c r="R527" s="483">
        <v>0</v>
      </c>
      <c r="S527" s="483">
        <v>0</v>
      </c>
      <c r="T527" s="483">
        <v>45</v>
      </c>
      <c r="U527" s="483">
        <f t="shared" si="13"/>
        <v>45</v>
      </c>
      <c r="V527" s="630">
        <v>85</v>
      </c>
      <c r="W527" s="630">
        <v>100</v>
      </c>
      <c r="X527" s="631" t="s">
        <v>1626</v>
      </c>
      <c r="Y527" s="183">
        <v>4</v>
      </c>
      <c r="Z527" s="183">
        <v>4</v>
      </c>
      <c r="AA527" s="183">
        <v>6</v>
      </c>
      <c r="AB527" s="183">
        <v>46</v>
      </c>
      <c r="AC527" s="183">
        <v>240</v>
      </c>
      <c r="AD527" s="183">
        <v>45</v>
      </c>
      <c r="AE527" s="183">
        <v>5</v>
      </c>
      <c r="AF527" s="636">
        <f>AI527+AL527</f>
        <v>78.569999999999993</v>
      </c>
      <c r="AG527" s="492" t="s">
        <v>1532</v>
      </c>
      <c r="AH527" s="419" t="s">
        <v>1539</v>
      </c>
      <c r="AI527" s="633">
        <v>78.569999999999993</v>
      </c>
      <c r="AJ527" s="492" t="s">
        <v>1627</v>
      </c>
      <c r="AK527" s="419" t="s">
        <v>1541</v>
      </c>
      <c r="AL527" s="633">
        <v>0</v>
      </c>
      <c r="AM527" s="492"/>
      <c r="AN527" s="419"/>
      <c r="AO527" s="633"/>
      <c r="AP527" s="492"/>
      <c r="AQ527" s="419"/>
      <c r="AR527" s="634"/>
      <c r="AS527" s="492"/>
      <c r="AT527" s="182"/>
      <c r="AU527" s="191"/>
      <c r="AV527" s="190"/>
      <c r="AW527" s="182"/>
      <c r="AX527" s="191"/>
    </row>
    <row r="528" spans="1:50" s="88" customFormat="1" ht="66.5" x14ac:dyDescent="0.25">
      <c r="A528" s="419">
        <v>782</v>
      </c>
      <c r="B528" s="147" t="s">
        <v>8940</v>
      </c>
      <c r="C528" s="419" t="s">
        <v>1497</v>
      </c>
      <c r="D528" s="624" t="s">
        <v>1498</v>
      </c>
      <c r="E528" s="625" t="s">
        <v>1756</v>
      </c>
      <c r="F528" s="626">
        <v>8782</v>
      </c>
      <c r="G528" s="627" t="s">
        <v>1628</v>
      </c>
      <c r="H528" s="624" t="s">
        <v>1629</v>
      </c>
      <c r="I528" s="628" t="s">
        <v>1630</v>
      </c>
      <c r="J528" s="629">
        <v>67031.097020530797</v>
      </c>
      <c r="K528" s="419" t="s">
        <v>664</v>
      </c>
      <c r="L528" s="196" t="s">
        <v>1631</v>
      </c>
      <c r="M528" s="196" t="s">
        <v>8551</v>
      </c>
      <c r="N528" s="196" t="s">
        <v>1632</v>
      </c>
      <c r="O528" s="196" t="s">
        <v>8552</v>
      </c>
      <c r="P528" s="419">
        <v>1167401</v>
      </c>
      <c r="Q528" s="483">
        <f t="shared" si="14"/>
        <v>45</v>
      </c>
      <c r="R528" s="483">
        <v>0</v>
      </c>
      <c r="S528" s="483">
        <v>0</v>
      </c>
      <c r="T528" s="483">
        <v>45</v>
      </c>
      <c r="U528" s="483">
        <f t="shared" si="13"/>
        <v>45</v>
      </c>
      <c r="V528" s="630">
        <v>85</v>
      </c>
      <c r="W528" s="630">
        <v>100</v>
      </c>
      <c r="X528" s="631" t="s">
        <v>1633</v>
      </c>
      <c r="Y528" s="183">
        <v>3</v>
      </c>
      <c r="Z528" s="183">
        <v>10</v>
      </c>
      <c r="AA528" s="183">
        <v>6</v>
      </c>
      <c r="AB528" s="183">
        <v>25</v>
      </c>
      <c r="AC528" s="183">
        <v>235</v>
      </c>
      <c r="AD528" s="183">
        <v>45</v>
      </c>
      <c r="AE528" s="183">
        <v>5</v>
      </c>
      <c r="AF528" s="632">
        <f>AI528</f>
        <v>0</v>
      </c>
      <c r="AG528" s="492" t="s">
        <v>1498</v>
      </c>
      <c r="AH528" s="419" t="s">
        <v>1507</v>
      </c>
      <c r="AI528" s="633">
        <v>0</v>
      </c>
      <c r="AJ528" s="492"/>
      <c r="AK528" s="419"/>
      <c r="AL528" s="633">
        <v>0</v>
      </c>
      <c r="AM528" s="645"/>
      <c r="AN528" s="419"/>
      <c r="AO528" s="633"/>
      <c r="AP528" s="645"/>
      <c r="AQ528" s="419"/>
      <c r="AR528" s="635"/>
      <c r="AS528" s="492"/>
      <c r="AT528" s="182"/>
      <c r="AU528" s="191"/>
      <c r="AV528" s="190"/>
      <c r="AW528" s="182"/>
      <c r="AX528" s="191"/>
    </row>
    <row r="529" spans="1:50" s="88" customFormat="1" ht="66.5" x14ac:dyDescent="0.25">
      <c r="A529" s="419">
        <v>782</v>
      </c>
      <c r="B529" s="147" t="s">
        <v>8940</v>
      </c>
      <c r="C529" s="419" t="s">
        <v>1634</v>
      </c>
      <c r="D529" s="624" t="s">
        <v>1509</v>
      </c>
      <c r="E529" s="641" t="s">
        <v>1635</v>
      </c>
      <c r="F529" s="626" t="s">
        <v>1636</v>
      </c>
      <c r="G529" s="627" t="s">
        <v>1637</v>
      </c>
      <c r="H529" s="624">
        <v>2006</v>
      </c>
      <c r="I529" s="628" t="s">
        <v>1638</v>
      </c>
      <c r="J529" s="629">
        <v>57452.178267401105</v>
      </c>
      <c r="K529" s="419" t="s">
        <v>664</v>
      </c>
      <c r="L529" s="196" t="s">
        <v>1639</v>
      </c>
      <c r="M529" s="196" t="s">
        <v>1640</v>
      </c>
      <c r="N529" s="196" t="s">
        <v>1641</v>
      </c>
      <c r="O529" s="196" t="s">
        <v>1642</v>
      </c>
      <c r="P529" s="419">
        <v>7119</v>
      </c>
      <c r="Q529" s="483">
        <f t="shared" si="14"/>
        <v>45</v>
      </c>
      <c r="R529" s="483">
        <v>0</v>
      </c>
      <c r="S529" s="483">
        <v>0</v>
      </c>
      <c r="T529" s="483">
        <v>45</v>
      </c>
      <c r="U529" s="483">
        <f t="shared" si="13"/>
        <v>45</v>
      </c>
      <c r="V529" s="630">
        <v>85</v>
      </c>
      <c r="W529" s="630">
        <v>100</v>
      </c>
      <c r="X529" s="631" t="s">
        <v>1643</v>
      </c>
      <c r="Y529" s="183">
        <v>3</v>
      </c>
      <c r="Z529" s="183">
        <v>3</v>
      </c>
      <c r="AA529" s="183">
        <v>3</v>
      </c>
      <c r="AB529" s="183">
        <v>31</v>
      </c>
      <c r="AC529" s="183">
        <v>230</v>
      </c>
      <c r="AD529" s="183">
        <v>45</v>
      </c>
      <c r="AE529" s="183">
        <v>5</v>
      </c>
      <c r="AF529" s="632">
        <f>AI529+AL529</f>
        <v>53.129999999999995</v>
      </c>
      <c r="AG529" s="492" t="s">
        <v>1509</v>
      </c>
      <c r="AH529" s="419" t="s">
        <v>1516</v>
      </c>
      <c r="AI529" s="633">
        <v>24.38</v>
      </c>
      <c r="AJ529" s="492" t="s">
        <v>1560</v>
      </c>
      <c r="AK529" s="419" t="s">
        <v>1644</v>
      </c>
      <c r="AL529" s="633">
        <v>28.749999999999996</v>
      </c>
      <c r="AM529" s="492"/>
      <c r="AN529" s="419"/>
      <c r="AO529" s="633"/>
      <c r="AP529" s="492"/>
      <c r="AQ529" s="419"/>
      <c r="AR529" s="635"/>
      <c r="AS529" s="492"/>
      <c r="AT529" s="182"/>
      <c r="AU529" s="191"/>
      <c r="AV529" s="190"/>
      <c r="AW529" s="182"/>
      <c r="AX529" s="191"/>
    </row>
    <row r="530" spans="1:50" s="88" customFormat="1" ht="66.5" x14ac:dyDescent="0.25">
      <c r="A530" s="419">
        <v>782</v>
      </c>
      <c r="B530" s="147" t="s">
        <v>8940</v>
      </c>
      <c r="C530" s="419" t="s">
        <v>1573</v>
      </c>
      <c r="D530" s="640" t="s">
        <v>1574</v>
      </c>
      <c r="E530" s="625" t="s">
        <v>1645</v>
      </c>
      <c r="F530" s="626">
        <v>4101</v>
      </c>
      <c r="G530" s="642" t="s">
        <v>1646</v>
      </c>
      <c r="H530" s="640">
        <v>2004</v>
      </c>
      <c r="I530" s="628" t="s">
        <v>1647</v>
      </c>
      <c r="J530" s="629">
        <v>25188.78</v>
      </c>
      <c r="K530" s="419" t="s">
        <v>664</v>
      </c>
      <c r="L530" s="196" t="s">
        <v>1648</v>
      </c>
      <c r="M530" s="196" t="s">
        <v>1649</v>
      </c>
      <c r="N530" s="196" t="s">
        <v>1650</v>
      </c>
      <c r="O530" s="196" t="s">
        <v>1651</v>
      </c>
      <c r="P530" s="419">
        <v>12253</v>
      </c>
      <c r="Q530" s="483">
        <f>U530</f>
        <v>45</v>
      </c>
      <c r="R530" s="483">
        <v>0</v>
      </c>
      <c r="S530" s="483">
        <v>0</v>
      </c>
      <c r="T530" s="483">
        <v>45</v>
      </c>
      <c r="U530" s="483">
        <f t="shared" si="13"/>
        <v>45</v>
      </c>
      <c r="V530" s="630">
        <v>85</v>
      </c>
      <c r="W530" s="630">
        <v>100</v>
      </c>
      <c r="X530" s="631" t="s">
        <v>1652</v>
      </c>
      <c r="Y530" s="183">
        <v>4</v>
      </c>
      <c r="Z530" s="183">
        <v>5</v>
      </c>
      <c r="AA530" s="183">
        <v>3</v>
      </c>
      <c r="AB530" s="183">
        <v>4</v>
      </c>
      <c r="AC530" s="183">
        <v>245</v>
      </c>
      <c r="AD530" s="183">
        <v>45</v>
      </c>
      <c r="AE530" s="183">
        <v>5</v>
      </c>
      <c r="AF530" s="632">
        <f>AI530</f>
        <v>100</v>
      </c>
      <c r="AG530" s="492" t="s">
        <v>1574</v>
      </c>
      <c r="AH530" s="419" t="s">
        <v>1583</v>
      </c>
      <c r="AI530" s="633">
        <v>100</v>
      </c>
      <c r="AJ530" s="492"/>
      <c r="AK530" s="419"/>
      <c r="AL530" s="633">
        <v>0</v>
      </c>
      <c r="AM530" s="492"/>
      <c r="AN530" s="419"/>
      <c r="AO530" s="633"/>
      <c r="AP530" s="492"/>
      <c r="AQ530" s="419"/>
      <c r="AR530" s="635"/>
      <c r="AS530" s="492"/>
      <c r="AT530" s="182"/>
      <c r="AU530" s="191"/>
      <c r="AV530" s="190"/>
      <c r="AW530" s="182"/>
      <c r="AX530" s="191"/>
    </row>
    <row r="531" spans="1:50" s="88" customFormat="1" ht="79.75" x14ac:dyDescent="0.25">
      <c r="A531" s="419">
        <v>782</v>
      </c>
      <c r="B531" s="147" t="s">
        <v>8940</v>
      </c>
      <c r="C531" s="419" t="s">
        <v>1547</v>
      </c>
      <c r="D531" s="624" t="s">
        <v>1548</v>
      </c>
      <c r="E531" s="625" t="s">
        <v>1549</v>
      </c>
      <c r="F531" s="626">
        <v>22701</v>
      </c>
      <c r="G531" s="627" t="s">
        <v>1653</v>
      </c>
      <c r="H531" s="624" t="s">
        <v>1654</v>
      </c>
      <c r="I531" s="628" t="s">
        <v>1655</v>
      </c>
      <c r="J531" s="629">
        <v>158686.79999999999</v>
      </c>
      <c r="K531" s="484" t="s">
        <v>655</v>
      </c>
      <c r="L531" s="196" t="s">
        <v>1553</v>
      </c>
      <c r="M531" s="196" t="s">
        <v>8544</v>
      </c>
      <c r="N531" s="196" t="s">
        <v>1656</v>
      </c>
      <c r="O531" s="196" t="s">
        <v>1657</v>
      </c>
      <c r="P531" s="419">
        <v>8000418</v>
      </c>
      <c r="Q531" s="483">
        <f t="shared" si="14"/>
        <v>45</v>
      </c>
      <c r="R531" s="483">
        <v>0</v>
      </c>
      <c r="S531" s="483">
        <v>0</v>
      </c>
      <c r="T531" s="483">
        <v>45</v>
      </c>
      <c r="U531" s="483">
        <f t="shared" si="13"/>
        <v>45</v>
      </c>
      <c r="V531" s="630">
        <v>85</v>
      </c>
      <c r="W531" s="630">
        <v>100</v>
      </c>
      <c r="X531" s="631" t="s">
        <v>1658</v>
      </c>
      <c r="Y531" s="183">
        <v>3</v>
      </c>
      <c r="Z531" s="183">
        <v>10</v>
      </c>
      <c r="AA531" s="183">
        <v>2</v>
      </c>
      <c r="AB531" s="183">
        <v>44</v>
      </c>
      <c r="AC531" s="183">
        <v>175</v>
      </c>
      <c r="AD531" s="183">
        <v>45</v>
      </c>
      <c r="AE531" s="183">
        <v>5</v>
      </c>
      <c r="AF531" s="636">
        <f>AI531+AL531+AO531+AR531</f>
        <v>47.620000000000005</v>
      </c>
      <c r="AG531" s="492" t="s">
        <v>1548</v>
      </c>
      <c r="AH531" s="419" t="s">
        <v>1557</v>
      </c>
      <c r="AI531" s="633">
        <v>47.620000000000005</v>
      </c>
      <c r="AJ531" s="492" t="s">
        <v>1558</v>
      </c>
      <c r="AK531" s="419" t="s">
        <v>1559</v>
      </c>
      <c r="AL531" s="633">
        <v>0</v>
      </c>
      <c r="AM531" s="492" t="s">
        <v>1560</v>
      </c>
      <c r="AN531" s="419" t="s">
        <v>1557</v>
      </c>
      <c r="AO531" s="633">
        <v>0</v>
      </c>
      <c r="AP531" s="492"/>
      <c r="AQ531" s="419"/>
      <c r="AR531" s="639"/>
      <c r="AS531" s="492"/>
      <c r="AT531" s="182"/>
      <c r="AU531" s="191"/>
      <c r="AV531" s="190"/>
      <c r="AW531" s="182"/>
      <c r="AX531" s="191"/>
    </row>
    <row r="532" spans="1:50" s="88" customFormat="1" ht="106.35" x14ac:dyDescent="0.25">
      <c r="A532" s="419">
        <v>782</v>
      </c>
      <c r="B532" s="147" t="s">
        <v>8940</v>
      </c>
      <c r="C532" s="419" t="s">
        <v>1659</v>
      </c>
      <c r="D532" s="624" t="s">
        <v>1660</v>
      </c>
      <c r="E532" s="625" t="s">
        <v>1661</v>
      </c>
      <c r="F532" s="626">
        <v>20857</v>
      </c>
      <c r="G532" s="627" t="s">
        <v>1662</v>
      </c>
      <c r="H532" s="624" t="s">
        <v>1654</v>
      </c>
      <c r="I532" s="628" t="s">
        <v>1663</v>
      </c>
      <c r="J532" s="629">
        <v>102007.59</v>
      </c>
      <c r="K532" s="484" t="s">
        <v>655</v>
      </c>
      <c r="L532" s="646" t="s">
        <v>1664</v>
      </c>
      <c r="M532" s="196" t="s">
        <v>1665</v>
      </c>
      <c r="N532" s="196" t="s">
        <v>1666</v>
      </c>
      <c r="O532" s="196" t="s">
        <v>1667</v>
      </c>
      <c r="P532" s="419">
        <v>7000330</v>
      </c>
      <c r="Q532" s="483">
        <f t="shared" si="14"/>
        <v>45</v>
      </c>
      <c r="R532" s="483">
        <v>0</v>
      </c>
      <c r="S532" s="483">
        <v>0</v>
      </c>
      <c r="T532" s="483">
        <v>45</v>
      </c>
      <c r="U532" s="483">
        <f t="shared" si="13"/>
        <v>45</v>
      </c>
      <c r="V532" s="630">
        <v>85</v>
      </c>
      <c r="W532" s="630">
        <v>100</v>
      </c>
      <c r="X532" s="631" t="s">
        <v>1668</v>
      </c>
      <c r="Y532" s="183">
        <v>4</v>
      </c>
      <c r="Z532" s="183">
        <v>8</v>
      </c>
      <c r="AA532" s="183">
        <v>3</v>
      </c>
      <c r="AB532" s="183">
        <v>1</v>
      </c>
      <c r="AC532" s="183">
        <v>170</v>
      </c>
      <c r="AD532" s="183">
        <v>45</v>
      </c>
      <c r="AE532" s="183">
        <v>5</v>
      </c>
      <c r="AF532" s="632">
        <f>AI532+AL532+AO532+AR532</f>
        <v>28.57</v>
      </c>
      <c r="AG532" s="492" t="s">
        <v>1660</v>
      </c>
      <c r="AH532" s="419" t="s">
        <v>1669</v>
      </c>
      <c r="AI532" s="633">
        <v>0</v>
      </c>
      <c r="AJ532" s="492" t="s">
        <v>1670</v>
      </c>
      <c r="AK532" s="419" t="s">
        <v>1671</v>
      </c>
      <c r="AL532" s="633">
        <v>0</v>
      </c>
      <c r="AM532" s="492" t="s">
        <v>1560</v>
      </c>
      <c r="AN532" s="419" t="s">
        <v>1671</v>
      </c>
      <c r="AO532" s="633">
        <v>9.5200000000000014</v>
      </c>
      <c r="AP532" s="492" t="s">
        <v>1672</v>
      </c>
      <c r="AQ532" s="419" t="s">
        <v>1671</v>
      </c>
      <c r="AR532" s="633">
        <v>19.05</v>
      </c>
      <c r="AS532" s="492"/>
      <c r="AT532" s="182"/>
      <c r="AU532" s="191"/>
      <c r="AV532" s="190"/>
      <c r="AW532" s="182"/>
      <c r="AX532" s="191"/>
    </row>
    <row r="533" spans="1:50" s="88" customFormat="1" ht="119.65" x14ac:dyDescent="0.25">
      <c r="A533" s="419">
        <v>782</v>
      </c>
      <c r="B533" s="147" t="s">
        <v>8940</v>
      </c>
      <c r="C533" s="419" t="s">
        <v>1518</v>
      </c>
      <c r="D533" s="624" t="s">
        <v>1519</v>
      </c>
      <c r="E533" s="625" t="s">
        <v>1520</v>
      </c>
      <c r="F533" s="626">
        <v>14556</v>
      </c>
      <c r="G533" s="199" t="s">
        <v>1673</v>
      </c>
      <c r="H533" s="419">
        <v>2009</v>
      </c>
      <c r="I533" s="196" t="s">
        <v>1674</v>
      </c>
      <c r="J533" s="483">
        <v>200307.56</v>
      </c>
      <c r="K533" s="484" t="s">
        <v>677</v>
      </c>
      <c r="L533" s="637" t="s">
        <v>1523</v>
      </c>
      <c r="M533" s="638" t="s">
        <v>1524</v>
      </c>
      <c r="N533" s="196" t="s">
        <v>1675</v>
      </c>
      <c r="O533" s="638" t="s">
        <v>1676</v>
      </c>
      <c r="P533" s="425">
        <v>9000478</v>
      </c>
      <c r="Q533" s="483">
        <f t="shared" si="14"/>
        <v>45</v>
      </c>
      <c r="R533" s="483">
        <v>0</v>
      </c>
      <c r="S533" s="483">
        <v>0</v>
      </c>
      <c r="T533" s="483">
        <v>45</v>
      </c>
      <c r="U533" s="483">
        <f t="shared" si="13"/>
        <v>45</v>
      </c>
      <c r="V533" s="630">
        <v>85</v>
      </c>
      <c r="W533" s="484">
        <f>50/60*100+10/60*100</f>
        <v>100</v>
      </c>
      <c r="X533" s="631" t="s">
        <v>1677</v>
      </c>
      <c r="Y533" s="183">
        <v>3</v>
      </c>
      <c r="Z533" s="183">
        <v>10</v>
      </c>
      <c r="AA533" s="183">
        <v>5</v>
      </c>
      <c r="AB533" s="183">
        <v>44</v>
      </c>
      <c r="AC533" s="183">
        <v>77</v>
      </c>
      <c r="AD533" s="183">
        <v>45</v>
      </c>
      <c r="AE533" s="183">
        <v>5</v>
      </c>
      <c r="AF533" s="636">
        <f>AI533+AL533+AO533+AR533</f>
        <v>85.11</v>
      </c>
      <c r="AG533" s="492" t="s">
        <v>1519</v>
      </c>
      <c r="AH533" s="419" t="s">
        <v>1528</v>
      </c>
      <c r="AI533" s="633">
        <v>23.810000000000002</v>
      </c>
      <c r="AJ533" s="492" t="s">
        <v>1529</v>
      </c>
      <c r="AK533" s="419" t="s">
        <v>1528</v>
      </c>
      <c r="AL533" s="633">
        <v>24.4</v>
      </c>
      <c r="AM533" s="492" t="s">
        <v>1530</v>
      </c>
      <c r="AN533" s="419" t="s">
        <v>1528</v>
      </c>
      <c r="AO533" s="633">
        <v>36.9</v>
      </c>
      <c r="AP533" s="492"/>
      <c r="AQ533" s="419"/>
      <c r="AR533" s="639"/>
      <c r="AS533" s="492"/>
      <c r="AT533" s="419"/>
      <c r="AU533" s="639"/>
      <c r="AV533" s="190"/>
      <c r="AW533" s="182"/>
      <c r="AX533" s="191"/>
    </row>
    <row r="534" spans="1:50" s="88" customFormat="1" ht="66.5" x14ac:dyDescent="0.25">
      <c r="A534" s="419">
        <v>782</v>
      </c>
      <c r="B534" s="147" t="s">
        <v>8940</v>
      </c>
      <c r="C534" s="419" t="s">
        <v>1518</v>
      </c>
      <c r="D534" s="624" t="s">
        <v>1519</v>
      </c>
      <c r="E534" s="625" t="s">
        <v>1520</v>
      </c>
      <c r="F534" s="626">
        <v>14556</v>
      </c>
      <c r="G534" s="199" t="s">
        <v>1678</v>
      </c>
      <c r="H534" s="419">
        <v>2009</v>
      </c>
      <c r="I534" s="499" t="s">
        <v>1679</v>
      </c>
      <c r="J534" s="500">
        <v>60193.75</v>
      </c>
      <c r="K534" s="484" t="s">
        <v>677</v>
      </c>
      <c r="L534" s="637" t="s">
        <v>1523</v>
      </c>
      <c r="M534" s="638" t="s">
        <v>1524</v>
      </c>
      <c r="N534" s="196" t="s">
        <v>1680</v>
      </c>
      <c r="O534" s="638" t="s">
        <v>1681</v>
      </c>
      <c r="P534" s="425">
        <v>9000486</v>
      </c>
      <c r="Q534" s="483">
        <f t="shared" si="14"/>
        <v>45</v>
      </c>
      <c r="R534" s="483">
        <v>0</v>
      </c>
      <c r="S534" s="483">
        <v>0</v>
      </c>
      <c r="T534" s="483">
        <v>45</v>
      </c>
      <c r="U534" s="483">
        <f t="shared" si="13"/>
        <v>45</v>
      </c>
      <c r="V534" s="630">
        <v>85</v>
      </c>
      <c r="W534" s="484">
        <f>80+12/60*100</f>
        <v>100</v>
      </c>
      <c r="X534" s="631" t="s">
        <v>1682</v>
      </c>
      <c r="Y534" s="183">
        <v>3</v>
      </c>
      <c r="Z534" s="183">
        <v>10</v>
      </c>
      <c r="AA534" s="183">
        <v>5</v>
      </c>
      <c r="AB534" s="183">
        <v>44</v>
      </c>
      <c r="AC534" s="183">
        <v>77</v>
      </c>
      <c r="AD534" s="183">
        <v>45</v>
      </c>
      <c r="AE534" s="183">
        <v>5</v>
      </c>
      <c r="AF534" s="636">
        <f>AI534+AL534+AO534+AR534+AU534</f>
        <v>93.5</v>
      </c>
      <c r="AG534" s="492" t="s">
        <v>1519</v>
      </c>
      <c r="AH534" s="419" t="s">
        <v>1528</v>
      </c>
      <c r="AI534" s="633">
        <v>25.6</v>
      </c>
      <c r="AJ534" s="492" t="s">
        <v>1529</v>
      </c>
      <c r="AK534" s="419" t="s">
        <v>1528</v>
      </c>
      <c r="AL534" s="633">
        <v>33.950000000000003</v>
      </c>
      <c r="AM534" s="492" t="s">
        <v>1530</v>
      </c>
      <c r="AN534" s="419" t="s">
        <v>1528</v>
      </c>
      <c r="AO534" s="633">
        <v>33.950000000000003</v>
      </c>
      <c r="AP534" s="492"/>
      <c r="AQ534" s="419"/>
      <c r="AR534" s="639"/>
      <c r="AS534" s="492"/>
      <c r="AT534" s="419"/>
      <c r="AU534" s="639"/>
      <c r="AV534" s="190"/>
      <c r="AW534" s="182"/>
      <c r="AX534" s="191"/>
    </row>
    <row r="535" spans="1:50" s="88" customFormat="1" ht="132.94999999999999" x14ac:dyDescent="0.25">
      <c r="A535" s="419">
        <v>782</v>
      </c>
      <c r="B535" s="147" t="s">
        <v>8940</v>
      </c>
      <c r="C535" s="419" t="s">
        <v>1547</v>
      </c>
      <c r="D535" s="624" t="s">
        <v>1548</v>
      </c>
      <c r="E535" s="625" t="s">
        <v>1549</v>
      </c>
      <c r="F535" s="626">
        <v>22701</v>
      </c>
      <c r="G535" s="199" t="s">
        <v>1683</v>
      </c>
      <c r="H535" s="419">
        <v>2011</v>
      </c>
      <c r="I535" s="499" t="s">
        <v>1684</v>
      </c>
      <c r="J535" s="500">
        <v>134986.51999999999</v>
      </c>
      <c r="K535" s="484" t="s">
        <v>677</v>
      </c>
      <c r="L535" s="196" t="s">
        <v>1594</v>
      </c>
      <c r="M535" s="196" t="s">
        <v>8546</v>
      </c>
      <c r="N535" s="196" t="s">
        <v>1685</v>
      </c>
      <c r="O535" s="638" t="s">
        <v>1686</v>
      </c>
      <c r="P535" s="425">
        <v>11000563</v>
      </c>
      <c r="Q535" s="483">
        <f t="shared" si="14"/>
        <v>45</v>
      </c>
      <c r="R535" s="483">
        <v>0</v>
      </c>
      <c r="S535" s="483">
        <v>0</v>
      </c>
      <c r="T535" s="483">
        <v>45</v>
      </c>
      <c r="U535" s="483">
        <f t="shared" si="13"/>
        <v>45</v>
      </c>
      <c r="V535" s="630">
        <v>85</v>
      </c>
      <c r="W535" s="484">
        <v>100</v>
      </c>
      <c r="X535" s="631" t="s">
        <v>1687</v>
      </c>
      <c r="Y535" s="183">
        <v>3</v>
      </c>
      <c r="Z535" s="183">
        <v>10</v>
      </c>
      <c r="AA535" s="183" t="s">
        <v>1688</v>
      </c>
      <c r="AB535" s="183">
        <v>44</v>
      </c>
      <c r="AC535" s="183">
        <v>76</v>
      </c>
      <c r="AD535" s="183">
        <v>45</v>
      </c>
      <c r="AE535" s="183">
        <v>5</v>
      </c>
      <c r="AF535" s="636">
        <f>AI535+AL535+AO535</f>
        <v>55.95</v>
      </c>
      <c r="AG535" s="647" t="s">
        <v>1548</v>
      </c>
      <c r="AH535" s="419" t="s">
        <v>1557</v>
      </c>
      <c r="AI535" s="633">
        <v>55.95</v>
      </c>
      <c r="AJ535" s="505" t="s">
        <v>1558</v>
      </c>
      <c r="AK535" s="419" t="s">
        <v>1559</v>
      </c>
      <c r="AL535" s="633">
        <v>0</v>
      </c>
      <c r="AM535" s="505"/>
      <c r="AN535" s="419"/>
      <c r="AO535" s="633"/>
      <c r="AP535" s="505"/>
      <c r="AQ535" s="419"/>
      <c r="AR535" s="493"/>
      <c r="AS535" s="505"/>
      <c r="AT535" s="182"/>
      <c r="AU535" s="191"/>
      <c r="AV535" s="190"/>
      <c r="AW535" s="182"/>
      <c r="AX535" s="191"/>
    </row>
    <row r="536" spans="1:50" s="88" customFormat="1" ht="93.05" x14ac:dyDescent="0.25">
      <c r="A536" s="419">
        <v>782</v>
      </c>
      <c r="B536" s="147" t="s">
        <v>8940</v>
      </c>
      <c r="C536" s="419" t="s">
        <v>1689</v>
      </c>
      <c r="D536" s="624" t="s">
        <v>1532</v>
      </c>
      <c r="E536" s="199" t="s">
        <v>1690</v>
      </c>
      <c r="F536" s="626">
        <v>21238</v>
      </c>
      <c r="G536" s="199" t="s">
        <v>1691</v>
      </c>
      <c r="H536" s="419">
        <v>2010</v>
      </c>
      <c r="I536" s="499" t="s">
        <v>1692</v>
      </c>
      <c r="J536" s="500">
        <v>151583.87</v>
      </c>
      <c r="K536" s="484" t="s">
        <v>677</v>
      </c>
      <c r="L536" s="196" t="s">
        <v>1693</v>
      </c>
      <c r="M536" s="196" t="s">
        <v>1694</v>
      </c>
      <c r="N536" s="196" t="s">
        <v>1695</v>
      </c>
      <c r="O536" s="638" t="s">
        <v>1696</v>
      </c>
      <c r="P536" s="425">
        <v>9000598</v>
      </c>
      <c r="Q536" s="483">
        <f t="shared" si="14"/>
        <v>45</v>
      </c>
      <c r="R536" s="483">
        <v>0</v>
      </c>
      <c r="S536" s="483">
        <v>0</v>
      </c>
      <c r="T536" s="483">
        <v>45</v>
      </c>
      <c r="U536" s="483">
        <f t="shared" si="13"/>
        <v>45</v>
      </c>
      <c r="V536" s="630">
        <v>85</v>
      </c>
      <c r="W536" s="500">
        <v>100</v>
      </c>
      <c r="X536" s="631" t="s">
        <v>1697</v>
      </c>
      <c r="Y536" s="183">
        <v>4</v>
      </c>
      <c r="Z536" s="183">
        <v>4</v>
      </c>
      <c r="AA536" s="183">
        <v>6</v>
      </c>
      <c r="AB536" s="183">
        <v>46</v>
      </c>
      <c r="AC536" s="183">
        <v>82</v>
      </c>
      <c r="AD536" s="183">
        <v>45</v>
      </c>
      <c r="AE536" s="183">
        <v>5</v>
      </c>
      <c r="AF536" s="636">
        <f>AI536+AL536</f>
        <v>100</v>
      </c>
      <c r="AG536" s="492" t="s">
        <v>1698</v>
      </c>
      <c r="AH536" s="419" t="s">
        <v>1699</v>
      </c>
      <c r="AI536" s="633">
        <v>47.620000000000005</v>
      </c>
      <c r="AJ536" s="492" t="s">
        <v>1560</v>
      </c>
      <c r="AK536" s="419" t="s">
        <v>1700</v>
      </c>
      <c r="AL536" s="633">
        <v>52.38</v>
      </c>
      <c r="AM536" s="492"/>
      <c r="AN536" s="419"/>
      <c r="AO536" s="633"/>
      <c r="AP536" s="492"/>
      <c r="AQ536" s="419"/>
      <c r="AR536" s="634"/>
      <c r="AS536" s="505"/>
      <c r="AT536" s="182"/>
      <c r="AU536" s="191"/>
      <c r="AV536" s="190"/>
      <c r="AW536" s="182"/>
      <c r="AX536" s="191"/>
    </row>
    <row r="537" spans="1:50" s="88" customFormat="1" ht="319.05" x14ac:dyDescent="0.25">
      <c r="A537" s="419">
        <v>782</v>
      </c>
      <c r="B537" s="147" t="s">
        <v>8940</v>
      </c>
      <c r="C537" s="419" t="s">
        <v>1561</v>
      </c>
      <c r="D537" s="648" t="s">
        <v>1562</v>
      </c>
      <c r="E537" s="641" t="s">
        <v>1563</v>
      </c>
      <c r="F537" s="626">
        <v>26559</v>
      </c>
      <c r="G537" s="199" t="s">
        <v>1701</v>
      </c>
      <c r="H537" s="419">
        <v>2011</v>
      </c>
      <c r="I537" s="196" t="s">
        <v>1702</v>
      </c>
      <c r="J537" s="483">
        <f>107640+3887.24+3364.58+441.47</f>
        <v>115333.29000000001</v>
      </c>
      <c r="K537" s="484" t="s">
        <v>1703</v>
      </c>
      <c r="L537" s="646" t="s">
        <v>1704</v>
      </c>
      <c r="M537" s="196" t="s">
        <v>1705</v>
      </c>
      <c r="N537" s="196" t="s">
        <v>1706</v>
      </c>
      <c r="O537" s="196" t="s">
        <v>1707</v>
      </c>
      <c r="P537" s="419">
        <v>11000062</v>
      </c>
      <c r="Q537" s="649">
        <f>U537</f>
        <v>45</v>
      </c>
      <c r="R537" s="483">
        <v>0</v>
      </c>
      <c r="S537" s="650">
        <v>0</v>
      </c>
      <c r="T537" s="650">
        <v>45</v>
      </c>
      <c r="U537" s="650">
        <f>SUM(R537:T537)</f>
        <v>45</v>
      </c>
      <c r="V537" s="484">
        <v>85</v>
      </c>
      <c r="W537" s="500">
        <v>100</v>
      </c>
      <c r="X537" s="631" t="s">
        <v>1708</v>
      </c>
      <c r="Y537" s="183">
        <v>6</v>
      </c>
      <c r="Z537" s="183">
        <v>3</v>
      </c>
      <c r="AA537" s="183">
        <v>1</v>
      </c>
      <c r="AB537" s="183">
        <v>47</v>
      </c>
      <c r="AC537" s="183"/>
      <c r="AD537" s="183">
        <v>45</v>
      </c>
      <c r="AE537" s="183">
        <v>5</v>
      </c>
      <c r="AF537" s="632">
        <f>AI537+AL537+AO537+AR537</f>
        <v>13.100000000000001</v>
      </c>
      <c r="AG537" s="492" t="s">
        <v>1571</v>
      </c>
      <c r="AH537" s="419" t="s">
        <v>1572</v>
      </c>
      <c r="AI537" s="633">
        <v>0</v>
      </c>
      <c r="AJ537" s="505" t="s">
        <v>1709</v>
      </c>
      <c r="AK537" s="419" t="s">
        <v>1572</v>
      </c>
      <c r="AL537" s="633">
        <v>13.100000000000001</v>
      </c>
      <c r="AM537" s="492" t="s">
        <v>1560</v>
      </c>
      <c r="AN537" s="419" t="s">
        <v>1572</v>
      </c>
      <c r="AO537" s="633">
        <v>0</v>
      </c>
      <c r="AP537" s="651" t="s">
        <v>1517</v>
      </c>
      <c r="AQ537" s="419" t="s">
        <v>1572</v>
      </c>
      <c r="AR537" s="633">
        <v>0</v>
      </c>
      <c r="AS537" s="492"/>
      <c r="AT537" s="182"/>
      <c r="AU537" s="191"/>
      <c r="AV537" s="190"/>
      <c r="AW537" s="182"/>
      <c r="AX537" s="191"/>
    </row>
    <row r="538" spans="1:50" s="88" customFormat="1" ht="186.1" x14ac:dyDescent="0.25">
      <c r="A538" s="419">
        <v>782</v>
      </c>
      <c r="B538" s="147" t="s">
        <v>8940</v>
      </c>
      <c r="C538" s="419" t="s">
        <v>1710</v>
      </c>
      <c r="D538" s="419" t="s">
        <v>1711</v>
      </c>
      <c r="E538" s="498" t="s">
        <v>1712</v>
      </c>
      <c r="F538" s="419">
        <v>23947</v>
      </c>
      <c r="G538" s="199" t="s">
        <v>1713</v>
      </c>
      <c r="H538" s="419" t="s">
        <v>1714</v>
      </c>
      <c r="I538" s="196" t="s">
        <v>1715</v>
      </c>
      <c r="J538" s="483">
        <f>516000+169334.78</f>
        <v>685334.78</v>
      </c>
      <c r="K538" s="483" t="s">
        <v>8945</v>
      </c>
      <c r="L538" s="652" t="s">
        <v>1716</v>
      </c>
      <c r="M538" s="196" t="s">
        <v>1717</v>
      </c>
      <c r="N538" s="196" t="s">
        <v>1718</v>
      </c>
      <c r="O538" s="196" t="s">
        <v>1719</v>
      </c>
      <c r="P538" s="419">
        <v>10000450</v>
      </c>
      <c r="Q538" s="649">
        <v>45</v>
      </c>
      <c r="R538" s="483">
        <v>0</v>
      </c>
      <c r="S538" s="650">
        <v>0</v>
      </c>
      <c r="T538" s="650">
        <v>45</v>
      </c>
      <c r="U538" s="650">
        <f>SUM(R538:T538)</f>
        <v>45</v>
      </c>
      <c r="V538" s="484">
        <v>85</v>
      </c>
      <c r="W538" s="500">
        <v>100</v>
      </c>
      <c r="X538" s="631" t="s">
        <v>1720</v>
      </c>
      <c r="Y538" s="183">
        <v>6</v>
      </c>
      <c r="Z538" s="183">
        <v>1</v>
      </c>
      <c r="AA538" s="183">
        <v>3</v>
      </c>
      <c r="AB538" s="183">
        <v>14</v>
      </c>
      <c r="AC538" s="183"/>
      <c r="AD538" s="183">
        <v>45</v>
      </c>
      <c r="AE538" s="183">
        <v>2</v>
      </c>
      <c r="AF538" s="636">
        <f>AI538</f>
        <v>54.900000000000006</v>
      </c>
      <c r="AG538" s="492" t="s">
        <v>1721</v>
      </c>
      <c r="AH538" s="419" t="s">
        <v>1722</v>
      </c>
      <c r="AI538" s="633">
        <v>54.900000000000006</v>
      </c>
      <c r="AJ538" s="492"/>
      <c r="AK538" s="419"/>
      <c r="AL538" s="633">
        <v>0</v>
      </c>
      <c r="AM538" s="492"/>
      <c r="AN538" s="419"/>
      <c r="AO538" s="653"/>
      <c r="AP538" s="492"/>
      <c r="AQ538" s="419"/>
      <c r="AR538" s="654"/>
      <c r="AS538" s="492"/>
      <c r="AT538" s="182"/>
      <c r="AU538" s="191"/>
      <c r="AV538" s="190"/>
      <c r="AW538" s="182"/>
      <c r="AX538" s="191"/>
    </row>
    <row r="539" spans="1:50" s="88" customFormat="1" ht="186.1" x14ac:dyDescent="0.25">
      <c r="A539" s="419">
        <v>782</v>
      </c>
      <c r="B539" s="147" t="s">
        <v>8940</v>
      </c>
      <c r="C539" s="419" t="s">
        <v>1710</v>
      </c>
      <c r="D539" s="419" t="s">
        <v>1711</v>
      </c>
      <c r="E539" s="498" t="s">
        <v>1712</v>
      </c>
      <c r="F539" s="419">
        <v>23948</v>
      </c>
      <c r="G539" s="199" t="s">
        <v>1723</v>
      </c>
      <c r="H539" s="419">
        <v>2011</v>
      </c>
      <c r="I539" s="196" t="s">
        <v>1724</v>
      </c>
      <c r="J539" s="483">
        <f>94085.72+71165</f>
        <v>165250.72</v>
      </c>
      <c r="K539" s="483" t="s">
        <v>8946</v>
      </c>
      <c r="L539" s="652" t="s">
        <v>1725</v>
      </c>
      <c r="M539" s="196" t="s">
        <v>1726</v>
      </c>
      <c r="N539" s="196" t="s">
        <v>1718</v>
      </c>
      <c r="O539" s="196" t="s">
        <v>1727</v>
      </c>
      <c r="P539" s="419">
        <v>11000595</v>
      </c>
      <c r="Q539" s="649" t="s">
        <v>1728</v>
      </c>
      <c r="R539" s="483">
        <v>0</v>
      </c>
      <c r="S539" s="650">
        <v>0</v>
      </c>
      <c r="T539" s="649" t="s">
        <v>1728</v>
      </c>
      <c r="U539" s="649" t="s">
        <v>1728</v>
      </c>
      <c r="V539" s="484">
        <v>85</v>
      </c>
      <c r="W539" s="500">
        <v>100</v>
      </c>
      <c r="X539" s="631" t="s">
        <v>1720</v>
      </c>
      <c r="Y539" s="183">
        <v>6</v>
      </c>
      <c r="Z539" s="183">
        <v>1</v>
      </c>
      <c r="AA539" s="183">
        <v>3</v>
      </c>
      <c r="AB539" s="183">
        <v>63</v>
      </c>
      <c r="AC539" s="183"/>
      <c r="AD539" s="183">
        <v>45</v>
      </c>
      <c r="AE539" s="183">
        <v>5</v>
      </c>
      <c r="AF539" s="636">
        <f>AF538</f>
        <v>54.900000000000006</v>
      </c>
      <c r="AG539" s="492" t="s">
        <v>1721</v>
      </c>
      <c r="AH539" s="419" t="s">
        <v>1722</v>
      </c>
      <c r="AI539" s="633">
        <v>54.900000000000006</v>
      </c>
      <c r="AJ539" s="492"/>
      <c r="AK539" s="419"/>
      <c r="AL539" s="633">
        <v>0</v>
      </c>
      <c r="AM539" s="492"/>
      <c r="AN539" s="419"/>
      <c r="AO539" s="653"/>
      <c r="AP539" s="492"/>
      <c r="AQ539" s="419"/>
      <c r="AR539" s="654"/>
      <c r="AS539" s="492"/>
      <c r="AT539" s="182"/>
      <c r="AU539" s="191"/>
      <c r="AV539" s="190"/>
      <c r="AW539" s="182"/>
      <c r="AX539" s="191"/>
    </row>
    <row r="540" spans="1:50" s="88" customFormat="1" ht="106.35" x14ac:dyDescent="0.25">
      <c r="A540" s="419">
        <v>782</v>
      </c>
      <c r="B540" s="147" t="s">
        <v>8940</v>
      </c>
      <c r="C540" s="419" t="s">
        <v>1518</v>
      </c>
      <c r="D540" s="624" t="s">
        <v>1519</v>
      </c>
      <c r="E540" s="655" t="s">
        <v>1729</v>
      </c>
      <c r="F540" s="626">
        <v>14556</v>
      </c>
      <c r="G540" s="655" t="s">
        <v>1730</v>
      </c>
      <c r="H540" s="496">
        <v>2012</v>
      </c>
      <c r="I540" s="656" t="s">
        <v>1731</v>
      </c>
      <c r="J540" s="186">
        <v>112860</v>
      </c>
      <c r="K540" s="483" t="s">
        <v>1703</v>
      </c>
      <c r="L540" s="637" t="s">
        <v>1732</v>
      </c>
      <c r="M540" s="638" t="s">
        <v>1733</v>
      </c>
      <c r="N540" s="656" t="s">
        <v>1734</v>
      </c>
      <c r="O540" s="656" t="s">
        <v>1735</v>
      </c>
      <c r="P540" s="496">
        <v>12000372</v>
      </c>
      <c r="Q540" s="186">
        <v>45</v>
      </c>
      <c r="R540" s="186">
        <v>0</v>
      </c>
      <c r="S540" s="186">
        <v>0</v>
      </c>
      <c r="T540" s="186">
        <v>45</v>
      </c>
      <c r="U540" s="650">
        <f>SUM(R540:T540)</f>
        <v>45</v>
      </c>
      <c r="V540" s="630">
        <v>85</v>
      </c>
      <c r="W540" s="187">
        <v>100</v>
      </c>
      <c r="X540" s="631" t="s">
        <v>1736</v>
      </c>
      <c r="Y540" s="183">
        <v>4</v>
      </c>
      <c r="Z540" s="183">
        <v>5</v>
      </c>
      <c r="AA540" s="183">
        <v>5</v>
      </c>
      <c r="AB540" s="183">
        <v>4</v>
      </c>
      <c r="AC540" s="183"/>
      <c r="AD540" s="183">
        <v>45</v>
      </c>
      <c r="AE540" s="183">
        <v>5</v>
      </c>
      <c r="AF540" s="636">
        <f>AI540+AL540+AO540+AR540+AU540</f>
        <v>92.860000000000014</v>
      </c>
      <c r="AG540" s="492" t="s">
        <v>1519</v>
      </c>
      <c r="AH540" s="419" t="s">
        <v>1528</v>
      </c>
      <c r="AI540" s="633">
        <v>27.98</v>
      </c>
      <c r="AJ540" s="492" t="s">
        <v>1529</v>
      </c>
      <c r="AK540" s="419" t="s">
        <v>1528</v>
      </c>
      <c r="AL540" s="633">
        <v>30.36</v>
      </c>
      <c r="AM540" s="492" t="s">
        <v>1530</v>
      </c>
      <c r="AN540" s="419" t="s">
        <v>1528</v>
      </c>
      <c r="AO540" s="633">
        <v>34.520000000000003</v>
      </c>
      <c r="AP540" s="492"/>
      <c r="AQ540" s="419"/>
      <c r="AR540" s="639"/>
      <c r="AS540" s="492"/>
      <c r="AT540" s="419"/>
      <c r="AU540" s="639"/>
      <c r="AV540" s="190"/>
      <c r="AW540" s="182"/>
      <c r="AX540" s="191"/>
    </row>
    <row r="541" spans="1:50" s="88" customFormat="1" ht="66.5" x14ac:dyDescent="0.25">
      <c r="A541" s="419">
        <v>782</v>
      </c>
      <c r="B541" s="147" t="s">
        <v>8940</v>
      </c>
      <c r="C541" s="419" t="s">
        <v>1737</v>
      </c>
      <c r="D541" s="626" t="s">
        <v>1615</v>
      </c>
      <c r="E541" s="655" t="s">
        <v>1738</v>
      </c>
      <c r="F541" s="624">
        <v>2034</v>
      </c>
      <c r="G541" s="655" t="s">
        <v>1739</v>
      </c>
      <c r="H541" s="624">
        <v>2014</v>
      </c>
      <c r="I541" s="657" t="s">
        <v>1740</v>
      </c>
      <c r="J541" s="186">
        <v>20962.04</v>
      </c>
      <c r="K541" s="626" t="s">
        <v>1703</v>
      </c>
      <c r="L541" s="637" t="s">
        <v>1741</v>
      </c>
      <c r="M541" s="638" t="s">
        <v>1742</v>
      </c>
      <c r="N541" s="656" t="s">
        <v>1743</v>
      </c>
      <c r="O541" s="656" t="s">
        <v>1744</v>
      </c>
      <c r="P541" s="496">
        <v>14000303</v>
      </c>
      <c r="Q541" s="483">
        <f>U541</f>
        <v>45</v>
      </c>
      <c r="R541" s="483">
        <v>0</v>
      </c>
      <c r="S541" s="483">
        <v>0</v>
      </c>
      <c r="T541" s="483">
        <v>45</v>
      </c>
      <c r="U541" s="483">
        <f>R541+S541+T541</f>
        <v>45</v>
      </c>
      <c r="V541" s="630">
        <v>85</v>
      </c>
      <c r="W541" s="630">
        <v>80</v>
      </c>
      <c r="X541" s="631" t="s">
        <v>1745</v>
      </c>
      <c r="Y541" s="183">
        <v>3</v>
      </c>
      <c r="Z541" s="183">
        <v>10</v>
      </c>
      <c r="AA541" s="183">
        <v>6</v>
      </c>
      <c r="AB541" s="183">
        <v>46</v>
      </c>
      <c r="AC541" s="183"/>
      <c r="AD541" s="183">
        <v>45</v>
      </c>
      <c r="AE541" s="183">
        <v>5</v>
      </c>
      <c r="AF541" s="636">
        <f>AI541+AL541</f>
        <v>14.29</v>
      </c>
      <c r="AG541" s="492" t="s">
        <v>1615</v>
      </c>
      <c r="AH541" s="419" t="s">
        <v>1621</v>
      </c>
      <c r="AI541" s="633">
        <v>14.29</v>
      </c>
      <c r="AJ541" s="492" t="s">
        <v>1746</v>
      </c>
      <c r="AK541" s="419" t="s">
        <v>1621</v>
      </c>
      <c r="AL541" s="633">
        <v>0</v>
      </c>
      <c r="AM541" s="492"/>
      <c r="AN541" s="419"/>
      <c r="AO541" s="633"/>
      <c r="AP541" s="492"/>
      <c r="AQ541" s="419"/>
      <c r="AR541" s="634"/>
      <c r="AS541" s="492"/>
      <c r="AT541" s="182"/>
      <c r="AU541" s="191"/>
      <c r="AV541" s="190"/>
      <c r="AW541" s="182"/>
      <c r="AX541" s="191"/>
    </row>
    <row r="542" spans="1:50" s="88" customFormat="1" ht="66.5" x14ac:dyDescent="0.25">
      <c r="A542" s="419">
        <v>782</v>
      </c>
      <c r="B542" s="147" t="s">
        <v>8940</v>
      </c>
      <c r="C542" s="419" t="s">
        <v>1747</v>
      </c>
      <c r="D542" s="648" t="s">
        <v>1532</v>
      </c>
      <c r="E542" s="655" t="s">
        <v>1748</v>
      </c>
      <c r="F542" s="626">
        <v>17059</v>
      </c>
      <c r="G542" s="655" t="s">
        <v>1749</v>
      </c>
      <c r="H542" s="624">
        <v>2016</v>
      </c>
      <c r="I542" s="657" t="s">
        <v>1750</v>
      </c>
      <c r="J542" s="186">
        <v>62379.67</v>
      </c>
      <c r="K542" s="626" t="s">
        <v>694</v>
      </c>
      <c r="L542" s="637" t="s">
        <v>1751</v>
      </c>
      <c r="M542" s="638" t="s">
        <v>1752</v>
      </c>
      <c r="N542" s="656" t="s">
        <v>1753</v>
      </c>
      <c r="O542" s="656" t="s">
        <v>1754</v>
      </c>
      <c r="P542" s="496">
        <v>16000313</v>
      </c>
      <c r="Q542" s="483">
        <v>45</v>
      </c>
      <c r="R542" s="483">
        <v>0</v>
      </c>
      <c r="S542" s="483">
        <v>0</v>
      </c>
      <c r="T542" s="483">
        <v>45</v>
      </c>
      <c r="U542" s="483">
        <f>R542+S542+T542</f>
        <v>45</v>
      </c>
      <c r="V542" s="630">
        <v>85</v>
      </c>
      <c r="W542" s="630">
        <v>50</v>
      </c>
      <c r="X542" s="631" t="s">
        <v>1755</v>
      </c>
      <c r="Y542" s="183">
        <v>1</v>
      </c>
      <c r="Z542" s="183">
        <v>6</v>
      </c>
      <c r="AA542" s="183">
        <v>1</v>
      </c>
      <c r="AB542" s="183">
        <v>161</v>
      </c>
      <c r="AC542" s="183">
        <v>133</v>
      </c>
      <c r="AD542" s="183">
        <v>45</v>
      </c>
      <c r="AE542" s="183">
        <v>5</v>
      </c>
      <c r="AF542" s="636">
        <f>AI542</f>
        <v>80.95</v>
      </c>
      <c r="AG542" s="492" t="s">
        <v>1532</v>
      </c>
      <c r="AH542" s="419" t="s">
        <v>1539</v>
      </c>
      <c r="AI542" s="633">
        <v>80.95</v>
      </c>
      <c r="AJ542" s="492"/>
      <c r="AK542" s="419"/>
      <c r="AL542" s="633">
        <v>0</v>
      </c>
      <c r="AM542" s="492"/>
      <c r="AN542" s="419"/>
      <c r="AO542" s="633"/>
      <c r="AP542" s="492"/>
      <c r="AQ542" s="419"/>
      <c r="AR542" s="634"/>
      <c r="AS542" s="492"/>
      <c r="AT542" s="182"/>
      <c r="AU542" s="191"/>
      <c r="AV542" s="190"/>
      <c r="AW542" s="182"/>
      <c r="AX542" s="191"/>
    </row>
    <row r="543" spans="1:50" s="88" customFormat="1" ht="66.5" x14ac:dyDescent="0.25">
      <c r="A543" s="419">
        <v>782</v>
      </c>
      <c r="B543" s="147" t="s">
        <v>8940</v>
      </c>
      <c r="C543" s="419" t="s">
        <v>1497</v>
      </c>
      <c r="D543" s="658" t="s">
        <v>1498</v>
      </c>
      <c r="E543" s="655" t="s">
        <v>1756</v>
      </c>
      <c r="F543" s="659">
        <v>8782</v>
      </c>
      <c r="G543" s="655" t="s">
        <v>1757</v>
      </c>
      <c r="H543" s="659">
        <v>2015</v>
      </c>
      <c r="I543" s="660" t="s">
        <v>1758</v>
      </c>
      <c r="J543" s="186">
        <v>14575.84</v>
      </c>
      <c r="K543" s="659" t="s">
        <v>1759</v>
      </c>
      <c r="L543" s="637" t="s">
        <v>1631</v>
      </c>
      <c r="M543" s="638" t="s">
        <v>1760</v>
      </c>
      <c r="N543" s="656" t="s">
        <v>1761</v>
      </c>
      <c r="O543" s="656" t="s">
        <v>1762</v>
      </c>
      <c r="P543" s="496">
        <v>15000204</v>
      </c>
      <c r="Q543" s="483">
        <v>45</v>
      </c>
      <c r="R543" s="483">
        <v>0</v>
      </c>
      <c r="S543" s="483">
        <v>0</v>
      </c>
      <c r="T543" s="483">
        <v>45</v>
      </c>
      <c r="U543" s="483">
        <v>45</v>
      </c>
      <c r="V543" s="630">
        <v>85</v>
      </c>
      <c r="W543" s="630">
        <v>65</v>
      </c>
      <c r="X543" s="631" t="s">
        <v>1763</v>
      </c>
      <c r="Y543" s="183">
        <v>4</v>
      </c>
      <c r="Z543" s="183">
        <v>4</v>
      </c>
      <c r="AA543" s="183">
        <v>5</v>
      </c>
      <c r="AB543" s="183">
        <v>46</v>
      </c>
      <c r="AC543" s="183">
        <v>98</v>
      </c>
      <c r="AD543" s="183">
        <v>45</v>
      </c>
      <c r="AE543" s="183">
        <v>5</v>
      </c>
      <c r="AF543" s="636">
        <f>AI543</f>
        <v>90.48</v>
      </c>
      <c r="AG543" s="492" t="s">
        <v>1498</v>
      </c>
      <c r="AH543" s="419" t="s">
        <v>1507</v>
      </c>
      <c r="AI543" s="633">
        <v>90.48</v>
      </c>
      <c r="AJ543" s="492"/>
      <c r="AK543" s="419"/>
      <c r="AL543" s="633">
        <v>0</v>
      </c>
      <c r="AM543" s="492"/>
      <c r="AN543" s="419"/>
      <c r="AO543" s="633"/>
      <c r="AP543" s="492"/>
      <c r="AQ543" s="419"/>
      <c r="AR543" s="634"/>
      <c r="AS543" s="492"/>
      <c r="AT543" s="182"/>
      <c r="AU543" s="191"/>
      <c r="AV543" s="190"/>
      <c r="AW543" s="182"/>
      <c r="AX543" s="191"/>
    </row>
    <row r="544" spans="1:50" s="88" customFormat="1" ht="66.5" x14ac:dyDescent="0.25">
      <c r="A544" s="419">
        <v>782</v>
      </c>
      <c r="B544" s="147" t="s">
        <v>8940</v>
      </c>
      <c r="C544" s="419" t="s">
        <v>1764</v>
      </c>
      <c r="D544" s="626" t="s">
        <v>1660</v>
      </c>
      <c r="E544" s="655" t="s">
        <v>1765</v>
      </c>
      <c r="F544" s="624">
        <v>23468</v>
      </c>
      <c r="G544" s="655" t="s">
        <v>1766</v>
      </c>
      <c r="H544" s="624">
        <v>2015</v>
      </c>
      <c r="I544" s="657" t="s">
        <v>1767</v>
      </c>
      <c r="J544" s="186">
        <v>21619.47</v>
      </c>
      <c r="K544" s="626" t="s">
        <v>8947</v>
      </c>
      <c r="L544" s="637" t="s">
        <v>1768</v>
      </c>
      <c r="M544" s="638" t="s">
        <v>1769</v>
      </c>
      <c r="N544" s="656" t="s">
        <v>1770</v>
      </c>
      <c r="O544" s="656" t="s">
        <v>1771</v>
      </c>
      <c r="P544" s="496">
        <v>15000158</v>
      </c>
      <c r="Q544" s="483">
        <v>45</v>
      </c>
      <c r="R544" s="483">
        <v>0</v>
      </c>
      <c r="S544" s="483">
        <v>0</v>
      </c>
      <c r="T544" s="483">
        <v>45</v>
      </c>
      <c r="U544" s="483">
        <v>45</v>
      </c>
      <c r="V544" s="630">
        <v>85</v>
      </c>
      <c r="W544" s="630">
        <v>67</v>
      </c>
      <c r="X544" s="631" t="s">
        <v>1772</v>
      </c>
      <c r="Y544" s="183">
        <v>4</v>
      </c>
      <c r="Z544" s="183">
        <v>9</v>
      </c>
      <c r="AA544" s="183">
        <v>3</v>
      </c>
      <c r="AB544" s="183">
        <v>32</v>
      </c>
      <c r="AC544" s="183"/>
      <c r="AD544" s="183">
        <v>45</v>
      </c>
      <c r="AE544" s="183">
        <v>5</v>
      </c>
      <c r="AF544" s="636">
        <f>AI544+AL544+AO544</f>
        <v>66.77</v>
      </c>
      <c r="AG544" s="492" t="s">
        <v>1660</v>
      </c>
      <c r="AH544" s="419" t="s">
        <v>1669</v>
      </c>
      <c r="AI544" s="633">
        <v>0</v>
      </c>
      <c r="AJ544" s="492" t="s">
        <v>1746</v>
      </c>
      <c r="AK544" s="419" t="s">
        <v>1669</v>
      </c>
      <c r="AL544" s="633">
        <v>66.77</v>
      </c>
      <c r="AM544" s="492" t="s">
        <v>1773</v>
      </c>
      <c r="AN544" s="419" t="s">
        <v>1669</v>
      </c>
      <c r="AO544" s="633">
        <v>0</v>
      </c>
      <c r="AP544" s="492"/>
      <c r="AQ544" s="419"/>
      <c r="AR544" s="634"/>
      <c r="AS544" s="492"/>
      <c r="AT544" s="182"/>
      <c r="AU544" s="191"/>
      <c r="AV544" s="190"/>
      <c r="AW544" s="182"/>
      <c r="AX544" s="191"/>
    </row>
    <row r="545" spans="1:50" s="88" customFormat="1" ht="79.75" x14ac:dyDescent="0.25">
      <c r="A545" s="419">
        <v>782</v>
      </c>
      <c r="B545" s="147" t="s">
        <v>8940</v>
      </c>
      <c r="C545" s="419" t="s">
        <v>1561</v>
      </c>
      <c r="D545" s="626" t="s">
        <v>1562</v>
      </c>
      <c r="E545" s="641" t="s">
        <v>1563</v>
      </c>
      <c r="F545" s="626">
        <v>26559</v>
      </c>
      <c r="G545" s="655" t="s">
        <v>1774</v>
      </c>
      <c r="H545" s="624">
        <v>2015</v>
      </c>
      <c r="I545" s="657" t="s">
        <v>1775</v>
      </c>
      <c r="J545" s="186">
        <v>42294.38</v>
      </c>
      <c r="K545" s="626" t="s">
        <v>8947</v>
      </c>
      <c r="L545" s="637" t="s">
        <v>1776</v>
      </c>
      <c r="M545" s="638" t="s">
        <v>1777</v>
      </c>
      <c r="N545" s="656" t="s">
        <v>1778</v>
      </c>
      <c r="O545" s="656" t="s">
        <v>1779</v>
      </c>
      <c r="P545" s="496">
        <v>15000301</v>
      </c>
      <c r="Q545" s="483">
        <v>45</v>
      </c>
      <c r="R545" s="483">
        <v>0</v>
      </c>
      <c r="S545" s="483">
        <v>0</v>
      </c>
      <c r="T545" s="483">
        <v>45</v>
      </c>
      <c r="U545" s="483">
        <v>45</v>
      </c>
      <c r="V545" s="630">
        <v>85</v>
      </c>
      <c r="W545" s="630">
        <v>60</v>
      </c>
      <c r="X545" s="631" t="s">
        <v>1780</v>
      </c>
      <c r="Y545" s="183">
        <v>6</v>
      </c>
      <c r="Z545" s="183">
        <v>3</v>
      </c>
      <c r="AA545" s="183">
        <v>1</v>
      </c>
      <c r="AB545" s="183"/>
      <c r="AC545" s="183"/>
      <c r="AD545" s="183">
        <v>45</v>
      </c>
      <c r="AE545" s="183">
        <v>5</v>
      </c>
      <c r="AF545" s="636">
        <f>AI545+AL545+AO545</f>
        <v>11.31</v>
      </c>
      <c r="AG545" s="492" t="s">
        <v>1562</v>
      </c>
      <c r="AH545" s="419" t="s">
        <v>1572</v>
      </c>
      <c r="AI545" s="633">
        <v>0</v>
      </c>
      <c r="AJ545" s="492" t="s">
        <v>1517</v>
      </c>
      <c r="AK545" s="419" t="s">
        <v>1572</v>
      </c>
      <c r="AL545" s="633">
        <v>11.31</v>
      </c>
      <c r="AM545" s="492" t="s">
        <v>1746</v>
      </c>
      <c r="AN545" s="419" t="s">
        <v>1572</v>
      </c>
      <c r="AO545" s="633">
        <v>0</v>
      </c>
      <c r="AP545" s="492"/>
      <c r="AQ545" s="419"/>
      <c r="AR545" s="634"/>
      <c r="AS545" s="492"/>
      <c r="AT545" s="182"/>
      <c r="AU545" s="191"/>
      <c r="AV545" s="190"/>
      <c r="AW545" s="182"/>
      <c r="AX545" s="191"/>
    </row>
    <row r="546" spans="1:50" s="88" customFormat="1" ht="119.65" x14ac:dyDescent="0.25">
      <c r="A546" s="419">
        <v>782</v>
      </c>
      <c r="B546" s="147" t="s">
        <v>8940</v>
      </c>
      <c r="C546" s="419" t="s">
        <v>1508</v>
      </c>
      <c r="D546" s="626" t="s">
        <v>1509</v>
      </c>
      <c r="E546" s="641" t="s">
        <v>1781</v>
      </c>
      <c r="F546" s="626">
        <v>5566</v>
      </c>
      <c r="G546" s="655" t="s">
        <v>1782</v>
      </c>
      <c r="H546" s="624">
        <v>2016</v>
      </c>
      <c r="I546" s="657" t="s">
        <v>1783</v>
      </c>
      <c r="J546" s="186">
        <v>65766.48</v>
      </c>
      <c r="K546" s="626" t="s">
        <v>694</v>
      </c>
      <c r="L546" s="637" t="s">
        <v>1784</v>
      </c>
      <c r="M546" s="638" t="s">
        <v>1785</v>
      </c>
      <c r="N546" s="656" t="s">
        <v>1786</v>
      </c>
      <c r="O546" s="656" t="s">
        <v>1787</v>
      </c>
      <c r="P546" s="496">
        <v>1600040</v>
      </c>
      <c r="Q546" s="483">
        <v>45</v>
      </c>
      <c r="R546" s="483">
        <v>0</v>
      </c>
      <c r="S546" s="483">
        <v>0</v>
      </c>
      <c r="T546" s="483">
        <v>45</v>
      </c>
      <c r="U546" s="483">
        <v>45</v>
      </c>
      <c r="V546" s="630">
        <v>85</v>
      </c>
      <c r="W546" s="630">
        <v>56</v>
      </c>
      <c r="X546" s="631" t="s">
        <v>1788</v>
      </c>
      <c r="Y546" s="183">
        <v>4</v>
      </c>
      <c r="Z546" s="183">
        <v>3</v>
      </c>
      <c r="AA546" s="183">
        <v>1</v>
      </c>
      <c r="AB546" s="183">
        <v>4</v>
      </c>
      <c r="AC546" s="183">
        <v>132</v>
      </c>
      <c r="AD546" s="183">
        <v>45</v>
      </c>
      <c r="AE546" s="183">
        <v>5</v>
      </c>
      <c r="AF546" s="636">
        <f>AI546+AL546</f>
        <v>100</v>
      </c>
      <c r="AG546" s="492" t="s">
        <v>1509</v>
      </c>
      <c r="AH546" s="419" t="s">
        <v>1516</v>
      </c>
      <c r="AI546" s="633">
        <v>100</v>
      </c>
      <c r="AJ546" s="492" t="s">
        <v>1517</v>
      </c>
      <c r="AK546" s="419" t="s">
        <v>1516</v>
      </c>
      <c r="AL546" s="633">
        <v>0</v>
      </c>
      <c r="AM546" s="492"/>
      <c r="AN546" s="419"/>
      <c r="AO546" s="633"/>
      <c r="AP546" s="492"/>
      <c r="AQ546" s="419"/>
      <c r="AR546" s="634"/>
      <c r="AS546" s="492"/>
      <c r="AT546" s="182"/>
      <c r="AU546" s="191"/>
      <c r="AV546" s="190"/>
      <c r="AW546" s="182"/>
      <c r="AX546" s="191"/>
    </row>
    <row r="547" spans="1:50" s="88" customFormat="1" ht="146.25" x14ac:dyDescent="0.25">
      <c r="A547" s="419">
        <v>782</v>
      </c>
      <c r="B547" s="147" t="s">
        <v>8940</v>
      </c>
      <c r="C547" s="419" t="s">
        <v>1518</v>
      </c>
      <c r="D547" s="425" t="s">
        <v>1519</v>
      </c>
      <c r="E547" s="509" t="s">
        <v>1520</v>
      </c>
      <c r="F547" s="508">
        <v>14556</v>
      </c>
      <c r="G547" s="655" t="s">
        <v>1789</v>
      </c>
      <c r="H547" s="508">
        <v>2016</v>
      </c>
      <c r="I547" s="656" t="s">
        <v>1790</v>
      </c>
      <c r="J547" s="510">
        <v>195200</v>
      </c>
      <c r="K547" s="508" t="s">
        <v>694</v>
      </c>
      <c r="L547" s="656" t="s">
        <v>1791</v>
      </c>
      <c r="M547" s="656" t="s">
        <v>1792</v>
      </c>
      <c r="N547" s="656" t="s">
        <v>1793</v>
      </c>
      <c r="O547" s="656" t="s">
        <v>1794</v>
      </c>
      <c r="P547" s="508">
        <v>16000114</v>
      </c>
      <c r="Q547" s="510">
        <v>45</v>
      </c>
      <c r="R547" s="510">
        <v>0</v>
      </c>
      <c r="S547" s="510">
        <v>0</v>
      </c>
      <c r="T547" s="510">
        <v>45</v>
      </c>
      <c r="U547" s="483">
        <v>45</v>
      </c>
      <c r="V547" s="630">
        <v>85</v>
      </c>
      <c r="W547" s="630">
        <v>53</v>
      </c>
      <c r="X547" s="631" t="s">
        <v>1795</v>
      </c>
      <c r="Y547" s="183">
        <v>3</v>
      </c>
      <c r="Z547" s="183">
        <v>5</v>
      </c>
      <c r="AA547" s="183">
        <v>1</v>
      </c>
      <c r="AB547" s="183">
        <v>4</v>
      </c>
      <c r="AC547" s="183">
        <v>3</v>
      </c>
      <c r="AD547" s="183">
        <v>45</v>
      </c>
      <c r="AE547" s="183">
        <v>5</v>
      </c>
      <c r="AF547" s="636">
        <f>AI547+AL547+AO547+AR547+AU547</f>
        <v>91.07</v>
      </c>
      <c r="AG547" s="492" t="s">
        <v>1519</v>
      </c>
      <c r="AH547" s="419" t="s">
        <v>1528</v>
      </c>
      <c r="AI547" s="633">
        <v>32.14</v>
      </c>
      <c r="AJ547" s="492" t="s">
        <v>1529</v>
      </c>
      <c r="AK547" s="419" t="s">
        <v>1528</v>
      </c>
      <c r="AL547" s="633">
        <v>29.759999999999998</v>
      </c>
      <c r="AM547" s="492" t="s">
        <v>1530</v>
      </c>
      <c r="AN547" s="419" t="s">
        <v>1528</v>
      </c>
      <c r="AO547" s="633">
        <v>29.17</v>
      </c>
      <c r="AP547" s="492"/>
      <c r="AQ547" s="419"/>
      <c r="AR547" s="639"/>
      <c r="AS547" s="492"/>
      <c r="AT547" s="419"/>
      <c r="AU547" s="639"/>
      <c r="AV547" s="190"/>
      <c r="AW547" s="182"/>
      <c r="AX547" s="191"/>
    </row>
    <row r="548" spans="1:50" s="88" customFormat="1" ht="119.65" x14ac:dyDescent="0.25">
      <c r="A548" s="419">
        <v>782</v>
      </c>
      <c r="B548" s="147" t="s">
        <v>8940</v>
      </c>
      <c r="C548" s="419" t="s">
        <v>1518</v>
      </c>
      <c r="D548" s="626" t="s">
        <v>1562</v>
      </c>
      <c r="E548" s="641" t="s">
        <v>1563</v>
      </c>
      <c r="F548" s="626">
        <v>26559</v>
      </c>
      <c r="G548" s="655" t="s">
        <v>1796</v>
      </c>
      <c r="H548" s="508">
        <v>2016</v>
      </c>
      <c r="I548" s="656" t="s">
        <v>1797</v>
      </c>
      <c r="J548" s="510">
        <v>86010</v>
      </c>
      <c r="K548" s="508" t="s">
        <v>694</v>
      </c>
      <c r="L548" s="656" t="s">
        <v>1798</v>
      </c>
      <c r="M548" s="656" t="s">
        <v>1799</v>
      </c>
      <c r="N548" s="656" t="s">
        <v>1800</v>
      </c>
      <c r="O548" s="656" t="s">
        <v>1801</v>
      </c>
      <c r="P548" s="508">
        <v>16000117</v>
      </c>
      <c r="Q548" s="510">
        <v>45</v>
      </c>
      <c r="R548" s="510">
        <v>0</v>
      </c>
      <c r="S548" s="510">
        <v>0</v>
      </c>
      <c r="T548" s="510">
        <v>45</v>
      </c>
      <c r="U548" s="483">
        <v>45</v>
      </c>
      <c r="V548" s="630">
        <v>85</v>
      </c>
      <c r="W548" s="630">
        <v>55</v>
      </c>
      <c r="X548" s="631" t="s">
        <v>1802</v>
      </c>
      <c r="Y548" s="183">
        <v>3</v>
      </c>
      <c r="Z548" s="183">
        <v>4</v>
      </c>
      <c r="AA548" s="183">
        <v>1</v>
      </c>
      <c r="AB548" s="183">
        <v>46</v>
      </c>
      <c r="AC548" s="183">
        <v>88</v>
      </c>
      <c r="AD548" s="183">
        <v>45</v>
      </c>
      <c r="AE548" s="183">
        <v>5</v>
      </c>
      <c r="AF548" s="636">
        <f>AI548+AL548+AO548</f>
        <v>39.290000000000006</v>
      </c>
      <c r="AG548" s="492" t="s">
        <v>1709</v>
      </c>
      <c r="AH548" s="419" t="s">
        <v>1572</v>
      </c>
      <c r="AI548" s="633">
        <v>0</v>
      </c>
      <c r="AJ548" s="492" t="s">
        <v>1560</v>
      </c>
      <c r="AK548" s="419" t="s">
        <v>1572</v>
      </c>
      <c r="AL548" s="633">
        <v>39.290000000000006</v>
      </c>
      <c r="AM548" s="492" t="s">
        <v>1803</v>
      </c>
      <c r="AN548" s="419" t="s">
        <v>1572</v>
      </c>
      <c r="AO548" s="633">
        <v>0</v>
      </c>
      <c r="AP548" s="514"/>
      <c r="AQ548" s="419"/>
      <c r="AR548" s="515"/>
      <c r="AS548" s="514"/>
      <c r="AT548" s="182"/>
      <c r="AU548" s="191"/>
      <c r="AV548" s="190"/>
      <c r="AW548" s="182"/>
      <c r="AX548" s="191"/>
    </row>
    <row r="549" spans="1:50" s="88" customFormat="1" ht="79.75" x14ac:dyDescent="0.25">
      <c r="A549" s="419">
        <v>782</v>
      </c>
      <c r="B549" s="147" t="s">
        <v>8940</v>
      </c>
      <c r="C549" s="419" t="s">
        <v>1518</v>
      </c>
      <c r="D549" s="626" t="s">
        <v>1698</v>
      </c>
      <c r="E549" s="655" t="s">
        <v>1690</v>
      </c>
      <c r="F549" s="624">
        <v>21238</v>
      </c>
      <c r="G549" s="655" t="s">
        <v>1804</v>
      </c>
      <c r="H549" s="508">
        <v>2016</v>
      </c>
      <c r="I549" s="656" t="s">
        <v>1805</v>
      </c>
      <c r="J549" s="510">
        <v>129761.86</v>
      </c>
      <c r="K549" s="508" t="s">
        <v>694</v>
      </c>
      <c r="L549" s="656" t="s">
        <v>1806</v>
      </c>
      <c r="M549" s="656" t="s">
        <v>1807</v>
      </c>
      <c r="N549" s="656" t="s">
        <v>1808</v>
      </c>
      <c r="O549" s="656" t="s">
        <v>1809</v>
      </c>
      <c r="P549" s="508">
        <v>15000352</v>
      </c>
      <c r="Q549" s="510">
        <v>45</v>
      </c>
      <c r="R549" s="510">
        <v>0</v>
      </c>
      <c r="S549" s="510">
        <v>0</v>
      </c>
      <c r="T549" s="510">
        <v>45</v>
      </c>
      <c r="U549" s="483">
        <v>45</v>
      </c>
      <c r="V549" s="630">
        <v>85</v>
      </c>
      <c r="W549" s="630">
        <v>45</v>
      </c>
      <c r="X549" s="631" t="s">
        <v>1810</v>
      </c>
      <c r="Y549" s="183">
        <v>4</v>
      </c>
      <c r="Z549" s="183">
        <v>3</v>
      </c>
      <c r="AA549" s="183">
        <v>1</v>
      </c>
      <c r="AB549" s="183">
        <v>60</v>
      </c>
      <c r="AC549" s="183">
        <v>44</v>
      </c>
      <c r="AD549" s="183">
        <v>45</v>
      </c>
      <c r="AE549" s="183">
        <v>5</v>
      </c>
      <c r="AF549" s="636">
        <f>AI549+AL549</f>
        <v>100</v>
      </c>
      <c r="AG549" s="492" t="s">
        <v>1698</v>
      </c>
      <c r="AH549" s="419" t="s">
        <v>1699</v>
      </c>
      <c r="AI549" s="633">
        <v>47.620000000000005</v>
      </c>
      <c r="AJ549" s="492" t="s">
        <v>1560</v>
      </c>
      <c r="AK549" s="419" t="s">
        <v>1811</v>
      </c>
      <c r="AL549" s="633">
        <v>52.38</v>
      </c>
      <c r="AM549" s="492"/>
      <c r="AN549" s="419"/>
      <c r="AO549" s="633"/>
      <c r="AP549" s="514"/>
      <c r="AQ549" s="419"/>
      <c r="AR549" s="515"/>
      <c r="AS549" s="514"/>
      <c r="AT549" s="182"/>
      <c r="AU549" s="191"/>
      <c r="AV549" s="190"/>
      <c r="AW549" s="182"/>
      <c r="AX549" s="191"/>
    </row>
    <row r="550" spans="1:50" s="88" customFormat="1" ht="146.25" x14ac:dyDescent="0.25">
      <c r="A550" s="419">
        <v>782</v>
      </c>
      <c r="B550" s="147" t="s">
        <v>8940</v>
      </c>
      <c r="C550" s="419" t="s">
        <v>1689</v>
      </c>
      <c r="D550" s="624" t="s">
        <v>1698</v>
      </c>
      <c r="E550" s="625" t="s">
        <v>1690</v>
      </c>
      <c r="F550" s="626">
        <v>21238</v>
      </c>
      <c r="G550" s="655" t="s">
        <v>1812</v>
      </c>
      <c r="H550" s="624">
        <v>2016</v>
      </c>
      <c r="I550" s="656" t="s">
        <v>1813</v>
      </c>
      <c r="J550" s="629">
        <v>55144</v>
      </c>
      <c r="K550" s="419" t="s">
        <v>694</v>
      </c>
      <c r="L550" s="196" t="s">
        <v>1814</v>
      </c>
      <c r="M550" s="656" t="s">
        <v>1815</v>
      </c>
      <c r="N550" s="196" t="s">
        <v>1816</v>
      </c>
      <c r="O550" s="196" t="s">
        <v>8553</v>
      </c>
      <c r="P550" s="419">
        <v>16000483</v>
      </c>
      <c r="Q550" s="483">
        <f t="shared" ref="Q550:Q555" si="15">U550</f>
        <v>45</v>
      </c>
      <c r="R550" s="483">
        <v>0</v>
      </c>
      <c r="S550" s="483">
        <v>0</v>
      </c>
      <c r="T550" s="483">
        <v>45</v>
      </c>
      <c r="U550" s="483">
        <f t="shared" ref="U550:U555" si="16">R550+S550+T550</f>
        <v>45</v>
      </c>
      <c r="V550" s="630">
        <v>85</v>
      </c>
      <c r="W550" s="630">
        <v>40</v>
      </c>
      <c r="X550" s="631" t="s">
        <v>1817</v>
      </c>
      <c r="Y550" s="183">
        <v>4</v>
      </c>
      <c r="Z550" s="183">
        <v>4</v>
      </c>
      <c r="AA550" s="183">
        <v>5</v>
      </c>
      <c r="AB550" s="183">
        <v>46</v>
      </c>
      <c r="AC550" s="183">
        <v>73</v>
      </c>
      <c r="AD550" s="183">
        <v>45</v>
      </c>
      <c r="AE550" s="419">
        <v>5</v>
      </c>
      <c r="AF550" s="636">
        <f>AI550+AL550</f>
        <v>100</v>
      </c>
      <c r="AG550" s="492" t="s">
        <v>1698</v>
      </c>
      <c r="AH550" s="419" t="s">
        <v>1699</v>
      </c>
      <c r="AI550" s="633">
        <v>47.620000000000005</v>
      </c>
      <c r="AJ550" s="492" t="s">
        <v>1560</v>
      </c>
      <c r="AK550" s="419" t="s">
        <v>1699</v>
      </c>
      <c r="AL550" s="633">
        <v>52.38</v>
      </c>
      <c r="AM550" s="492"/>
      <c r="AN550" s="419"/>
      <c r="AO550" s="633"/>
      <c r="AP550" s="514"/>
      <c r="AQ550" s="419"/>
      <c r="AR550" s="515"/>
      <c r="AS550" s="514"/>
      <c r="AT550" s="182"/>
      <c r="AU550" s="191"/>
      <c r="AV550" s="190"/>
      <c r="AW550" s="182"/>
      <c r="AX550" s="191"/>
    </row>
    <row r="551" spans="1:50" s="88" customFormat="1" ht="66.5" x14ac:dyDescent="0.25">
      <c r="A551" s="419">
        <v>782</v>
      </c>
      <c r="B551" s="147" t="s">
        <v>8940</v>
      </c>
      <c r="C551" s="419" t="s">
        <v>1584</v>
      </c>
      <c r="D551" s="624" t="s">
        <v>1532</v>
      </c>
      <c r="E551" s="625" t="s">
        <v>1818</v>
      </c>
      <c r="F551" s="626">
        <v>13026</v>
      </c>
      <c r="G551" s="655" t="s">
        <v>1819</v>
      </c>
      <c r="H551" s="624">
        <v>2016</v>
      </c>
      <c r="I551" s="656" t="s">
        <v>1820</v>
      </c>
      <c r="J551" s="629">
        <v>131167.07999999999</v>
      </c>
      <c r="K551" s="419" t="s">
        <v>694</v>
      </c>
      <c r="L551" s="196" t="s">
        <v>1821</v>
      </c>
      <c r="M551" s="196" t="s">
        <v>1822</v>
      </c>
      <c r="N551" s="196" t="s">
        <v>1823</v>
      </c>
      <c r="O551" s="196" t="s">
        <v>1824</v>
      </c>
      <c r="P551" s="419">
        <v>16000422</v>
      </c>
      <c r="Q551" s="483">
        <f t="shared" si="15"/>
        <v>45</v>
      </c>
      <c r="R551" s="483">
        <v>0</v>
      </c>
      <c r="S551" s="483">
        <v>0</v>
      </c>
      <c r="T551" s="483">
        <v>45</v>
      </c>
      <c r="U551" s="483">
        <f t="shared" si="16"/>
        <v>45</v>
      </c>
      <c r="V551" s="630">
        <v>85</v>
      </c>
      <c r="W551" s="630">
        <v>40</v>
      </c>
      <c r="X551" s="631" t="s">
        <v>1825</v>
      </c>
      <c r="Y551" s="183">
        <v>3</v>
      </c>
      <c r="Z551" s="183">
        <v>8</v>
      </c>
      <c r="AA551" s="183">
        <v>1</v>
      </c>
      <c r="AB551" s="183">
        <v>42</v>
      </c>
      <c r="AC551" s="183">
        <v>78</v>
      </c>
      <c r="AD551" s="183">
        <v>45</v>
      </c>
      <c r="AE551" s="419">
        <v>5</v>
      </c>
      <c r="AF551" s="636">
        <f>AI551+AL551</f>
        <v>90.48</v>
      </c>
      <c r="AG551" s="492" t="s">
        <v>1532</v>
      </c>
      <c r="AH551" s="419" t="s">
        <v>1539</v>
      </c>
      <c r="AI551" s="633">
        <v>90.48</v>
      </c>
      <c r="AJ551" s="492" t="s">
        <v>1560</v>
      </c>
      <c r="AK551" s="419" t="s">
        <v>1539</v>
      </c>
      <c r="AL551" s="633">
        <v>0</v>
      </c>
      <c r="AM551" s="492"/>
      <c r="AN551" s="419"/>
      <c r="AO551" s="633"/>
      <c r="AP551" s="514"/>
      <c r="AQ551" s="419"/>
      <c r="AR551" s="515"/>
      <c r="AS551" s="514"/>
      <c r="AT551" s="182"/>
      <c r="AU551" s="191"/>
      <c r="AV551" s="190"/>
      <c r="AW551" s="182"/>
      <c r="AX551" s="191"/>
    </row>
    <row r="552" spans="1:50" s="88" customFormat="1" ht="132.94999999999999" x14ac:dyDescent="0.25">
      <c r="A552" s="419">
        <v>782</v>
      </c>
      <c r="B552" s="147" t="s">
        <v>8940</v>
      </c>
      <c r="C552" s="419" t="s">
        <v>1497</v>
      </c>
      <c r="D552" s="624" t="s">
        <v>1498</v>
      </c>
      <c r="E552" s="625" t="s">
        <v>8948</v>
      </c>
      <c r="F552" s="626">
        <v>20270</v>
      </c>
      <c r="G552" s="655" t="s">
        <v>1826</v>
      </c>
      <c r="H552" s="624">
        <v>2018</v>
      </c>
      <c r="I552" s="185" t="s">
        <v>1827</v>
      </c>
      <c r="J552" s="629">
        <v>90016.48</v>
      </c>
      <c r="K552" s="419" t="s">
        <v>800</v>
      </c>
      <c r="L552" s="185" t="s">
        <v>1828</v>
      </c>
      <c r="M552" s="185" t="s">
        <v>1829</v>
      </c>
      <c r="N552" s="185" t="s">
        <v>1830</v>
      </c>
      <c r="O552" s="185" t="s">
        <v>1831</v>
      </c>
      <c r="P552" s="419">
        <v>18000161</v>
      </c>
      <c r="Q552" s="483">
        <f t="shared" si="15"/>
        <v>45</v>
      </c>
      <c r="R552" s="483">
        <v>0</v>
      </c>
      <c r="S552" s="483">
        <v>0</v>
      </c>
      <c r="T552" s="483">
        <v>45</v>
      </c>
      <c r="U552" s="483">
        <f t="shared" si="16"/>
        <v>45</v>
      </c>
      <c r="V552" s="630">
        <v>0</v>
      </c>
      <c r="W552" s="630">
        <v>10</v>
      </c>
      <c r="X552" s="631" t="s">
        <v>1832</v>
      </c>
      <c r="Y552" s="182">
        <v>3</v>
      </c>
      <c r="Z552" s="182">
        <v>4</v>
      </c>
      <c r="AA552" s="182">
        <v>4</v>
      </c>
      <c r="AB552" s="182">
        <v>46</v>
      </c>
      <c r="AC552" s="183">
        <v>116</v>
      </c>
      <c r="AD552" s="183">
        <v>45</v>
      </c>
      <c r="AE552" s="419">
        <v>5</v>
      </c>
      <c r="AF552" s="636">
        <f>AI552+AL552+AO552+AR552</f>
        <v>45.839999999999996</v>
      </c>
      <c r="AG552" s="492" t="s">
        <v>1833</v>
      </c>
      <c r="AH552" s="419" t="s">
        <v>1834</v>
      </c>
      <c r="AI552" s="633">
        <v>44.05</v>
      </c>
      <c r="AJ552" s="492" t="s">
        <v>1560</v>
      </c>
      <c r="AK552" s="419" t="s">
        <v>1835</v>
      </c>
      <c r="AL552" s="633">
        <v>1.79</v>
      </c>
      <c r="AM552" s="492"/>
      <c r="AN552" s="419"/>
      <c r="AO552" s="633"/>
      <c r="AP552" s="492"/>
      <c r="AQ552" s="419"/>
      <c r="AR552" s="634"/>
      <c r="AS552" s="190"/>
      <c r="AT552" s="182"/>
      <c r="AU552" s="191"/>
      <c r="AV552" s="190"/>
      <c r="AW552" s="182"/>
      <c r="AX552" s="191"/>
    </row>
    <row r="553" spans="1:50" s="88" customFormat="1" ht="119.65" x14ac:dyDescent="0.25">
      <c r="A553" s="419">
        <v>782</v>
      </c>
      <c r="B553" s="147" t="s">
        <v>8940</v>
      </c>
      <c r="C553" s="419" t="s">
        <v>1497</v>
      </c>
      <c r="D553" s="183" t="s">
        <v>1601</v>
      </c>
      <c r="E553" s="625" t="s">
        <v>8949</v>
      </c>
      <c r="F553" s="626">
        <v>13469</v>
      </c>
      <c r="G553" s="655" t="s">
        <v>8987</v>
      </c>
      <c r="H553" s="626" t="s">
        <v>1836</v>
      </c>
      <c r="I553" s="656" t="s">
        <v>1837</v>
      </c>
      <c r="J553" s="661">
        <v>236767.5</v>
      </c>
      <c r="K553" s="419" t="s">
        <v>800</v>
      </c>
      <c r="L553" s="185" t="s">
        <v>1838</v>
      </c>
      <c r="M553" s="185" t="s">
        <v>1839</v>
      </c>
      <c r="N553" s="185" t="s">
        <v>1840</v>
      </c>
      <c r="O553" s="185" t="s">
        <v>1841</v>
      </c>
      <c r="P553" s="182">
        <v>16000357</v>
      </c>
      <c r="Q553" s="483">
        <f t="shared" si="15"/>
        <v>45</v>
      </c>
      <c r="R553" s="483">
        <v>0</v>
      </c>
      <c r="S553" s="483">
        <v>0</v>
      </c>
      <c r="T553" s="483">
        <v>45</v>
      </c>
      <c r="U553" s="483">
        <f t="shared" si="16"/>
        <v>45</v>
      </c>
      <c r="V553" s="630">
        <v>0</v>
      </c>
      <c r="W553" s="630">
        <v>0</v>
      </c>
      <c r="X553" s="631" t="s">
        <v>1842</v>
      </c>
      <c r="Y553" s="182">
        <v>3</v>
      </c>
      <c r="Z553" s="182">
        <v>10</v>
      </c>
      <c r="AA553" s="182">
        <v>3</v>
      </c>
      <c r="AB553" s="182">
        <v>46</v>
      </c>
      <c r="AC553" s="183">
        <v>10</v>
      </c>
      <c r="AD553" s="183">
        <v>45</v>
      </c>
      <c r="AE553" s="182">
        <v>5</v>
      </c>
      <c r="AF553" s="636">
        <f>AI553+AL553</f>
        <v>100</v>
      </c>
      <c r="AG553" s="492" t="s">
        <v>1601</v>
      </c>
      <c r="AH553" s="419" t="s">
        <v>1608</v>
      </c>
      <c r="AI553" s="633">
        <v>78.569999999999993</v>
      </c>
      <c r="AJ553" s="492" t="s">
        <v>1560</v>
      </c>
      <c r="AK553" s="419" t="s">
        <v>1843</v>
      </c>
      <c r="AL553" s="633">
        <v>21.43</v>
      </c>
      <c r="AM553" s="190"/>
      <c r="AN553" s="419"/>
      <c r="AO553" s="422"/>
      <c r="AP553" s="190"/>
      <c r="AQ553" s="419"/>
      <c r="AR553" s="191"/>
      <c r="AS553" s="190" t="s">
        <v>1844</v>
      </c>
      <c r="AT553" s="182"/>
      <c r="AU553" s="191"/>
      <c r="AV553" s="190"/>
      <c r="AW553" s="182"/>
      <c r="AX553" s="191"/>
    </row>
    <row r="554" spans="1:50" s="88" customFormat="1" ht="252.55" x14ac:dyDescent="0.25">
      <c r="A554" s="419">
        <v>782</v>
      </c>
      <c r="B554" s="147" t="s">
        <v>8940</v>
      </c>
      <c r="C554" s="419" t="s">
        <v>1497</v>
      </c>
      <c r="D554" s="183" t="s">
        <v>1519</v>
      </c>
      <c r="E554" s="625" t="s">
        <v>1729</v>
      </c>
      <c r="F554" s="626">
        <v>14556</v>
      </c>
      <c r="G554" s="655" t="s">
        <v>1845</v>
      </c>
      <c r="H554" s="626">
        <v>2018</v>
      </c>
      <c r="I554" s="656" t="s">
        <v>1846</v>
      </c>
      <c r="J554" s="661">
        <f>114700+25234</f>
        <v>139934</v>
      </c>
      <c r="K554" s="419" t="s">
        <v>800</v>
      </c>
      <c r="L554" s="185" t="s">
        <v>1791</v>
      </c>
      <c r="M554" s="185" t="s">
        <v>1792</v>
      </c>
      <c r="N554" s="185" t="s">
        <v>1847</v>
      </c>
      <c r="O554" s="185" t="s">
        <v>1848</v>
      </c>
      <c r="P554" s="182">
        <v>18000404</v>
      </c>
      <c r="Q554" s="483">
        <f t="shared" si="15"/>
        <v>45</v>
      </c>
      <c r="R554" s="483">
        <v>0</v>
      </c>
      <c r="S554" s="483">
        <v>0</v>
      </c>
      <c r="T554" s="483">
        <v>45</v>
      </c>
      <c r="U554" s="483">
        <f t="shared" si="16"/>
        <v>45</v>
      </c>
      <c r="V554" s="630">
        <v>0</v>
      </c>
      <c r="W554" s="630">
        <v>0</v>
      </c>
      <c r="X554" s="631" t="s">
        <v>1849</v>
      </c>
      <c r="Y554" s="182">
        <v>3</v>
      </c>
      <c r="Z554" s="182">
        <v>6</v>
      </c>
      <c r="AA554" s="182">
        <v>1</v>
      </c>
      <c r="AB554" s="182">
        <v>4</v>
      </c>
      <c r="AC554" s="183">
        <v>11</v>
      </c>
      <c r="AD554" s="183">
        <v>45</v>
      </c>
      <c r="AE554" s="182">
        <v>5</v>
      </c>
      <c r="AF554" s="636">
        <f>AI554+AL554+AO554+AR554+AU554</f>
        <v>94.05</v>
      </c>
      <c r="AG554" s="492" t="s">
        <v>1519</v>
      </c>
      <c r="AH554" s="419" t="s">
        <v>1528</v>
      </c>
      <c r="AI554" s="633">
        <v>30.36</v>
      </c>
      <c r="AJ554" s="492" t="s">
        <v>1529</v>
      </c>
      <c r="AK554" s="419" t="s">
        <v>1528</v>
      </c>
      <c r="AL554" s="633">
        <v>33.33</v>
      </c>
      <c r="AM554" s="492" t="s">
        <v>1530</v>
      </c>
      <c r="AN554" s="419" t="s">
        <v>1528</v>
      </c>
      <c r="AO554" s="633">
        <v>30.36</v>
      </c>
      <c r="AP554" s="492"/>
      <c r="AQ554" s="419"/>
      <c r="AR554" s="639"/>
      <c r="AS554" s="492"/>
      <c r="AT554" s="182"/>
      <c r="AU554" s="191"/>
      <c r="AV554" s="190"/>
      <c r="AW554" s="182"/>
      <c r="AX554" s="191"/>
    </row>
    <row r="555" spans="1:50" s="88" customFormat="1" ht="79.75" x14ac:dyDescent="0.25">
      <c r="A555" s="419">
        <v>782</v>
      </c>
      <c r="B555" s="147" t="s">
        <v>8940</v>
      </c>
      <c r="C555" s="419" t="s">
        <v>1497</v>
      </c>
      <c r="D555" s="183" t="s">
        <v>1509</v>
      </c>
      <c r="E555" s="625" t="s">
        <v>8950</v>
      </c>
      <c r="F555" s="626">
        <v>18580</v>
      </c>
      <c r="G555" s="655" t="s">
        <v>1850</v>
      </c>
      <c r="H555" s="626">
        <v>2018</v>
      </c>
      <c r="I555" s="656" t="s">
        <v>1851</v>
      </c>
      <c r="J555" s="661">
        <v>43555.22</v>
      </c>
      <c r="K555" s="419" t="s">
        <v>800</v>
      </c>
      <c r="L555" s="185" t="s">
        <v>1852</v>
      </c>
      <c r="M555" s="185" t="s">
        <v>1853</v>
      </c>
      <c r="N555" s="656" t="s">
        <v>1854</v>
      </c>
      <c r="O555" s="185" t="s">
        <v>1855</v>
      </c>
      <c r="P555" s="182">
        <v>18000444</v>
      </c>
      <c r="Q555" s="186">
        <f t="shared" si="15"/>
        <v>45</v>
      </c>
      <c r="R555" s="483">
        <v>0</v>
      </c>
      <c r="S555" s="483">
        <v>0</v>
      </c>
      <c r="T555" s="483">
        <v>45</v>
      </c>
      <c r="U555" s="483">
        <f t="shared" si="16"/>
        <v>45</v>
      </c>
      <c r="V555" s="630">
        <v>0</v>
      </c>
      <c r="W555" s="630">
        <v>0</v>
      </c>
      <c r="X555" s="631" t="s">
        <v>1856</v>
      </c>
      <c r="Y555" s="182">
        <v>6</v>
      </c>
      <c r="Z555" s="182">
        <v>4</v>
      </c>
      <c r="AA555" s="182">
        <v>1</v>
      </c>
      <c r="AB555" s="182">
        <v>46</v>
      </c>
      <c r="AC555" s="183">
        <v>128</v>
      </c>
      <c r="AD555" s="183">
        <v>45</v>
      </c>
      <c r="AE555" s="182">
        <v>5</v>
      </c>
      <c r="AF555" s="636">
        <f>AI555+AL555</f>
        <v>71.430000000000007</v>
      </c>
      <c r="AG555" s="492" t="s">
        <v>1509</v>
      </c>
      <c r="AH555" s="419" t="s">
        <v>1516</v>
      </c>
      <c r="AI555" s="633">
        <v>38.1</v>
      </c>
      <c r="AJ555" s="492" t="s">
        <v>1746</v>
      </c>
      <c r="AK555" s="419" t="s">
        <v>1857</v>
      </c>
      <c r="AL555" s="633">
        <v>33.33</v>
      </c>
      <c r="AM555" s="190"/>
      <c r="AN555" s="419"/>
      <c r="AO555" s="422"/>
      <c r="AP555" s="190"/>
      <c r="AQ555" s="419"/>
      <c r="AR555" s="191"/>
      <c r="AS555" s="190"/>
      <c r="AT555" s="182"/>
      <c r="AU555" s="191"/>
      <c r="AV555" s="190"/>
      <c r="AW555" s="182"/>
      <c r="AX555" s="191"/>
    </row>
    <row r="556" spans="1:50" s="47" customFormat="1" ht="75.05" customHeight="1" x14ac:dyDescent="0.25">
      <c r="A556" s="164">
        <v>787</v>
      </c>
      <c r="B556" s="147" t="s">
        <v>3435</v>
      </c>
      <c r="C556" s="165" t="s">
        <v>1496</v>
      </c>
      <c r="D556" s="228" t="s">
        <v>3266</v>
      </c>
      <c r="E556" s="169" t="s">
        <v>3267</v>
      </c>
      <c r="F556" s="165" t="s">
        <v>3268</v>
      </c>
      <c r="G556" s="169" t="s">
        <v>3269</v>
      </c>
      <c r="H556" s="165">
        <v>2010</v>
      </c>
      <c r="I556" s="170" t="s">
        <v>3270</v>
      </c>
      <c r="J556" s="413">
        <v>376685</v>
      </c>
      <c r="K556" s="528" t="s">
        <v>677</v>
      </c>
      <c r="L556" s="234" t="s">
        <v>3271</v>
      </c>
      <c r="M556" s="234" t="s">
        <v>3272</v>
      </c>
      <c r="N556" s="234" t="s">
        <v>3273</v>
      </c>
      <c r="O556" s="234" t="s">
        <v>3274</v>
      </c>
      <c r="P556" s="230">
        <v>12280</v>
      </c>
      <c r="Q556" s="556">
        <v>43.442622950819676</v>
      </c>
      <c r="R556" s="662">
        <v>44.315882352941173</v>
      </c>
      <c r="S556" s="233">
        <v>11</v>
      </c>
      <c r="T556" s="233">
        <v>23</v>
      </c>
      <c r="U556" s="237">
        <f>SUM(R556:T556)</f>
        <v>78.315882352941173</v>
      </c>
      <c r="V556" s="663">
        <v>1</v>
      </c>
      <c r="W556" s="663">
        <v>1</v>
      </c>
      <c r="X556" s="432" t="s">
        <v>3275</v>
      </c>
      <c r="Y556" s="236">
        <v>3</v>
      </c>
      <c r="Z556" s="236">
        <v>2</v>
      </c>
      <c r="AA556" s="236">
        <v>3</v>
      </c>
      <c r="AB556" s="236">
        <v>4</v>
      </c>
      <c r="AC556" s="447">
        <v>149</v>
      </c>
      <c r="AD556" s="431">
        <v>23</v>
      </c>
      <c r="AE556" s="664">
        <v>5</v>
      </c>
      <c r="AF556" s="175">
        <v>100</v>
      </c>
      <c r="AG556" s="339" t="s">
        <v>3266</v>
      </c>
      <c r="AH556" s="340"/>
      <c r="AI556" s="341">
        <v>50</v>
      </c>
      <c r="AJ556" s="272" t="s">
        <v>3276</v>
      </c>
      <c r="AK556" s="279"/>
      <c r="AL556" s="274">
        <v>10</v>
      </c>
      <c r="AM556" s="272"/>
      <c r="AN556" s="279"/>
      <c r="AO556" s="274"/>
      <c r="AP556" s="272"/>
      <c r="AQ556" s="279"/>
      <c r="AR556" s="274"/>
      <c r="AS556" s="272" t="s">
        <v>2112</v>
      </c>
      <c r="AT556" s="275"/>
      <c r="AU556" s="276">
        <v>30</v>
      </c>
      <c r="AV556" s="248"/>
      <c r="AW556" s="236"/>
      <c r="AX556" s="180"/>
    </row>
    <row r="557" spans="1:50" s="47" customFormat="1" ht="52.2" customHeight="1" x14ac:dyDescent="0.25">
      <c r="A557" s="164">
        <v>787</v>
      </c>
      <c r="B557" s="147" t="s">
        <v>3435</v>
      </c>
      <c r="C557" s="165" t="s">
        <v>3277</v>
      </c>
      <c r="D557" s="228"/>
      <c r="E557" s="169" t="s">
        <v>3278</v>
      </c>
      <c r="F557" s="165" t="s">
        <v>3279</v>
      </c>
      <c r="G557" s="169" t="s">
        <v>3280</v>
      </c>
      <c r="H557" s="165">
        <v>2002</v>
      </c>
      <c r="I557" s="170" t="s">
        <v>3281</v>
      </c>
      <c r="J557" s="413">
        <v>80653</v>
      </c>
      <c r="K557" s="528" t="s">
        <v>867</v>
      </c>
      <c r="L557" s="234" t="s">
        <v>3271</v>
      </c>
      <c r="M557" s="342" t="s">
        <v>3272</v>
      </c>
      <c r="N557" s="234" t="s">
        <v>3280</v>
      </c>
      <c r="O557" s="234" t="s">
        <v>3282</v>
      </c>
      <c r="P557" s="271" t="s">
        <v>3283</v>
      </c>
      <c r="Q557" s="556">
        <v>44.672131147540988</v>
      </c>
      <c r="R557" s="662">
        <v>9.4885882352941184</v>
      </c>
      <c r="S557" s="233">
        <v>8</v>
      </c>
      <c r="T557" s="233">
        <v>31</v>
      </c>
      <c r="U557" s="237">
        <f>SUM(R557:T557)</f>
        <v>48.488588235294117</v>
      </c>
      <c r="V557" s="398">
        <v>1.4</v>
      </c>
      <c r="W557" s="398">
        <v>1</v>
      </c>
      <c r="X557" s="432" t="s">
        <v>3275</v>
      </c>
      <c r="Y557" s="236">
        <v>4</v>
      </c>
      <c r="Z557" s="236">
        <v>6</v>
      </c>
      <c r="AA557" s="236">
        <v>2</v>
      </c>
      <c r="AB557" s="236">
        <v>35</v>
      </c>
      <c r="AC557" s="447">
        <v>145</v>
      </c>
      <c r="AD557" s="431">
        <v>31</v>
      </c>
      <c r="AE557" s="664">
        <v>5</v>
      </c>
      <c r="AF557" s="175">
        <v>15</v>
      </c>
      <c r="AG557" s="339"/>
      <c r="AH557" s="340"/>
      <c r="AI557" s="341"/>
      <c r="AJ557" s="272"/>
      <c r="AK557" s="279"/>
      <c r="AL557" s="274"/>
      <c r="AM557" s="272"/>
      <c r="AN557" s="279"/>
      <c r="AO557" s="274"/>
      <c r="AP557" s="272"/>
      <c r="AQ557" s="279"/>
      <c r="AR557" s="274"/>
      <c r="AS557" s="272" t="s">
        <v>3284</v>
      </c>
      <c r="AT557" s="275" t="s">
        <v>3285</v>
      </c>
      <c r="AU557" s="276">
        <v>15</v>
      </c>
      <c r="AV557" s="248"/>
      <c r="AW557" s="236"/>
      <c r="AX557" s="180"/>
    </row>
    <row r="558" spans="1:50" s="47" customFormat="1" ht="52.2" customHeight="1" x14ac:dyDescent="0.25">
      <c r="A558" s="164">
        <v>787</v>
      </c>
      <c r="B558" s="147" t="s">
        <v>3435</v>
      </c>
      <c r="C558" s="165" t="s">
        <v>3277</v>
      </c>
      <c r="D558" s="228"/>
      <c r="E558" s="169" t="s">
        <v>3286</v>
      </c>
      <c r="F558" s="165">
        <v>4648</v>
      </c>
      <c r="G558" s="169" t="s">
        <v>3287</v>
      </c>
      <c r="H558" s="165">
        <v>2006</v>
      </c>
      <c r="I558" s="170" t="s">
        <v>3288</v>
      </c>
      <c r="J558" s="413">
        <v>122252</v>
      </c>
      <c r="K558" s="528" t="s">
        <v>664</v>
      </c>
      <c r="L558" s="234" t="s">
        <v>3271</v>
      </c>
      <c r="M558" s="342" t="s">
        <v>3272</v>
      </c>
      <c r="N558" s="234" t="s">
        <v>3289</v>
      </c>
      <c r="O558" s="234" t="s">
        <v>3290</v>
      </c>
      <c r="P558" s="271" t="s">
        <v>3291</v>
      </c>
      <c r="Q558" s="556">
        <v>57.377049180327873</v>
      </c>
      <c r="R558" s="662">
        <v>14.382588235294117</v>
      </c>
      <c r="S558" s="233">
        <v>11</v>
      </c>
      <c r="T558" s="233">
        <v>36</v>
      </c>
      <c r="U558" s="237">
        <f t="shared" ref="U558:U574" si="17">SUM(R558:T558)</f>
        <v>61.382588235294115</v>
      </c>
      <c r="V558" s="398">
        <v>0.95</v>
      </c>
      <c r="W558" s="398">
        <v>1</v>
      </c>
      <c r="X558" s="432" t="s">
        <v>3275</v>
      </c>
      <c r="Y558" s="236">
        <v>3</v>
      </c>
      <c r="Z558" s="236">
        <v>4</v>
      </c>
      <c r="AA558" s="236">
        <v>7</v>
      </c>
      <c r="AB558" s="236">
        <v>11</v>
      </c>
      <c r="AC558" s="447">
        <v>321</v>
      </c>
      <c r="AD558" s="431">
        <v>36</v>
      </c>
      <c r="AE558" s="664">
        <v>5</v>
      </c>
      <c r="AF558" s="175">
        <v>95</v>
      </c>
      <c r="AG558" s="339" t="s">
        <v>3266</v>
      </c>
      <c r="AH558" s="340"/>
      <c r="AI558" s="341">
        <v>35</v>
      </c>
      <c r="AJ558" s="272"/>
      <c r="AK558" s="279"/>
      <c r="AL558" s="274"/>
      <c r="AM558" s="272" t="s">
        <v>3292</v>
      </c>
      <c r="AN558" s="279"/>
      <c r="AO558" s="274">
        <v>25</v>
      </c>
      <c r="AP558" s="272" t="s">
        <v>3293</v>
      </c>
      <c r="AQ558" s="279"/>
      <c r="AR558" s="274">
        <v>15</v>
      </c>
      <c r="AS558" s="272" t="s">
        <v>3294</v>
      </c>
      <c r="AT558" s="275"/>
      <c r="AU558" s="276">
        <v>25</v>
      </c>
      <c r="AV558" s="248"/>
      <c r="AW558" s="236"/>
      <c r="AX558" s="180"/>
    </row>
    <row r="559" spans="1:50" s="47" customFormat="1" ht="52.2" customHeight="1" x14ac:dyDescent="0.25">
      <c r="A559" s="164">
        <v>787</v>
      </c>
      <c r="B559" s="147" t="s">
        <v>3435</v>
      </c>
      <c r="C559" s="165" t="s">
        <v>3277</v>
      </c>
      <c r="D559" s="228"/>
      <c r="E559" s="169" t="s">
        <v>3278</v>
      </c>
      <c r="F559" s="165">
        <v>12189</v>
      </c>
      <c r="G559" s="169" t="s">
        <v>3295</v>
      </c>
      <c r="H559" s="165">
        <v>2007</v>
      </c>
      <c r="I559" s="170" t="s">
        <v>3296</v>
      </c>
      <c r="J559" s="413">
        <v>103320</v>
      </c>
      <c r="K559" s="528" t="s">
        <v>655</v>
      </c>
      <c r="L559" s="234" t="s">
        <v>3271</v>
      </c>
      <c r="M559" s="342" t="s">
        <v>3272</v>
      </c>
      <c r="N559" s="234" t="s">
        <v>3297</v>
      </c>
      <c r="O559" s="234" t="s">
        <v>3298</v>
      </c>
      <c r="P559" s="271" t="s">
        <v>3299</v>
      </c>
      <c r="Q559" s="556">
        <v>47.540983606557376</v>
      </c>
      <c r="R559" s="662">
        <v>12.15529411764706</v>
      </c>
      <c r="S559" s="233">
        <v>10</v>
      </c>
      <c r="T559" s="233">
        <v>31</v>
      </c>
      <c r="U559" s="237">
        <f t="shared" si="17"/>
        <v>53.15529411764706</v>
      </c>
      <c r="V559" s="398">
        <v>0.8</v>
      </c>
      <c r="W559" s="398">
        <v>1</v>
      </c>
      <c r="X559" s="432" t="s">
        <v>3275</v>
      </c>
      <c r="Y559" s="236">
        <v>4</v>
      </c>
      <c r="Z559" s="236">
        <v>6</v>
      </c>
      <c r="AA559" s="236">
        <v>5</v>
      </c>
      <c r="AB559" s="236">
        <v>35</v>
      </c>
      <c r="AC559" s="447">
        <v>149</v>
      </c>
      <c r="AD559" s="431">
        <v>31</v>
      </c>
      <c r="AE559" s="664">
        <v>5</v>
      </c>
      <c r="AF559" s="175">
        <v>60</v>
      </c>
      <c r="AG559" s="339" t="s">
        <v>3293</v>
      </c>
      <c r="AH559" s="340" t="s">
        <v>3300</v>
      </c>
      <c r="AI559" s="341">
        <v>25</v>
      </c>
      <c r="AJ559" s="272" t="s">
        <v>3266</v>
      </c>
      <c r="AK559" s="279" t="s">
        <v>3301</v>
      </c>
      <c r="AL559" s="274">
        <v>20</v>
      </c>
      <c r="AM559" s="272"/>
      <c r="AN559" s="279"/>
      <c r="AO559" s="274"/>
      <c r="AP559" s="403"/>
      <c r="AQ559" s="404"/>
      <c r="AR559" s="274"/>
      <c r="AS559" s="272" t="s">
        <v>3302</v>
      </c>
      <c r="AT559" s="275"/>
      <c r="AU559" s="276">
        <v>15</v>
      </c>
      <c r="AV559" s="248"/>
      <c r="AW559" s="236"/>
      <c r="AX559" s="180"/>
    </row>
    <row r="560" spans="1:50" s="47" customFormat="1" ht="52.2" customHeight="1" x14ac:dyDescent="0.25">
      <c r="A560" s="164">
        <v>787</v>
      </c>
      <c r="B560" s="147" t="s">
        <v>3435</v>
      </c>
      <c r="C560" s="165" t="s">
        <v>3277</v>
      </c>
      <c r="D560" s="228"/>
      <c r="E560" s="169" t="s">
        <v>3286</v>
      </c>
      <c r="F560" s="165">
        <v>4648</v>
      </c>
      <c r="G560" s="169" t="s">
        <v>3303</v>
      </c>
      <c r="H560" s="165">
        <v>2007</v>
      </c>
      <c r="I560" s="170" t="s">
        <v>3304</v>
      </c>
      <c r="J560" s="413">
        <v>142560</v>
      </c>
      <c r="K560" s="528" t="s">
        <v>655</v>
      </c>
      <c r="L560" s="234" t="s">
        <v>3271</v>
      </c>
      <c r="M560" s="342" t="s">
        <v>3272</v>
      </c>
      <c r="N560" s="234" t="s">
        <v>3305</v>
      </c>
      <c r="O560" s="234" t="s">
        <v>3306</v>
      </c>
      <c r="P560" s="271" t="s">
        <v>3307</v>
      </c>
      <c r="Q560" s="556">
        <v>58.196721311475414</v>
      </c>
      <c r="R560" s="662">
        <v>16.771764705882354</v>
      </c>
      <c r="S560" s="233">
        <v>12</v>
      </c>
      <c r="T560" s="233">
        <v>36</v>
      </c>
      <c r="U560" s="237">
        <f t="shared" si="17"/>
        <v>64.771764705882362</v>
      </c>
      <c r="V560" s="398">
        <v>0.9</v>
      </c>
      <c r="W560" s="398">
        <v>1</v>
      </c>
      <c r="X560" s="165" t="s">
        <v>3275</v>
      </c>
      <c r="Y560" s="236">
        <v>2</v>
      </c>
      <c r="Z560" s="236">
        <v>5</v>
      </c>
      <c r="AA560" s="236">
        <v>4</v>
      </c>
      <c r="AB560" s="236">
        <v>11</v>
      </c>
      <c r="AC560" s="447">
        <v>148</v>
      </c>
      <c r="AD560" s="431">
        <v>36</v>
      </c>
      <c r="AE560" s="664">
        <v>5</v>
      </c>
      <c r="AF560" s="175">
        <v>90</v>
      </c>
      <c r="AG560" s="339" t="s">
        <v>3266</v>
      </c>
      <c r="AH560" s="340"/>
      <c r="AI560" s="341">
        <v>45</v>
      </c>
      <c r="AJ560" s="272" t="s">
        <v>3308</v>
      </c>
      <c r="AK560" s="279"/>
      <c r="AL560" s="274">
        <v>15</v>
      </c>
      <c r="AM560" s="272" t="s">
        <v>3293</v>
      </c>
      <c r="AN560" s="279"/>
      <c r="AO560" s="274">
        <v>10</v>
      </c>
      <c r="AP560" s="272"/>
      <c r="AQ560" s="279"/>
      <c r="AR560" s="274"/>
      <c r="AS560" s="272" t="s">
        <v>3294</v>
      </c>
      <c r="AT560" s="275"/>
      <c r="AU560" s="276">
        <v>30</v>
      </c>
      <c r="AV560" s="248"/>
      <c r="AW560" s="236"/>
      <c r="AX560" s="180"/>
    </row>
    <row r="561" spans="1:50" s="47" customFormat="1" ht="52.2" customHeight="1" x14ac:dyDescent="0.25">
      <c r="A561" s="164">
        <v>787</v>
      </c>
      <c r="B561" s="147" t="s">
        <v>3435</v>
      </c>
      <c r="C561" s="165" t="s">
        <v>3265</v>
      </c>
      <c r="D561" s="228"/>
      <c r="E561" s="169" t="s">
        <v>3309</v>
      </c>
      <c r="F561" s="165">
        <v>11124</v>
      </c>
      <c r="G561" s="169" t="s">
        <v>3310</v>
      </c>
      <c r="H561" s="165">
        <v>2007</v>
      </c>
      <c r="I561" s="170" t="s">
        <v>3311</v>
      </c>
      <c r="J561" s="413">
        <v>100836</v>
      </c>
      <c r="K561" s="528" t="s">
        <v>655</v>
      </c>
      <c r="L561" s="234" t="s">
        <v>3271</v>
      </c>
      <c r="M561" s="342" t="s">
        <v>3272</v>
      </c>
      <c r="N561" s="234" t="s">
        <v>3312</v>
      </c>
      <c r="O561" s="234" t="s">
        <v>3313</v>
      </c>
      <c r="P561" s="271" t="s">
        <v>3314</v>
      </c>
      <c r="Q561" s="556">
        <v>45.901639344262293</v>
      </c>
      <c r="R561" s="662">
        <v>11.863058823529412</v>
      </c>
      <c r="S561" s="233">
        <v>10</v>
      </c>
      <c r="T561" s="233">
        <v>30</v>
      </c>
      <c r="U561" s="237">
        <f t="shared" si="17"/>
        <v>51.863058823529414</v>
      </c>
      <c r="V561" s="398">
        <v>0.9</v>
      </c>
      <c r="W561" s="398">
        <v>1</v>
      </c>
      <c r="X561" s="432" t="s">
        <v>3275</v>
      </c>
      <c r="Y561" s="236">
        <v>3</v>
      </c>
      <c r="Z561" s="236">
        <v>2</v>
      </c>
      <c r="AA561" s="236">
        <v>1</v>
      </c>
      <c r="AB561" s="236">
        <v>4</v>
      </c>
      <c r="AC561" s="447">
        <v>138</v>
      </c>
      <c r="AD561" s="431">
        <v>30</v>
      </c>
      <c r="AE561" s="664">
        <v>5</v>
      </c>
      <c r="AF561" s="175">
        <v>90</v>
      </c>
      <c r="AG561" s="339" t="s">
        <v>3276</v>
      </c>
      <c r="AH561" s="340"/>
      <c r="AI561" s="341">
        <v>65</v>
      </c>
      <c r="AJ561" s="272"/>
      <c r="AK561" s="279"/>
      <c r="AL561" s="274"/>
      <c r="AM561" s="272"/>
      <c r="AN561" s="279"/>
      <c r="AO561" s="274"/>
      <c r="AP561" s="272"/>
      <c r="AQ561" s="279"/>
      <c r="AR561" s="274"/>
      <c r="AS561" s="272" t="s">
        <v>2559</v>
      </c>
      <c r="AT561" s="275"/>
      <c r="AU561" s="276">
        <v>15</v>
      </c>
      <c r="AV561" s="248"/>
      <c r="AW561" s="236"/>
      <c r="AX561" s="180"/>
    </row>
    <row r="562" spans="1:50" s="47" customFormat="1" ht="325" customHeight="1" x14ac:dyDescent="0.25">
      <c r="A562" s="164">
        <v>787</v>
      </c>
      <c r="B562" s="147" t="s">
        <v>3435</v>
      </c>
      <c r="C562" s="165" t="s">
        <v>3277</v>
      </c>
      <c r="D562" s="228" t="s">
        <v>1711</v>
      </c>
      <c r="E562" s="169" t="s">
        <v>3315</v>
      </c>
      <c r="F562" s="165" t="s">
        <v>3316</v>
      </c>
      <c r="G562" s="169" t="s">
        <v>3317</v>
      </c>
      <c r="H562" s="165">
        <v>2012</v>
      </c>
      <c r="I562" s="170" t="s">
        <v>3317</v>
      </c>
      <c r="J562" s="413">
        <v>218160</v>
      </c>
      <c r="K562" s="528" t="s">
        <v>2789</v>
      </c>
      <c r="L562" s="234" t="s">
        <v>3271</v>
      </c>
      <c r="M562" s="342" t="s">
        <v>3272</v>
      </c>
      <c r="N562" s="261" t="s">
        <v>3318</v>
      </c>
      <c r="O562" s="261" t="s">
        <v>3319</v>
      </c>
      <c r="P562" s="236">
        <v>13054</v>
      </c>
      <c r="Q562" s="556">
        <v>50.819672131147541</v>
      </c>
      <c r="R562" s="662">
        <v>25.665882352941175</v>
      </c>
      <c r="S562" s="431">
        <v>11</v>
      </c>
      <c r="T562" s="431">
        <v>27</v>
      </c>
      <c r="U562" s="237">
        <f t="shared" si="17"/>
        <v>63.665882352941175</v>
      </c>
      <c r="V562" s="554">
        <v>1</v>
      </c>
      <c r="W562" s="553">
        <v>72</v>
      </c>
      <c r="X562" s="165" t="s">
        <v>3275</v>
      </c>
      <c r="Y562" s="236">
        <v>3</v>
      </c>
      <c r="Z562" s="236">
        <v>1</v>
      </c>
      <c r="AA562" s="236">
        <v>3</v>
      </c>
      <c r="AB562" s="236">
        <v>4</v>
      </c>
      <c r="AC562" s="553">
        <v>159</v>
      </c>
      <c r="AD562" s="431">
        <v>27</v>
      </c>
      <c r="AE562" s="664">
        <v>5</v>
      </c>
      <c r="AF562" s="239">
        <v>100</v>
      </c>
      <c r="AG562" s="250" t="s">
        <v>3320</v>
      </c>
      <c r="AH562" s="241" t="s">
        <v>3321</v>
      </c>
      <c r="AI562" s="242">
        <v>50</v>
      </c>
      <c r="AJ562" s="243" t="s">
        <v>3322</v>
      </c>
      <c r="AK562" s="244" t="s">
        <v>3323</v>
      </c>
      <c r="AL562" s="245">
        <v>20</v>
      </c>
      <c r="AM562" s="268" t="s">
        <v>3324</v>
      </c>
      <c r="AN562" s="244" t="s">
        <v>3325</v>
      </c>
      <c r="AO562" s="245">
        <v>10</v>
      </c>
      <c r="AP562" s="272" t="s">
        <v>3326</v>
      </c>
      <c r="AQ562" s="279" t="s">
        <v>3327</v>
      </c>
      <c r="AR562" s="245">
        <v>10</v>
      </c>
      <c r="AS562" s="272" t="s">
        <v>3328</v>
      </c>
      <c r="AT562" s="275"/>
      <c r="AU562" s="247">
        <v>10</v>
      </c>
      <c r="AV562" s="248"/>
      <c r="AW562" s="236"/>
      <c r="AX562" s="180"/>
    </row>
    <row r="563" spans="1:50" s="47" customFormat="1" ht="156.05000000000001" customHeight="1" x14ac:dyDescent="0.25">
      <c r="A563" s="164">
        <v>787</v>
      </c>
      <c r="B563" s="147" t="s">
        <v>3435</v>
      </c>
      <c r="C563" s="165" t="s">
        <v>3265</v>
      </c>
      <c r="D563" s="228"/>
      <c r="E563" s="169" t="s">
        <v>3329</v>
      </c>
      <c r="F563" s="165">
        <v>15490</v>
      </c>
      <c r="G563" s="169" t="s">
        <v>3330</v>
      </c>
      <c r="H563" s="165">
        <v>2008</v>
      </c>
      <c r="I563" s="170" t="s">
        <v>3331</v>
      </c>
      <c r="J563" s="413">
        <v>111306.1</v>
      </c>
      <c r="K563" s="528" t="s">
        <v>8571</v>
      </c>
      <c r="L563" s="234"/>
      <c r="M563" s="342"/>
      <c r="N563" s="261" t="s">
        <v>3332</v>
      </c>
      <c r="O563" s="261" t="s">
        <v>3333</v>
      </c>
      <c r="P563" s="236">
        <v>11771</v>
      </c>
      <c r="Q563" s="556">
        <v>43.032786885245905</v>
      </c>
      <c r="R563" s="662">
        <v>13.094835294117647</v>
      </c>
      <c r="S563" s="431">
        <v>9</v>
      </c>
      <c r="T563" s="431">
        <v>22</v>
      </c>
      <c r="U563" s="237">
        <f t="shared" si="17"/>
        <v>44.094835294117644</v>
      </c>
      <c r="V563" s="554">
        <v>0.75</v>
      </c>
      <c r="W563" s="165">
        <v>100</v>
      </c>
      <c r="X563" s="432" t="s">
        <v>3275</v>
      </c>
      <c r="Y563" s="236">
        <v>3</v>
      </c>
      <c r="Z563" s="236">
        <v>12</v>
      </c>
      <c r="AA563" s="236">
        <v>2</v>
      </c>
      <c r="AB563" s="236">
        <v>4</v>
      </c>
      <c r="AC563" s="553"/>
      <c r="AD563" s="431">
        <v>22</v>
      </c>
      <c r="AE563" s="664">
        <v>5</v>
      </c>
      <c r="AF563" s="175">
        <v>80</v>
      </c>
      <c r="AG563" s="339" t="s">
        <v>3276</v>
      </c>
      <c r="AH563" s="340" t="s">
        <v>3334</v>
      </c>
      <c r="AI563" s="341">
        <v>40</v>
      </c>
      <c r="AJ563" s="272" t="s">
        <v>3335</v>
      </c>
      <c r="AK563" s="279" t="s">
        <v>3336</v>
      </c>
      <c r="AL563" s="274">
        <v>20</v>
      </c>
      <c r="AM563" s="268" t="s">
        <v>3337</v>
      </c>
      <c r="AN563" s="244" t="s">
        <v>3338</v>
      </c>
      <c r="AO563" s="274">
        <v>10</v>
      </c>
      <c r="AP563" s="272"/>
      <c r="AQ563" s="279"/>
      <c r="AR563" s="274"/>
      <c r="AS563" s="272" t="s">
        <v>3328</v>
      </c>
      <c r="AT563" s="275"/>
      <c r="AU563" s="247">
        <v>20</v>
      </c>
      <c r="AV563" s="248"/>
      <c r="AW563" s="236"/>
      <c r="AX563" s="180"/>
    </row>
    <row r="564" spans="1:50" s="47" customFormat="1" ht="260.05" customHeight="1" x14ac:dyDescent="0.25">
      <c r="A564" s="164">
        <v>787</v>
      </c>
      <c r="B564" s="147" t="s">
        <v>3435</v>
      </c>
      <c r="C564" s="165" t="s">
        <v>3277</v>
      </c>
      <c r="D564" s="228"/>
      <c r="E564" s="169" t="s">
        <v>3339</v>
      </c>
      <c r="F564" s="165">
        <v>23598</v>
      </c>
      <c r="G564" s="169" t="s">
        <v>3340</v>
      </c>
      <c r="H564" s="165">
        <v>2008</v>
      </c>
      <c r="I564" s="170" t="s">
        <v>3341</v>
      </c>
      <c r="J564" s="413">
        <v>82427</v>
      </c>
      <c r="K564" s="528" t="s">
        <v>8571</v>
      </c>
      <c r="L564" s="665"/>
      <c r="M564" s="665"/>
      <c r="N564" s="261" t="s">
        <v>3342</v>
      </c>
      <c r="O564" s="261" t="s">
        <v>3343</v>
      </c>
      <c r="P564" s="236">
        <v>11796</v>
      </c>
      <c r="Q564" s="556">
        <v>38.934426229508198</v>
      </c>
      <c r="R564" s="662">
        <v>9.6972941176470595</v>
      </c>
      <c r="S564" s="431">
        <v>9</v>
      </c>
      <c r="T564" s="431">
        <v>21</v>
      </c>
      <c r="U564" s="237">
        <f t="shared" si="17"/>
        <v>39.697294117647061</v>
      </c>
      <c r="V564" s="165">
        <v>35</v>
      </c>
      <c r="W564" s="165">
        <v>100</v>
      </c>
      <c r="X564" s="432" t="s">
        <v>3275</v>
      </c>
      <c r="Y564" s="236">
        <v>3</v>
      </c>
      <c r="Z564" s="236">
        <v>11</v>
      </c>
      <c r="AA564" s="236">
        <v>5</v>
      </c>
      <c r="AB564" s="236">
        <v>35</v>
      </c>
      <c r="AC564" s="553"/>
      <c r="AD564" s="431">
        <v>21</v>
      </c>
      <c r="AE564" s="664">
        <v>5</v>
      </c>
      <c r="AF564" s="239">
        <v>35</v>
      </c>
      <c r="AG564" s="339" t="s">
        <v>3344</v>
      </c>
      <c r="AH564" s="340" t="s">
        <v>3345</v>
      </c>
      <c r="AI564" s="341">
        <v>20</v>
      </c>
      <c r="AJ564" s="272"/>
      <c r="AK564" s="279"/>
      <c r="AL564" s="274"/>
      <c r="AM564" s="272"/>
      <c r="AN564" s="279"/>
      <c r="AO564" s="274"/>
      <c r="AP564" s="272"/>
      <c r="AQ564" s="279"/>
      <c r="AR564" s="274"/>
      <c r="AS564" s="243" t="s">
        <v>3346</v>
      </c>
      <c r="AT564" s="275" t="s">
        <v>3347</v>
      </c>
      <c r="AU564" s="276">
        <v>15</v>
      </c>
      <c r="AV564" s="248"/>
      <c r="AW564" s="236"/>
      <c r="AX564" s="180"/>
    </row>
    <row r="565" spans="1:50" s="47" customFormat="1" ht="208" customHeight="1" x14ac:dyDescent="0.25">
      <c r="A565" s="164">
        <v>787</v>
      </c>
      <c r="B565" s="147" t="s">
        <v>3435</v>
      </c>
      <c r="C565" s="165" t="s">
        <v>3265</v>
      </c>
      <c r="D565" s="228"/>
      <c r="E565" s="169" t="s">
        <v>3348</v>
      </c>
      <c r="F565" s="165">
        <v>24402</v>
      </c>
      <c r="G565" s="169" t="s">
        <v>3349</v>
      </c>
      <c r="H565" s="165">
        <v>2011</v>
      </c>
      <c r="I565" s="170" t="s">
        <v>3350</v>
      </c>
      <c r="J565" s="413">
        <v>96037</v>
      </c>
      <c r="K565" s="528" t="s">
        <v>8571</v>
      </c>
      <c r="L565" s="666"/>
      <c r="M565" s="666"/>
      <c r="N565" s="261" t="s">
        <v>3351</v>
      </c>
      <c r="O565" s="261" t="s">
        <v>3352</v>
      </c>
      <c r="P565" s="236">
        <v>12553</v>
      </c>
      <c r="Q565" s="556">
        <v>40.16393442622951</v>
      </c>
      <c r="R565" s="662">
        <v>11.298470588235293</v>
      </c>
      <c r="S565" s="431">
        <v>9</v>
      </c>
      <c r="T565" s="431">
        <v>21</v>
      </c>
      <c r="U565" s="237">
        <f t="shared" si="17"/>
        <v>41.29847058823529</v>
      </c>
      <c r="V565" s="554">
        <v>0.7</v>
      </c>
      <c r="W565" s="165">
        <v>100</v>
      </c>
      <c r="X565" s="165" t="s">
        <v>3275</v>
      </c>
      <c r="Y565" s="236">
        <v>2</v>
      </c>
      <c r="Z565" s="236">
        <v>2</v>
      </c>
      <c r="AA565" s="236">
        <v>1</v>
      </c>
      <c r="AB565" s="236">
        <v>60</v>
      </c>
      <c r="AC565" s="553"/>
      <c r="AD565" s="431">
        <v>21</v>
      </c>
      <c r="AE565" s="664">
        <v>5</v>
      </c>
      <c r="AF565" s="175">
        <v>55</v>
      </c>
      <c r="AG565" s="339" t="s">
        <v>3276</v>
      </c>
      <c r="AH565" s="340" t="s">
        <v>3353</v>
      </c>
      <c r="AI565" s="341">
        <v>30</v>
      </c>
      <c r="AJ565" s="403" t="s">
        <v>3337</v>
      </c>
      <c r="AK565" s="279" t="s">
        <v>3353</v>
      </c>
      <c r="AL565" s="274">
        <v>5</v>
      </c>
      <c r="AM565" s="403" t="s">
        <v>3266</v>
      </c>
      <c r="AN565" s="279" t="s">
        <v>3353</v>
      </c>
      <c r="AO565" s="274">
        <v>10</v>
      </c>
      <c r="AP565" s="403" t="s">
        <v>3335</v>
      </c>
      <c r="AQ565" s="279" t="s">
        <v>3353</v>
      </c>
      <c r="AR565" s="274">
        <v>10</v>
      </c>
      <c r="AS565" s="243"/>
      <c r="AT565" s="406"/>
      <c r="AU565" s="276"/>
      <c r="AV565" s="179"/>
      <c r="AW565" s="165"/>
      <c r="AX565" s="180"/>
    </row>
    <row r="566" spans="1:50" s="47" customFormat="1" ht="169.2" customHeight="1" x14ac:dyDescent="0.25">
      <c r="A566" s="164">
        <v>787</v>
      </c>
      <c r="B566" s="147" t="s">
        <v>3435</v>
      </c>
      <c r="C566" s="165" t="s">
        <v>3277</v>
      </c>
      <c r="D566" s="228"/>
      <c r="E566" s="169" t="s">
        <v>3354</v>
      </c>
      <c r="F566" s="165" t="s">
        <v>3355</v>
      </c>
      <c r="G566" s="169" t="s">
        <v>3356</v>
      </c>
      <c r="H566" s="165">
        <v>2010</v>
      </c>
      <c r="I566" s="170" t="s">
        <v>3357</v>
      </c>
      <c r="J566" s="413">
        <v>124979.19</v>
      </c>
      <c r="K566" s="528" t="s">
        <v>8580</v>
      </c>
      <c r="L566" s="666"/>
      <c r="M566" s="666"/>
      <c r="N566" s="261" t="s">
        <v>3358</v>
      </c>
      <c r="O566" s="261" t="s">
        <v>3359</v>
      </c>
      <c r="P566" s="236">
        <v>12554</v>
      </c>
      <c r="Q566" s="556">
        <v>40.16393442622951</v>
      </c>
      <c r="R566" s="662">
        <v>14.70343411764706</v>
      </c>
      <c r="S566" s="431">
        <v>9</v>
      </c>
      <c r="T566" s="431">
        <v>18</v>
      </c>
      <c r="U566" s="237">
        <f t="shared" si="17"/>
        <v>41.703434117647063</v>
      </c>
      <c r="V566" s="554">
        <v>0.7</v>
      </c>
      <c r="W566" s="165">
        <v>100</v>
      </c>
      <c r="X566" s="165" t="s">
        <v>3275</v>
      </c>
      <c r="Y566" s="236">
        <v>3</v>
      </c>
      <c r="Z566" s="236">
        <v>1</v>
      </c>
      <c r="AA566" s="236">
        <v>4</v>
      </c>
      <c r="AB566" s="236">
        <v>4</v>
      </c>
      <c r="AC566" s="553"/>
      <c r="AD566" s="431">
        <v>18</v>
      </c>
      <c r="AE566" s="664">
        <v>5</v>
      </c>
      <c r="AF566" s="175">
        <v>50</v>
      </c>
      <c r="AG566" s="339" t="s">
        <v>3360</v>
      </c>
      <c r="AH566" s="340" t="s">
        <v>3361</v>
      </c>
      <c r="AI566" s="341">
        <v>20</v>
      </c>
      <c r="AJ566" s="272" t="s">
        <v>3292</v>
      </c>
      <c r="AK566" s="279" t="s">
        <v>3353</v>
      </c>
      <c r="AL566" s="274">
        <v>20</v>
      </c>
      <c r="AM566" s="403" t="s">
        <v>3362</v>
      </c>
      <c r="AN566" s="279" t="s">
        <v>3363</v>
      </c>
      <c r="AO566" s="274">
        <v>10</v>
      </c>
      <c r="AP566" s="272"/>
      <c r="AQ566" s="279"/>
      <c r="AR566" s="274"/>
      <c r="AS566" s="272"/>
      <c r="AT566" s="275"/>
      <c r="AU566" s="276"/>
      <c r="AV566" s="248"/>
      <c r="AW566" s="236"/>
      <c r="AX566" s="180"/>
    </row>
    <row r="567" spans="1:50" s="47" customFormat="1" ht="181.95" customHeight="1" x14ac:dyDescent="0.25">
      <c r="A567" s="164">
        <v>787</v>
      </c>
      <c r="B567" s="147" t="s">
        <v>3435</v>
      </c>
      <c r="C567" s="165" t="s">
        <v>3277</v>
      </c>
      <c r="D567" s="228"/>
      <c r="E567" s="169" t="s">
        <v>3364</v>
      </c>
      <c r="F567" s="165">
        <v>25809</v>
      </c>
      <c r="G567" s="169" t="s">
        <v>3365</v>
      </c>
      <c r="H567" s="165">
        <v>2010</v>
      </c>
      <c r="I567" s="170" t="s">
        <v>3366</v>
      </c>
      <c r="J567" s="413">
        <v>95302.78</v>
      </c>
      <c r="K567" s="528" t="s">
        <v>8571</v>
      </c>
      <c r="L567" s="666"/>
      <c r="M567" s="666"/>
      <c r="N567" s="261" t="s">
        <v>3367</v>
      </c>
      <c r="O567" s="261" t="s">
        <v>3368</v>
      </c>
      <c r="P567" s="236">
        <v>12568</v>
      </c>
      <c r="Q567" s="556">
        <v>37.295081967213115</v>
      </c>
      <c r="R567" s="662">
        <v>11.212091764705882</v>
      </c>
      <c r="S567" s="431">
        <v>9</v>
      </c>
      <c r="T567" s="431">
        <v>18</v>
      </c>
      <c r="U567" s="237">
        <f t="shared" si="17"/>
        <v>38.212091764705882</v>
      </c>
      <c r="V567" s="554">
        <v>0.4</v>
      </c>
      <c r="W567" s="165">
        <v>100</v>
      </c>
      <c r="X567" s="432" t="s">
        <v>3275</v>
      </c>
      <c r="Y567" s="236">
        <v>4</v>
      </c>
      <c r="Z567" s="236">
        <v>6</v>
      </c>
      <c r="AA567" s="236">
        <v>3</v>
      </c>
      <c r="AB567" s="236">
        <v>4</v>
      </c>
      <c r="AC567" s="553"/>
      <c r="AD567" s="431">
        <v>18</v>
      </c>
      <c r="AE567" s="664">
        <v>5</v>
      </c>
      <c r="AF567" s="175">
        <v>50</v>
      </c>
      <c r="AG567" s="339" t="s">
        <v>3369</v>
      </c>
      <c r="AH567" s="340" t="s">
        <v>3370</v>
      </c>
      <c r="AI567" s="341">
        <v>10</v>
      </c>
      <c r="AJ567" s="272"/>
      <c r="AK567" s="279"/>
      <c r="AL567" s="274"/>
      <c r="AM567" s="272"/>
      <c r="AN567" s="279"/>
      <c r="AO567" s="274"/>
      <c r="AP567" s="272"/>
      <c r="AQ567" s="279"/>
      <c r="AR567" s="274"/>
      <c r="AS567" s="272" t="s">
        <v>3371</v>
      </c>
      <c r="AT567" s="275"/>
      <c r="AU567" s="276">
        <v>20</v>
      </c>
      <c r="AV567" s="248" t="s">
        <v>3372</v>
      </c>
      <c r="AW567" s="236"/>
      <c r="AX567" s="180">
        <v>20</v>
      </c>
    </row>
    <row r="568" spans="1:50" s="47" customFormat="1" ht="364.05" customHeight="1" x14ac:dyDescent="0.25">
      <c r="A568" s="164">
        <v>787</v>
      </c>
      <c r="B568" s="147" t="s">
        <v>3435</v>
      </c>
      <c r="C568" s="165" t="s">
        <v>3265</v>
      </c>
      <c r="D568" s="228"/>
      <c r="E568" s="169" t="s">
        <v>3373</v>
      </c>
      <c r="F568" s="165">
        <v>15104</v>
      </c>
      <c r="G568" s="169" t="s">
        <v>3374</v>
      </c>
      <c r="H568" s="165">
        <v>2011</v>
      </c>
      <c r="I568" s="170" t="s">
        <v>3375</v>
      </c>
      <c r="J568" s="413">
        <v>92557.03</v>
      </c>
      <c r="K568" s="528" t="s">
        <v>8571</v>
      </c>
      <c r="L568" s="666"/>
      <c r="M568" s="666"/>
      <c r="N568" s="261" t="s">
        <v>3376</v>
      </c>
      <c r="O568" s="261" t="s">
        <v>3377</v>
      </c>
      <c r="P568" s="236">
        <v>12665</v>
      </c>
      <c r="Q568" s="556">
        <v>36.885245901639344</v>
      </c>
      <c r="R568" s="662">
        <v>10.889062352941176</v>
      </c>
      <c r="S568" s="431">
        <v>9</v>
      </c>
      <c r="T568" s="431">
        <v>18</v>
      </c>
      <c r="U568" s="237">
        <f t="shared" si="17"/>
        <v>37.889062352941174</v>
      </c>
      <c r="V568" s="554">
        <v>0.65</v>
      </c>
      <c r="W568" s="165">
        <v>97</v>
      </c>
      <c r="X568" s="165" t="s">
        <v>3275</v>
      </c>
      <c r="Y568" s="236">
        <v>3</v>
      </c>
      <c r="Z568" s="236">
        <v>10</v>
      </c>
      <c r="AA568" s="236">
        <v>2</v>
      </c>
      <c r="AB568" s="236">
        <v>60</v>
      </c>
      <c r="AC568" s="553"/>
      <c r="AD568" s="431">
        <v>18</v>
      </c>
      <c r="AE568" s="664">
        <v>5</v>
      </c>
      <c r="AF568" s="175">
        <v>40</v>
      </c>
      <c r="AG568" s="339" t="s">
        <v>3276</v>
      </c>
      <c r="AH568" s="340" t="s">
        <v>3353</v>
      </c>
      <c r="AI568" s="341">
        <v>40</v>
      </c>
      <c r="AJ568" s="272"/>
      <c r="AK568" s="279"/>
      <c r="AL568" s="274"/>
      <c r="AM568" s="272"/>
      <c r="AN568" s="279"/>
      <c r="AO568" s="274"/>
      <c r="AP568" s="272"/>
      <c r="AQ568" s="279"/>
      <c r="AR568" s="274"/>
      <c r="AS568" s="272"/>
      <c r="AT568" s="275"/>
      <c r="AU568" s="276"/>
      <c r="AV568" s="248"/>
      <c r="AW568" s="236"/>
      <c r="AX568" s="180"/>
    </row>
    <row r="569" spans="1:50" s="47" customFormat="1" ht="117" customHeight="1" x14ac:dyDescent="0.25">
      <c r="A569" s="164">
        <v>787</v>
      </c>
      <c r="B569" s="147" t="s">
        <v>3435</v>
      </c>
      <c r="C569" s="165" t="s">
        <v>3277</v>
      </c>
      <c r="D569" s="228"/>
      <c r="E569" s="169" t="s">
        <v>3364</v>
      </c>
      <c r="F569" s="165" t="s">
        <v>3378</v>
      </c>
      <c r="G569" s="169" t="s">
        <v>3379</v>
      </c>
      <c r="H569" s="165">
        <v>2011</v>
      </c>
      <c r="I569" s="170" t="s">
        <v>3380</v>
      </c>
      <c r="J569" s="413">
        <v>51240.97</v>
      </c>
      <c r="K569" s="528" t="s">
        <v>8571</v>
      </c>
      <c r="L569" s="666"/>
      <c r="M569" s="666"/>
      <c r="N569" s="261" t="s">
        <v>3381</v>
      </c>
      <c r="O569" s="261" t="s">
        <v>3382</v>
      </c>
      <c r="P569" s="236">
        <v>12828</v>
      </c>
      <c r="Q569" s="556">
        <v>31.557377049180328</v>
      </c>
      <c r="R569" s="662">
        <v>6.0283494117647063</v>
      </c>
      <c r="S569" s="431">
        <v>9</v>
      </c>
      <c r="T569" s="431">
        <v>18</v>
      </c>
      <c r="U569" s="237">
        <f t="shared" si="17"/>
        <v>33.028349411764708</v>
      </c>
      <c r="V569" s="554">
        <v>0.8</v>
      </c>
      <c r="W569" s="165">
        <v>88</v>
      </c>
      <c r="X569" s="165" t="s">
        <v>3275</v>
      </c>
      <c r="Y569" s="236">
        <v>3</v>
      </c>
      <c r="Z569" s="236">
        <v>11</v>
      </c>
      <c r="AA569" s="236">
        <v>5</v>
      </c>
      <c r="AB569" s="236">
        <v>4</v>
      </c>
      <c r="AC569" s="553"/>
      <c r="AD569" s="431">
        <v>18</v>
      </c>
      <c r="AE569" s="664">
        <v>5</v>
      </c>
      <c r="AF569" s="175">
        <v>90</v>
      </c>
      <c r="AG569" s="339" t="s">
        <v>3383</v>
      </c>
      <c r="AH569" s="340" t="s">
        <v>3384</v>
      </c>
      <c r="AI569" s="341">
        <v>40</v>
      </c>
      <c r="AJ569" s="272"/>
      <c r="AK569" s="279"/>
      <c r="AL569" s="274"/>
      <c r="AM569" s="272"/>
      <c r="AN569" s="279"/>
      <c r="AO569" s="274"/>
      <c r="AP569" s="272"/>
      <c r="AQ569" s="279"/>
      <c r="AR569" s="274"/>
      <c r="AS569" s="272" t="s">
        <v>3372</v>
      </c>
      <c r="AT569" s="275"/>
      <c r="AU569" s="276">
        <v>50</v>
      </c>
      <c r="AV569" s="248"/>
      <c r="AW569" s="236"/>
      <c r="AX569" s="180"/>
    </row>
    <row r="570" spans="1:50" s="47" customFormat="1" ht="238.75" customHeight="1" x14ac:dyDescent="0.25">
      <c r="A570" s="164">
        <v>787</v>
      </c>
      <c r="B570" s="147" t="s">
        <v>3435</v>
      </c>
      <c r="C570" s="165" t="s">
        <v>3265</v>
      </c>
      <c r="D570" s="228"/>
      <c r="E570" s="169" t="s">
        <v>3385</v>
      </c>
      <c r="F570" s="165">
        <v>21455</v>
      </c>
      <c r="G570" s="169" t="s">
        <v>3386</v>
      </c>
      <c r="H570" s="165">
        <v>2012</v>
      </c>
      <c r="I570" s="170" t="s">
        <v>3387</v>
      </c>
      <c r="J570" s="413">
        <v>54844.800000000003</v>
      </c>
      <c r="K570" s="528" t="s">
        <v>8579</v>
      </c>
      <c r="L570" s="666"/>
      <c r="M570" s="666"/>
      <c r="N570" s="261" t="s">
        <v>3388</v>
      </c>
      <c r="O570" s="261" t="s">
        <v>3389</v>
      </c>
      <c r="P570" s="236">
        <v>13170</v>
      </c>
      <c r="Q570" s="556">
        <v>36.885245901639344</v>
      </c>
      <c r="R570" s="662">
        <v>6.4523294117647065</v>
      </c>
      <c r="S570" s="431">
        <v>9</v>
      </c>
      <c r="T570" s="431">
        <v>23</v>
      </c>
      <c r="U570" s="237">
        <f>SUM(R570:T570)</f>
        <v>38.452329411764708</v>
      </c>
      <c r="V570" s="554">
        <v>0.35</v>
      </c>
      <c r="W570" s="165">
        <v>75</v>
      </c>
      <c r="X570" s="432" t="s">
        <v>3275</v>
      </c>
      <c r="Y570" s="236">
        <v>1</v>
      </c>
      <c r="Z570" s="236">
        <v>5</v>
      </c>
      <c r="AA570" s="236">
        <v>3</v>
      </c>
      <c r="AB570" s="236">
        <v>60</v>
      </c>
      <c r="AC570" s="553"/>
      <c r="AD570" s="431">
        <v>23</v>
      </c>
      <c r="AE570" s="664">
        <v>5</v>
      </c>
      <c r="AF570" s="175">
        <v>40</v>
      </c>
      <c r="AG570" s="339" t="s">
        <v>3276</v>
      </c>
      <c r="AH570" s="340" t="s">
        <v>3385</v>
      </c>
      <c r="AI570" s="341">
        <v>20</v>
      </c>
      <c r="AJ570" s="272"/>
      <c r="AK570" s="279" t="s">
        <v>3390</v>
      </c>
      <c r="AL570" s="274"/>
      <c r="AM570" s="272"/>
      <c r="AN570" s="279"/>
      <c r="AO570" s="274"/>
      <c r="AP570" s="272"/>
      <c r="AQ570" s="279"/>
      <c r="AR570" s="274"/>
      <c r="AS570" s="243" t="s">
        <v>3391</v>
      </c>
      <c r="AT570" s="246" t="s">
        <v>3392</v>
      </c>
      <c r="AU570" s="247">
        <v>40</v>
      </c>
      <c r="AV570" s="248" t="s">
        <v>3393</v>
      </c>
      <c r="AW570" s="236" t="s">
        <v>3394</v>
      </c>
      <c r="AX570" s="180">
        <v>40</v>
      </c>
    </row>
    <row r="571" spans="1:50" s="47" customFormat="1" ht="143.05000000000001" customHeight="1" x14ac:dyDescent="0.25">
      <c r="A571" s="164">
        <v>787</v>
      </c>
      <c r="B571" s="147" t="s">
        <v>3435</v>
      </c>
      <c r="C571" s="165" t="s">
        <v>3265</v>
      </c>
      <c r="D571" s="228"/>
      <c r="E571" s="169" t="s">
        <v>3385</v>
      </c>
      <c r="F571" s="165" t="s">
        <v>3395</v>
      </c>
      <c r="G571" s="169" t="s">
        <v>8581</v>
      </c>
      <c r="H571" s="165">
        <v>2014</v>
      </c>
      <c r="I571" s="170" t="s">
        <v>3396</v>
      </c>
      <c r="J571" s="413">
        <v>76110</v>
      </c>
      <c r="K571" s="528" t="s">
        <v>8571</v>
      </c>
      <c r="L571" s="667"/>
      <c r="M571" s="667"/>
      <c r="N571" s="261" t="s">
        <v>3397</v>
      </c>
      <c r="O571" s="261" t="s">
        <v>3398</v>
      </c>
      <c r="P571" s="236">
        <v>13776</v>
      </c>
      <c r="Q571" s="431">
        <v>39.344262295081968</v>
      </c>
      <c r="R571" s="662">
        <v>8.9541176470588244</v>
      </c>
      <c r="S571" s="431">
        <v>9</v>
      </c>
      <c r="T571" s="431">
        <v>23</v>
      </c>
      <c r="U571" s="237">
        <f>SUM(R571:T571)</f>
        <v>40.954117647058823</v>
      </c>
      <c r="V571" s="236">
        <v>80</v>
      </c>
      <c r="W571" s="236">
        <v>30</v>
      </c>
      <c r="X571" s="165" t="s">
        <v>3275</v>
      </c>
      <c r="Y571" s="236">
        <v>1</v>
      </c>
      <c r="Z571" s="236">
        <v>1</v>
      </c>
      <c r="AA571" s="236">
        <v>3</v>
      </c>
      <c r="AB571" s="236">
        <v>60</v>
      </c>
      <c r="AC571" s="553"/>
      <c r="AD571" s="431">
        <v>23</v>
      </c>
      <c r="AE571" s="668">
        <v>5</v>
      </c>
      <c r="AF571" s="175">
        <v>40</v>
      </c>
      <c r="AG571" s="339" t="s">
        <v>3276</v>
      </c>
      <c r="AH571" s="340" t="s">
        <v>3385</v>
      </c>
      <c r="AI571" s="341">
        <v>10</v>
      </c>
      <c r="AJ571" s="272"/>
      <c r="AK571" s="279"/>
      <c r="AL571" s="274"/>
      <c r="AM571" s="272"/>
      <c r="AN571" s="279"/>
      <c r="AO571" s="274"/>
      <c r="AP571" s="272"/>
      <c r="AQ571" s="279"/>
      <c r="AR571" s="274"/>
      <c r="AS571" s="272" t="s">
        <v>3399</v>
      </c>
      <c r="AT571" s="275" t="s">
        <v>3400</v>
      </c>
      <c r="AU571" s="276">
        <v>30</v>
      </c>
      <c r="AV571" s="248" t="s">
        <v>3401</v>
      </c>
      <c r="AW571" s="236" t="s">
        <v>3402</v>
      </c>
      <c r="AX571" s="180">
        <v>60</v>
      </c>
    </row>
    <row r="572" spans="1:50" s="47" customFormat="1" ht="77.95" customHeight="1" x14ac:dyDescent="0.25">
      <c r="A572" s="164">
        <v>787</v>
      </c>
      <c r="B572" s="147" t="s">
        <v>3435</v>
      </c>
      <c r="C572" s="165" t="s">
        <v>3277</v>
      </c>
      <c r="D572" s="228"/>
      <c r="E572" s="169" t="s">
        <v>3403</v>
      </c>
      <c r="F572" s="165" t="s">
        <v>3404</v>
      </c>
      <c r="G572" s="169" t="s">
        <v>3405</v>
      </c>
      <c r="H572" s="165">
        <v>2015</v>
      </c>
      <c r="I572" s="170" t="s">
        <v>3406</v>
      </c>
      <c r="J572" s="413">
        <v>96016</v>
      </c>
      <c r="K572" s="528" t="s">
        <v>2157</v>
      </c>
      <c r="L572" s="261" t="s">
        <v>3271</v>
      </c>
      <c r="M572" s="261" t="s">
        <v>3407</v>
      </c>
      <c r="N572" s="261" t="s">
        <v>3408</v>
      </c>
      <c r="O572" s="261" t="s">
        <v>3409</v>
      </c>
      <c r="P572" s="236">
        <v>14291</v>
      </c>
      <c r="Q572" s="431">
        <v>34.016393442622949</v>
      </c>
      <c r="R572" s="662">
        <v>11.295999999999999</v>
      </c>
      <c r="S572" s="431">
        <v>9</v>
      </c>
      <c r="T572" s="431">
        <v>19</v>
      </c>
      <c r="U572" s="237">
        <f>SUM(R572:T572)</f>
        <v>39.295999999999999</v>
      </c>
      <c r="V572" s="236">
        <v>50</v>
      </c>
      <c r="W572" s="236">
        <v>12</v>
      </c>
      <c r="X572" s="432" t="s">
        <v>3275</v>
      </c>
      <c r="Y572" s="236">
        <v>3</v>
      </c>
      <c r="Z572" s="236">
        <v>2</v>
      </c>
      <c r="AA572" s="236">
        <v>3</v>
      </c>
      <c r="AB572" s="236">
        <v>4</v>
      </c>
      <c r="AC572" s="553"/>
      <c r="AD572" s="431">
        <v>19</v>
      </c>
      <c r="AE572" s="238">
        <v>5</v>
      </c>
      <c r="AF572" s="175">
        <v>50</v>
      </c>
      <c r="AG572" s="339" t="s">
        <v>3292</v>
      </c>
      <c r="AH572" s="340"/>
      <c r="AI572" s="341">
        <v>60</v>
      </c>
      <c r="AJ572" s="272" t="s">
        <v>3410</v>
      </c>
      <c r="AK572" s="279"/>
      <c r="AL572" s="274">
        <v>20</v>
      </c>
      <c r="AM572" s="272" t="s">
        <v>3411</v>
      </c>
      <c r="AN572" s="279"/>
      <c r="AO572" s="274">
        <v>20</v>
      </c>
      <c r="AP572" s="272"/>
      <c r="AQ572" s="279"/>
      <c r="AR572" s="274"/>
      <c r="AS572" s="272"/>
      <c r="AT572" s="275"/>
      <c r="AU572" s="276"/>
      <c r="AV572" s="248"/>
      <c r="AW572" s="236"/>
      <c r="AX572" s="180"/>
    </row>
    <row r="573" spans="1:50" s="47" customFormat="1" ht="77.95" customHeight="1" x14ac:dyDescent="0.25">
      <c r="A573" s="164">
        <v>787</v>
      </c>
      <c r="B573" s="147" t="s">
        <v>3435</v>
      </c>
      <c r="C573" s="165" t="s">
        <v>3277</v>
      </c>
      <c r="D573" s="228"/>
      <c r="E573" s="169" t="s">
        <v>3412</v>
      </c>
      <c r="F573" s="165" t="s">
        <v>3413</v>
      </c>
      <c r="G573" s="169" t="s">
        <v>3414</v>
      </c>
      <c r="H573" s="165">
        <v>2015</v>
      </c>
      <c r="I573" s="170" t="s">
        <v>3415</v>
      </c>
      <c r="J573" s="413">
        <v>116441</v>
      </c>
      <c r="K573" s="528" t="s">
        <v>8580</v>
      </c>
      <c r="L573" s="261" t="s">
        <v>3271</v>
      </c>
      <c r="M573" s="261" t="s">
        <v>3407</v>
      </c>
      <c r="N573" s="261" t="s">
        <v>3416</v>
      </c>
      <c r="O573" s="261" t="s">
        <v>3417</v>
      </c>
      <c r="P573" s="236">
        <v>14294</v>
      </c>
      <c r="Q573" s="431">
        <v>35.245901639344261</v>
      </c>
      <c r="R573" s="662">
        <v>13.698941176470589</v>
      </c>
      <c r="S573" s="431">
        <v>9</v>
      </c>
      <c r="T573" s="431">
        <v>18</v>
      </c>
      <c r="U573" s="237">
        <f t="shared" si="17"/>
        <v>40.698941176470591</v>
      </c>
      <c r="V573" s="236">
        <v>45</v>
      </c>
      <c r="W573" s="236">
        <v>13</v>
      </c>
      <c r="X573" s="432" t="s">
        <v>3275</v>
      </c>
      <c r="Y573" s="236">
        <v>3</v>
      </c>
      <c r="Z573" s="236">
        <v>2</v>
      </c>
      <c r="AA573" s="236">
        <v>3</v>
      </c>
      <c r="AB573" s="236">
        <v>4</v>
      </c>
      <c r="AC573" s="553"/>
      <c r="AD573" s="431">
        <v>18</v>
      </c>
      <c r="AE573" s="238">
        <v>5</v>
      </c>
      <c r="AF573" s="175">
        <v>60</v>
      </c>
      <c r="AG573" s="339" t="s">
        <v>3292</v>
      </c>
      <c r="AH573" s="340"/>
      <c r="AI573" s="341">
        <v>30</v>
      </c>
      <c r="AJ573" s="272" t="s">
        <v>3266</v>
      </c>
      <c r="AK573" s="279"/>
      <c r="AL573" s="274">
        <v>30</v>
      </c>
      <c r="AM573" s="272"/>
      <c r="AN573" s="279"/>
      <c r="AO573" s="274"/>
      <c r="AP573" s="272"/>
      <c r="AQ573" s="279"/>
      <c r="AR573" s="274"/>
      <c r="AS573" s="272"/>
      <c r="AT573" s="275"/>
      <c r="AU573" s="276"/>
      <c r="AV573" s="248"/>
      <c r="AW573" s="236"/>
      <c r="AX573" s="180"/>
    </row>
    <row r="574" spans="1:50" s="47" customFormat="1" ht="409.6" customHeight="1" x14ac:dyDescent="0.25">
      <c r="A574" s="164">
        <v>787</v>
      </c>
      <c r="B574" s="147" t="s">
        <v>3435</v>
      </c>
      <c r="C574" s="165" t="s">
        <v>3265</v>
      </c>
      <c r="D574" s="228"/>
      <c r="E574" s="169" t="s">
        <v>3418</v>
      </c>
      <c r="F574" s="165" t="s">
        <v>3419</v>
      </c>
      <c r="G574" s="169" t="s">
        <v>3420</v>
      </c>
      <c r="H574" s="165">
        <v>2015</v>
      </c>
      <c r="I574" s="170" t="s">
        <v>3421</v>
      </c>
      <c r="J574" s="413">
        <v>102271</v>
      </c>
      <c r="K574" s="528" t="s">
        <v>8580</v>
      </c>
      <c r="L574" s="261" t="s">
        <v>3422</v>
      </c>
      <c r="M574" s="261" t="s">
        <v>3423</v>
      </c>
      <c r="N574" s="261" t="s">
        <v>3424</v>
      </c>
      <c r="O574" s="261" t="s">
        <v>3425</v>
      </c>
      <c r="P574" s="236">
        <v>14318</v>
      </c>
      <c r="Q574" s="431">
        <v>35.245901639344261</v>
      </c>
      <c r="R574" s="662">
        <v>12.031882352941176</v>
      </c>
      <c r="S574" s="431">
        <v>9</v>
      </c>
      <c r="T574" s="431">
        <v>18</v>
      </c>
      <c r="U574" s="237">
        <f t="shared" si="17"/>
        <v>39.031882352941174</v>
      </c>
      <c r="V574" s="236">
        <v>100</v>
      </c>
      <c r="W574" s="236">
        <v>7</v>
      </c>
      <c r="X574" s="432" t="s">
        <v>3275</v>
      </c>
      <c r="Y574" s="236">
        <v>1</v>
      </c>
      <c r="Z574" s="236">
        <v>1</v>
      </c>
      <c r="AA574" s="236">
        <v>6</v>
      </c>
      <c r="AB574" s="236">
        <v>60</v>
      </c>
      <c r="AC574" s="236"/>
      <c r="AD574" s="431">
        <v>18</v>
      </c>
      <c r="AE574" s="238">
        <v>5</v>
      </c>
      <c r="AF574" s="175">
        <v>100</v>
      </c>
      <c r="AG574" s="339" t="s">
        <v>3426</v>
      </c>
      <c r="AH574" s="340" t="s">
        <v>3353</v>
      </c>
      <c r="AI574" s="341">
        <v>20</v>
      </c>
      <c r="AJ574" s="272" t="s">
        <v>3427</v>
      </c>
      <c r="AK574" s="279" t="s">
        <v>3428</v>
      </c>
      <c r="AL574" s="274">
        <v>40</v>
      </c>
      <c r="AM574" s="272" t="s">
        <v>3335</v>
      </c>
      <c r="AN574" s="279" t="s">
        <v>3429</v>
      </c>
      <c r="AO574" s="274">
        <v>30</v>
      </c>
      <c r="AP574" s="272"/>
      <c r="AQ574" s="279"/>
      <c r="AR574" s="274"/>
      <c r="AS574" s="272" t="s">
        <v>3353</v>
      </c>
      <c r="AT574" s="275"/>
      <c r="AU574" s="276">
        <v>10</v>
      </c>
      <c r="AV574" s="248"/>
      <c r="AW574" s="236"/>
      <c r="AX574" s="180"/>
    </row>
    <row r="575" spans="1:50" s="47" customFormat="1" ht="409.6" customHeight="1" x14ac:dyDescent="0.25">
      <c r="A575" s="164">
        <v>787</v>
      </c>
      <c r="B575" s="147" t="s">
        <v>3435</v>
      </c>
      <c r="C575" s="165" t="s">
        <v>3277</v>
      </c>
      <c r="D575" s="228"/>
      <c r="E575" s="169" t="s">
        <v>3403</v>
      </c>
      <c r="F575" s="165">
        <v>24400</v>
      </c>
      <c r="G575" s="169" t="s">
        <v>3430</v>
      </c>
      <c r="H575" s="165">
        <v>2017</v>
      </c>
      <c r="I575" s="170" t="s">
        <v>3431</v>
      </c>
      <c r="J575" s="413">
        <v>419680</v>
      </c>
      <c r="K575" s="528" t="s">
        <v>3432</v>
      </c>
      <c r="L575" s="261" t="s">
        <v>3271</v>
      </c>
      <c r="M575" s="261" t="s">
        <v>3407</v>
      </c>
      <c r="N575" s="261" t="s">
        <v>3433</v>
      </c>
      <c r="O575" s="261" t="s">
        <v>3434</v>
      </c>
      <c r="P575" s="236">
        <v>14793</v>
      </c>
      <c r="Q575" s="431">
        <v>62.3</v>
      </c>
      <c r="R575" s="662">
        <v>49.46</v>
      </c>
      <c r="S575" s="431">
        <v>14</v>
      </c>
      <c r="T575" s="431">
        <v>10</v>
      </c>
      <c r="U575" s="237">
        <f>SUM(R575:T575)</f>
        <v>73.460000000000008</v>
      </c>
      <c r="V575" s="236">
        <v>0</v>
      </c>
      <c r="W575" s="236">
        <v>0</v>
      </c>
      <c r="X575" s="432" t="s">
        <v>3275</v>
      </c>
      <c r="Y575" s="236">
        <v>3</v>
      </c>
      <c r="Z575" s="236">
        <v>2</v>
      </c>
      <c r="AA575" s="236">
        <v>3</v>
      </c>
      <c r="AB575" s="236">
        <v>4</v>
      </c>
      <c r="AC575" s="553"/>
      <c r="AD575" s="431">
        <v>19</v>
      </c>
      <c r="AE575" s="238">
        <v>5</v>
      </c>
      <c r="AF575" s="175">
        <v>50</v>
      </c>
      <c r="AG575" s="339" t="s">
        <v>3292</v>
      </c>
      <c r="AH575" s="340"/>
      <c r="AI575" s="341">
        <v>60</v>
      </c>
      <c r="AJ575" s="272" t="s">
        <v>3410</v>
      </c>
      <c r="AK575" s="279"/>
      <c r="AL575" s="274">
        <v>20</v>
      </c>
      <c r="AM575" s="272" t="s">
        <v>3411</v>
      </c>
      <c r="AN575" s="279"/>
      <c r="AO575" s="274">
        <v>20</v>
      </c>
      <c r="AP575" s="272"/>
      <c r="AQ575" s="279"/>
      <c r="AR575" s="274"/>
      <c r="AS575" s="272"/>
      <c r="AT575" s="275"/>
      <c r="AU575" s="276"/>
      <c r="AV575" s="248"/>
      <c r="AW575" s="236"/>
      <c r="AX575" s="180"/>
    </row>
    <row r="576" spans="1:50" s="94" customFormat="1" ht="114.8" customHeight="1" x14ac:dyDescent="0.25">
      <c r="A576" s="669">
        <v>792</v>
      </c>
      <c r="B576" s="147" t="s">
        <v>3436</v>
      </c>
      <c r="C576" s="670"/>
      <c r="D576" s="670" t="s">
        <v>3437</v>
      </c>
      <c r="E576" s="229" t="s">
        <v>3438</v>
      </c>
      <c r="F576" s="230" t="s">
        <v>3439</v>
      </c>
      <c r="G576" s="229" t="s">
        <v>3440</v>
      </c>
      <c r="H576" s="230">
        <v>2011</v>
      </c>
      <c r="I576" s="234" t="s">
        <v>3441</v>
      </c>
      <c r="J576" s="232">
        <v>86787</v>
      </c>
      <c r="K576" s="528" t="s">
        <v>2157</v>
      </c>
      <c r="L576" s="234" t="s">
        <v>3442</v>
      </c>
      <c r="M576" s="234" t="s">
        <v>3443</v>
      </c>
      <c r="N576" s="234" t="s">
        <v>3444</v>
      </c>
      <c r="O576" s="234" t="s">
        <v>3445</v>
      </c>
      <c r="P576" s="230">
        <v>21997</v>
      </c>
      <c r="Q576" s="233">
        <v>90.550235294117655</v>
      </c>
      <c r="R576" s="233">
        <v>10.210235294117648</v>
      </c>
      <c r="S576" s="233">
        <v>23</v>
      </c>
      <c r="T576" s="233">
        <v>60</v>
      </c>
      <c r="U576" s="233">
        <f t="shared" ref="U576:U604" si="18">+T576+S576+R576</f>
        <v>93.210235294117652</v>
      </c>
      <c r="V576" s="233">
        <v>70</v>
      </c>
      <c r="W576" s="230">
        <v>99</v>
      </c>
      <c r="X576" s="671" t="s">
        <v>3446</v>
      </c>
      <c r="Y576" s="230">
        <v>3</v>
      </c>
      <c r="Z576" s="230">
        <v>10</v>
      </c>
      <c r="AA576" s="230">
        <v>2</v>
      </c>
      <c r="AB576" s="230">
        <v>16</v>
      </c>
      <c r="AC576" s="230"/>
      <c r="AD576" s="230">
        <v>35</v>
      </c>
      <c r="AE576" s="622">
        <v>5</v>
      </c>
      <c r="AF576" s="239"/>
      <c r="AG576" s="672"/>
      <c r="AH576" s="673"/>
      <c r="AI576" s="674"/>
      <c r="AJ576" s="675"/>
      <c r="AK576" s="676"/>
      <c r="AL576" s="677"/>
      <c r="AM576" s="675"/>
      <c r="AN576" s="676"/>
      <c r="AO576" s="677"/>
      <c r="AP576" s="675"/>
      <c r="AQ576" s="676"/>
      <c r="AR576" s="677">
        <v>3</v>
      </c>
      <c r="AS576" s="675">
        <v>10</v>
      </c>
      <c r="AT576" s="678">
        <v>2</v>
      </c>
      <c r="AU576" s="679"/>
      <c r="AV576" s="277"/>
      <c r="AW576" s="230">
        <v>35</v>
      </c>
      <c r="AX576" s="399">
        <v>5</v>
      </c>
    </row>
    <row r="577" spans="1:50" s="94" customFormat="1" ht="178.5" customHeight="1" x14ac:dyDescent="0.25">
      <c r="A577" s="249">
        <v>792</v>
      </c>
      <c r="B577" s="147" t="s">
        <v>3436</v>
      </c>
      <c r="C577" s="230"/>
      <c r="D577" s="230" t="s">
        <v>3447</v>
      </c>
      <c r="E577" s="229" t="s">
        <v>3448</v>
      </c>
      <c r="F577" s="230">
        <v>10196</v>
      </c>
      <c r="G577" s="229" t="s">
        <v>3449</v>
      </c>
      <c r="H577" s="230">
        <v>2009</v>
      </c>
      <c r="I577" s="234" t="s">
        <v>3450</v>
      </c>
      <c r="J577" s="232">
        <v>25004</v>
      </c>
      <c r="K577" s="528" t="s">
        <v>2157</v>
      </c>
      <c r="L577" s="234" t="s">
        <v>3451</v>
      </c>
      <c r="M577" s="234" t="s">
        <v>3452</v>
      </c>
      <c r="N577" s="234" t="s">
        <v>3453</v>
      </c>
      <c r="O577" s="234" t="s">
        <v>3454</v>
      </c>
      <c r="P577" s="230">
        <v>21239</v>
      </c>
      <c r="Q577" s="230">
        <v>81</v>
      </c>
      <c r="R577" s="230">
        <v>2.94</v>
      </c>
      <c r="S577" s="230">
        <v>20</v>
      </c>
      <c r="T577" s="230">
        <v>60</v>
      </c>
      <c r="U577" s="230">
        <f t="shared" si="18"/>
        <v>82.94</v>
      </c>
      <c r="V577" s="230">
        <v>90</v>
      </c>
      <c r="W577" s="230">
        <v>99</v>
      </c>
      <c r="X577" s="671" t="s">
        <v>3446</v>
      </c>
      <c r="Y577" s="230">
        <v>4</v>
      </c>
      <c r="Z577" s="230">
        <v>3</v>
      </c>
      <c r="AA577" s="230">
        <v>3</v>
      </c>
      <c r="AB577" s="230">
        <v>39</v>
      </c>
      <c r="AC577" s="230"/>
      <c r="AD577" s="230">
        <v>61</v>
      </c>
      <c r="AE577" s="622">
        <v>5</v>
      </c>
      <c r="AF577" s="239">
        <v>80</v>
      </c>
      <c r="AG577" s="250" t="s">
        <v>3447</v>
      </c>
      <c r="AH577" s="241" t="s">
        <v>3455</v>
      </c>
      <c r="AI577" s="242">
        <v>30</v>
      </c>
      <c r="AJ577" s="243"/>
      <c r="AK577" s="244" t="s">
        <v>3456</v>
      </c>
      <c r="AL577" s="245"/>
      <c r="AM577" s="243"/>
      <c r="AN577" s="244"/>
      <c r="AO577" s="245"/>
      <c r="AP577" s="243"/>
      <c r="AQ577" s="244"/>
      <c r="AR577" s="245"/>
      <c r="AS577" s="243" t="s">
        <v>3457</v>
      </c>
      <c r="AT577" s="246" t="s">
        <v>3458</v>
      </c>
      <c r="AU577" s="247">
        <v>50</v>
      </c>
      <c r="AV577" s="277"/>
      <c r="AW577" s="230"/>
      <c r="AX577" s="399"/>
    </row>
    <row r="578" spans="1:50" s="94" customFormat="1" ht="178.5" customHeight="1" x14ac:dyDescent="0.25">
      <c r="A578" s="249">
        <v>792</v>
      </c>
      <c r="B578" s="147" t="s">
        <v>3436</v>
      </c>
      <c r="C578" s="230"/>
      <c r="D578" s="230" t="s">
        <v>3447</v>
      </c>
      <c r="E578" s="229" t="s">
        <v>3448</v>
      </c>
      <c r="F578" s="230">
        <v>10196</v>
      </c>
      <c r="G578" s="229" t="s">
        <v>3449</v>
      </c>
      <c r="H578" s="230">
        <v>2009</v>
      </c>
      <c r="I578" s="234" t="s">
        <v>3450</v>
      </c>
      <c r="J578" s="232">
        <v>25004</v>
      </c>
      <c r="K578" s="528" t="s">
        <v>2157</v>
      </c>
      <c r="L578" s="234" t="s">
        <v>3451</v>
      </c>
      <c r="M578" s="234" t="s">
        <v>3452</v>
      </c>
      <c r="N578" s="234" t="s">
        <v>3453</v>
      </c>
      <c r="O578" s="234" t="s">
        <v>3459</v>
      </c>
      <c r="P578" s="230">
        <v>21240</v>
      </c>
      <c r="Q578" s="230">
        <v>81</v>
      </c>
      <c r="R578" s="230">
        <v>2.94</v>
      </c>
      <c r="S578" s="230">
        <v>20</v>
      </c>
      <c r="T578" s="230">
        <v>60</v>
      </c>
      <c r="U578" s="230">
        <f t="shared" si="18"/>
        <v>82.94</v>
      </c>
      <c r="V578" s="230">
        <v>90</v>
      </c>
      <c r="W578" s="230">
        <v>99</v>
      </c>
      <c r="X578" s="671" t="s">
        <v>3446</v>
      </c>
      <c r="Y578" s="230">
        <v>4</v>
      </c>
      <c r="Z578" s="230">
        <v>3</v>
      </c>
      <c r="AA578" s="230">
        <v>3</v>
      </c>
      <c r="AB578" s="230">
        <v>39</v>
      </c>
      <c r="AC578" s="230"/>
      <c r="AD578" s="230">
        <v>61</v>
      </c>
      <c r="AE578" s="622">
        <v>5</v>
      </c>
      <c r="AF578" s="239">
        <v>80</v>
      </c>
      <c r="AG578" s="250" t="s">
        <v>3447</v>
      </c>
      <c r="AH578" s="241" t="s">
        <v>3455</v>
      </c>
      <c r="AI578" s="242">
        <v>30</v>
      </c>
      <c r="AJ578" s="243"/>
      <c r="AK578" s="244"/>
      <c r="AL578" s="245"/>
      <c r="AM578" s="243"/>
      <c r="AN578" s="244"/>
      <c r="AO578" s="245"/>
      <c r="AP578" s="243"/>
      <c r="AQ578" s="244"/>
      <c r="AR578" s="245"/>
      <c r="AS578" s="243"/>
      <c r="AT578" s="246"/>
      <c r="AU578" s="247"/>
      <c r="AV578" s="277"/>
      <c r="AW578" s="230"/>
      <c r="AX578" s="399"/>
    </row>
    <row r="579" spans="1:50" s="94" customFormat="1" ht="191.25" customHeight="1" x14ac:dyDescent="0.25">
      <c r="A579" s="249">
        <v>792</v>
      </c>
      <c r="B579" s="147" t="s">
        <v>3436</v>
      </c>
      <c r="C579" s="230"/>
      <c r="D579" s="230" t="s">
        <v>3460</v>
      </c>
      <c r="E579" s="229" t="s">
        <v>3461</v>
      </c>
      <c r="F579" s="230">
        <v>28349</v>
      </c>
      <c r="G579" s="229" t="s">
        <v>3462</v>
      </c>
      <c r="H579" s="230">
        <v>2008</v>
      </c>
      <c r="I579" s="234" t="s">
        <v>3463</v>
      </c>
      <c r="J579" s="232">
        <v>38969</v>
      </c>
      <c r="K579" s="528" t="s">
        <v>2157</v>
      </c>
      <c r="L579" s="234" t="s">
        <v>3442</v>
      </c>
      <c r="M579" s="234" t="s">
        <v>3443</v>
      </c>
      <c r="N579" s="234" t="s">
        <v>3464</v>
      </c>
      <c r="O579" s="234" t="s">
        <v>3465</v>
      </c>
      <c r="P579" s="230">
        <v>20564</v>
      </c>
      <c r="Q579" s="230">
        <v>83.02</v>
      </c>
      <c r="R579" s="230">
        <v>4.58</v>
      </c>
      <c r="S579" s="230">
        <v>18</v>
      </c>
      <c r="T579" s="230">
        <v>60</v>
      </c>
      <c r="U579" s="230">
        <f t="shared" si="18"/>
        <v>82.58</v>
      </c>
      <c r="V579" s="230">
        <v>50</v>
      </c>
      <c r="W579" s="230">
        <v>99</v>
      </c>
      <c r="X579" s="671" t="s">
        <v>3446</v>
      </c>
      <c r="Y579" s="230">
        <v>6</v>
      </c>
      <c r="Z579" s="230">
        <v>2</v>
      </c>
      <c r="AA579" s="230">
        <v>1</v>
      </c>
      <c r="AB579" s="230">
        <v>16</v>
      </c>
      <c r="AC579" s="230"/>
      <c r="AD579" s="230">
        <v>51</v>
      </c>
      <c r="AE579" s="622">
        <v>5</v>
      </c>
      <c r="AF579" s="239">
        <v>0</v>
      </c>
      <c r="AG579" s="250"/>
      <c r="AH579" s="241"/>
      <c r="AI579" s="242"/>
      <c r="AJ579" s="243"/>
      <c r="AK579" s="244"/>
      <c r="AL579" s="245"/>
      <c r="AM579" s="243"/>
      <c r="AN579" s="244"/>
      <c r="AO579" s="245"/>
      <c r="AP579" s="243"/>
      <c r="AQ579" s="244"/>
      <c r="AR579" s="245"/>
      <c r="AS579" s="243"/>
      <c r="AT579" s="246"/>
      <c r="AU579" s="247"/>
      <c r="AV579" s="277"/>
      <c r="AW579" s="230"/>
      <c r="AX579" s="399"/>
    </row>
    <row r="580" spans="1:50" s="94" customFormat="1" ht="127.55" customHeight="1" x14ac:dyDescent="0.25">
      <c r="A580" s="249">
        <v>792</v>
      </c>
      <c r="B580" s="147" t="s">
        <v>3436</v>
      </c>
      <c r="C580" s="230"/>
      <c r="D580" s="230" t="s">
        <v>3460</v>
      </c>
      <c r="E580" s="229" t="s">
        <v>3461</v>
      </c>
      <c r="F580" s="230">
        <v>28349</v>
      </c>
      <c r="G580" s="229" t="s">
        <v>3466</v>
      </c>
      <c r="H580" s="230">
        <v>2006</v>
      </c>
      <c r="I580" s="234" t="s">
        <v>3467</v>
      </c>
      <c r="J580" s="232">
        <v>111096</v>
      </c>
      <c r="K580" s="528" t="s">
        <v>2157</v>
      </c>
      <c r="L580" s="234" t="s">
        <v>3442</v>
      </c>
      <c r="M580" s="234" t="s">
        <v>3443</v>
      </c>
      <c r="N580" s="234" t="s">
        <v>3468</v>
      </c>
      <c r="O580" s="234" t="s">
        <v>3469</v>
      </c>
      <c r="P580" s="230">
        <v>19200</v>
      </c>
      <c r="Q580" s="230">
        <v>91.25</v>
      </c>
      <c r="R580" s="230">
        <v>13.07</v>
      </c>
      <c r="S580" s="230">
        <v>25</v>
      </c>
      <c r="T580" s="230">
        <v>60</v>
      </c>
      <c r="U580" s="230">
        <f t="shared" si="18"/>
        <v>98.07</v>
      </c>
      <c r="V580" s="230">
        <v>65</v>
      </c>
      <c r="W580" s="230">
        <v>99</v>
      </c>
      <c r="X580" s="671" t="s">
        <v>3446</v>
      </c>
      <c r="Y580" s="230">
        <v>6</v>
      </c>
      <c r="Z580" s="230">
        <v>2</v>
      </c>
      <c r="AA580" s="230">
        <v>1</v>
      </c>
      <c r="AB580" s="230">
        <v>16</v>
      </c>
      <c r="AC580" s="230">
        <v>217</v>
      </c>
      <c r="AD580" s="230">
        <v>61</v>
      </c>
      <c r="AE580" s="622">
        <v>5</v>
      </c>
      <c r="AF580" s="239">
        <v>80</v>
      </c>
      <c r="AG580" s="250"/>
      <c r="AH580" s="241"/>
      <c r="AI580" s="242"/>
      <c r="AJ580" s="243"/>
      <c r="AK580" s="244"/>
      <c r="AL580" s="245"/>
      <c r="AM580" s="243"/>
      <c r="AN580" s="244"/>
      <c r="AO580" s="245"/>
      <c r="AP580" s="243"/>
      <c r="AQ580" s="244"/>
      <c r="AR580" s="245"/>
      <c r="AS580" s="243"/>
      <c r="AT580" s="246"/>
      <c r="AU580" s="247"/>
      <c r="AV580" s="277" t="s">
        <v>3470</v>
      </c>
      <c r="AW580" s="230" t="s">
        <v>3471</v>
      </c>
      <c r="AX580" s="399">
        <v>80</v>
      </c>
    </row>
    <row r="581" spans="1:50" s="94" customFormat="1" ht="165.75" customHeight="1" x14ac:dyDescent="0.25">
      <c r="A581" s="249">
        <v>792</v>
      </c>
      <c r="B581" s="147" t="s">
        <v>3436</v>
      </c>
      <c r="C581" s="230"/>
      <c r="D581" s="230" t="s">
        <v>3472</v>
      </c>
      <c r="E581" s="229" t="s">
        <v>3473</v>
      </c>
      <c r="F581" s="230">
        <v>10924</v>
      </c>
      <c r="G581" s="229" t="s">
        <v>3474</v>
      </c>
      <c r="H581" s="230">
        <v>2005</v>
      </c>
      <c r="I581" s="234" t="s">
        <v>3475</v>
      </c>
      <c r="J581" s="232">
        <v>35821</v>
      </c>
      <c r="K581" s="528" t="s">
        <v>2157</v>
      </c>
      <c r="L581" s="234" t="s">
        <v>3476</v>
      </c>
      <c r="M581" s="234" t="s">
        <v>3477</v>
      </c>
      <c r="N581" s="234" t="s">
        <v>3478</v>
      </c>
      <c r="O581" s="234" t="s">
        <v>3479</v>
      </c>
      <c r="P581" s="230">
        <v>18372</v>
      </c>
      <c r="Q581" s="230">
        <v>81</v>
      </c>
      <c r="R581" s="230">
        <v>4.21</v>
      </c>
      <c r="S581" s="230">
        <v>20</v>
      </c>
      <c r="T581" s="230">
        <v>60</v>
      </c>
      <c r="U581" s="230">
        <f t="shared" si="18"/>
        <v>84.21</v>
      </c>
      <c r="V581" s="230">
        <v>5</v>
      </c>
      <c r="W581" s="230">
        <v>99</v>
      </c>
      <c r="X581" s="671" t="s">
        <v>3446</v>
      </c>
      <c r="Y581" s="230">
        <v>4</v>
      </c>
      <c r="Z581" s="230">
        <v>3</v>
      </c>
      <c r="AA581" s="230">
        <v>4</v>
      </c>
      <c r="AB581" s="230">
        <v>40</v>
      </c>
      <c r="AC581" s="230"/>
      <c r="AD581" s="230">
        <v>61</v>
      </c>
      <c r="AE581" s="622">
        <v>5</v>
      </c>
      <c r="AF581" s="239">
        <v>100</v>
      </c>
      <c r="AG581" s="250" t="s">
        <v>3472</v>
      </c>
      <c r="AH581" s="241" t="s">
        <v>3480</v>
      </c>
      <c r="AI581" s="242">
        <v>100</v>
      </c>
      <c r="AJ581" s="243"/>
      <c r="AK581" s="244"/>
      <c r="AL581" s="245"/>
      <c r="AM581" s="243"/>
      <c r="AN581" s="244"/>
      <c r="AO581" s="245"/>
      <c r="AP581" s="243"/>
      <c r="AQ581" s="244"/>
      <c r="AR581" s="245"/>
      <c r="AS581" s="243"/>
      <c r="AT581" s="246"/>
      <c r="AU581" s="247"/>
      <c r="AV581" s="277"/>
      <c r="AW581" s="230"/>
      <c r="AX581" s="399"/>
    </row>
    <row r="582" spans="1:50" s="94" customFormat="1" ht="114.8" customHeight="1" x14ac:dyDescent="0.25">
      <c r="A582" s="249">
        <v>792</v>
      </c>
      <c r="B582" s="147" t="s">
        <v>3436</v>
      </c>
      <c r="C582" s="230"/>
      <c r="D582" s="230" t="s">
        <v>3472</v>
      </c>
      <c r="E582" s="229" t="s">
        <v>3481</v>
      </c>
      <c r="F582" s="230">
        <v>34230</v>
      </c>
      <c r="G582" s="229" t="s">
        <v>3482</v>
      </c>
      <c r="H582" s="230">
        <v>2009</v>
      </c>
      <c r="I582" s="234" t="s">
        <v>3483</v>
      </c>
      <c r="J582" s="232">
        <v>38132</v>
      </c>
      <c r="K582" s="528" t="s">
        <v>2157</v>
      </c>
      <c r="L582" s="234" t="s">
        <v>3442</v>
      </c>
      <c r="M582" s="234" t="s">
        <v>3443</v>
      </c>
      <c r="N582" s="234" t="s">
        <v>3484</v>
      </c>
      <c r="O582" s="234" t="s">
        <v>3485</v>
      </c>
      <c r="P582" s="230">
        <v>21164</v>
      </c>
      <c r="Q582" s="230">
        <v>81</v>
      </c>
      <c r="R582" s="230">
        <v>4.49</v>
      </c>
      <c r="S582" s="230">
        <v>20</v>
      </c>
      <c r="T582" s="230">
        <v>60</v>
      </c>
      <c r="U582" s="230">
        <f t="shared" si="18"/>
        <v>84.49</v>
      </c>
      <c r="V582" s="230">
        <v>10</v>
      </c>
      <c r="W582" s="230">
        <v>99</v>
      </c>
      <c r="X582" s="671" t="s">
        <v>3446</v>
      </c>
      <c r="Y582" s="230">
        <v>3</v>
      </c>
      <c r="Z582" s="230">
        <v>12</v>
      </c>
      <c r="AA582" s="230">
        <v>1</v>
      </c>
      <c r="AB582" s="230">
        <v>32</v>
      </c>
      <c r="AC582" s="230"/>
      <c r="AD582" s="230">
        <v>61</v>
      </c>
      <c r="AE582" s="622">
        <v>5</v>
      </c>
      <c r="AF582" s="239">
        <v>5</v>
      </c>
      <c r="AG582" s="250"/>
      <c r="AH582" s="241"/>
      <c r="AI582" s="242"/>
      <c r="AJ582" s="243"/>
      <c r="AK582" s="244"/>
      <c r="AL582" s="245"/>
      <c r="AM582" s="243"/>
      <c r="AN582" s="244"/>
      <c r="AO582" s="245"/>
      <c r="AP582" s="243"/>
      <c r="AQ582" s="244"/>
      <c r="AR582" s="245"/>
      <c r="AS582" s="243" t="s">
        <v>1947</v>
      </c>
      <c r="AT582" s="246" t="s">
        <v>3486</v>
      </c>
      <c r="AU582" s="247">
        <v>5</v>
      </c>
      <c r="AV582" s="277"/>
      <c r="AW582" s="230"/>
      <c r="AX582" s="399"/>
    </row>
    <row r="583" spans="1:50" s="94" customFormat="1" ht="165.75" customHeight="1" x14ac:dyDescent="0.25">
      <c r="A583" s="249">
        <v>792</v>
      </c>
      <c r="B583" s="147" t="s">
        <v>3436</v>
      </c>
      <c r="C583" s="230"/>
      <c r="D583" s="230" t="s">
        <v>3472</v>
      </c>
      <c r="E583" s="229" t="s">
        <v>3473</v>
      </c>
      <c r="F583" s="230">
        <v>10924</v>
      </c>
      <c r="G583" s="229" t="s">
        <v>3487</v>
      </c>
      <c r="H583" s="230">
        <v>2000</v>
      </c>
      <c r="I583" s="234" t="s">
        <v>3488</v>
      </c>
      <c r="J583" s="232">
        <v>24067</v>
      </c>
      <c r="K583" s="528" t="s">
        <v>2157</v>
      </c>
      <c r="L583" s="234" t="s">
        <v>3476</v>
      </c>
      <c r="M583" s="234" t="s">
        <v>3477</v>
      </c>
      <c r="N583" s="234" t="s">
        <v>3489</v>
      </c>
      <c r="O583" s="234" t="s">
        <v>3490</v>
      </c>
      <c r="P583" s="230">
        <v>13630</v>
      </c>
      <c r="Q583" s="230">
        <v>81</v>
      </c>
      <c r="R583" s="230">
        <v>2.83</v>
      </c>
      <c r="S583" s="230">
        <v>20</v>
      </c>
      <c r="T583" s="230">
        <v>60</v>
      </c>
      <c r="U583" s="230">
        <f t="shared" si="18"/>
        <v>82.83</v>
      </c>
      <c r="V583" s="230">
        <v>5</v>
      </c>
      <c r="W583" s="230">
        <v>99</v>
      </c>
      <c r="X583" s="671" t="s">
        <v>3446</v>
      </c>
      <c r="Y583" s="230">
        <v>4</v>
      </c>
      <c r="Z583" s="230">
        <v>3</v>
      </c>
      <c r="AA583" s="230">
        <v>4</v>
      </c>
      <c r="AB583" s="230">
        <v>40</v>
      </c>
      <c r="AC583" s="230"/>
      <c r="AD583" s="230">
        <v>61</v>
      </c>
      <c r="AE583" s="622">
        <v>5</v>
      </c>
      <c r="AF583" s="239">
        <v>10</v>
      </c>
      <c r="AG583" s="250" t="s">
        <v>3472</v>
      </c>
      <c r="AH583" s="241" t="s">
        <v>3480</v>
      </c>
      <c r="AI583" s="242">
        <v>10</v>
      </c>
      <c r="AJ583" s="243"/>
      <c r="AK583" s="244"/>
      <c r="AL583" s="245"/>
      <c r="AM583" s="243"/>
      <c r="AN583" s="244"/>
      <c r="AO583" s="245"/>
      <c r="AP583" s="243"/>
      <c r="AQ583" s="244"/>
      <c r="AR583" s="245"/>
      <c r="AS583" s="243"/>
      <c r="AT583" s="246"/>
      <c r="AU583" s="247"/>
      <c r="AV583" s="277"/>
      <c r="AW583" s="230"/>
      <c r="AX583" s="399"/>
    </row>
    <row r="584" spans="1:50" s="94" customFormat="1" ht="165.75" customHeight="1" x14ac:dyDescent="0.25">
      <c r="A584" s="249">
        <v>792</v>
      </c>
      <c r="B584" s="147" t="s">
        <v>3436</v>
      </c>
      <c r="C584" s="230"/>
      <c r="D584" s="230" t="s">
        <v>3472</v>
      </c>
      <c r="E584" s="229" t="s">
        <v>3473</v>
      </c>
      <c r="F584" s="230">
        <v>10924</v>
      </c>
      <c r="G584" s="229" t="s">
        <v>3491</v>
      </c>
      <c r="H584" s="230">
        <v>2004</v>
      </c>
      <c r="I584" s="234" t="s">
        <v>3492</v>
      </c>
      <c r="J584" s="232">
        <v>21597</v>
      </c>
      <c r="K584" s="528" t="s">
        <v>2157</v>
      </c>
      <c r="L584" s="234" t="s">
        <v>3476</v>
      </c>
      <c r="M584" s="234" t="s">
        <v>3477</v>
      </c>
      <c r="N584" s="234" t="s">
        <v>3493</v>
      </c>
      <c r="O584" s="234" t="s">
        <v>3494</v>
      </c>
      <c r="P584" s="230">
        <v>17086</v>
      </c>
      <c r="Q584" s="230">
        <v>81.03</v>
      </c>
      <c r="R584" s="230">
        <v>2.54</v>
      </c>
      <c r="S584" s="230">
        <v>20</v>
      </c>
      <c r="T584" s="230">
        <v>60</v>
      </c>
      <c r="U584" s="230">
        <f t="shared" si="18"/>
        <v>82.54</v>
      </c>
      <c r="V584" s="230">
        <v>1</v>
      </c>
      <c r="W584" s="230">
        <v>99</v>
      </c>
      <c r="X584" s="671" t="s">
        <v>3446</v>
      </c>
      <c r="Y584" s="230">
        <v>4</v>
      </c>
      <c r="Z584" s="230">
        <v>3</v>
      </c>
      <c r="AA584" s="230">
        <v>4</v>
      </c>
      <c r="AB584" s="230">
        <v>40</v>
      </c>
      <c r="AC584" s="230"/>
      <c r="AD584" s="230">
        <v>61</v>
      </c>
      <c r="AE584" s="622">
        <v>5</v>
      </c>
      <c r="AF584" s="239">
        <v>0</v>
      </c>
      <c r="AG584" s="250"/>
      <c r="AH584" s="241"/>
      <c r="AI584" s="242"/>
      <c r="AJ584" s="243"/>
      <c r="AK584" s="244"/>
      <c r="AL584" s="245"/>
      <c r="AM584" s="243"/>
      <c r="AN584" s="244"/>
      <c r="AO584" s="245"/>
      <c r="AP584" s="243"/>
      <c r="AQ584" s="244"/>
      <c r="AR584" s="245"/>
      <c r="AS584" s="243"/>
      <c r="AT584" s="246"/>
      <c r="AU584" s="247"/>
      <c r="AV584" s="277"/>
      <c r="AW584" s="230"/>
      <c r="AX584" s="399"/>
    </row>
    <row r="585" spans="1:50" s="94" customFormat="1" ht="114.8" customHeight="1" x14ac:dyDescent="0.25">
      <c r="A585" s="249">
        <v>792</v>
      </c>
      <c r="B585" s="147" t="s">
        <v>3436</v>
      </c>
      <c r="C585" s="230"/>
      <c r="D585" s="230" t="s">
        <v>3460</v>
      </c>
      <c r="E585" s="229" t="s">
        <v>3495</v>
      </c>
      <c r="F585" s="230" t="s">
        <v>3496</v>
      </c>
      <c r="G585" s="229" t="s">
        <v>3497</v>
      </c>
      <c r="H585" s="230">
        <v>1999</v>
      </c>
      <c r="I585" s="234" t="s">
        <v>3498</v>
      </c>
      <c r="J585" s="232">
        <v>32264</v>
      </c>
      <c r="K585" s="528" t="s">
        <v>2157</v>
      </c>
      <c r="L585" s="234" t="s">
        <v>3442</v>
      </c>
      <c r="M585" s="234" t="s">
        <v>3443</v>
      </c>
      <c r="N585" s="234" t="s">
        <v>3499</v>
      </c>
      <c r="O585" s="234" t="s">
        <v>3500</v>
      </c>
      <c r="P585" s="230">
        <v>13306</v>
      </c>
      <c r="Q585" s="230">
        <v>67.28</v>
      </c>
      <c r="R585" s="230">
        <v>3.79</v>
      </c>
      <c r="S585" s="230">
        <v>5</v>
      </c>
      <c r="T585" s="230">
        <v>60</v>
      </c>
      <c r="U585" s="230">
        <f t="shared" si="18"/>
        <v>68.790000000000006</v>
      </c>
      <c r="V585" s="230">
        <v>50</v>
      </c>
      <c r="W585" s="230">
        <v>99</v>
      </c>
      <c r="X585" s="671" t="s">
        <v>3446</v>
      </c>
      <c r="Y585" s="230">
        <v>6</v>
      </c>
      <c r="Z585" s="230">
        <v>1</v>
      </c>
      <c r="AA585" s="230">
        <v>5</v>
      </c>
      <c r="AB585" s="230">
        <v>16</v>
      </c>
      <c r="AC585" s="230"/>
      <c r="AD585" s="230">
        <v>61</v>
      </c>
      <c r="AE585" s="622">
        <v>5</v>
      </c>
      <c r="AF585" s="239"/>
      <c r="AG585" s="250"/>
      <c r="AH585" s="241"/>
      <c r="AI585" s="242"/>
      <c r="AJ585" s="243"/>
      <c r="AK585" s="244"/>
      <c r="AL585" s="245"/>
      <c r="AM585" s="243"/>
      <c r="AN585" s="244"/>
      <c r="AO585" s="245"/>
      <c r="AP585" s="243"/>
      <c r="AQ585" s="244"/>
      <c r="AR585" s="245"/>
      <c r="AS585" s="243"/>
      <c r="AT585" s="246"/>
      <c r="AU585" s="247"/>
      <c r="AV585" s="277"/>
      <c r="AW585" s="230"/>
      <c r="AX585" s="399"/>
    </row>
    <row r="586" spans="1:50" s="94" customFormat="1" ht="130.75" customHeight="1" x14ac:dyDescent="0.25">
      <c r="A586" s="249">
        <v>792</v>
      </c>
      <c r="B586" s="147" t="s">
        <v>3436</v>
      </c>
      <c r="C586" s="230"/>
      <c r="D586" s="230" t="s">
        <v>3447</v>
      </c>
      <c r="E586" s="229" t="s">
        <v>3448</v>
      </c>
      <c r="F586" s="230">
        <v>10196</v>
      </c>
      <c r="G586" s="229" t="s">
        <v>3501</v>
      </c>
      <c r="H586" s="230">
        <v>1996</v>
      </c>
      <c r="I586" s="234" t="s">
        <v>3502</v>
      </c>
      <c r="J586" s="232">
        <v>81864</v>
      </c>
      <c r="K586" s="528" t="s">
        <v>2157</v>
      </c>
      <c r="L586" s="234" t="s">
        <v>3442</v>
      </c>
      <c r="M586" s="234" t="s">
        <v>3443</v>
      </c>
      <c r="N586" s="234" t="s">
        <v>3503</v>
      </c>
      <c r="O586" s="234" t="s">
        <v>3504</v>
      </c>
      <c r="P586" s="230">
        <v>11088</v>
      </c>
      <c r="Q586" s="252">
        <v>78.13</v>
      </c>
      <c r="R586" s="233">
        <f>+J586/1700/5</f>
        <v>9.6310588235294112</v>
      </c>
      <c r="S586" s="230">
        <v>10</v>
      </c>
      <c r="T586" s="230">
        <v>60</v>
      </c>
      <c r="U586" s="233">
        <f t="shared" si="18"/>
        <v>79.631058823529415</v>
      </c>
      <c r="V586" s="230"/>
      <c r="W586" s="230">
        <v>40</v>
      </c>
      <c r="X586" s="671" t="s">
        <v>3446</v>
      </c>
      <c r="Y586" s="230"/>
      <c r="Z586" s="230"/>
      <c r="AA586" s="230"/>
      <c r="AB586" s="230"/>
      <c r="AC586" s="230"/>
      <c r="AD586" s="230">
        <v>61</v>
      </c>
      <c r="AE586" s="622">
        <v>5</v>
      </c>
      <c r="AF586" s="239"/>
      <c r="AG586" s="250"/>
      <c r="AH586" s="241"/>
      <c r="AI586" s="242"/>
      <c r="AJ586" s="243"/>
      <c r="AK586" s="244"/>
      <c r="AL586" s="245"/>
      <c r="AM586" s="243"/>
      <c r="AN586" s="244"/>
      <c r="AO586" s="245"/>
      <c r="AP586" s="243"/>
      <c r="AQ586" s="244"/>
      <c r="AR586" s="245"/>
      <c r="AS586" s="243"/>
      <c r="AT586" s="246"/>
      <c r="AU586" s="247"/>
      <c r="AV586" s="277"/>
      <c r="AW586" s="230"/>
      <c r="AX586" s="399"/>
    </row>
    <row r="587" spans="1:50" s="94" customFormat="1" ht="178.5" customHeight="1" x14ac:dyDescent="0.25">
      <c r="A587" s="249">
        <v>792</v>
      </c>
      <c r="B587" s="147" t="s">
        <v>3436</v>
      </c>
      <c r="C587" s="230"/>
      <c r="D587" s="230" t="s">
        <v>3447</v>
      </c>
      <c r="E587" s="229" t="s">
        <v>3505</v>
      </c>
      <c r="F587" s="230">
        <v>5674</v>
      </c>
      <c r="G587" s="229" t="s">
        <v>3506</v>
      </c>
      <c r="H587" s="230">
        <v>2014</v>
      </c>
      <c r="I587" s="234" t="s">
        <v>3507</v>
      </c>
      <c r="J587" s="232">
        <v>32148</v>
      </c>
      <c r="K587" s="528" t="s">
        <v>2157</v>
      </c>
      <c r="L587" s="234" t="s">
        <v>3451</v>
      </c>
      <c r="M587" s="234" t="s">
        <v>3452</v>
      </c>
      <c r="N587" s="234" t="s">
        <v>3508</v>
      </c>
      <c r="O587" s="234" t="s">
        <v>3509</v>
      </c>
      <c r="P587" s="230">
        <v>23352</v>
      </c>
      <c r="Q587" s="230">
        <v>83.28</v>
      </c>
      <c r="R587" s="230">
        <v>3.78</v>
      </c>
      <c r="S587" s="230">
        <v>20</v>
      </c>
      <c r="T587" s="230">
        <v>61</v>
      </c>
      <c r="U587" s="230">
        <f t="shared" si="18"/>
        <v>84.78</v>
      </c>
      <c r="V587" s="230">
        <v>90</v>
      </c>
      <c r="W587" s="230">
        <v>99</v>
      </c>
      <c r="X587" s="671" t="s">
        <v>3446</v>
      </c>
      <c r="Y587" s="230">
        <v>4</v>
      </c>
      <c r="Z587" s="230">
        <v>5</v>
      </c>
      <c r="AA587" s="230">
        <v>5</v>
      </c>
      <c r="AB587" s="230">
        <v>39</v>
      </c>
      <c r="AC587" s="230"/>
      <c r="AD587" s="230">
        <v>61</v>
      </c>
      <c r="AE587" s="622">
        <v>5</v>
      </c>
      <c r="AF587" s="239">
        <v>80</v>
      </c>
      <c r="AG587" s="250" t="s">
        <v>3447</v>
      </c>
      <c r="AH587" s="241" t="s">
        <v>3510</v>
      </c>
      <c r="AI587" s="242">
        <v>20</v>
      </c>
      <c r="AJ587" s="243"/>
      <c r="AK587" s="244"/>
      <c r="AL587" s="245"/>
      <c r="AM587" s="243"/>
      <c r="AN587" s="244"/>
      <c r="AO587" s="245"/>
      <c r="AP587" s="243"/>
      <c r="AQ587" s="244"/>
      <c r="AR587" s="245"/>
      <c r="AS587" s="243" t="s">
        <v>3511</v>
      </c>
      <c r="AT587" s="246" t="s">
        <v>3510</v>
      </c>
      <c r="AU587" s="247">
        <v>50</v>
      </c>
      <c r="AV587" s="277" t="s">
        <v>3512</v>
      </c>
      <c r="AW587" s="230" t="s">
        <v>3513</v>
      </c>
      <c r="AX587" s="399">
        <v>10</v>
      </c>
    </row>
    <row r="588" spans="1:50" s="94" customFormat="1" ht="114.8" customHeight="1" x14ac:dyDescent="0.25">
      <c r="A588" s="249">
        <v>792</v>
      </c>
      <c r="B588" s="147" t="s">
        <v>3436</v>
      </c>
      <c r="C588" s="230"/>
      <c r="D588" s="230" t="s">
        <v>3460</v>
      </c>
      <c r="E588" s="229" t="s">
        <v>3495</v>
      </c>
      <c r="F588" s="230" t="s">
        <v>3496</v>
      </c>
      <c r="G588" s="229" t="s">
        <v>3514</v>
      </c>
      <c r="H588" s="230">
        <v>1996</v>
      </c>
      <c r="I588" s="234" t="s">
        <v>3515</v>
      </c>
      <c r="J588" s="232">
        <v>36052</v>
      </c>
      <c r="K588" s="528" t="s">
        <v>2157</v>
      </c>
      <c r="L588" s="234" t="s">
        <v>3442</v>
      </c>
      <c r="M588" s="234" t="s">
        <v>3443</v>
      </c>
      <c r="N588" s="234" t="s">
        <v>3516</v>
      </c>
      <c r="O588" s="234" t="s">
        <v>3517</v>
      </c>
      <c r="P588" s="230">
        <v>11041</v>
      </c>
      <c r="Q588" s="230">
        <v>81</v>
      </c>
      <c r="R588" s="230">
        <v>4.24</v>
      </c>
      <c r="S588" s="230">
        <v>20</v>
      </c>
      <c r="T588" s="230">
        <v>61</v>
      </c>
      <c r="U588" s="230">
        <f t="shared" si="18"/>
        <v>85.24</v>
      </c>
      <c r="V588" s="230">
        <v>15</v>
      </c>
      <c r="W588" s="230">
        <v>99</v>
      </c>
      <c r="X588" s="671" t="s">
        <v>3446</v>
      </c>
      <c r="Y588" s="230">
        <v>6</v>
      </c>
      <c r="Z588" s="230">
        <v>4</v>
      </c>
      <c r="AA588" s="230">
        <v>7</v>
      </c>
      <c r="AB588" s="230">
        <v>16</v>
      </c>
      <c r="AC588" s="230"/>
      <c r="AD588" s="230">
        <v>61</v>
      </c>
      <c r="AE588" s="622">
        <v>5</v>
      </c>
      <c r="AF588" s="239"/>
      <c r="AG588" s="250"/>
      <c r="AH588" s="241"/>
      <c r="AI588" s="242"/>
      <c r="AJ588" s="243"/>
      <c r="AK588" s="244"/>
      <c r="AL588" s="245"/>
      <c r="AM588" s="243"/>
      <c r="AN588" s="244"/>
      <c r="AO588" s="245"/>
      <c r="AP588" s="243"/>
      <c r="AQ588" s="244"/>
      <c r="AR588" s="245"/>
      <c r="AS588" s="243"/>
      <c r="AT588" s="246"/>
      <c r="AU588" s="247"/>
      <c r="AV588" s="277"/>
      <c r="AW588" s="230"/>
      <c r="AX588" s="399"/>
    </row>
    <row r="589" spans="1:50" s="94" customFormat="1" ht="165.75" customHeight="1" x14ac:dyDescent="0.25">
      <c r="A589" s="249">
        <v>792</v>
      </c>
      <c r="B589" s="147" t="s">
        <v>3436</v>
      </c>
      <c r="C589" s="230"/>
      <c r="D589" s="230" t="s">
        <v>3472</v>
      </c>
      <c r="E589" s="229" t="s">
        <v>3473</v>
      </c>
      <c r="F589" s="230">
        <v>10924</v>
      </c>
      <c r="G589" s="229" t="s">
        <v>3518</v>
      </c>
      <c r="H589" s="230">
        <v>2014</v>
      </c>
      <c r="I589" s="234" t="s">
        <v>3519</v>
      </c>
      <c r="J589" s="232">
        <v>68222</v>
      </c>
      <c r="K589" s="528" t="s">
        <v>2157</v>
      </c>
      <c r="L589" s="234" t="s">
        <v>3476</v>
      </c>
      <c r="M589" s="234" t="s">
        <v>3477</v>
      </c>
      <c r="N589" s="234" t="s">
        <v>3520</v>
      </c>
      <c r="O589" s="234" t="s">
        <v>3521</v>
      </c>
      <c r="P589" s="230">
        <v>22977</v>
      </c>
      <c r="Q589" s="230">
        <v>81</v>
      </c>
      <c r="R589" s="230">
        <v>8.0299999999999994</v>
      </c>
      <c r="S589" s="230">
        <v>20</v>
      </c>
      <c r="T589" s="230">
        <v>61</v>
      </c>
      <c r="U589" s="230">
        <f t="shared" si="18"/>
        <v>89.03</v>
      </c>
      <c r="V589" s="230">
        <v>10</v>
      </c>
      <c r="W589" s="230">
        <v>99</v>
      </c>
      <c r="X589" s="671" t="s">
        <v>3446</v>
      </c>
      <c r="Y589" s="230">
        <v>4</v>
      </c>
      <c r="Z589" s="230">
        <v>3</v>
      </c>
      <c r="AA589" s="230">
        <v>4</v>
      </c>
      <c r="AB589" s="230">
        <v>40</v>
      </c>
      <c r="AC589" s="230"/>
      <c r="AD589" s="230">
        <v>61</v>
      </c>
      <c r="AE589" s="622">
        <v>5</v>
      </c>
      <c r="AF589" s="239">
        <v>0</v>
      </c>
      <c r="AG589" s="250"/>
      <c r="AH589" s="241"/>
      <c r="AI589" s="242"/>
      <c r="AJ589" s="243"/>
      <c r="AK589" s="244"/>
      <c r="AL589" s="245"/>
      <c r="AM589" s="243"/>
      <c r="AN589" s="244"/>
      <c r="AO589" s="245"/>
      <c r="AP589" s="243"/>
      <c r="AQ589" s="244"/>
      <c r="AR589" s="245"/>
      <c r="AS589" s="243"/>
      <c r="AT589" s="246"/>
      <c r="AU589" s="247"/>
      <c r="AV589" s="277"/>
      <c r="AW589" s="230"/>
      <c r="AX589" s="399"/>
    </row>
    <row r="590" spans="1:50" s="94" customFormat="1" ht="114.8" customHeight="1" x14ac:dyDescent="0.25">
      <c r="A590" s="249">
        <v>792</v>
      </c>
      <c r="B590" s="147" t="s">
        <v>3436</v>
      </c>
      <c r="C590" s="230"/>
      <c r="D590" s="230" t="s">
        <v>3472</v>
      </c>
      <c r="E590" s="229" t="s">
        <v>3522</v>
      </c>
      <c r="F590" s="230">
        <v>9146</v>
      </c>
      <c r="G590" s="229" t="s">
        <v>3523</v>
      </c>
      <c r="H590" s="230">
        <v>2005</v>
      </c>
      <c r="I590" s="234" t="s">
        <v>3524</v>
      </c>
      <c r="J590" s="232">
        <v>81700</v>
      </c>
      <c r="K590" s="528" t="s">
        <v>2157</v>
      </c>
      <c r="L590" s="234" t="s">
        <v>3442</v>
      </c>
      <c r="M590" s="234" t="s">
        <v>3443</v>
      </c>
      <c r="N590" s="234" t="s">
        <v>3525</v>
      </c>
      <c r="O590" s="234" t="s">
        <v>3526</v>
      </c>
      <c r="P590" s="230">
        <v>18249</v>
      </c>
      <c r="Q590" s="230">
        <v>86.17</v>
      </c>
      <c r="R590" s="230">
        <v>9.61</v>
      </c>
      <c r="S590" s="230">
        <v>20</v>
      </c>
      <c r="T590" s="230">
        <v>61</v>
      </c>
      <c r="U590" s="230">
        <f t="shared" si="18"/>
        <v>90.61</v>
      </c>
      <c r="V590" s="230">
        <v>5</v>
      </c>
      <c r="W590" s="230">
        <v>99</v>
      </c>
      <c r="X590" s="671" t="s">
        <v>3446</v>
      </c>
      <c r="Y590" s="230">
        <v>3</v>
      </c>
      <c r="Z590" s="230">
        <v>10</v>
      </c>
      <c r="AA590" s="230">
        <v>3</v>
      </c>
      <c r="AB590" s="230">
        <v>16</v>
      </c>
      <c r="AC590" s="230">
        <v>215</v>
      </c>
      <c r="AD590" s="230">
        <v>61</v>
      </c>
      <c r="AE590" s="622">
        <v>5</v>
      </c>
      <c r="AF590" s="239">
        <v>10</v>
      </c>
      <c r="AG590" s="250" t="s">
        <v>3527</v>
      </c>
      <c r="AH590" s="241" t="s">
        <v>3513</v>
      </c>
      <c r="AI590" s="242">
        <v>10</v>
      </c>
      <c r="AJ590" s="243"/>
      <c r="AK590" s="244"/>
      <c r="AL590" s="245"/>
      <c r="AM590" s="243"/>
      <c r="AN590" s="244"/>
      <c r="AO590" s="245"/>
      <c r="AP590" s="243"/>
      <c r="AQ590" s="244"/>
      <c r="AR590" s="245"/>
      <c r="AS590" s="243"/>
      <c r="AT590" s="246"/>
      <c r="AU590" s="247"/>
      <c r="AV590" s="277"/>
      <c r="AW590" s="230"/>
      <c r="AX590" s="399"/>
    </row>
    <row r="591" spans="1:50" s="94" customFormat="1" ht="178.5" customHeight="1" x14ac:dyDescent="0.25">
      <c r="A591" s="249">
        <v>792</v>
      </c>
      <c r="B591" s="147" t="s">
        <v>3436</v>
      </c>
      <c r="C591" s="230"/>
      <c r="D591" s="230" t="s">
        <v>3447</v>
      </c>
      <c r="E591" s="229" t="s">
        <v>3528</v>
      </c>
      <c r="F591" s="230">
        <v>15392</v>
      </c>
      <c r="G591" s="229" t="s">
        <v>3529</v>
      </c>
      <c r="H591" s="230">
        <v>2013</v>
      </c>
      <c r="I591" s="234" t="s">
        <v>3530</v>
      </c>
      <c r="J591" s="232">
        <v>71129</v>
      </c>
      <c r="K591" s="528" t="s">
        <v>2157</v>
      </c>
      <c r="L591" s="234" t="s">
        <v>3451</v>
      </c>
      <c r="M591" s="234" t="s">
        <v>3452</v>
      </c>
      <c r="N591" s="234" t="s">
        <v>3531</v>
      </c>
      <c r="O591" s="234" t="s">
        <v>3532</v>
      </c>
      <c r="P591" s="230">
        <v>22877</v>
      </c>
      <c r="Q591" s="230">
        <v>83.15</v>
      </c>
      <c r="R591" s="230">
        <v>8.0399999999999991</v>
      </c>
      <c r="S591" s="230">
        <v>20</v>
      </c>
      <c r="T591" s="230">
        <v>61</v>
      </c>
      <c r="U591" s="230">
        <f t="shared" si="18"/>
        <v>89.039999999999992</v>
      </c>
      <c r="V591" s="230">
        <v>80</v>
      </c>
      <c r="W591" s="230">
        <v>43</v>
      </c>
      <c r="X591" s="671" t="s">
        <v>3446</v>
      </c>
      <c r="Y591" s="230">
        <v>4</v>
      </c>
      <c r="Z591" s="230">
        <v>5</v>
      </c>
      <c r="AA591" s="230">
        <v>5</v>
      </c>
      <c r="AB591" s="230">
        <v>39</v>
      </c>
      <c r="AC591" s="230"/>
      <c r="AD591" s="230">
        <v>61</v>
      </c>
      <c r="AE591" s="622">
        <v>5</v>
      </c>
      <c r="AF591" s="239">
        <v>75</v>
      </c>
      <c r="AG591" s="250" t="s">
        <v>3447</v>
      </c>
      <c r="AH591" s="241" t="s">
        <v>3533</v>
      </c>
      <c r="AI591" s="242">
        <v>15</v>
      </c>
      <c r="AJ591" s="243"/>
      <c r="AK591" s="244"/>
      <c r="AL591" s="245"/>
      <c r="AM591" s="243"/>
      <c r="AN591" s="244"/>
      <c r="AO591" s="245"/>
      <c r="AP591" s="243"/>
      <c r="AQ591" s="244"/>
      <c r="AR591" s="245"/>
      <c r="AS591" s="243" t="s">
        <v>3534</v>
      </c>
      <c r="AT591" s="246" t="s">
        <v>3533</v>
      </c>
      <c r="AU591" s="247">
        <v>55</v>
      </c>
      <c r="AV591" s="277" t="s">
        <v>3512</v>
      </c>
      <c r="AW591" s="230" t="s">
        <v>3513</v>
      </c>
      <c r="AX591" s="399">
        <v>5</v>
      </c>
    </row>
    <row r="592" spans="1:50" s="94" customFormat="1" ht="114.8" customHeight="1" x14ac:dyDescent="0.25">
      <c r="A592" s="249">
        <v>792</v>
      </c>
      <c r="B592" s="147" t="s">
        <v>3436</v>
      </c>
      <c r="C592" s="230"/>
      <c r="D592" s="230" t="s">
        <v>3437</v>
      </c>
      <c r="E592" s="229" t="s">
        <v>3438</v>
      </c>
      <c r="F592" s="230" t="s">
        <v>3439</v>
      </c>
      <c r="G592" s="229" t="s">
        <v>3535</v>
      </c>
      <c r="H592" s="230">
        <v>2014</v>
      </c>
      <c r="I592" s="234" t="s">
        <v>3536</v>
      </c>
      <c r="J592" s="232">
        <v>67100</v>
      </c>
      <c r="K592" s="528" t="s">
        <v>2157</v>
      </c>
      <c r="L592" s="234" t="s">
        <v>3442</v>
      </c>
      <c r="M592" s="234" t="s">
        <v>3443</v>
      </c>
      <c r="N592" s="234" t="s">
        <v>3537</v>
      </c>
      <c r="O592" s="234" t="s">
        <v>3538</v>
      </c>
      <c r="P592" s="230">
        <v>23354</v>
      </c>
      <c r="Q592" s="233">
        <v>93</v>
      </c>
      <c r="R592" s="233">
        <v>7.8941176470588239</v>
      </c>
      <c r="S592" s="233">
        <v>32</v>
      </c>
      <c r="T592" s="233">
        <v>61</v>
      </c>
      <c r="U592" s="233">
        <f t="shared" si="18"/>
        <v>100.89411764705882</v>
      </c>
      <c r="V592" s="233">
        <v>92</v>
      </c>
      <c r="W592" s="230">
        <v>40</v>
      </c>
      <c r="X592" s="671" t="s">
        <v>3446</v>
      </c>
      <c r="Y592" s="230">
        <v>6</v>
      </c>
      <c r="Z592" s="230">
        <v>2</v>
      </c>
      <c r="AA592" s="230">
        <v>1</v>
      </c>
      <c r="AB592" s="230">
        <v>16</v>
      </c>
      <c r="AC592" s="230"/>
      <c r="AD592" s="230">
        <v>50</v>
      </c>
      <c r="AE592" s="622">
        <v>5</v>
      </c>
      <c r="AF592" s="239"/>
      <c r="AG592" s="250"/>
      <c r="AH592" s="241"/>
      <c r="AI592" s="242"/>
      <c r="AJ592" s="243"/>
      <c r="AK592" s="244"/>
      <c r="AL592" s="245"/>
      <c r="AM592" s="243"/>
      <c r="AN592" s="244"/>
      <c r="AO592" s="245"/>
      <c r="AP592" s="243"/>
      <c r="AQ592" s="244"/>
      <c r="AR592" s="245"/>
      <c r="AS592" s="243"/>
      <c r="AT592" s="246"/>
      <c r="AU592" s="247"/>
      <c r="AV592" s="277"/>
      <c r="AW592" s="230"/>
      <c r="AX592" s="399"/>
    </row>
    <row r="593" spans="1:50" s="94" customFormat="1" ht="114.8" customHeight="1" x14ac:dyDescent="0.25">
      <c r="A593" s="249">
        <v>792</v>
      </c>
      <c r="B593" s="147" t="s">
        <v>3436</v>
      </c>
      <c r="C593" s="230"/>
      <c r="D593" s="230" t="s">
        <v>3460</v>
      </c>
      <c r="E593" s="229" t="s">
        <v>3495</v>
      </c>
      <c r="F593" s="230" t="s">
        <v>3496</v>
      </c>
      <c r="G593" s="229" t="s">
        <v>3539</v>
      </c>
      <c r="H593" s="230">
        <v>2006</v>
      </c>
      <c r="I593" s="234" t="s">
        <v>3540</v>
      </c>
      <c r="J593" s="232">
        <v>63419</v>
      </c>
      <c r="K593" s="528" t="s">
        <v>2157</v>
      </c>
      <c r="L593" s="234" t="s">
        <v>3442</v>
      </c>
      <c r="M593" s="234" t="s">
        <v>3443</v>
      </c>
      <c r="N593" s="234" t="s">
        <v>3541</v>
      </c>
      <c r="O593" s="234" t="s">
        <v>3542</v>
      </c>
      <c r="P593" s="230">
        <v>17353</v>
      </c>
      <c r="Q593" s="230">
        <v>70.83</v>
      </c>
      <c r="R593" s="230">
        <v>7.46</v>
      </c>
      <c r="S593" s="230">
        <v>5</v>
      </c>
      <c r="T593" s="230">
        <v>61</v>
      </c>
      <c r="U593" s="230">
        <f t="shared" si="18"/>
        <v>73.459999999999994</v>
      </c>
      <c r="V593" s="230">
        <v>50</v>
      </c>
      <c r="W593" s="230">
        <v>82</v>
      </c>
      <c r="X593" s="671" t="s">
        <v>3446</v>
      </c>
      <c r="Y593" s="230">
        <v>6</v>
      </c>
      <c r="Z593" s="230">
        <v>1</v>
      </c>
      <c r="AA593" s="230">
        <v>5</v>
      </c>
      <c r="AB593" s="230">
        <v>16</v>
      </c>
      <c r="AC593" s="230"/>
      <c r="AD593" s="230">
        <v>61</v>
      </c>
      <c r="AE593" s="622">
        <v>5</v>
      </c>
      <c r="AF593" s="239"/>
      <c r="AG593" s="250"/>
      <c r="AH593" s="241"/>
      <c r="AI593" s="242"/>
      <c r="AJ593" s="243"/>
      <c r="AK593" s="244"/>
      <c r="AL593" s="245"/>
      <c r="AM593" s="243"/>
      <c r="AN593" s="244"/>
      <c r="AO593" s="245"/>
      <c r="AP593" s="243"/>
      <c r="AQ593" s="244"/>
      <c r="AR593" s="245"/>
      <c r="AS593" s="243"/>
      <c r="AT593" s="246"/>
      <c r="AU593" s="247"/>
      <c r="AV593" s="277"/>
      <c r="AW593" s="230"/>
      <c r="AX593" s="399"/>
    </row>
    <row r="594" spans="1:50" s="94" customFormat="1" ht="114.8" customHeight="1" x14ac:dyDescent="0.25">
      <c r="A594" s="249">
        <v>792</v>
      </c>
      <c r="B594" s="147" t="s">
        <v>3436</v>
      </c>
      <c r="C594" s="230"/>
      <c r="D594" s="230" t="s">
        <v>3437</v>
      </c>
      <c r="E594" s="229" t="s">
        <v>3543</v>
      </c>
      <c r="F594" s="230" t="s">
        <v>3544</v>
      </c>
      <c r="G594" s="229" t="s">
        <v>3545</v>
      </c>
      <c r="H594" s="230">
        <v>2001</v>
      </c>
      <c r="I594" s="234" t="s">
        <v>3546</v>
      </c>
      <c r="J594" s="232">
        <v>104896</v>
      </c>
      <c r="K594" s="528" t="s">
        <v>2157</v>
      </c>
      <c r="L594" s="234" t="s">
        <v>3442</v>
      </c>
      <c r="M594" s="234" t="s">
        <v>3443</v>
      </c>
      <c r="N594" s="234" t="s">
        <v>3547</v>
      </c>
      <c r="O594" s="234" t="s">
        <v>3548</v>
      </c>
      <c r="P594" s="230">
        <v>14313</v>
      </c>
      <c r="Q594" s="233">
        <v>94.84858823529413</v>
      </c>
      <c r="R594" s="233">
        <v>12.340705882352941</v>
      </c>
      <c r="S594" s="233">
        <v>28</v>
      </c>
      <c r="T594" s="233">
        <v>61</v>
      </c>
      <c r="U594" s="233">
        <f t="shared" si="18"/>
        <v>101.34070588235294</v>
      </c>
      <c r="V594" s="233">
        <v>76</v>
      </c>
      <c r="W594" s="230">
        <v>100</v>
      </c>
      <c r="X594" s="671" t="s">
        <v>3446</v>
      </c>
      <c r="Y594" s="230">
        <v>6</v>
      </c>
      <c r="Z594" s="230">
        <v>2</v>
      </c>
      <c r="AA594" s="230">
        <v>1</v>
      </c>
      <c r="AB594" s="230">
        <v>16</v>
      </c>
      <c r="AC594" s="230"/>
      <c r="AD594" s="230">
        <v>61</v>
      </c>
      <c r="AE594" s="622">
        <v>5</v>
      </c>
      <c r="AF594" s="239"/>
      <c r="AG594" s="250"/>
      <c r="AH594" s="241"/>
      <c r="AI594" s="242"/>
      <c r="AJ594" s="243"/>
      <c r="AK594" s="244"/>
      <c r="AL594" s="245"/>
      <c r="AM594" s="243"/>
      <c r="AN594" s="244"/>
      <c r="AO594" s="245"/>
      <c r="AP594" s="243"/>
      <c r="AQ594" s="244"/>
      <c r="AR594" s="245"/>
      <c r="AS594" s="243"/>
      <c r="AT594" s="246"/>
      <c r="AU594" s="247"/>
      <c r="AV594" s="277"/>
      <c r="AW594" s="230"/>
      <c r="AX594" s="399"/>
    </row>
    <row r="595" spans="1:50" s="94" customFormat="1" ht="153" customHeight="1" x14ac:dyDescent="0.25">
      <c r="A595" s="249">
        <v>792</v>
      </c>
      <c r="B595" s="147" t="s">
        <v>3436</v>
      </c>
      <c r="C595" s="230"/>
      <c r="D595" s="230" t="s">
        <v>3437</v>
      </c>
      <c r="E595" s="229" t="s">
        <v>3549</v>
      </c>
      <c r="F595" s="230" t="s">
        <v>3550</v>
      </c>
      <c r="G595" s="229" t="s">
        <v>3551</v>
      </c>
      <c r="H595" s="230">
        <v>2005</v>
      </c>
      <c r="I595" s="234" t="s">
        <v>3552</v>
      </c>
      <c r="J595" s="232">
        <v>83304</v>
      </c>
      <c r="K595" s="528" t="s">
        <v>2157</v>
      </c>
      <c r="L595" s="234" t="s">
        <v>3442</v>
      </c>
      <c r="M595" s="234" t="s">
        <v>3443</v>
      </c>
      <c r="N595" s="234" t="s">
        <v>3553</v>
      </c>
      <c r="O595" s="234" t="s">
        <v>3554</v>
      </c>
      <c r="P595" s="230">
        <v>18363</v>
      </c>
      <c r="Q595" s="233">
        <v>86</v>
      </c>
      <c r="R595" s="233">
        <v>9.800470588235294</v>
      </c>
      <c r="S595" s="233">
        <v>25</v>
      </c>
      <c r="T595" s="233">
        <v>61</v>
      </c>
      <c r="U595" s="233">
        <f t="shared" si="18"/>
        <v>95.800470588235299</v>
      </c>
      <c r="V595" s="233">
        <v>83</v>
      </c>
      <c r="W595" s="230">
        <v>100</v>
      </c>
      <c r="X595" s="671" t="s">
        <v>3446</v>
      </c>
      <c r="Y595" s="230">
        <v>3</v>
      </c>
      <c r="Z595" s="230">
        <v>4</v>
      </c>
      <c r="AA595" s="230">
        <v>4</v>
      </c>
      <c r="AB595" s="230">
        <v>16</v>
      </c>
      <c r="AC595" s="230"/>
      <c r="AD595" s="230">
        <v>50</v>
      </c>
      <c r="AE595" s="622">
        <v>5</v>
      </c>
      <c r="AF595" s="239"/>
      <c r="AG595" s="250"/>
      <c r="AH595" s="241"/>
      <c r="AI595" s="242"/>
      <c r="AJ595" s="243"/>
      <c r="AK595" s="244"/>
      <c r="AL595" s="245"/>
      <c r="AM595" s="243"/>
      <c r="AN595" s="244"/>
      <c r="AO595" s="245"/>
      <c r="AP595" s="243"/>
      <c r="AQ595" s="244"/>
      <c r="AR595" s="245"/>
      <c r="AS595" s="243"/>
      <c r="AT595" s="246"/>
      <c r="AU595" s="247"/>
      <c r="AV595" s="277"/>
      <c r="AW595" s="230"/>
      <c r="AX595" s="399"/>
    </row>
    <row r="596" spans="1:50" s="94" customFormat="1" ht="127.55" customHeight="1" x14ac:dyDescent="0.25">
      <c r="A596" s="249">
        <v>792</v>
      </c>
      <c r="B596" s="147" t="s">
        <v>3436</v>
      </c>
      <c r="C596" s="230"/>
      <c r="D596" s="230" t="s">
        <v>3472</v>
      </c>
      <c r="E596" s="229" t="s">
        <v>3555</v>
      </c>
      <c r="F596" s="230">
        <v>34230</v>
      </c>
      <c r="G596" s="229" t="s">
        <v>3556</v>
      </c>
      <c r="H596" s="230">
        <v>2015</v>
      </c>
      <c r="I596" s="680" t="s">
        <v>3557</v>
      </c>
      <c r="J596" s="232">
        <v>22521</v>
      </c>
      <c r="K596" s="528" t="s">
        <v>2157</v>
      </c>
      <c r="L596" s="234" t="s">
        <v>3558</v>
      </c>
      <c r="M596" s="234" t="s">
        <v>3559</v>
      </c>
      <c r="N596" s="234" t="s">
        <v>3560</v>
      </c>
      <c r="O596" s="234" t="s">
        <v>3561</v>
      </c>
      <c r="P596" s="230">
        <v>23761</v>
      </c>
      <c r="Q596" s="230">
        <v>62.3</v>
      </c>
      <c r="R596" s="233">
        <f>+J596/1700/5</f>
        <v>2.6495294117647061</v>
      </c>
      <c r="S596" s="230">
        <v>0.15</v>
      </c>
      <c r="T596" s="230">
        <v>61</v>
      </c>
      <c r="U596" s="233">
        <f t="shared" si="18"/>
        <v>63.799529411764702</v>
      </c>
      <c r="V596" s="230">
        <v>80</v>
      </c>
      <c r="W596" s="230">
        <v>5</v>
      </c>
      <c r="X596" s="671" t="s">
        <v>3446</v>
      </c>
      <c r="Y596" s="230">
        <v>2</v>
      </c>
      <c r="Z596" s="230">
        <v>1</v>
      </c>
      <c r="AA596" s="230">
        <v>4</v>
      </c>
      <c r="AB596" s="230">
        <v>52</v>
      </c>
      <c r="AC596" s="230"/>
      <c r="AD596" s="230">
        <v>35</v>
      </c>
      <c r="AE596" s="622">
        <v>5</v>
      </c>
      <c r="AF596" s="239">
        <v>100</v>
      </c>
      <c r="AG596" s="250"/>
      <c r="AH596" s="241"/>
      <c r="AI596" s="242"/>
      <c r="AJ596" s="243"/>
      <c r="AK596" s="244"/>
      <c r="AL596" s="245"/>
      <c r="AM596" s="243"/>
      <c r="AN596" s="244"/>
      <c r="AO596" s="245"/>
      <c r="AP596" s="243"/>
      <c r="AQ596" s="244"/>
      <c r="AR596" s="245"/>
      <c r="AS596" s="243" t="s">
        <v>3562</v>
      </c>
      <c r="AT596" s="246" t="s">
        <v>3563</v>
      </c>
      <c r="AU596" s="247">
        <v>100</v>
      </c>
      <c r="AV596" s="277"/>
      <c r="AW596" s="230"/>
      <c r="AX596" s="399"/>
    </row>
    <row r="597" spans="1:50" s="94" customFormat="1" ht="114.8" customHeight="1" x14ac:dyDescent="0.25">
      <c r="A597" s="249">
        <v>792</v>
      </c>
      <c r="B597" s="147" t="s">
        <v>3436</v>
      </c>
      <c r="C597" s="230"/>
      <c r="D597" s="230" t="s">
        <v>3564</v>
      </c>
      <c r="E597" s="229" t="s">
        <v>3565</v>
      </c>
      <c r="F597" s="230">
        <v>19121</v>
      </c>
      <c r="G597" s="229" t="s">
        <v>3566</v>
      </c>
      <c r="H597" s="230">
        <v>2015</v>
      </c>
      <c r="I597" s="234" t="s">
        <v>3567</v>
      </c>
      <c r="J597" s="232">
        <v>23560</v>
      </c>
      <c r="K597" s="528" t="s">
        <v>2157</v>
      </c>
      <c r="L597" s="234" t="s">
        <v>3442</v>
      </c>
      <c r="M597" s="234" t="s">
        <v>3443</v>
      </c>
      <c r="N597" s="234" t="s">
        <v>3568</v>
      </c>
      <c r="O597" s="234" t="s">
        <v>3569</v>
      </c>
      <c r="P597" s="230">
        <v>23799</v>
      </c>
      <c r="Q597" s="233">
        <v>81</v>
      </c>
      <c r="R597" s="230">
        <v>2.83</v>
      </c>
      <c r="S597" s="230">
        <v>20</v>
      </c>
      <c r="T597" s="230">
        <v>61</v>
      </c>
      <c r="U597" s="230">
        <f t="shared" si="18"/>
        <v>83.83</v>
      </c>
      <c r="V597" s="230">
        <v>40</v>
      </c>
      <c r="W597" s="230">
        <v>20</v>
      </c>
      <c r="X597" s="671" t="s">
        <v>3446</v>
      </c>
      <c r="Y597" s="230">
        <v>4</v>
      </c>
      <c r="Z597" s="230">
        <v>4</v>
      </c>
      <c r="AA597" s="230">
        <v>6</v>
      </c>
      <c r="AB597" s="230">
        <v>16</v>
      </c>
      <c r="AC597" s="230"/>
      <c r="AD597" s="230">
        <v>61</v>
      </c>
      <c r="AE597" s="622">
        <v>5</v>
      </c>
      <c r="AF597" s="239">
        <v>50</v>
      </c>
      <c r="AG597" s="250" t="s">
        <v>3564</v>
      </c>
      <c r="AH597" s="241" t="s">
        <v>3570</v>
      </c>
      <c r="AI597" s="242">
        <v>10</v>
      </c>
      <c r="AJ597" s="243" t="s">
        <v>3571</v>
      </c>
      <c r="AK597" s="244" t="s">
        <v>3572</v>
      </c>
      <c r="AL597" s="245">
        <v>30</v>
      </c>
      <c r="AM597" s="268" t="s">
        <v>3573</v>
      </c>
      <c r="AN597" s="244" t="s">
        <v>3574</v>
      </c>
      <c r="AO597" s="245">
        <v>10</v>
      </c>
      <c r="AP597" s="243"/>
      <c r="AQ597" s="244"/>
      <c r="AR597" s="245"/>
      <c r="AS597" s="243"/>
      <c r="AT597" s="246"/>
      <c r="AU597" s="247"/>
      <c r="AV597" s="277"/>
      <c r="AW597" s="230"/>
      <c r="AX597" s="399"/>
    </row>
    <row r="598" spans="1:50" s="94" customFormat="1" ht="127.55" customHeight="1" x14ac:dyDescent="0.25">
      <c r="A598" s="681">
        <v>792</v>
      </c>
      <c r="B598" s="147" t="s">
        <v>3436</v>
      </c>
      <c r="C598" s="230"/>
      <c r="D598" s="230" t="s">
        <v>3437</v>
      </c>
      <c r="E598" s="229" t="s">
        <v>3575</v>
      </c>
      <c r="F598" s="230">
        <v>11409</v>
      </c>
      <c r="G598" s="229" t="s">
        <v>3576</v>
      </c>
      <c r="H598" s="230">
        <v>2015</v>
      </c>
      <c r="I598" s="234" t="s">
        <v>3576</v>
      </c>
      <c r="J598" s="232">
        <v>21722</v>
      </c>
      <c r="K598" s="528" t="s">
        <v>2157</v>
      </c>
      <c r="L598" s="234" t="s">
        <v>3577</v>
      </c>
      <c r="M598" s="234" t="s">
        <v>3578</v>
      </c>
      <c r="N598" s="234" t="s">
        <v>3579</v>
      </c>
      <c r="O598" s="234" t="s">
        <v>3580</v>
      </c>
      <c r="P598" s="230">
        <v>23766</v>
      </c>
      <c r="Q598" s="230">
        <v>81</v>
      </c>
      <c r="R598" s="230">
        <v>2.83</v>
      </c>
      <c r="S598" s="230">
        <v>20</v>
      </c>
      <c r="T598" s="230">
        <v>70</v>
      </c>
      <c r="U598" s="230">
        <f t="shared" si="18"/>
        <v>92.83</v>
      </c>
      <c r="V598" s="230">
        <v>15</v>
      </c>
      <c r="W598" s="230">
        <v>62</v>
      </c>
      <c r="X598" s="671" t="s">
        <v>3446</v>
      </c>
      <c r="Y598" s="230"/>
      <c r="Z598" s="230"/>
      <c r="AA598" s="230"/>
      <c r="AB598" s="230">
        <v>16</v>
      </c>
      <c r="AC598" s="682"/>
      <c r="AD598" s="230">
        <v>70</v>
      </c>
      <c r="AE598" s="622">
        <v>5</v>
      </c>
      <c r="AF598" s="683"/>
      <c r="AG598" s="684"/>
      <c r="AH598" s="685"/>
      <c r="AI598" s="686"/>
      <c r="AJ598" s="687"/>
      <c r="AK598" s="688"/>
      <c r="AL598" s="689"/>
      <c r="AM598" s="687"/>
      <c r="AN598" s="688"/>
      <c r="AO598" s="689"/>
      <c r="AP598" s="687"/>
      <c r="AQ598" s="688"/>
      <c r="AR598" s="689"/>
      <c r="AS598" s="687"/>
      <c r="AT598" s="690"/>
      <c r="AU598" s="691"/>
      <c r="AV598" s="692"/>
      <c r="AW598" s="693"/>
      <c r="AX598" s="694"/>
    </row>
    <row r="599" spans="1:50" s="94" customFormat="1" ht="114.8" customHeight="1" x14ac:dyDescent="0.25">
      <c r="A599" s="681">
        <v>792</v>
      </c>
      <c r="B599" s="147" t="s">
        <v>3436</v>
      </c>
      <c r="C599" s="230"/>
      <c r="D599" s="230" t="s">
        <v>3564</v>
      </c>
      <c r="E599" s="229" t="s">
        <v>3565</v>
      </c>
      <c r="F599" s="230">
        <v>19192</v>
      </c>
      <c r="G599" s="229" t="s">
        <v>3581</v>
      </c>
      <c r="H599" s="230">
        <v>2016</v>
      </c>
      <c r="I599" s="234" t="s">
        <v>3581</v>
      </c>
      <c r="J599" s="232">
        <v>23181</v>
      </c>
      <c r="K599" s="528" t="s">
        <v>2157</v>
      </c>
      <c r="L599" s="234" t="s">
        <v>3442</v>
      </c>
      <c r="M599" s="234" t="s">
        <v>3443</v>
      </c>
      <c r="N599" s="234" t="s">
        <v>3568</v>
      </c>
      <c r="O599" s="234" t="s">
        <v>3569</v>
      </c>
      <c r="P599" s="230">
        <v>24068</v>
      </c>
      <c r="Q599" s="230">
        <v>81</v>
      </c>
      <c r="R599" s="230">
        <v>2.83</v>
      </c>
      <c r="S599" s="230">
        <v>20</v>
      </c>
      <c r="T599" s="230">
        <v>61</v>
      </c>
      <c r="U599" s="230">
        <f t="shared" si="18"/>
        <v>83.83</v>
      </c>
      <c r="V599" s="230">
        <v>30</v>
      </c>
      <c r="W599" s="230">
        <v>42</v>
      </c>
      <c r="X599" s="671" t="s">
        <v>3446</v>
      </c>
      <c r="Y599" s="682"/>
      <c r="Z599" s="682"/>
      <c r="AA599" s="682"/>
      <c r="AB599" s="682"/>
      <c r="AC599" s="682"/>
      <c r="AD599" s="230">
        <v>60</v>
      </c>
      <c r="AE599" s="622">
        <v>5</v>
      </c>
      <c r="AF599" s="683">
        <v>10</v>
      </c>
      <c r="AG599" s="684" t="s">
        <v>3564</v>
      </c>
      <c r="AH599" s="685" t="s">
        <v>3570</v>
      </c>
      <c r="AI599" s="686">
        <v>10</v>
      </c>
      <c r="AJ599" s="687" t="s">
        <v>3571</v>
      </c>
      <c r="AK599" s="688" t="s">
        <v>3572</v>
      </c>
      <c r="AL599" s="689">
        <v>10</v>
      </c>
      <c r="AM599" s="687" t="s">
        <v>3573</v>
      </c>
      <c r="AN599" s="688" t="s">
        <v>3574</v>
      </c>
      <c r="AO599" s="689"/>
      <c r="AP599" s="687"/>
      <c r="AQ599" s="688"/>
      <c r="AR599" s="689"/>
      <c r="AS599" s="687"/>
      <c r="AT599" s="690"/>
      <c r="AU599" s="691"/>
      <c r="AV599" s="692"/>
      <c r="AW599" s="693"/>
      <c r="AX599" s="694"/>
    </row>
    <row r="600" spans="1:50" s="94" customFormat="1" ht="114.8" customHeight="1" x14ac:dyDescent="0.25">
      <c r="A600" s="681">
        <v>792</v>
      </c>
      <c r="B600" s="147" t="s">
        <v>3436</v>
      </c>
      <c r="C600" s="230"/>
      <c r="D600" s="230" t="s">
        <v>3472</v>
      </c>
      <c r="E600" s="229" t="s">
        <v>3582</v>
      </c>
      <c r="F600" s="252">
        <v>30040</v>
      </c>
      <c r="G600" s="229" t="s">
        <v>3583</v>
      </c>
      <c r="H600" s="230" t="s">
        <v>3584</v>
      </c>
      <c r="I600" s="234" t="s">
        <v>3585</v>
      </c>
      <c r="J600" s="232">
        <v>23452</v>
      </c>
      <c r="K600" s="528" t="s">
        <v>2157</v>
      </c>
      <c r="L600" s="234" t="s">
        <v>3442</v>
      </c>
      <c r="M600" s="234" t="s">
        <v>3443</v>
      </c>
      <c r="N600" s="695" t="s">
        <v>3586</v>
      </c>
      <c r="O600" s="695" t="s">
        <v>3587</v>
      </c>
      <c r="P600" s="230">
        <v>17180</v>
      </c>
      <c r="Q600" s="230">
        <v>67.16</v>
      </c>
      <c r="R600" s="233">
        <f>+J600/1700/5</f>
        <v>2.7590588235294118</v>
      </c>
      <c r="S600" s="230">
        <v>6</v>
      </c>
      <c r="T600" s="230">
        <v>60</v>
      </c>
      <c r="U600" s="233">
        <f t="shared" si="18"/>
        <v>68.759058823529415</v>
      </c>
      <c r="V600" s="230">
        <v>15</v>
      </c>
      <c r="W600" s="230">
        <v>99</v>
      </c>
      <c r="X600" s="671" t="s">
        <v>3446</v>
      </c>
      <c r="Y600" s="682"/>
      <c r="Z600" s="682"/>
      <c r="AA600" s="682"/>
      <c r="AB600" s="682"/>
      <c r="AC600" s="682"/>
      <c r="AD600" s="230">
        <v>60</v>
      </c>
      <c r="AE600" s="622">
        <v>5</v>
      </c>
      <c r="AF600" s="239">
        <v>80</v>
      </c>
      <c r="AG600" s="250" t="s">
        <v>3588</v>
      </c>
      <c r="AH600" s="241" t="s">
        <v>3513</v>
      </c>
      <c r="AI600" s="242">
        <v>80</v>
      </c>
      <c r="AJ600" s="243"/>
      <c r="AK600" s="244"/>
      <c r="AL600" s="245"/>
      <c r="AM600" s="243"/>
      <c r="AN600" s="244"/>
      <c r="AO600" s="245"/>
      <c r="AP600" s="243"/>
      <c r="AQ600" s="244"/>
      <c r="AR600" s="245"/>
      <c r="AS600" s="243"/>
      <c r="AT600" s="246"/>
      <c r="AU600" s="247"/>
      <c r="AV600" s="277"/>
      <c r="AW600" s="230"/>
      <c r="AX600" s="399"/>
    </row>
    <row r="601" spans="1:50" s="94" customFormat="1" ht="114.8" customHeight="1" x14ac:dyDescent="0.25">
      <c r="A601" s="681">
        <v>792</v>
      </c>
      <c r="B601" s="147" t="s">
        <v>3436</v>
      </c>
      <c r="C601" s="230"/>
      <c r="D601" s="230" t="s">
        <v>3472</v>
      </c>
      <c r="E601" s="229" t="s">
        <v>3589</v>
      </c>
      <c r="F601" s="230">
        <v>29190</v>
      </c>
      <c r="G601" s="229" t="s">
        <v>3590</v>
      </c>
      <c r="H601" s="230" t="s">
        <v>3591</v>
      </c>
      <c r="I601" s="234" t="s">
        <v>3592</v>
      </c>
      <c r="J601" s="232">
        <v>58506</v>
      </c>
      <c r="K601" s="528" t="s">
        <v>2157</v>
      </c>
      <c r="L601" s="234" t="s">
        <v>3442</v>
      </c>
      <c r="M601" s="234" t="s">
        <v>3443</v>
      </c>
      <c r="N601" s="234" t="s">
        <v>3593</v>
      </c>
      <c r="O601" s="234" t="s">
        <v>3594</v>
      </c>
      <c r="P601" s="230">
        <v>20054</v>
      </c>
      <c r="Q601" s="230">
        <v>69.8</v>
      </c>
      <c r="R601" s="233">
        <f>+J601/1700/5</f>
        <v>6.8830588235294119</v>
      </c>
      <c r="S601" s="233">
        <f>+R601/2</f>
        <v>3.4415294117647059</v>
      </c>
      <c r="T601" s="230">
        <v>60</v>
      </c>
      <c r="U601" s="233">
        <f t="shared" si="18"/>
        <v>70.324588235294115</v>
      </c>
      <c r="V601" s="230">
        <v>50</v>
      </c>
      <c r="W601" s="230">
        <v>87</v>
      </c>
      <c r="X601" s="671" t="s">
        <v>3446</v>
      </c>
      <c r="Y601" s="230">
        <v>6</v>
      </c>
      <c r="Z601" s="230">
        <v>4</v>
      </c>
      <c r="AA601" s="230">
        <v>1</v>
      </c>
      <c r="AB601" s="230">
        <v>16</v>
      </c>
      <c r="AC601" s="682"/>
      <c r="AD601" s="230">
        <v>60</v>
      </c>
      <c r="AE601" s="622">
        <v>5</v>
      </c>
      <c r="AF601" s="239">
        <v>20</v>
      </c>
      <c r="AG601" s="250"/>
      <c r="AH601" s="241" t="s">
        <v>3595</v>
      </c>
      <c r="AI601" s="242">
        <v>20</v>
      </c>
      <c r="AJ601" s="243"/>
      <c r="AK601" s="244"/>
      <c r="AL601" s="245"/>
      <c r="AM601" s="243"/>
      <c r="AN601" s="244"/>
      <c r="AO601" s="245"/>
      <c r="AP601" s="243"/>
      <c r="AQ601" s="244"/>
      <c r="AR601" s="245"/>
      <c r="AS601" s="243"/>
      <c r="AT601" s="246"/>
      <c r="AU601" s="247"/>
      <c r="AV601" s="277"/>
      <c r="AW601" s="230"/>
      <c r="AX601" s="399"/>
    </row>
    <row r="602" spans="1:50" s="94" customFormat="1" ht="114.8" customHeight="1" x14ac:dyDescent="0.25">
      <c r="A602" s="681">
        <v>792</v>
      </c>
      <c r="B602" s="147" t="s">
        <v>3436</v>
      </c>
      <c r="C602" s="230"/>
      <c r="D602" s="230" t="s">
        <v>3564</v>
      </c>
      <c r="E602" s="229" t="s">
        <v>3596</v>
      </c>
      <c r="F602" s="230">
        <v>35925</v>
      </c>
      <c r="G602" s="229" t="s">
        <v>3597</v>
      </c>
      <c r="H602" s="230">
        <v>2018</v>
      </c>
      <c r="I602" s="234" t="s">
        <v>3598</v>
      </c>
      <c r="J602" s="232">
        <v>23857</v>
      </c>
      <c r="K602" s="528" t="s">
        <v>2157</v>
      </c>
      <c r="L602" s="234" t="s">
        <v>3442</v>
      </c>
      <c r="M602" s="234" t="s">
        <v>3443</v>
      </c>
      <c r="N602" s="234" t="s">
        <v>3599</v>
      </c>
      <c r="O602" s="234" t="s">
        <v>3600</v>
      </c>
      <c r="P602" s="230">
        <v>25271</v>
      </c>
      <c r="Q602" s="230">
        <v>60</v>
      </c>
      <c r="R602" s="233">
        <f>+J602/1700/5</f>
        <v>2.8067058823529409</v>
      </c>
      <c r="S602" s="230">
        <v>2</v>
      </c>
      <c r="T602" s="230">
        <v>60</v>
      </c>
      <c r="U602" s="233">
        <f t="shared" si="18"/>
        <v>64.806705882352944</v>
      </c>
      <c r="V602" s="230">
        <v>10</v>
      </c>
      <c r="W602" s="230">
        <v>7</v>
      </c>
      <c r="X602" s="696" t="s">
        <v>3446</v>
      </c>
      <c r="Y602" s="230">
        <v>4</v>
      </c>
      <c r="Z602" s="230">
        <v>3</v>
      </c>
      <c r="AA602" s="230">
        <v>2</v>
      </c>
      <c r="AB602" s="230">
        <v>16</v>
      </c>
      <c r="AC602" s="682">
        <v>217</v>
      </c>
      <c r="AD602" s="230">
        <v>50</v>
      </c>
      <c r="AE602" s="622">
        <v>5</v>
      </c>
      <c r="AF602" s="239">
        <v>50</v>
      </c>
      <c r="AG602" s="250" t="s">
        <v>3460</v>
      </c>
      <c r="AH602" s="241" t="s">
        <v>3601</v>
      </c>
      <c r="AI602" s="242">
        <v>50</v>
      </c>
      <c r="AJ602" s="243"/>
      <c r="AK602" s="244"/>
      <c r="AL602" s="245"/>
      <c r="AM602" s="243"/>
      <c r="AN602" s="244"/>
      <c r="AO602" s="245"/>
      <c r="AP602" s="243"/>
      <c r="AQ602" s="244"/>
      <c r="AR602" s="245"/>
      <c r="AS602" s="243"/>
      <c r="AT602" s="246"/>
      <c r="AU602" s="247"/>
      <c r="AV602" s="277"/>
      <c r="AW602" s="230"/>
      <c r="AX602" s="399"/>
    </row>
    <row r="603" spans="1:50" s="94" customFormat="1" ht="114.8" customHeight="1" x14ac:dyDescent="0.25">
      <c r="A603" s="681">
        <v>792</v>
      </c>
      <c r="B603" s="147" t="s">
        <v>3436</v>
      </c>
      <c r="C603" s="230"/>
      <c r="D603" s="230" t="s">
        <v>3437</v>
      </c>
      <c r="E603" s="229" t="s">
        <v>3602</v>
      </c>
      <c r="F603" s="230">
        <v>37707</v>
      </c>
      <c r="G603" s="229" t="s">
        <v>3603</v>
      </c>
      <c r="H603" s="230">
        <v>2018</v>
      </c>
      <c r="I603" s="234" t="s">
        <v>3604</v>
      </c>
      <c r="J603" s="232">
        <v>126880</v>
      </c>
      <c r="K603" s="528" t="s">
        <v>2157</v>
      </c>
      <c r="L603" s="234" t="s">
        <v>3442</v>
      </c>
      <c r="M603" s="234" t="s">
        <v>3443</v>
      </c>
      <c r="N603" s="234" t="s">
        <v>3605</v>
      </c>
      <c r="O603" s="234" t="s">
        <v>3606</v>
      </c>
      <c r="P603" s="230">
        <v>26252</v>
      </c>
      <c r="Q603" s="230">
        <v>70.83</v>
      </c>
      <c r="R603" s="233">
        <f>+J603/1700/5</f>
        <v>14.927058823529412</v>
      </c>
      <c r="S603" s="230">
        <v>5</v>
      </c>
      <c r="T603" s="230">
        <v>60</v>
      </c>
      <c r="U603" s="233">
        <f t="shared" si="18"/>
        <v>79.927058823529407</v>
      </c>
      <c r="V603" s="230">
        <v>10</v>
      </c>
      <c r="W603" s="230">
        <v>2</v>
      </c>
      <c r="X603" s="696" t="s">
        <v>3446</v>
      </c>
      <c r="Y603" s="230">
        <v>6</v>
      </c>
      <c r="Z603" s="230">
        <v>1</v>
      </c>
      <c r="AA603" s="230">
        <v>5</v>
      </c>
      <c r="AB603" s="230">
        <v>16</v>
      </c>
      <c r="AC603" s="682">
        <v>217</v>
      </c>
      <c r="AD603" s="230">
        <v>60</v>
      </c>
      <c r="AE603" s="622">
        <v>5</v>
      </c>
      <c r="AF603" s="239">
        <v>80</v>
      </c>
      <c r="AG603" s="250"/>
      <c r="AH603" s="241"/>
      <c r="AI603" s="242"/>
      <c r="AJ603" s="243"/>
      <c r="AK603" s="244"/>
      <c r="AL603" s="245"/>
      <c r="AM603" s="243"/>
      <c r="AN603" s="244"/>
      <c r="AO603" s="245"/>
      <c r="AP603" s="243"/>
      <c r="AQ603" s="244"/>
      <c r="AR603" s="245"/>
      <c r="AS603" s="243"/>
      <c r="AT603" s="246"/>
      <c r="AU603" s="247"/>
      <c r="AV603" s="277" t="s">
        <v>3607</v>
      </c>
      <c r="AW603" s="230" t="s">
        <v>3608</v>
      </c>
      <c r="AX603" s="399">
        <v>80</v>
      </c>
    </row>
    <row r="604" spans="1:50" s="94" customFormat="1" ht="114.8" customHeight="1" x14ac:dyDescent="0.25">
      <c r="A604" s="681">
        <v>792</v>
      </c>
      <c r="B604" s="147" t="s">
        <v>3436</v>
      </c>
      <c r="C604" s="230"/>
      <c r="D604" s="230" t="s">
        <v>3472</v>
      </c>
      <c r="E604" s="229" t="s">
        <v>3609</v>
      </c>
      <c r="F604" s="230" t="s">
        <v>3610</v>
      </c>
      <c r="G604" s="229" t="s">
        <v>3611</v>
      </c>
      <c r="H604" s="230" t="s">
        <v>3612</v>
      </c>
      <c r="I604" s="234" t="s">
        <v>3613</v>
      </c>
      <c r="J604" s="232">
        <v>28817</v>
      </c>
      <c r="K604" s="528" t="s">
        <v>2157</v>
      </c>
      <c r="L604" s="234" t="s">
        <v>3442</v>
      </c>
      <c r="M604" s="234" t="s">
        <v>3443</v>
      </c>
      <c r="N604" s="695" t="s">
        <v>3614</v>
      </c>
      <c r="O604" s="695" t="s">
        <v>3615</v>
      </c>
      <c r="P604" s="230">
        <v>20811</v>
      </c>
      <c r="Q604" s="230">
        <v>62.5</v>
      </c>
      <c r="R604" s="233">
        <f>+J604/1700/5</f>
        <v>3.3902352941176472</v>
      </c>
      <c r="S604" s="230">
        <v>1.1499999999999999</v>
      </c>
      <c r="T604" s="230">
        <v>60</v>
      </c>
      <c r="U604" s="233">
        <f t="shared" si="18"/>
        <v>64.54023529411765</v>
      </c>
      <c r="V604" s="230">
        <v>15</v>
      </c>
      <c r="W604" s="230">
        <v>99</v>
      </c>
      <c r="X604" s="671" t="s">
        <v>3446</v>
      </c>
      <c r="Y604" s="682"/>
      <c r="Z604" s="682"/>
      <c r="AA604" s="682"/>
      <c r="AB604" s="682"/>
      <c r="AC604" s="682"/>
      <c r="AD604" s="230">
        <v>60</v>
      </c>
      <c r="AE604" s="622">
        <v>5</v>
      </c>
      <c r="AF604" s="683"/>
      <c r="AG604" s="684"/>
      <c r="AH604" s="685"/>
      <c r="AI604" s="686"/>
      <c r="AJ604" s="687"/>
      <c r="AK604" s="688"/>
      <c r="AL604" s="689"/>
      <c r="AM604" s="687"/>
      <c r="AN604" s="688"/>
      <c r="AO604" s="689"/>
      <c r="AP604" s="687"/>
      <c r="AQ604" s="688"/>
      <c r="AR604" s="689"/>
      <c r="AS604" s="687"/>
      <c r="AT604" s="690"/>
      <c r="AU604" s="691"/>
      <c r="AV604" s="692"/>
      <c r="AW604" s="693"/>
      <c r="AX604" s="694"/>
    </row>
    <row r="605" spans="1:50" s="94" customFormat="1" ht="114.8" customHeight="1" x14ac:dyDescent="0.25">
      <c r="A605" s="681">
        <v>794</v>
      </c>
      <c r="B605" s="147" t="s">
        <v>4530</v>
      </c>
      <c r="C605" s="230"/>
      <c r="D605" s="230"/>
      <c r="E605" s="229" t="s">
        <v>4531</v>
      </c>
      <c r="F605" s="230"/>
      <c r="G605" s="229" t="s">
        <v>4532</v>
      </c>
      <c r="H605" s="230">
        <v>2018</v>
      </c>
      <c r="I605" s="234" t="s">
        <v>4533</v>
      </c>
      <c r="J605" s="232">
        <v>45115.6</v>
      </c>
      <c r="K605" s="528" t="s">
        <v>800</v>
      </c>
      <c r="L605" s="234" t="s">
        <v>4534</v>
      </c>
      <c r="M605" s="234" t="s">
        <v>4535</v>
      </c>
      <c r="N605" s="695" t="s">
        <v>4536</v>
      </c>
      <c r="O605" s="695" t="s">
        <v>4537</v>
      </c>
      <c r="P605" s="230" t="s">
        <v>4538</v>
      </c>
      <c r="Q605" s="230">
        <v>25</v>
      </c>
      <c r="R605" s="233">
        <v>0.8</v>
      </c>
      <c r="S605" s="230">
        <v>0</v>
      </c>
      <c r="T605" s="230">
        <v>0</v>
      </c>
      <c r="U605" s="233">
        <v>25</v>
      </c>
      <c r="V605" s="230"/>
      <c r="W605" s="230">
        <v>3</v>
      </c>
      <c r="X605" s="671" t="s">
        <v>4539</v>
      </c>
      <c r="Y605" s="682"/>
      <c r="Z605" s="682"/>
      <c r="AA605" s="682"/>
      <c r="AB605" s="682"/>
      <c r="AC605" s="682">
        <v>17</v>
      </c>
      <c r="AD605" s="230">
        <v>13</v>
      </c>
      <c r="AE605" s="622">
        <v>5</v>
      </c>
      <c r="AF605" s="683"/>
      <c r="AG605" s="684"/>
      <c r="AH605" s="685"/>
      <c r="AI605" s="686"/>
      <c r="AJ605" s="687"/>
      <c r="AK605" s="688"/>
      <c r="AL605" s="689"/>
      <c r="AM605" s="687"/>
      <c r="AN605" s="688"/>
      <c r="AO605" s="689"/>
      <c r="AP605" s="687"/>
      <c r="AQ605" s="688"/>
      <c r="AR605" s="689"/>
      <c r="AS605" s="687"/>
      <c r="AT605" s="690"/>
      <c r="AU605" s="691"/>
      <c r="AV605" s="692"/>
      <c r="AW605" s="693"/>
      <c r="AX605" s="694"/>
    </row>
    <row r="606" spans="1:50" s="94" customFormat="1" ht="114.8" customHeight="1" x14ac:dyDescent="0.25">
      <c r="A606" s="681">
        <v>794</v>
      </c>
      <c r="B606" s="147" t="s">
        <v>4530</v>
      </c>
      <c r="C606" s="230"/>
      <c r="D606" s="230"/>
      <c r="E606" s="229" t="s">
        <v>4540</v>
      </c>
      <c r="F606" s="230"/>
      <c r="G606" s="229" t="s">
        <v>4541</v>
      </c>
      <c r="H606" s="230">
        <v>2018</v>
      </c>
      <c r="I606" s="234" t="s">
        <v>4542</v>
      </c>
      <c r="J606" s="232">
        <v>3111</v>
      </c>
      <c r="K606" s="528" t="s">
        <v>800</v>
      </c>
      <c r="L606" s="234" t="s">
        <v>4543</v>
      </c>
      <c r="M606" s="234" t="s">
        <v>4544</v>
      </c>
      <c r="N606" s="695" t="s">
        <v>4545</v>
      </c>
      <c r="O606" s="695" t="s">
        <v>4546</v>
      </c>
      <c r="P606" s="230">
        <v>42497</v>
      </c>
      <c r="Q606" s="230">
        <v>20</v>
      </c>
      <c r="R606" s="233">
        <v>7.0000000000000007E-2</v>
      </c>
      <c r="S606" s="230">
        <v>0</v>
      </c>
      <c r="T606" s="230">
        <v>0</v>
      </c>
      <c r="U606" s="233">
        <v>20</v>
      </c>
      <c r="V606" s="230"/>
      <c r="W606" s="230">
        <v>3</v>
      </c>
      <c r="X606" s="671" t="s">
        <v>4539</v>
      </c>
      <c r="Y606" s="682">
        <v>4</v>
      </c>
      <c r="Z606" s="682">
        <v>9</v>
      </c>
      <c r="AA606" s="682">
        <v>2</v>
      </c>
      <c r="AB606" s="682">
        <v>4</v>
      </c>
      <c r="AC606" s="682">
        <v>17</v>
      </c>
      <c r="AD606" s="230">
        <v>32</v>
      </c>
      <c r="AE606" s="622">
        <v>3</v>
      </c>
      <c r="AF606" s="683"/>
      <c r="AG606" s="684"/>
      <c r="AH606" s="685"/>
      <c r="AI606" s="686"/>
      <c r="AJ606" s="687"/>
      <c r="AK606" s="688"/>
      <c r="AL606" s="689"/>
      <c r="AM606" s="687"/>
      <c r="AN606" s="688"/>
      <c r="AO606" s="689"/>
      <c r="AP606" s="687"/>
      <c r="AQ606" s="688"/>
      <c r="AR606" s="689"/>
      <c r="AS606" s="687"/>
      <c r="AT606" s="690"/>
      <c r="AU606" s="691"/>
      <c r="AV606" s="692"/>
      <c r="AW606" s="693"/>
      <c r="AX606" s="694"/>
    </row>
    <row r="607" spans="1:50" s="94" customFormat="1" ht="114.8" customHeight="1" x14ac:dyDescent="0.25">
      <c r="A607" s="681">
        <v>794</v>
      </c>
      <c r="B607" s="147" t="s">
        <v>4530</v>
      </c>
      <c r="C607" s="230"/>
      <c r="D607" s="230"/>
      <c r="E607" s="229" t="s">
        <v>4531</v>
      </c>
      <c r="F607" s="230"/>
      <c r="G607" s="229" t="s">
        <v>792</v>
      </c>
      <c r="H607" s="230">
        <v>2015</v>
      </c>
      <c r="I607" s="234" t="s">
        <v>4547</v>
      </c>
      <c r="J607" s="232">
        <v>45567</v>
      </c>
      <c r="K607" s="528" t="s">
        <v>694</v>
      </c>
      <c r="L607" s="234" t="s">
        <v>4548</v>
      </c>
      <c r="M607" s="234" t="s">
        <v>4549</v>
      </c>
      <c r="N607" s="695" t="s">
        <v>4550</v>
      </c>
      <c r="O607" s="695" t="s">
        <v>4551</v>
      </c>
      <c r="P607" s="230">
        <v>42230</v>
      </c>
      <c r="Q607" s="230">
        <v>35.56</v>
      </c>
      <c r="R607" s="233">
        <v>3.13</v>
      </c>
      <c r="S607" s="230">
        <v>20</v>
      </c>
      <c r="T607" s="230">
        <v>25</v>
      </c>
      <c r="U607" s="233">
        <v>48.13</v>
      </c>
      <c r="V607" s="230">
        <v>75</v>
      </c>
      <c r="W607" s="230">
        <v>20</v>
      </c>
      <c r="X607" s="671" t="s">
        <v>4552</v>
      </c>
      <c r="Y607" s="682">
        <v>6</v>
      </c>
      <c r="Z607" s="682">
        <v>4</v>
      </c>
      <c r="AA607" s="682">
        <v>1</v>
      </c>
      <c r="AB607" s="682">
        <v>60</v>
      </c>
      <c r="AC607" s="682" t="s">
        <v>4553</v>
      </c>
      <c r="AD607" s="230"/>
      <c r="AE607" s="622">
        <v>5</v>
      </c>
      <c r="AF607" s="683"/>
      <c r="AG607" s="684"/>
      <c r="AH607" s="685"/>
      <c r="AI607" s="686"/>
      <c r="AJ607" s="687"/>
      <c r="AK607" s="688"/>
      <c r="AL607" s="689"/>
      <c r="AM607" s="687"/>
      <c r="AN607" s="688"/>
      <c r="AO607" s="689"/>
      <c r="AP607" s="687"/>
      <c r="AQ607" s="688"/>
      <c r="AR607" s="689"/>
      <c r="AS607" s="687"/>
      <c r="AT607" s="690"/>
      <c r="AU607" s="691"/>
      <c r="AV607" s="692"/>
      <c r="AW607" s="693"/>
      <c r="AX607" s="694"/>
    </row>
    <row r="608" spans="1:50" s="94" customFormat="1" ht="114.8" customHeight="1" x14ac:dyDescent="0.25">
      <c r="A608" s="681">
        <v>794</v>
      </c>
      <c r="B608" s="147" t="s">
        <v>4530</v>
      </c>
      <c r="C608" s="230"/>
      <c r="D608" s="230"/>
      <c r="E608" s="229" t="s">
        <v>4531</v>
      </c>
      <c r="F608" s="230"/>
      <c r="G608" s="229" t="s">
        <v>4554</v>
      </c>
      <c r="H608" s="230">
        <v>2015</v>
      </c>
      <c r="I608" s="234" t="s">
        <v>4555</v>
      </c>
      <c r="J608" s="232">
        <v>51666</v>
      </c>
      <c r="K608" s="528" t="s">
        <v>694</v>
      </c>
      <c r="L608" s="234" t="s">
        <v>4548</v>
      </c>
      <c r="M608" s="234" t="s">
        <v>4549</v>
      </c>
      <c r="N608" s="695" t="s">
        <v>4556</v>
      </c>
      <c r="O608" s="695" t="s">
        <v>4557</v>
      </c>
      <c r="P608" s="230">
        <v>42231</v>
      </c>
      <c r="Q608" s="230">
        <v>46.95</v>
      </c>
      <c r="R608" s="233">
        <v>3.55</v>
      </c>
      <c r="S608" s="230">
        <v>60</v>
      </c>
      <c r="T608" s="230">
        <v>0</v>
      </c>
      <c r="U608" s="233">
        <v>63.55</v>
      </c>
      <c r="V608" s="230">
        <v>60</v>
      </c>
      <c r="W608" s="230">
        <v>20</v>
      </c>
      <c r="X608" s="671" t="s">
        <v>4552</v>
      </c>
      <c r="Y608" s="682">
        <v>2</v>
      </c>
      <c r="Z608" s="682">
        <v>5</v>
      </c>
      <c r="AA608" s="682">
        <v>6</v>
      </c>
      <c r="AB608" s="682">
        <v>60</v>
      </c>
      <c r="AC608" s="682" t="s">
        <v>4553</v>
      </c>
      <c r="AD608" s="230"/>
      <c r="AE608" s="622">
        <v>5</v>
      </c>
      <c r="AF608" s="683"/>
      <c r="AG608" s="684"/>
      <c r="AH608" s="685"/>
      <c r="AI608" s="686"/>
      <c r="AJ608" s="687"/>
      <c r="AK608" s="688"/>
      <c r="AL608" s="689"/>
      <c r="AM608" s="687"/>
      <c r="AN608" s="688"/>
      <c r="AO608" s="689"/>
      <c r="AP608" s="687"/>
      <c r="AQ608" s="688"/>
      <c r="AR608" s="689"/>
      <c r="AS608" s="687"/>
      <c r="AT608" s="690"/>
      <c r="AU608" s="691"/>
      <c r="AV608" s="692"/>
      <c r="AW608" s="693"/>
      <c r="AX608" s="694"/>
    </row>
    <row r="609" spans="1:50" s="94" customFormat="1" ht="114.8" customHeight="1" x14ac:dyDescent="0.25">
      <c r="A609" s="681">
        <v>794</v>
      </c>
      <c r="B609" s="147" t="s">
        <v>4530</v>
      </c>
      <c r="C609" s="230"/>
      <c r="D609" s="230"/>
      <c r="E609" s="229" t="s">
        <v>4558</v>
      </c>
      <c r="F609" s="230"/>
      <c r="G609" s="229" t="s">
        <v>4559</v>
      </c>
      <c r="H609" s="230">
        <v>2016</v>
      </c>
      <c r="I609" s="234"/>
      <c r="J609" s="232">
        <v>18910</v>
      </c>
      <c r="K609" s="528" t="s">
        <v>694</v>
      </c>
      <c r="L609" s="234" t="s">
        <v>4548</v>
      </c>
      <c r="M609" s="234" t="s">
        <v>4549</v>
      </c>
      <c r="N609" s="695" t="s">
        <v>4560</v>
      </c>
      <c r="O609" s="695"/>
      <c r="P609" s="230">
        <v>42282</v>
      </c>
      <c r="Q609" s="230">
        <v>23.13</v>
      </c>
      <c r="R609" s="233">
        <v>1.3</v>
      </c>
      <c r="S609" s="230">
        <v>15</v>
      </c>
      <c r="T609" s="230">
        <v>15</v>
      </c>
      <c r="U609" s="233">
        <v>31.3</v>
      </c>
      <c r="V609" s="230">
        <v>70</v>
      </c>
      <c r="W609" s="230">
        <v>13</v>
      </c>
      <c r="X609" s="671" t="s">
        <v>4552</v>
      </c>
      <c r="Y609" s="682">
        <v>6</v>
      </c>
      <c r="Z609" s="682">
        <v>1</v>
      </c>
      <c r="AA609" s="682">
        <v>1</v>
      </c>
      <c r="AB609" s="682">
        <v>60</v>
      </c>
      <c r="AC609" s="682" t="s">
        <v>4553</v>
      </c>
      <c r="AD609" s="230"/>
      <c r="AE609" s="622">
        <v>5</v>
      </c>
      <c r="AF609" s="683"/>
      <c r="AG609" s="684"/>
      <c r="AH609" s="685"/>
      <c r="AI609" s="686"/>
      <c r="AJ609" s="687"/>
      <c r="AK609" s="688"/>
      <c r="AL609" s="689"/>
      <c r="AM609" s="687"/>
      <c r="AN609" s="688"/>
      <c r="AO609" s="689"/>
      <c r="AP609" s="687"/>
      <c r="AQ609" s="688"/>
      <c r="AR609" s="689"/>
      <c r="AS609" s="687"/>
      <c r="AT609" s="690"/>
      <c r="AU609" s="691"/>
      <c r="AV609" s="692"/>
      <c r="AW609" s="693"/>
      <c r="AX609" s="694"/>
    </row>
    <row r="610" spans="1:50" s="94" customFormat="1" ht="114.8" customHeight="1" x14ac:dyDescent="0.25">
      <c r="A610" s="681">
        <v>794</v>
      </c>
      <c r="B610" s="147" t="s">
        <v>4530</v>
      </c>
      <c r="C610" s="230"/>
      <c r="D610" s="230"/>
      <c r="E610" s="229" t="s">
        <v>4561</v>
      </c>
      <c r="F610" s="230"/>
      <c r="G610" s="229" t="s">
        <v>4562</v>
      </c>
      <c r="H610" s="230">
        <v>2011</v>
      </c>
      <c r="I610" s="234"/>
      <c r="J610" s="232">
        <v>51408</v>
      </c>
      <c r="K610" s="528" t="s">
        <v>4563</v>
      </c>
      <c r="L610" s="234" t="s">
        <v>4564</v>
      </c>
      <c r="M610" s="234" t="s">
        <v>4549</v>
      </c>
      <c r="N610" s="695" t="s">
        <v>4565</v>
      </c>
      <c r="O610" s="695" t="s">
        <v>4566</v>
      </c>
      <c r="P610" s="230" t="s">
        <v>4567</v>
      </c>
      <c r="Q610" s="230">
        <v>62</v>
      </c>
      <c r="R610" s="233">
        <v>1</v>
      </c>
      <c r="S610" s="230">
        <v>29.37</v>
      </c>
      <c r="T610" s="230">
        <v>62</v>
      </c>
      <c r="U610" s="233">
        <v>92.37</v>
      </c>
      <c r="V610" s="230">
        <v>80</v>
      </c>
      <c r="W610" s="230">
        <v>82</v>
      </c>
      <c r="X610" s="671"/>
      <c r="Y610" s="682"/>
      <c r="Z610" s="682"/>
      <c r="AA610" s="682"/>
      <c r="AB610" s="682"/>
      <c r="AC610" s="682"/>
      <c r="AD610" s="230"/>
      <c r="AE610" s="622"/>
      <c r="AF610" s="683"/>
      <c r="AG610" s="684"/>
      <c r="AH610" s="685"/>
      <c r="AI610" s="686"/>
      <c r="AJ610" s="687"/>
      <c r="AK610" s="688"/>
      <c r="AL610" s="689"/>
      <c r="AM610" s="687"/>
      <c r="AN610" s="688"/>
      <c r="AO610" s="689"/>
      <c r="AP610" s="687"/>
      <c r="AQ610" s="688"/>
      <c r="AR610" s="689"/>
      <c r="AS610" s="687"/>
      <c r="AT610" s="690"/>
      <c r="AU610" s="691"/>
      <c r="AV610" s="692"/>
      <c r="AW610" s="693"/>
      <c r="AX610" s="694"/>
    </row>
    <row r="611" spans="1:50" s="94" customFormat="1" ht="114.8" customHeight="1" x14ac:dyDescent="0.25">
      <c r="A611" s="681">
        <v>794</v>
      </c>
      <c r="B611" s="147" t="s">
        <v>4530</v>
      </c>
      <c r="C611" s="230"/>
      <c r="D611" s="230"/>
      <c r="E611" s="229" t="s">
        <v>4561</v>
      </c>
      <c r="F611" s="230"/>
      <c r="G611" s="229" t="s">
        <v>4568</v>
      </c>
      <c r="H611" s="230">
        <v>2009</v>
      </c>
      <c r="I611" s="234" t="s">
        <v>4569</v>
      </c>
      <c r="J611" s="232">
        <v>139500</v>
      </c>
      <c r="K611" s="528" t="s">
        <v>2870</v>
      </c>
      <c r="L611" s="234" t="s">
        <v>4570</v>
      </c>
      <c r="M611" s="234" t="s">
        <v>4549</v>
      </c>
      <c r="N611" s="695" t="s">
        <v>4571</v>
      </c>
      <c r="O611" s="695" t="s">
        <v>4572</v>
      </c>
      <c r="P611" s="230" t="s">
        <v>4573</v>
      </c>
      <c r="Q611" s="230">
        <v>75</v>
      </c>
      <c r="R611" s="233">
        <v>2</v>
      </c>
      <c r="S611" s="230">
        <v>15.38</v>
      </c>
      <c r="T611" s="230">
        <v>75</v>
      </c>
      <c r="U611" s="233">
        <v>92.38</v>
      </c>
      <c r="V611" s="230">
        <v>50</v>
      </c>
      <c r="W611" s="230"/>
      <c r="X611" s="671"/>
      <c r="Y611" s="682"/>
      <c r="Z611" s="682"/>
      <c r="AA611" s="682"/>
      <c r="AB611" s="682">
        <v>60</v>
      </c>
      <c r="AC611" s="682"/>
      <c r="AD611" s="230"/>
      <c r="AE611" s="622"/>
      <c r="AF611" s="683"/>
      <c r="AG611" s="684"/>
      <c r="AH611" s="685"/>
      <c r="AI611" s="686"/>
      <c r="AJ611" s="687"/>
      <c r="AK611" s="688"/>
      <c r="AL611" s="689"/>
      <c r="AM611" s="687"/>
      <c r="AN611" s="688"/>
      <c r="AO611" s="689"/>
      <c r="AP611" s="687"/>
      <c r="AQ611" s="688"/>
      <c r="AR611" s="689"/>
      <c r="AS611" s="687"/>
      <c r="AT611" s="690"/>
      <c r="AU611" s="691"/>
      <c r="AV611" s="692"/>
      <c r="AW611" s="693"/>
      <c r="AX611" s="694"/>
    </row>
    <row r="612" spans="1:50" s="94" customFormat="1" ht="114.8" customHeight="1" x14ac:dyDescent="0.25">
      <c r="A612" s="681">
        <v>794</v>
      </c>
      <c r="B612" s="147" t="s">
        <v>4530</v>
      </c>
      <c r="C612" s="230"/>
      <c r="D612" s="230"/>
      <c r="E612" s="229" t="s">
        <v>4561</v>
      </c>
      <c r="F612" s="230"/>
      <c r="G612" s="229" t="s">
        <v>4574</v>
      </c>
      <c r="H612" s="230">
        <v>2006</v>
      </c>
      <c r="I612" s="234" t="s">
        <v>4575</v>
      </c>
      <c r="J612" s="232">
        <v>91819</v>
      </c>
      <c r="K612" s="528" t="s">
        <v>4576</v>
      </c>
      <c r="L612" s="234" t="s">
        <v>4577</v>
      </c>
      <c r="M612" s="234" t="s">
        <v>4549</v>
      </c>
      <c r="N612" s="695" t="s">
        <v>4578</v>
      </c>
      <c r="O612" s="695" t="s">
        <v>4579</v>
      </c>
      <c r="P612" s="230" t="s">
        <v>4580</v>
      </c>
      <c r="Q612" s="230">
        <v>62</v>
      </c>
      <c r="R612" s="233">
        <v>1.1000000000000001</v>
      </c>
      <c r="S612" s="230">
        <v>36.9</v>
      </c>
      <c r="T612" s="230">
        <v>62</v>
      </c>
      <c r="U612" s="233">
        <v>100</v>
      </c>
      <c r="V612" s="230">
        <v>50</v>
      </c>
      <c r="W612" s="230">
        <v>90</v>
      </c>
      <c r="X612" s="671"/>
      <c r="Y612" s="682"/>
      <c r="Z612" s="682"/>
      <c r="AA612" s="682"/>
      <c r="AB612" s="682">
        <v>60</v>
      </c>
      <c r="AC612" s="682"/>
      <c r="AD612" s="230"/>
      <c r="AE612" s="622"/>
      <c r="AF612" s="683"/>
      <c r="AG612" s="684"/>
      <c r="AH612" s="685"/>
      <c r="AI612" s="686"/>
      <c r="AJ612" s="687"/>
      <c r="AK612" s="688"/>
      <c r="AL612" s="689"/>
      <c r="AM612" s="687"/>
      <c r="AN612" s="688"/>
      <c r="AO612" s="689"/>
      <c r="AP612" s="687"/>
      <c r="AQ612" s="688"/>
      <c r="AR612" s="689"/>
      <c r="AS612" s="687"/>
      <c r="AT612" s="690"/>
      <c r="AU612" s="691"/>
      <c r="AV612" s="692"/>
      <c r="AW612" s="693"/>
      <c r="AX612" s="694"/>
    </row>
    <row r="613" spans="1:50" s="95" customFormat="1" ht="52.2" customHeight="1" x14ac:dyDescent="0.25">
      <c r="A613" s="697">
        <v>795</v>
      </c>
      <c r="B613" s="147" t="s">
        <v>4581</v>
      </c>
      <c r="C613" s="698">
        <v>54</v>
      </c>
      <c r="D613" s="437" t="s">
        <v>4582</v>
      </c>
      <c r="E613" s="699" t="s">
        <v>4583</v>
      </c>
      <c r="F613" s="698">
        <v>7814</v>
      </c>
      <c r="G613" s="699" t="s">
        <v>4584</v>
      </c>
      <c r="H613" s="698">
        <v>2007</v>
      </c>
      <c r="I613" s="700" t="s">
        <v>4585</v>
      </c>
      <c r="J613" s="701">
        <v>100000</v>
      </c>
      <c r="K613" s="528" t="s">
        <v>655</v>
      </c>
      <c r="L613" s="700" t="s">
        <v>4586</v>
      </c>
      <c r="M613" s="700" t="s">
        <v>4587</v>
      </c>
      <c r="N613" s="700" t="s">
        <v>4588</v>
      </c>
      <c r="O613" s="700" t="s">
        <v>4589</v>
      </c>
      <c r="P613" s="698">
        <v>45156</v>
      </c>
      <c r="Q613" s="437">
        <v>24.9</v>
      </c>
      <c r="R613" s="437">
        <v>0</v>
      </c>
      <c r="S613" s="437">
        <v>2.48</v>
      </c>
      <c r="T613" s="437">
        <v>22.4</v>
      </c>
      <c r="U613" s="437">
        <v>24.9</v>
      </c>
      <c r="V613" s="698">
        <v>100</v>
      </c>
      <c r="W613" s="698">
        <v>100</v>
      </c>
      <c r="X613" s="702" t="s">
        <v>4590</v>
      </c>
      <c r="Y613" s="698">
        <v>3</v>
      </c>
      <c r="Z613" s="698">
        <v>7</v>
      </c>
      <c r="AA613" s="698">
        <v>2</v>
      </c>
      <c r="AB613" s="698">
        <v>4</v>
      </c>
      <c r="AC613" s="698">
        <v>13</v>
      </c>
      <c r="AD613" s="437"/>
      <c r="AE613" s="442">
        <v>5</v>
      </c>
      <c r="AF613" s="703">
        <v>100</v>
      </c>
      <c r="AG613" s="704" t="s">
        <v>4582</v>
      </c>
      <c r="AH613" s="705" t="s">
        <v>4591</v>
      </c>
      <c r="AI613" s="706">
        <v>65</v>
      </c>
      <c r="AJ613" s="707" t="s">
        <v>4592</v>
      </c>
      <c r="AK613" s="708" t="s">
        <v>4593</v>
      </c>
      <c r="AL613" s="440">
        <v>10</v>
      </c>
      <c r="AM613" s="707" t="s">
        <v>4594</v>
      </c>
      <c r="AN613" s="708" t="s">
        <v>4591</v>
      </c>
      <c r="AO613" s="440">
        <v>10</v>
      </c>
      <c r="AP613" s="707" t="s">
        <v>4595</v>
      </c>
      <c r="AQ613" s="708" t="s">
        <v>4595</v>
      </c>
      <c r="AR613" s="440">
        <v>15</v>
      </c>
      <c r="AS613" s="707"/>
      <c r="AT613" s="709"/>
      <c r="AU613" s="442"/>
      <c r="AV613" s="710"/>
      <c r="AW613" s="553"/>
      <c r="AX613" s="180"/>
    </row>
    <row r="614" spans="1:50" s="95" customFormat="1" ht="56.25" customHeight="1" x14ac:dyDescent="0.25">
      <c r="A614" s="697">
        <v>795</v>
      </c>
      <c r="B614" s="147" t="s">
        <v>4581</v>
      </c>
      <c r="C614" s="698">
        <v>54</v>
      </c>
      <c r="D614" s="437" t="s">
        <v>4582</v>
      </c>
      <c r="E614" s="699" t="s">
        <v>4596</v>
      </c>
      <c r="F614" s="698">
        <v>7814</v>
      </c>
      <c r="G614" s="699" t="s">
        <v>4597</v>
      </c>
      <c r="H614" s="698">
        <v>2009</v>
      </c>
      <c r="I614" s="700" t="s">
        <v>4598</v>
      </c>
      <c r="J614" s="701">
        <v>138000</v>
      </c>
      <c r="K614" s="528" t="s">
        <v>677</v>
      </c>
      <c r="L614" s="700" t="s">
        <v>4599</v>
      </c>
      <c r="M614" s="700" t="s">
        <v>4587</v>
      </c>
      <c r="N614" s="700" t="s">
        <v>4600</v>
      </c>
      <c r="O614" s="700" t="s">
        <v>4601</v>
      </c>
      <c r="P614" s="698">
        <v>45915.459159999999</v>
      </c>
      <c r="Q614" s="437">
        <v>25</v>
      </c>
      <c r="R614" s="437">
        <v>0</v>
      </c>
      <c r="S614" s="437">
        <v>2.62</v>
      </c>
      <c r="T614" s="437">
        <v>22.4</v>
      </c>
      <c r="U614" s="437">
        <v>25</v>
      </c>
      <c r="V614" s="698">
        <v>100</v>
      </c>
      <c r="W614" s="698">
        <v>100</v>
      </c>
      <c r="X614" s="702" t="s">
        <v>4590</v>
      </c>
      <c r="Y614" s="698">
        <v>3</v>
      </c>
      <c r="Z614" s="698">
        <v>8</v>
      </c>
      <c r="AA614" s="698">
        <v>2</v>
      </c>
      <c r="AB614" s="698">
        <v>4</v>
      </c>
      <c r="AC614" s="698">
        <v>14</v>
      </c>
      <c r="AD614" s="437"/>
      <c r="AE614" s="442">
        <v>5</v>
      </c>
      <c r="AF614" s="703">
        <v>100</v>
      </c>
      <c r="AG614" s="704" t="s">
        <v>4582</v>
      </c>
      <c r="AH614" s="705" t="s">
        <v>4593</v>
      </c>
      <c r="AI614" s="706">
        <v>70</v>
      </c>
      <c r="AJ614" s="707" t="s">
        <v>4592</v>
      </c>
      <c r="AK614" s="708" t="s">
        <v>4593</v>
      </c>
      <c r="AL614" s="440">
        <v>5</v>
      </c>
      <c r="AM614" s="707" t="s">
        <v>4594</v>
      </c>
      <c r="AN614" s="708" t="s">
        <v>4591</v>
      </c>
      <c r="AO614" s="440">
        <v>5</v>
      </c>
      <c r="AP614" s="707" t="s">
        <v>4595</v>
      </c>
      <c r="AQ614" s="708" t="s">
        <v>4595</v>
      </c>
      <c r="AR614" s="440">
        <v>20</v>
      </c>
      <c r="AS614" s="707"/>
      <c r="AT614" s="709"/>
      <c r="AU614" s="442"/>
      <c r="AV614" s="711"/>
      <c r="AW614" s="698"/>
      <c r="AX614" s="444"/>
    </row>
    <row r="615" spans="1:50" s="95" customFormat="1" ht="64.95" customHeight="1" x14ac:dyDescent="0.25">
      <c r="A615" s="697">
        <v>795</v>
      </c>
      <c r="B615" s="147" t="s">
        <v>4581</v>
      </c>
      <c r="C615" s="698">
        <v>54</v>
      </c>
      <c r="D615" s="437" t="s">
        <v>4582</v>
      </c>
      <c r="E615" s="699" t="s">
        <v>4583</v>
      </c>
      <c r="F615" s="698">
        <v>7814</v>
      </c>
      <c r="G615" s="712" t="s">
        <v>4602</v>
      </c>
      <c r="H615" s="713">
        <v>2010</v>
      </c>
      <c r="I615" s="700" t="s">
        <v>4603</v>
      </c>
      <c r="J615" s="714">
        <v>35287.769999999997</v>
      </c>
      <c r="K615" s="528" t="s">
        <v>4604</v>
      </c>
      <c r="L615" s="700" t="s">
        <v>4605</v>
      </c>
      <c r="M615" s="700" t="s">
        <v>4587</v>
      </c>
      <c r="N615" s="700" t="s">
        <v>4600</v>
      </c>
      <c r="O615" s="700" t="s">
        <v>4601</v>
      </c>
      <c r="P615" s="713" t="s">
        <v>4606</v>
      </c>
      <c r="Q615" s="437">
        <v>24.5</v>
      </c>
      <c r="R615" s="437">
        <v>0</v>
      </c>
      <c r="S615" s="437">
        <v>2.1</v>
      </c>
      <c r="T615" s="437">
        <v>22.4</v>
      </c>
      <c r="U615" s="437">
        <v>24.5</v>
      </c>
      <c r="V615" s="698">
        <v>100</v>
      </c>
      <c r="W615" s="698">
        <v>100</v>
      </c>
      <c r="X615" s="702" t="s">
        <v>4590</v>
      </c>
      <c r="Y615" s="698">
        <v>1</v>
      </c>
      <c r="Z615" s="698">
        <v>9</v>
      </c>
      <c r="AA615" s="698">
        <v>1</v>
      </c>
      <c r="AB615" s="698">
        <v>4</v>
      </c>
      <c r="AC615" s="698"/>
      <c r="AD615" s="437"/>
      <c r="AE615" s="442">
        <v>5</v>
      </c>
      <c r="AF615" s="703">
        <v>100</v>
      </c>
      <c r="AG615" s="704" t="s">
        <v>4582</v>
      </c>
      <c r="AH615" s="705" t="s">
        <v>4591</v>
      </c>
      <c r="AI615" s="706">
        <v>70</v>
      </c>
      <c r="AJ615" s="707" t="s">
        <v>4592</v>
      </c>
      <c r="AK615" s="708" t="s">
        <v>4593</v>
      </c>
      <c r="AL615" s="440">
        <v>10</v>
      </c>
      <c r="AM615" s="707" t="s">
        <v>4594</v>
      </c>
      <c r="AN615" s="708" t="s">
        <v>4591</v>
      </c>
      <c r="AO615" s="440">
        <v>10</v>
      </c>
      <c r="AP615" s="707" t="s">
        <v>4595</v>
      </c>
      <c r="AQ615" s="708" t="s">
        <v>4595</v>
      </c>
      <c r="AR615" s="440">
        <v>10</v>
      </c>
      <c r="AS615" s="707"/>
      <c r="AT615" s="709"/>
      <c r="AU615" s="442"/>
      <c r="AV615" s="711"/>
      <c r="AW615" s="698"/>
      <c r="AX615" s="444"/>
    </row>
    <row r="616" spans="1:50" s="95" customFormat="1" ht="64.95" customHeight="1" x14ac:dyDescent="0.25">
      <c r="A616" s="697">
        <v>795</v>
      </c>
      <c r="B616" s="147" t="s">
        <v>4581</v>
      </c>
      <c r="C616" s="698">
        <v>54</v>
      </c>
      <c r="D616" s="437" t="s">
        <v>4582</v>
      </c>
      <c r="E616" s="699" t="s">
        <v>4596</v>
      </c>
      <c r="F616" s="698">
        <v>7814</v>
      </c>
      <c r="G616" s="712" t="s">
        <v>4607</v>
      </c>
      <c r="H616" s="713">
        <v>2014</v>
      </c>
      <c r="I616" s="700" t="s">
        <v>4608</v>
      </c>
      <c r="J616" s="714">
        <v>51644.19</v>
      </c>
      <c r="K616" s="528" t="s">
        <v>4604</v>
      </c>
      <c r="L616" s="700" t="s">
        <v>4605</v>
      </c>
      <c r="M616" s="700" t="s">
        <v>4587</v>
      </c>
      <c r="N616" s="700" t="s">
        <v>4600</v>
      </c>
      <c r="O616" s="700" t="s">
        <v>4601</v>
      </c>
      <c r="P616" s="713" t="s">
        <v>4609</v>
      </c>
      <c r="Q616" s="437">
        <v>24.6</v>
      </c>
      <c r="R616" s="437">
        <v>0</v>
      </c>
      <c r="S616" s="437">
        <v>2.2000000000000002</v>
      </c>
      <c r="T616" s="437">
        <v>22.4</v>
      </c>
      <c r="U616" s="437">
        <v>30.8</v>
      </c>
      <c r="V616" s="698">
        <v>100</v>
      </c>
      <c r="W616" s="698">
        <v>100</v>
      </c>
      <c r="X616" s="702" t="s">
        <v>4590</v>
      </c>
      <c r="Y616" s="698">
        <v>1</v>
      </c>
      <c r="Z616" s="698">
        <v>9</v>
      </c>
      <c r="AA616" s="698">
        <v>2</v>
      </c>
      <c r="AB616" s="698">
        <v>4</v>
      </c>
      <c r="AC616" s="698"/>
      <c r="AD616" s="437"/>
      <c r="AE616" s="442">
        <v>4</v>
      </c>
      <c r="AF616" s="703">
        <v>100</v>
      </c>
      <c r="AG616" s="704" t="s">
        <v>4582</v>
      </c>
      <c r="AH616" s="705" t="s">
        <v>4591</v>
      </c>
      <c r="AI616" s="706">
        <v>60</v>
      </c>
      <c r="AJ616" s="707" t="s">
        <v>4592</v>
      </c>
      <c r="AK616" s="708" t="s">
        <v>4593</v>
      </c>
      <c r="AL616" s="440">
        <v>5</v>
      </c>
      <c r="AM616" s="707" t="s">
        <v>4610</v>
      </c>
      <c r="AN616" s="708" t="s">
        <v>4611</v>
      </c>
      <c r="AO616" s="440">
        <v>15</v>
      </c>
      <c r="AP616" s="707" t="s">
        <v>4594</v>
      </c>
      <c r="AQ616" s="708" t="s">
        <v>4591</v>
      </c>
      <c r="AR616" s="440">
        <v>5</v>
      </c>
      <c r="AS616" s="707" t="s">
        <v>4595</v>
      </c>
      <c r="AT616" s="709" t="s">
        <v>4595</v>
      </c>
      <c r="AU616" s="442">
        <v>15</v>
      </c>
      <c r="AV616" s="711"/>
      <c r="AW616" s="698"/>
      <c r="AX616" s="444"/>
    </row>
    <row r="617" spans="1:50" s="95" customFormat="1" ht="91" customHeight="1" x14ac:dyDescent="0.25">
      <c r="A617" s="697">
        <v>795</v>
      </c>
      <c r="B617" s="147" t="s">
        <v>4581</v>
      </c>
      <c r="C617" s="698">
        <v>54</v>
      </c>
      <c r="D617" s="437" t="s">
        <v>4582</v>
      </c>
      <c r="E617" s="699" t="s">
        <v>4612</v>
      </c>
      <c r="F617" s="698">
        <v>19753</v>
      </c>
      <c r="G617" s="712" t="s">
        <v>4613</v>
      </c>
      <c r="H617" s="713">
        <v>2016</v>
      </c>
      <c r="I617" s="700" t="s">
        <v>4614</v>
      </c>
      <c r="J617" s="714">
        <v>99430</v>
      </c>
      <c r="K617" s="528" t="s">
        <v>694</v>
      </c>
      <c r="L617" s="700" t="s">
        <v>4605</v>
      </c>
      <c r="M617" s="700" t="s">
        <v>4587</v>
      </c>
      <c r="N617" s="700" t="s">
        <v>4615</v>
      </c>
      <c r="O617" s="700" t="s">
        <v>4616</v>
      </c>
      <c r="P617" s="713">
        <v>47340</v>
      </c>
      <c r="Q617" s="437">
        <v>29.33</v>
      </c>
      <c r="R617" s="437">
        <v>9.43</v>
      </c>
      <c r="S617" s="437">
        <v>6.12</v>
      </c>
      <c r="T617" s="437">
        <v>13.79</v>
      </c>
      <c r="U617" s="437">
        <v>29.33</v>
      </c>
      <c r="V617" s="698">
        <v>100</v>
      </c>
      <c r="W617" s="698">
        <v>63</v>
      </c>
      <c r="X617" s="702" t="s">
        <v>4590</v>
      </c>
      <c r="Y617" s="698">
        <v>1</v>
      </c>
      <c r="Z617" s="698">
        <v>9</v>
      </c>
      <c r="AA617" s="698">
        <v>2</v>
      </c>
      <c r="AB617" s="698">
        <v>4</v>
      </c>
      <c r="AC617" s="698">
        <v>16</v>
      </c>
      <c r="AD617" s="437"/>
      <c r="AE617" s="442">
        <v>5</v>
      </c>
      <c r="AF617" s="703">
        <v>100</v>
      </c>
      <c r="AG617" s="704" t="s">
        <v>4582</v>
      </c>
      <c r="AH617" s="705" t="s">
        <v>4591</v>
      </c>
      <c r="AI617" s="706">
        <v>50</v>
      </c>
      <c r="AJ617" s="707" t="s">
        <v>4610</v>
      </c>
      <c r="AK617" s="708" t="s">
        <v>4611</v>
      </c>
      <c r="AL617" s="440">
        <v>20</v>
      </c>
      <c r="AM617" s="707" t="s">
        <v>4595</v>
      </c>
      <c r="AN617" s="708" t="s">
        <v>4595</v>
      </c>
      <c r="AO617" s="440">
        <v>10</v>
      </c>
      <c r="AP617" s="707" t="s">
        <v>4617</v>
      </c>
      <c r="AQ617" s="708" t="s">
        <v>4618</v>
      </c>
      <c r="AR617" s="440">
        <v>20</v>
      </c>
      <c r="AS617" s="707"/>
      <c r="AT617" s="709"/>
      <c r="AU617" s="442"/>
      <c r="AV617" s="711"/>
      <c r="AW617" s="698"/>
      <c r="AX617" s="444"/>
    </row>
    <row r="618" spans="1:50" s="95" customFormat="1" ht="91" customHeight="1" x14ac:dyDescent="0.25">
      <c r="A618" s="697">
        <v>795</v>
      </c>
      <c r="B618" s="147" t="s">
        <v>4581</v>
      </c>
      <c r="C618" s="698">
        <v>45</v>
      </c>
      <c r="D618" s="437" t="s">
        <v>4619</v>
      </c>
      <c r="E618" s="699" t="s">
        <v>4620</v>
      </c>
      <c r="F618" s="698">
        <v>10470</v>
      </c>
      <c r="G618" s="699" t="s">
        <v>4621</v>
      </c>
      <c r="H618" s="698">
        <v>2006</v>
      </c>
      <c r="I618" s="700" t="s">
        <v>4622</v>
      </c>
      <c r="J618" s="701">
        <v>122712.1</v>
      </c>
      <c r="K618" s="528" t="s">
        <v>664</v>
      </c>
      <c r="L618" s="700" t="s">
        <v>4623</v>
      </c>
      <c r="M618" s="700" t="s">
        <v>4587</v>
      </c>
      <c r="N618" s="700" t="s">
        <v>4624</v>
      </c>
      <c r="O618" s="700" t="s">
        <v>4625</v>
      </c>
      <c r="P618" s="698">
        <v>44662</v>
      </c>
      <c r="Q618" s="437">
        <v>30.9</v>
      </c>
      <c r="R618" s="437">
        <v>0</v>
      </c>
      <c r="S618" s="437">
        <v>8.5</v>
      </c>
      <c r="T618" s="437">
        <v>22.4</v>
      </c>
      <c r="U618" s="437">
        <v>30.9</v>
      </c>
      <c r="V618" s="698">
        <v>100</v>
      </c>
      <c r="W618" s="698">
        <v>100</v>
      </c>
      <c r="X618" s="702" t="s">
        <v>4590</v>
      </c>
      <c r="Y618" s="698">
        <v>4</v>
      </c>
      <c r="Z618" s="698">
        <v>5</v>
      </c>
      <c r="AA618" s="698">
        <v>5</v>
      </c>
      <c r="AB618" s="698">
        <v>46</v>
      </c>
      <c r="AC618" s="698">
        <v>12</v>
      </c>
      <c r="AD618" s="437">
        <v>70</v>
      </c>
      <c r="AE618" s="442">
        <v>5</v>
      </c>
      <c r="AF618" s="703">
        <v>100</v>
      </c>
      <c r="AG618" s="704" t="s">
        <v>4626</v>
      </c>
      <c r="AH618" s="705" t="s">
        <v>4627</v>
      </c>
      <c r="AI618" s="706">
        <v>90</v>
      </c>
      <c r="AJ618" s="707" t="s">
        <v>4595</v>
      </c>
      <c r="AK618" s="708" t="s">
        <v>4595</v>
      </c>
      <c r="AL618" s="440">
        <v>10</v>
      </c>
      <c r="AM618" s="707"/>
      <c r="AN618" s="708"/>
      <c r="AO618" s="440"/>
      <c r="AP618" s="707"/>
      <c r="AQ618" s="708"/>
      <c r="AR618" s="440"/>
      <c r="AS618" s="707"/>
      <c r="AT618" s="709"/>
      <c r="AU618" s="442"/>
      <c r="AV618" s="711"/>
      <c r="AW618" s="698"/>
      <c r="AX618" s="444"/>
    </row>
    <row r="619" spans="1:50" s="95" customFormat="1" ht="77.95" customHeight="1" x14ac:dyDescent="0.25">
      <c r="A619" s="697">
        <v>795</v>
      </c>
      <c r="B619" s="147" t="s">
        <v>4581</v>
      </c>
      <c r="C619" s="698">
        <v>45</v>
      </c>
      <c r="D619" s="437" t="s">
        <v>4619</v>
      </c>
      <c r="E619" s="699" t="s">
        <v>4620</v>
      </c>
      <c r="F619" s="698">
        <v>10470</v>
      </c>
      <c r="G619" s="712" t="s">
        <v>4628</v>
      </c>
      <c r="H619" s="698">
        <v>2006</v>
      </c>
      <c r="I619" s="700" t="s">
        <v>4629</v>
      </c>
      <c r="J619" s="714">
        <v>37257.24</v>
      </c>
      <c r="K619" s="528" t="s">
        <v>4604</v>
      </c>
      <c r="L619" s="700" t="s">
        <v>4623</v>
      </c>
      <c r="M619" s="700" t="s">
        <v>4587</v>
      </c>
      <c r="N619" s="700" t="s">
        <v>4624</v>
      </c>
      <c r="O619" s="700" t="s">
        <v>4625</v>
      </c>
      <c r="P619" s="713" t="s">
        <v>4630</v>
      </c>
      <c r="Q619" s="437">
        <v>34.9</v>
      </c>
      <c r="R619" s="437">
        <v>0</v>
      </c>
      <c r="S619" s="437">
        <v>12.5</v>
      </c>
      <c r="T619" s="437">
        <v>22.4</v>
      </c>
      <c r="U619" s="437">
        <v>34.9</v>
      </c>
      <c r="V619" s="698">
        <v>100</v>
      </c>
      <c r="W619" s="698">
        <v>100</v>
      </c>
      <c r="X619" s="702" t="s">
        <v>4590</v>
      </c>
      <c r="Y619" s="698">
        <v>4</v>
      </c>
      <c r="Z619" s="698">
        <v>5</v>
      </c>
      <c r="AA619" s="698">
        <v>5</v>
      </c>
      <c r="AB619" s="698">
        <v>46</v>
      </c>
      <c r="AC619" s="698">
        <v>12</v>
      </c>
      <c r="AD619" s="437">
        <v>75</v>
      </c>
      <c r="AE619" s="442">
        <v>5</v>
      </c>
      <c r="AF619" s="703">
        <v>100</v>
      </c>
      <c r="AG619" s="704" t="s">
        <v>4626</v>
      </c>
      <c r="AH619" s="705" t="s">
        <v>4627</v>
      </c>
      <c r="AI619" s="706">
        <v>90</v>
      </c>
      <c r="AJ619" s="707" t="s">
        <v>4595</v>
      </c>
      <c r="AK619" s="708" t="s">
        <v>4595</v>
      </c>
      <c r="AL619" s="440">
        <v>10</v>
      </c>
      <c r="AM619" s="707"/>
      <c r="AN619" s="708"/>
      <c r="AO619" s="440"/>
      <c r="AP619" s="707"/>
      <c r="AQ619" s="708"/>
      <c r="AR619" s="440"/>
      <c r="AS619" s="707"/>
      <c r="AT619" s="709"/>
      <c r="AU619" s="442"/>
      <c r="AV619" s="711"/>
      <c r="AW619" s="698"/>
      <c r="AX619" s="444"/>
    </row>
    <row r="620" spans="1:50" s="95" customFormat="1" ht="77.95" customHeight="1" x14ac:dyDescent="0.25">
      <c r="A620" s="697">
        <v>795</v>
      </c>
      <c r="B620" s="147" t="s">
        <v>4581</v>
      </c>
      <c r="C620" s="698">
        <v>45</v>
      </c>
      <c r="D620" s="437" t="s">
        <v>4619</v>
      </c>
      <c r="E620" s="699" t="s">
        <v>4620</v>
      </c>
      <c r="F620" s="698">
        <v>10470</v>
      </c>
      <c r="G620" s="712" t="s">
        <v>4631</v>
      </c>
      <c r="H620" s="698">
        <v>2007</v>
      </c>
      <c r="I620" s="700" t="s">
        <v>4632</v>
      </c>
      <c r="J620" s="714">
        <v>47917.4</v>
      </c>
      <c r="K620" s="528" t="s">
        <v>4604</v>
      </c>
      <c r="L620" s="700" t="s">
        <v>4623</v>
      </c>
      <c r="M620" s="700" t="s">
        <v>4587</v>
      </c>
      <c r="N620" s="700" t="s">
        <v>4624</v>
      </c>
      <c r="O620" s="700" t="s">
        <v>4625</v>
      </c>
      <c r="P620" s="713" t="s">
        <v>4633</v>
      </c>
      <c r="Q620" s="437">
        <v>34.200000000000003</v>
      </c>
      <c r="R620" s="437">
        <v>0</v>
      </c>
      <c r="S620" s="437">
        <v>11.8</v>
      </c>
      <c r="T620" s="437">
        <v>22.4</v>
      </c>
      <c r="U620" s="437">
        <v>34.200000000000003</v>
      </c>
      <c r="V620" s="698">
        <v>100</v>
      </c>
      <c r="W620" s="698">
        <v>100</v>
      </c>
      <c r="X620" s="702" t="s">
        <v>4590</v>
      </c>
      <c r="Y620" s="698">
        <v>3</v>
      </c>
      <c r="Z620" s="698">
        <v>4</v>
      </c>
      <c r="AA620" s="698">
        <v>8</v>
      </c>
      <c r="AB620" s="698">
        <v>46</v>
      </c>
      <c r="AC620" s="698">
        <v>12</v>
      </c>
      <c r="AD620" s="437">
        <v>75</v>
      </c>
      <c r="AE620" s="442">
        <v>5</v>
      </c>
      <c r="AF620" s="703">
        <v>100</v>
      </c>
      <c r="AG620" s="704" t="s">
        <v>4626</v>
      </c>
      <c r="AH620" s="705" t="s">
        <v>4627</v>
      </c>
      <c r="AI620" s="706">
        <v>90</v>
      </c>
      <c r="AJ620" s="707" t="s">
        <v>4595</v>
      </c>
      <c r="AK620" s="708" t="s">
        <v>4595</v>
      </c>
      <c r="AL620" s="440">
        <v>10</v>
      </c>
      <c r="AM620" s="707"/>
      <c r="AN620" s="708"/>
      <c r="AO620" s="440"/>
      <c r="AP620" s="707"/>
      <c r="AQ620" s="708"/>
      <c r="AR620" s="440"/>
      <c r="AS620" s="707"/>
      <c r="AT620" s="709"/>
      <c r="AU620" s="442"/>
      <c r="AV620" s="711"/>
      <c r="AW620" s="698"/>
      <c r="AX620" s="444"/>
    </row>
    <row r="621" spans="1:50" s="95" customFormat="1" ht="52.2" customHeight="1" x14ac:dyDescent="0.25">
      <c r="A621" s="697">
        <v>795</v>
      </c>
      <c r="B621" s="147" t="s">
        <v>4581</v>
      </c>
      <c r="C621" s="698">
        <v>45</v>
      </c>
      <c r="D621" s="437" t="s">
        <v>4619</v>
      </c>
      <c r="E621" s="699" t="s">
        <v>4620</v>
      </c>
      <c r="F621" s="698">
        <v>10470</v>
      </c>
      <c r="G621" s="712" t="s">
        <v>4634</v>
      </c>
      <c r="H621" s="698">
        <v>2003</v>
      </c>
      <c r="I621" s="700" t="s">
        <v>4635</v>
      </c>
      <c r="J621" s="714">
        <v>20642.759999999998</v>
      </c>
      <c r="K621" s="528" t="s">
        <v>4604</v>
      </c>
      <c r="L621" s="700" t="s">
        <v>4636</v>
      </c>
      <c r="M621" s="700" t="s">
        <v>4637</v>
      </c>
      <c r="N621" s="700" t="s">
        <v>4638</v>
      </c>
      <c r="O621" s="700" t="s">
        <v>4639</v>
      </c>
      <c r="P621" s="713">
        <v>43509</v>
      </c>
      <c r="Q621" s="437" t="s">
        <v>4640</v>
      </c>
      <c r="R621" s="437">
        <v>0</v>
      </c>
      <c r="S621" s="437">
        <v>8.5</v>
      </c>
      <c r="T621" s="437">
        <v>22.4</v>
      </c>
      <c r="U621" s="437">
        <v>30.9</v>
      </c>
      <c r="V621" s="698">
        <v>100</v>
      </c>
      <c r="W621" s="698">
        <v>100</v>
      </c>
      <c r="X621" s="702" t="s">
        <v>4590</v>
      </c>
      <c r="Y621" s="698">
        <v>3</v>
      </c>
      <c r="Z621" s="698">
        <v>4</v>
      </c>
      <c r="AA621" s="698">
        <v>8</v>
      </c>
      <c r="AB621" s="698">
        <v>46</v>
      </c>
      <c r="AC621" s="698"/>
      <c r="AD621" s="437">
        <v>45</v>
      </c>
      <c r="AE621" s="442">
        <v>5</v>
      </c>
      <c r="AF621" s="703">
        <v>100</v>
      </c>
      <c r="AG621" s="704" t="s">
        <v>4641</v>
      </c>
      <c r="AH621" s="705" t="s">
        <v>4627</v>
      </c>
      <c r="AI621" s="706">
        <v>90</v>
      </c>
      <c r="AJ621" s="707" t="s">
        <v>4595</v>
      </c>
      <c r="AK621" s="708" t="s">
        <v>4595</v>
      </c>
      <c r="AL621" s="440">
        <v>10</v>
      </c>
      <c r="AM621" s="707"/>
      <c r="AN621" s="708"/>
      <c r="AO621" s="440"/>
      <c r="AP621" s="707"/>
      <c r="AQ621" s="708"/>
      <c r="AR621" s="440"/>
      <c r="AS621" s="707"/>
      <c r="AT621" s="709"/>
      <c r="AU621" s="442"/>
      <c r="AV621" s="711"/>
      <c r="AW621" s="698"/>
      <c r="AX621" s="444"/>
    </row>
    <row r="622" spans="1:50" s="92" customFormat="1" ht="52.2" customHeight="1" x14ac:dyDescent="0.25">
      <c r="A622" s="697">
        <v>795</v>
      </c>
      <c r="B622" s="147" t="s">
        <v>4581</v>
      </c>
      <c r="C622" s="698">
        <v>45</v>
      </c>
      <c r="D622" s="437" t="s">
        <v>4619</v>
      </c>
      <c r="E622" s="699" t="s">
        <v>4620</v>
      </c>
      <c r="F622" s="698">
        <v>10470</v>
      </c>
      <c r="G622" s="712" t="s">
        <v>4642</v>
      </c>
      <c r="H622" s="698">
        <v>2017</v>
      </c>
      <c r="I622" s="700" t="s">
        <v>4643</v>
      </c>
      <c r="J622" s="714">
        <v>60560</v>
      </c>
      <c r="K622" s="528" t="s">
        <v>4604</v>
      </c>
      <c r="L622" s="700" t="s">
        <v>4636</v>
      </c>
      <c r="M622" s="700" t="s">
        <v>4637</v>
      </c>
      <c r="N622" s="700" t="s">
        <v>4644</v>
      </c>
      <c r="O622" s="700" t="s">
        <v>4645</v>
      </c>
      <c r="P622" s="713">
        <v>47523</v>
      </c>
      <c r="Q622" s="233">
        <v>46.4</v>
      </c>
      <c r="R622" s="233">
        <v>10.5</v>
      </c>
      <c r="S622" s="233">
        <v>10.9</v>
      </c>
      <c r="T622" s="233">
        <v>25</v>
      </c>
      <c r="U622" s="233">
        <v>46.4</v>
      </c>
      <c r="V622" s="447">
        <v>100</v>
      </c>
      <c r="W622" s="447">
        <v>44</v>
      </c>
      <c r="X622" s="715" t="s">
        <v>4590</v>
      </c>
      <c r="Y622" s="447">
        <v>3</v>
      </c>
      <c r="Z622" s="447">
        <v>10</v>
      </c>
      <c r="AA622" s="447">
        <v>6</v>
      </c>
      <c r="AB622" s="447">
        <v>46</v>
      </c>
      <c r="AC622" s="447"/>
      <c r="AD622" s="447">
        <v>40</v>
      </c>
      <c r="AE622" s="247">
        <v>5</v>
      </c>
      <c r="AF622" s="239">
        <v>100</v>
      </c>
      <c r="AG622" s="450" t="s">
        <v>4626</v>
      </c>
      <c r="AH622" s="264" t="s">
        <v>4627</v>
      </c>
      <c r="AI622" s="242">
        <v>90</v>
      </c>
      <c r="AJ622" s="716" t="s">
        <v>4595</v>
      </c>
      <c r="AK622" s="266" t="s">
        <v>4595</v>
      </c>
      <c r="AL622" s="245">
        <v>10</v>
      </c>
      <c r="AM622" s="716"/>
      <c r="AN622" s="266"/>
      <c r="AO622" s="245"/>
      <c r="AP622" s="716"/>
      <c r="AQ622" s="266"/>
      <c r="AR622" s="245"/>
      <c r="AS622" s="716"/>
      <c r="AT622" s="717"/>
      <c r="AU622" s="247"/>
      <c r="AV622" s="718"/>
      <c r="AW622" s="233"/>
      <c r="AX622" s="399"/>
    </row>
    <row r="623" spans="1:50" s="95" customFormat="1" ht="52.2" customHeight="1" x14ac:dyDescent="0.25">
      <c r="A623" s="697">
        <v>795</v>
      </c>
      <c r="B623" s="147" t="s">
        <v>4581</v>
      </c>
      <c r="C623" s="698">
        <v>49</v>
      </c>
      <c r="D623" s="437" t="s">
        <v>4646</v>
      </c>
      <c r="E623" s="699" t="s">
        <v>4647</v>
      </c>
      <c r="F623" s="698">
        <v>15682</v>
      </c>
      <c r="G623" s="712" t="s">
        <v>4648</v>
      </c>
      <c r="H623" s="698">
        <v>2002</v>
      </c>
      <c r="I623" s="700" t="s">
        <v>4649</v>
      </c>
      <c r="J623" s="714">
        <v>28975.55</v>
      </c>
      <c r="K623" s="528" t="s">
        <v>4604</v>
      </c>
      <c r="L623" s="700" t="s">
        <v>4650</v>
      </c>
      <c r="M623" s="700" t="s">
        <v>4651</v>
      </c>
      <c r="N623" s="700" t="s">
        <v>4652</v>
      </c>
      <c r="O623" s="700" t="s">
        <v>4653</v>
      </c>
      <c r="P623" s="713" t="s">
        <v>4654</v>
      </c>
      <c r="Q623" s="437">
        <v>25.4</v>
      </c>
      <c r="R623" s="437">
        <v>0</v>
      </c>
      <c r="S623" s="437">
        <v>3</v>
      </c>
      <c r="T623" s="437">
        <v>22.35</v>
      </c>
      <c r="U623" s="437">
        <v>25.4</v>
      </c>
      <c r="V623" s="698">
        <v>100</v>
      </c>
      <c r="W623" s="698">
        <v>100</v>
      </c>
      <c r="X623" s="702" t="s">
        <v>4590</v>
      </c>
      <c r="Y623" s="698">
        <v>3</v>
      </c>
      <c r="Z623" s="698">
        <v>10</v>
      </c>
      <c r="AA623" s="698">
        <v>6</v>
      </c>
      <c r="AB623" s="698">
        <v>47</v>
      </c>
      <c r="AC623" s="698"/>
      <c r="AD623" s="698">
        <v>5</v>
      </c>
      <c r="AE623" s="442">
        <v>5</v>
      </c>
      <c r="AF623" s="703">
        <v>100</v>
      </c>
      <c r="AG623" s="704" t="s">
        <v>4655</v>
      </c>
      <c r="AH623" s="705" t="s">
        <v>4656</v>
      </c>
      <c r="AI623" s="706">
        <v>85</v>
      </c>
      <c r="AJ623" s="707" t="s">
        <v>4657</v>
      </c>
      <c r="AK623" s="708">
        <v>15</v>
      </c>
      <c r="AL623" s="440"/>
      <c r="AM623" s="707"/>
      <c r="AN623" s="708"/>
      <c r="AO623" s="440"/>
      <c r="AP623" s="707"/>
      <c r="AQ623" s="708"/>
      <c r="AR623" s="440"/>
      <c r="AS623" s="719"/>
      <c r="AT623" s="709"/>
      <c r="AU623" s="442"/>
      <c r="AV623" s="711"/>
      <c r="AW623" s="698"/>
      <c r="AX623" s="444"/>
    </row>
    <row r="624" spans="1:50" s="95" customFormat="1" ht="64.95" customHeight="1" x14ac:dyDescent="0.25">
      <c r="A624" s="697">
        <v>795</v>
      </c>
      <c r="B624" s="147" t="s">
        <v>4581</v>
      </c>
      <c r="C624" s="698">
        <v>49</v>
      </c>
      <c r="D624" s="437" t="s">
        <v>4646</v>
      </c>
      <c r="E624" s="699" t="s">
        <v>4658</v>
      </c>
      <c r="F624" s="698">
        <v>15682</v>
      </c>
      <c r="G624" s="712" t="s">
        <v>4659</v>
      </c>
      <c r="H624" s="698">
        <v>2010</v>
      </c>
      <c r="I624" s="700" t="s">
        <v>4660</v>
      </c>
      <c r="J624" s="714">
        <v>61045.97</v>
      </c>
      <c r="K624" s="528" t="s">
        <v>4604</v>
      </c>
      <c r="L624" s="700" t="s">
        <v>4650</v>
      </c>
      <c r="M624" s="700" t="s">
        <v>4651</v>
      </c>
      <c r="N624" s="700" t="s">
        <v>4661</v>
      </c>
      <c r="O624" s="700" t="s">
        <v>4662</v>
      </c>
      <c r="P624" s="713" t="s">
        <v>4663</v>
      </c>
      <c r="Q624" s="437" t="s">
        <v>4664</v>
      </c>
      <c r="R624" s="437">
        <v>0</v>
      </c>
      <c r="S624" s="437">
        <v>2</v>
      </c>
      <c r="T624" s="437">
        <v>22.4</v>
      </c>
      <c r="U624" s="437">
        <v>24.4</v>
      </c>
      <c r="V624" s="698">
        <v>100</v>
      </c>
      <c r="W624" s="698">
        <v>100</v>
      </c>
      <c r="X624" s="702" t="s">
        <v>4590</v>
      </c>
      <c r="Y624" s="698">
        <v>3</v>
      </c>
      <c r="Z624" s="698">
        <v>10</v>
      </c>
      <c r="AA624" s="698">
        <v>6</v>
      </c>
      <c r="AB624" s="698">
        <v>47</v>
      </c>
      <c r="AC624" s="698"/>
      <c r="AD624" s="698">
        <v>20</v>
      </c>
      <c r="AE624" s="442">
        <v>5</v>
      </c>
      <c r="AF624" s="703">
        <v>100</v>
      </c>
      <c r="AG624" s="704" t="s">
        <v>4655</v>
      </c>
      <c r="AH624" s="705" t="s">
        <v>4656</v>
      </c>
      <c r="AI624" s="706">
        <v>80</v>
      </c>
      <c r="AJ624" s="707" t="s">
        <v>4657</v>
      </c>
      <c r="AK624" s="708">
        <v>20</v>
      </c>
      <c r="AL624" s="440"/>
      <c r="AM624" s="707"/>
      <c r="AN624" s="708"/>
      <c r="AO624" s="440"/>
      <c r="AP624" s="707"/>
      <c r="AQ624" s="708"/>
      <c r="AR624" s="440"/>
      <c r="AS624" s="719"/>
      <c r="AT624" s="709"/>
      <c r="AU624" s="442"/>
      <c r="AV624" s="711"/>
      <c r="AW624" s="698"/>
      <c r="AX624" s="444"/>
    </row>
    <row r="625" spans="1:51" s="95" customFormat="1" ht="104" customHeight="1" x14ac:dyDescent="0.25">
      <c r="A625" s="697">
        <v>795</v>
      </c>
      <c r="B625" s="147" t="s">
        <v>4581</v>
      </c>
      <c r="C625" s="698">
        <v>44</v>
      </c>
      <c r="D625" s="437" t="s">
        <v>4665</v>
      </c>
      <c r="E625" s="699" t="s">
        <v>4666</v>
      </c>
      <c r="F625" s="698">
        <v>6673</v>
      </c>
      <c r="G625" s="699" t="s">
        <v>4667</v>
      </c>
      <c r="H625" s="698">
        <v>2005</v>
      </c>
      <c r="I625" s="700" t="s">
        <v>4668</v>
      </c>
      <c r="J625" s="701">
        <v>66766.820000000007</v>
      </c>
      <c r="K625" s="528" t="s">
        <v>664</v>
      </c>
      <c r="L625" s="700" t="s">
        <v>4669</v>
      </c>
      <c r="M625" s="700" t="s">
        <v>4587</v>
      </c>
      <c r="N625" s="700" t="s">
        <v>4670</v>
      </c>
      <c r="O625" s="700" t="s">
        <v>4671</v>
      </c>
      <c r="P625" s="698" t="s">
        <v>4672</v>
      </c>
      <c r="Q625" s="437">
        <v>63</v>
      </c>
      <c r="R625" s="437">
        <v>0</v>
      </c>
      <c r="S625" s="437">
        <v>40.6</v>
      </c>
      <c r="T625" s="437">
        <v>22.35</v>
      </c>
      <c r="U625" s="437">
        <v>63</v>
      </c>
      <c r="V625" s="698">
        <v>100</v>
      </c>
      <c r="W625" s="698">
        <v>100</v>
      </c>
      <c r="X625" s="702" t="s">
        <v>4590</v>
      </c>
      <c r="Y625" s="698">
        <v>1</v>
      </c>
      <c r="Z625" s="698">
        <v>6</v>
      </c>
      <c r="AA625" s="698">
        <v>2</v>
      </c>
      <c r="AB625" s="698">
        <v>46</v>
      </c>
      <c r="AC625" s="698">
        <v>12</v>
      </c>
      <c r="AD625" s="437"/>
      <c r="AE625" s="442">
        <v>5</v>
      </c>
      <c r="AF625" s="703">
        <v>100</v>
      </c>
      <c r="AG625" s="704" t="s">
        <v>4673</v>
      </c>
      <c r="AH625" s="705" t="s">
        <v>4674</v>
      </c>
      <c r="AI625" s="706">
        <v>70</v>
      </c>
      <c r="AJ625" s="707" t="s">
        <v>4675</v>
      </c>
      <c r="AK625" s="708" t="s">
        <v>4674</v>
      </c>
      <c r="AL625" s="440">
        <v>20</v>
      </c>
      <c r="AM625" s="707" t="s">
        <v>4595</v>
      </c>
      <c r="AN625" s="708" t="s">
        <v>4595</v>
      </c>
      <c r="AO625" s="440">
        <v>10</v>
      </c>
      <c r="AP625" s="707"/>
      <c r="AQ625" s="708"/>
      <c r="AR625" s="440"/>
      <c r="AS625" s="707"/>
      <c r="AT625" s="709"/>
      <c r="AU625" s="442"/>
      <c r="AV625" s="711"/>
      <c r="AW625" s="698"/>
      <c r="AX625" s="444"/>
    </row>
    <row r="626" spans="1:51" s="95" customFormat="1" ht="104" customHeight="1" x14ac:dyDescent="0.25">
      <c r="A626" s="697">
        <v>795</v>
      </c>
      <c r="B626" s="147" t="s">
        <v>4581</v>
      </c>
      <c r="C626" s="698">
        <v>44</v>
      </c>
      <c r="D626" s="437" t="s">
        <v>4665</v>
      </c>
      <c r="E626" s="699" t="s">
        <v>4666</v>
      </c>
      <c r="F626" s="698">
        <v>6673</v>
      </c>
      <c r="G626" s="712" t="s">
        <v>4676</v>
      </c>
      <c r="H626" s="698">
        <v>2008</v>
      </c>
      <c r="I626" s="700" t="s">
        <v>4677</v>
      </c>
      <c r="J626" s="714">
        <v>33618.300000000003</v>
      </c>
      <c r="K626" s="528" t="s">
        <v>655</v>
      </c>
      <c r="L626" s="700" t="s">
        <v>4678</v>
      </c>
      <c r="M626" s="700" t="s">
        <v>4587</v>
      </c>
      <c r="N626" s="700" t="s">
        <v>4670</v>
      </c>
      <c r="O626" s="700" t="s">
        <v>4671</v>
      </c>
      <c r="P626" s="698">
        <v>45248</v>
      </c>
      <c r="Q626" s="437">
        <v>72.349999999999994</v>
      </c>
      <c r="R626" s="437">
        <v>0</v>
      </c>
      <c r="S626" s="437">
        <v>50</v>
      </c>
      <c r="T626" s="437">
        <v>22.35</v>
      </c>
      <c r="U626" s="437">
        <v>72.400000000000006</v>
      </c>
      <c r="V626" s="698">
        <v>100</v>
      </c>
      <c r="W626" s="698">
        <v>100</v>
      </c>
      <c r="X626" s="702" t="s">
        <v>4590</v>
      </c>
      <c r="Y626" s="698">
        <v>4</v>
      </c>
      <c r="Z626" s="698">
        <v>4</v>
      </c>
      <c r="AA626" s="698">
        <v>1</v>
      </c>
      <c r="AB626" s="698">
        <v>4</v>
      </c>
      <c r="AC626" s="698">
        <v>13</v>
      </c>
      <c r="AD626" s="437"/>
      <c r="AE626" s="442">
        <v>5</v>
      </c>
      <c r="AF626" s="703">
        <v>100</v>
      </c>
      <c r="AG626" s="704" t="s">
        <v>4673</v>
      </c>
      <c r="AH626" s="705" t="s">
        <v>4674</v>
      </c>
      <c r="AI626" s="706">
        <v>60</v>
      </c>
      <c r="AJ626" s="707" t="s">
        <v>4675</v>
      </c>
      <c r="AK626" s="708" t="s">
        <v>4679</v>
      </c>
      <c r="AL626" s="440">
        <v>30</v>
      </c>
      <c r="AM626" s="707" t="s">
        <v>4595</v>
      </c>
      <c r="AN626" s="708" t="s">
        <v>4595</v>
      </c>
      <c r="AO626" s="440">
        <v>10</v>
      </c>
      <c r="AP626" s="707"/>
      <c r="AQ626" s="708"/>
      <c r="AR626" s="440"/>
      <c r="AS626" s="707"/>
      <c r="AT626" s="709"/>
      <c r="AU626" s="442"/>
      <c r="AV626" s="711"/>
      <c r="AW626" s="698"/>
      <c r="AX626" s="444"/>
    </row>
    <row r="627" spans="1:51" s="95" customFormat="1" ht="104" customHeight="1" x14ac:dyDescent="0.25">
      <c r="A627" s="697">
        <v>795</v>
      </c>
      <c r="B627" s="147" t="s">
        <v>4581</v>
      </c>
      <c r="C627" s="698">
        <v>44</v>
      </c>
      <c r="D627" s="437" t="s">
        <v>4665</v>
      </c>
      <c r="E627" s="699" t="s">
        <v>4666</v>
      </c>
      <c r="F627" s="698">
        <v>6673</v>
      </c>
      <c r="G627" s="712" t="s">
        <v>4680</v>
      </c>
      <c r="H627" s="698">
        <v>2007</v>
      </c>
      <c r="I627" s="700" t="s">
        <v>4681</v>
      </c>
      <c r="J627" s="714">
        <v>28663.13</v>
      </c>
      <c r="K627" s="528" t="s">
        <v>655</v>
      </c>
      <c r="L627" s="700" t="s">
        <v>4678</v>
      </c>
      <c r="M627" s="700" t="s">
        <v>4587</v>
      </c>
      <c r="N627" s="700" t="s">
        <v>4670</v>
      </c>
      <c r="O627" s="700" t="s">
        <v>4671</v>
      </c>
      <c r="P627" s="698">
        <v>45174</v>
      </c>
      <c r="Q627" s="437">
        <v>37</v>
      </c>
      <c r="R627" s="437">
        <v>0</v>
      </c>
      <c r="S627" s="437">
        <v>14.65</v>
      </c>
      <c r="T627" s="437">
        <v>22.35</v>
      </c>
      <c r="U627" s="437">
        <v>37</v>
      </c>
      <c r="V627" s="698">
        <v>100</v>
      </c>
      <c r="W627" s="698">
        <v>100</v>
      </c>
      <c r="X627" s="702" t="s">
        <v>4590</v>
      </c>
      <c r="Y627" s="698">
        <v>4</v>
      </c>
      <c r="Z627" s="698">
        <v>4</v>
      </c>
      <c r="AA627" s="698">
        <v>1</v>
      </c>
      <c r="AB627" s="698">
        <v>4</v>
      </c>
      <c r="AC627" s="698">
        <v>13</v>
      </c>
      <c r="AD627" s="437"/>
      <c r="AE627" s="442">
        <v>5</v>
      </c>
      <c r="AF627" s="703">
        <v>100</v>
      </c>
      <c r="AG627" s="704" t="s">
        <v>4673</v>
      </c>
      <c r="AH627" s="705" t="s">
        <v>4674</v>
      </c>
      <c r="AI627" s="706">
        <v>50</v>
      </c>
      <c r="AJ627" s="707" t="s">
        <v>4675</v>
      </c>
      <c r="AK627" s="708" t="s">
        <v>4679</v>
      </c>
      <c r="AL627" s="440">
        <v>40</v>
      </c>
      <c r="AM627" s="707" t="s">
        <v>4595</v>
      </c>
      <c r="AN627" s="708" t="s">
        <v>4595</v>
      </c>
      <c r="AO627" s="440">
        <v>10</v>
      </c>
      <c r="AP627" s="707"/>
      <c r="AQ627" s="708"/>
      <c r="AR627" s="440"/>
      <c r="AS627" s="707"/>
      <c r="AT627" s="709"/>
      <c r="AU627" s="442"/>
      <c r="AV627" s="711"/>
      <c r="AW627" s="698"/>
      <c r="AX627" s="444"/>
    </row>
    <row r="628" spans="1:51" s="95" customFormat="1" ht="208" customHeight="1" x14ac:dyDescent="0.25">
      <c r="A628" s="697">
        <v>795</v>
      </c>
      <c r="B628" s="147" t="s">
        <v>4581</v>
      </c>
      <c r="C628" s="698">
        <v>56</v>
      </c>
      <c r="D628" s="437" t="s">
        <v>4682</v>
      </c>
      <c r="E628" s="699" t="s">
        <v>4683</v>
      </c>
      <c r="F628" s="698">
        <v>11594</v>
      </c>
      <c r="G628" s="699" t="s">
        <v>4684</v>
      </c>
      <c r="H628" s="698">
        <v>2007</v>
      </c>
      <c r="I628" s="700" t="s">
        <v>4684</v>
      </c>
      <c r="J628" s="701">
        <v>50619.93</v>
      </c>
      <c r="K628" s="528" t="s">
        <v>655</v>
      </c>
      <c r="L628" s="700" t="s">
        <v>4685</v>
      </c>
      <c r="M628" s="700" t="s">
        <v>4587</v>
      </c>
      <c r="N628" s="700" t="s">
        <v>4686</v>
      </c>
      <c r="O628" s="700" t="s">
        <v>4589</v>
      </c>
      <c r="P628" s="698">
        <v>44833.448340000003</v>
      </c>
      <c r="Q628" s="662">
        <v>23.37</v>
      </c>
      <c r="R628" s="662">
        <v>0</v>
      </c>
      <c r="S628" s="662">
        <v>1.02</v>
      </c>
      <c r="T628" s="662">
        <v>22.35</v>
      </c>
      <c r="U628" s="437">
        <v>23.37</v>
      </c>
      <c r="V628" s="720">
        <v>100</v>
      </c>
      <c r="W628" s="698">
        <v>100</v>
      </c>
      <c r="X628" s="702" t="s">
        <v>4590</v>
      </c>
      <c r="Y628" s="698">
        <v>3</v>
      </c>
      <c r="Z628" s="698">
        <v>12</v>
      </c>
      <c r="AA628" s="698">
        <v>1</v>
      </c>
      <c r="AB628" s="698">
        <v>4</v>
      </c>
      <c r="AC628" s="698">
        <v>13</v>
      </c>
      <c r="AD628" s="437"/>
      <c r="AE628" s="442">
        <v>5</v>
      </c>
      <c r="AF628" s="703">
        <v>100</v>
      </c>
      <c r="AG628" s="704" t="s">
        <v>4687</v>
      </c>
      <c r="AH628" s="705" t="s">
        <v>4688</v>
      </c>
      <c r="AI628" s="706">
        <v>100</v>
      </c>
      <c r="AJ628" s="707"/>
      <c r="AK628" s="708"/>
      <c r="AL628" s="440"/>
      <c r="AM628" s="707"/>
      <c r="AN628" s="708"/>
      <c r="AO628" s="440"/>
      <c r="AP628" s="707"/>
      <c r="AQ628" s="708"/>
      <c r="AR628" s="440"/>
      <c r="AS628" s="707"/>
      <c r="AT628" s="709"/>
      <c r="AU628" s="442"/>
      <c r="AV628" s="711"/>
      <c r="AW628" s="698"/>
      <c r="AX628" s="444"/>
    </row>
    <row r="629" spans="1:51" s="95" customFormat="1" ht="234" customHeight="1" x14ac:dyDescent="0.25">
      <c r="A629" s="697">
        <v>795</v>
      </c>
      <c r="B629" s="147" t="s">
        <v>4581</v>
      </c>
      <c r="C629" s="698">
        <v>64</v>
      </c>
      <c r="D629" s="437" t="s">
        <v>4682</v>
      </c>
      <c r="E629" s="699" t="s">
        <v>4689</v>
      </c>
      <c r="F629" s="698">
        <v>8779</v>
      </c>
      <c r="G629" s="712" t="s">
        <v>4690</v>
      </c>
      <c r="H629" s="698">
        <v>2013</v>
      </c>
      <c r="I629" s="721" t="s">
        <v>4691</v>
      </c>
      <c r="J629" s="714">
        <v>120441.69</v>
      </c>
      <c r="K629" s="528" t="s">
        <v>933</v>
      </c>
      <c r="L629" s="722" t="s">
        <v>4692</v>
      </c>
      <c r="M629" s="722" t="s">
        <v>4693</v>
      </c>
      <c r="N629" s="721" t="s">
        <v>4694</v>
      </c>
      <c r="O629" s="721" t="s">
        <v>4695</v>
      </c>
      <c r="P629" s="713" t="s">
        <v>4696</v>
      </c>
      <c r="Q629" s="437">
        <v>3.41</v>
      </c>
      <c r="R629" s="437">
        <v>0</v>
      </c>
      <c r="S629" s="437">
        <v>2</v>
      </c>
      <c r="T629" s="437">
        <v>1.41</v>
      </c>
      <c r="U629" s="437">
        <v>3.41</v>
      </c>
      <c r="V629" s="698">
        <v>100</v>
      </c>
      <c r="W629" s="698">
        <v>100</v>
      </c>
      <c r="X629" s="702" t="s">
        <v>4590</v>
      </c>
      <c r="Y629" s="698"/>
      <c r="Z629" s="698">
        <v>1</v>
      </c>
      <c r="AA629" s="698">
        <v>1</v>
      </c>
      <c r="AB629" s="698">
        <v>26</v>
      </c>
      <c r="AC629" s="698"/>
      <c r="AD629" s="437"/>
      <c r="AE629" s="442">
        <v>2</v>
      </c>
      <c r="AF629" s="703">
        <v>100</v>
      </c>
      <c r="AG629" s="723" t="s">
        <v>4697</v>
      </c>
      <c r="AH629" s="724" t="s">
        <v>4698</v>
      </c>
      <c r="AI629" s="341">
        <v>10</v>
      </c>
      <c r="AJ629" s="719" t="s">
        <v>4682</v>
      </c>
      <c r="AK629" s="725" t="s">
        <v>4698</v>
      </c>
      <c r="AL629" s="274">
        <v>40</v>
      </c>
      <c r="AM629" s="719" t="s">
        <v>4699</v>
      </c>
      <c r="AN629" s="725" t="s">
        <v>4700</v>
      </c>
      <c r="AO629" s="274">
        <v>30</v>
      </c>
      <c r="AP629" s="707" t="s">
        <v>4595</v>
      </c>
      <c r="AQ629" s="708" t="s">
        <v>4595</v>
      </c>
      <c r="AR629" s="440">
        <v>10</v>
      </c>
      <c r="AS629" s="707" t="s">
        <v>4701</v>
      </c>
      <c r="AT629" s="709" t="s">
        <v>4702</v>
      </c>
      <c r="AU629" s="442">
        <v>10</v>
      </c>
      <c r="AV629" s="711"/>
      <c r="AW629" s="698"/>
      <c r="AX629" s="444"/>
    </row>
    <row r="630" spans="1:51" s="95" customFormat="1" ht="52.2" customHeight="1" x14ac:dyDescent="0.25">
      <c r="A630" s="697">
        <v>795</v>
      </c>
      <c r="B630" s="147" t="s">
        <v>4581</v>
      </c>
      <c r="C630" s="698">
        <v>54</v>
      </c>
      <c r="D630" s="437" t="s">
        <v>4582</v>
      </c>
      <c r="E630" s="699" t="s">
        <v>4703</v>
      </c>
      <c r="F630" s="698">
        <v>15322</v>
      </c>
      <c r="G630" s="712" t="s">
        <v>4704</v>
      </c>
      <c r="H630" s="713">
        <v>2006</v>
      </c>
      <c r="I630" s="700" t="s">
        <v>4705</v>
      </c>
      <c r="J630" s="714">
        <v>36791.53</v>
      </c>
      <c r="K630" s="528" t="s">
        <v>4604</v>
      </c>
      <c r="L630" s="700" t="s">
        <v>4685</v>
      </c>
      <c r="M630" s="700" t="s">
        <v>4706</v>
      </c>
      <c r="N630" s="700" t="s">
        <v>4707</v>
      </c>
      <c r="O630" s="700" t="s">
        <v>4708</v>
      </c>
      <c r="P630" s="713" t="s">
        <v>4709</v>
      </c>
      <c r="Q630" s="437">
        <v>24.3</v>
      </c>
      <c r="R630" s="437">
        <v>0</v>
      </c>
      <c r="S630" s="437">
        <v>1.9</v>
      </c>
      <c r="T630" s="437">
        <v>22.4</v>
      </c>
      <c r="U630" s="437">
        <v>24.3</v>
      </c>
      <c r="V630" s="698">
        <v>100</v>
      </c>
      <c r="W630" s="698">
        <v>100</v>
      </c>
      <c r="X630" s="702" t="s">
        <v>4590</v>
      </c>
      <c r="Y630" s="698">
        <v>3</v>
      </c>
      <c r="Z630" s="698">
        <v>2</v>
      </c>
      <c r="AA630" s="698">
        <v>1</v>
      </c>
      <c r="AB630" s="698">
        <v>4</v>
      </c>
      <c r="AC630" s="698"/>
      <c r="AD630" s="437"/>
      <c r="AE630" s="442">
        <v>5</v>
      </c>
      <c r="AF630" s="703">
        <v>100</v>
      </c>
      <c r="AG630" s="704" t="s">
        <v>4582</v>
      </c>
      <c r="AH630" s="705" t="s">
        <v>4710</v>
      </c>
      <c r="AI630" s="706">
        <v>30</v>
      </c>
      <c r="AJ630" s="707" t="s">
        <v>4711</v>
      </c>
      <c r="AK630" s="708" t="s">
        <v>4710</v>
      </c>
      <c r="AL630" s="440">
        <v>50</v>
      </c>
      <c r="AM630" s="707" t="s">
        <v>4712</v>
      </c>
      <c r="AN630" s="708" t="s">
        <v>4710</v>
      </c>
      <c r="AO630" s="440">
        <v>5</v>
      </c>
      <c r="AP630" s="707" t="s">
        <v>4713</v>
      </c>
      <c r="AQ630" s="708" t="s">
        <v>4710</v>
      </c>
      <c r="AR630" s="440">
        <v>15</v>
      </c>
      <c r="AS630" s="707"/>
      <c r="AT630" s="709"/>
      <c r="AU630" s="442"/>
      <c r="AV630" s="711"/>
      <c r="AW630" s="698"/>
      <c r="AX630" s="444"/>
    </row>
    <row r="631" spans="1:51" s="95" customFormat="1" ht="64.95" customHeight="1" x14ac:dyDescent="0.25">
      <c r="A631" s="697">
        <v>795</v>
      </c>
      <c r="B631" s="147" t="s">
        <v>4581</v>
      </c>
      <c r="C631" s="698">
        <v>54</v>
      </c>
      <c r="D631" s="437" t="s">
        <v>4582</v>
      </c>
      <c r="E631" s="699" t="s">
        <v>4703</v>
      </c>
      <c r="F631" s="698">
        <v>15322</v>
      </c>
      <c r="G631" s="712" t="s">
        <v>4714</v>
      </c>
      <c r="H631" s="713">
        <v>2006</v>
      </c>
      <c r="I631" s="700" t="s">
        <v>4715</v>
      </c>
      <c r="J631" s="714">
        <v>49021.64</v>
      </c>
      <c r="K631" s="528" t="s">
        <v>4604</v>
      </c>
      <c r="L631" s="700" t="s">
        <v>4685</v>
      </c>
      <c r="M631" s="700" t="s">
        <v>4706</v>
      </c>
      <c r="N631" s="700" t="s">
        <v>4707</v>
      </c>
      <c r="O631" s="700" t="s">
        <v>4708</v>
      </c>
      <c r="P631" s="713" t="s">
        <v>4716</v>
      </c>
      <c r="Q631" s="437">
        <v>24.8</v>
      </c>
      <c r="R631" s="437">
        <v>0</v>
      </c>
      <c r="S631" s="437">
        <v>2.4</v>
      </c>
      <c r="T631" s="437">
        <v>22.4</v>
      </c>
      <c r="U631" s="437">
        <v>24.8</v>
      </c>
      <c r="V631" s="698">
        <v>100</v>
      </c>
      <c r="W631" s="698">
        <v>100</v>
      </c>
      <c r="X631" s="702" t="s">
        <v>4590</v>
      </c>
      <c r="Y631" s="698">
        <v>3</v>
      </c>
      <c r="Z631" s="698">
        <v>11</v>
      </c>
      <c r="AA631" s="698">
        <v>7</v>
      </c>
      <c r="AB631" s="698">
        <v>4</v>
      </c>
      <c r="AC631" s="698"/>
      <c r="AD631" s="437"/>
      <c r="AE631" s="442">
        <v>5</v>
      </c>
      <c r="AF631" s="703">
        <v>100</v>
      </c>
      <c r="AG631" s="704" t="s">
        <v>4582</v>
      </c>
      <c r="AH631" s="705" t="s">
        <v>4710</v>
      </c>
      <c r="AI631" s="706">
        <v>25</v>
      </c>
      <c r="AJ631" s="707" t="s">
        <v>4711</v>
      </c>
      <c r="AK631" s="708" t="s">
        <v>4710</v>
      </c>
      <c r="AL631" s="440">
        <v>50</v>
      </c>
      <c r="AM631" s="707" t="s">
        <v>4712</v>
      </c>
      <c r="AN631" s="708" t="s">
        <v>4710</v>
      </c>
      <c r="AO631" s="440">
        <v>10</v>
      </c>
      <c r="AP631" s="707" t="s">
        <v>4713</v>
      </c>
      <c r="AQ631" s="708" t="s">
        <v>4710</v>
      </c>
      <c r="AR631" s="440">
        <v>15</v>
      </c>
      <c r="AS631" s="707"/>
      <c r="AT631" s="709"/>
      <c r="AU631" s="442"/>
      <c r="AV631" s="711"/>
      <c r="AW631" s="698"/>
      <c r="AX631" s="444"/>
    </row>
    <row r="632" spans="1:51" s="97" customFormat="1" ht="64.95" customHeight="1" x14ac:dyDescent="0.25">
      <c r="A632" s="697">
        <v>795</v>
      </c>
      <c r="B632" s="147" t="s">
        <v>4581</v>
      </c>
      <c r="C632" s="698">
        <v>54</v>
      </c>
      <c r="D632" s="437" t="s">
        <v>4582</v>
      </c>
      <c r="E632" s="699" t="s">
        <v>4703</v>
      </c>
      <c r="F632" s="698">
        <v>15322</v>
      </c>
      <c r="G632" s="712" t="s">
        <v>4717</v>
      </c>
      <c r="H632" s="713">
        <v>2009</v>
      </c>
      <c r="I632" s="700" t="s">
        <v>4718</v>
      </c>
      <c r="J632" s="714">
        <v>41817.449999999997</v>
      </c>
      <c r="K632" s="528" t="s">
        <v>4604</v>
      </c>
      <c r="L632" s="700" t="s">
        <v>4685</v>
      </c>
      <c r="M632" s="700" t="s">
        <v>4706</v>
      </c>
      <c r="N632" s="700" t="s">
        <v>4707</v>
      </c>
      <c r="O632" s="700" t="s">
        <v>4719</v>
      </c>
      <c r="P632" s="713" t="s">
        <v>4720</v>
      </c>
      <c r="Q632" s="437">
        <v>24.6</v>
      </c>
      <c r="R632" s="437">
        <v>0</v>
      </c>
      <c r="S632" s="437">
        <v>2.2000000000000002</v>
      </c>
      <c r="T632" s="437">
        <v>22.4</v>
      </c>
      <c r="U632" s="437">
        <v>24.6</v>
      </c>
      <c r="V632" s="698">
        <v>100</v>
      </c>
      <c r="W632" s="698">
        <v>100</v>
      </c>
      <c r="X632" s="702" t="s">
        <v>4590</v>
      </c>
      <c r="Y632" s="698">
        <v>3</v>
      </c>
      <c r="Z632" s="698">
        <v>11</v>
      </c>
      <c r="AA632" s="698">
        <v>5</v>
      </c>
      <c r="AB632" s="698">
        <v>4</v>
      </c>
      <c r="AC632" s="698"/>
      <c r="AD632" s="437"/>
      <c r="AE632" s="442">
        <v>5</v>
      </c>
      <c r="AF632" s="703">
        <v>100</v>
      </c>
      <c r="AG632" s="704" t="s">
        <v>4582</v>
      </c>
      <c r="AH632" s="705" t="s">
        <v>4710</v>
      </c>
      <c r="AI632" s="706">
        <v>30</v>
      </c>
      <c r="AJ632" s="707" t="s">
        <v>4711</v>
      </c>
      <c r="AK632" s="708" t="s">
        <v>4710</v>
      </c>
      <c r="AL632" s="440">
        <v>60</v>
      </c>
      <c r="AM632" s="707" t="s">
        <v>4712</v>
      </c>
      <c r="AN632" s="708" t="s">
        <v>4710</v>
      </c>
      <c r="AO632" s="440">
        <v>5</v>
      </c>
      <c r="AP632" s="707" t="s">
        <v>4713</v>
      </c>
      <c r="AQ632" s="708" t="s">
        <v>4710</v>
      </c>
      <c r="AR632" s="440">
        <v>5</v>
      </c>
      <c r="AS632" s="707"/>
      <c r="AT632" s="709"/>
      <c r="AU632" s="442"/>
      <c r="AV632" s="711"/>
      <c r="AW632" s="698"/>
      <c r="AX632" s="444"/>
      <c r="AY632" s="96"/>
    </row>
    <row r="633" spans="1:51" s="95" customFormat="1" ht="91" customHeight="1" x14ac:dyDescent="0.25">
      <c r="A633" s="697">
        <v>795</v>
      </c>
      <c r="B633" s="147" t="s">
        <v>4581</v>
      </c>
      <c r="C633" s="698">
        <v>54</v>
      </c>
      <c r="D633" s="437" t="s">
        <v>4582</v>
      </c>
      <c r="E633" s="699" t="s">
        <v>4703</v>
      </c>
      <c r="F633" s="698">
        <v>15322</v>
      </c>
      <c r="G633" s="712" t="s">
        <v>4721</v>
      </c>
      <c r="H633" s="713">
        <v>2011</v>
      </c>
      <c r="I633" s="700" t="s">
        <v>4722</v>
      </c>
      <c r="J633" s="714">
        <v>46926</v>
      </c>
      <c r="K633" s="528" t="s">
        <v>4604</v>
      </c>
      <c r="L633" s="700" t="s">
        <v>4685</v>
      </c>
      <c r="M633" s="700" t="s">
        <v>4706</v>
      </c>
      <c r="N633" s="700" t="s">
        <v>4707</v>
      </c>
      <c r="O633" s="700" t="s">
        <v>4719</v>
      </c>
      <c r="P633" s="713" t="s">
        <v>4723</v>
      </c>
      <c r="Q633" s="437">
        <v>24.9</v>
      </c>
      <c r="R633" s="437">
        <v>0</v>
      </c>
      <c r="S633" s="437">
        <v>2.5</v>
      </c>
      <c r="T633" s="437">
        <v>22.4</v>
      </c>
      <c r="U633" s="437">
        <v>24.9</v>
      </c>
      <c r="V633" s="698">
        <v>100</v>
      </c>
      <c r="W633" s="698">
        <v>100</v>
      </c>
      <c r="X633" s="702" t="s">
        <v>4590</v>
      </c>
      <c r="Y633" s="698">
        <v>3</v>
      </c>
      <c r="Z633" s="698">
        <v>11</v>
      </c>
      <c r="AA633" s="698">
        <v>3</v>
      </c>
      <c r="AB633" s="698">
        <v>4</v>
      </c>
      <c r="AC633" s="698"/>
      <c r="AD633" s="437"/>
      <c r="AE633" s="442">
        <v>5</v>
      </c>
      <c r="AF633" s="703">
        <v>100</v>
      </c>
      <c r="AG633" s="704" t="s">
        <v>4582</v>
      </c>
      <c r="AH633" s="705" t="s">
        <v>4710</v>
      </c>
      <c r="AI633" s="706">
        <v>30</v>
      </c>
      <c r="AJ633" s="707" t="s">
        <v>4711</v>
      </c>
      <c r="AK633" s="708" t="s">
        <v>4710</v>
      </c>
      <c r="AL633" s="440">
        <v>55</v>
      </c>
      <c r="AM633" s="707" t="s">
        <v>4712</v>
      </c>
      <c r="AN633" s="708" t="s">
        <v>4710</v>
      </c>
      <c r="AO633" s="440">
        <v>5</v>
      </c>
      <c r="AP633" s="707" t="s">
        <v>4713</v>
      </c>
      <c r="AQ633" s="708" t="s">
        <v>4710</v>
      </c>
      <c r="AR633" s="440">
        <v>10</v>
      </c>
      <c r="AS633" s="707"/>
      <c r="AT633" s="709"/>
      <c r="AU633" s="442"/>
      <c r="AV633" s="711"/>
      <c r="AW633" s="698"/>
      <c r="AX633" s="444"/>
    </row>
    <row r="634" spans="1:51" s="95" customFormat="1" ht="64.95" customHeight="1" x14ac:dyDescent="0.25">
      <c r="A634" s="697">
        <v>795</v>
      </c>
      <c r="B634" s="147" t="s">
        <v>4581</v>
      </c>
      <c r="C634" s="698">
        <v>54</v>
      </c>
      <c r="D634" s="437" t="s">
        <v>4582</v>
      </c>
      <c r="E634" s="699" t="s">
        <v>4703</v>
      </c>
      <c r="F634" s="698">
        <v>15322</v>
      </c>
      <c r="G634" s="712" t="s">
        <v>4724</v>
      </c>
      <c r="H634" s="713">
        <v>2014</v>
      </c>
      <c r="I634" s="700" t="s">
        <v>4725</v>
      </c>
      <c r="J634" s="714">
        <v>44777.11</v>
      </c>
      <c r="K634" s="528" t="s">
        <v>4604</v>
      </c>
      <c r="L634" s="700" t="s">
        <v>4685</v>
      </c>
      <c r="M634" s="700" t="s">
        <v>4706</v>
      </c>
      <c r="N634" s="700" t="s">
        <v>4707</v>
      </c>
      <c r="O634" s="700" t="s">
        <v>4719</v>
      </c>
      <c r="P634" s="713" t="s">
        <v>4726</v>
      </c>
      <c r="Q634" s="437">
        <v>29</v>
      </c>
      <c r="R634" s="437">
        <v>4.28</v>
      </c>
      <c r="S634" s="437">
        <v>2.2999999999999998</v>
      </c>
      <c r="T634" s="437">
        <v>22.4</v>
      </c>
      <c r="U634" s="437">
        <v>29</v>
      </c>
      <c r="V634" s="698">
        <v>100</v>
      </c>
      <c r="W634" s="698">
        <v>100</v>
      </c>
      <c r="X634" s="702" t="s">
        <v>4590</v>
      </c>
      <c r="Y634" s="698">
        <v>3</v>
      </c>
      <c r="Z634" s="698">
        <v>11</v>
      </c>
      <c r="AA634" s="698">
        <v>4</v>
      </c>
      <c r="AB634" s="698">
        <v>4</v>
      </c>
      <c r="AC634" s="698"/>
      <c r="AD634" s="437"/>
      <c r="AE634" s="442">
        <v>5</v>
      </c>
      <c r="AF634" s="703">
        <v>100</v>
      </c>
      <c r="AG634" s="704" t="s">
        <v>4727</v>
      </c>
      <c r="AH634" s="705" t="s">
        <v>4728</v>
      </c>
      <c r="AI634" s="706">
        <v>80</v>
      </c>
      <c r="AJ634" s="707" t="s">
        <v>4711</v>
      </c>
      <c r="AK634" s="708" t="s">
        <v>4710</v>
      </c>
      <c r="AL634" s="440">
        <v>20</v>
      </c>
      <c r="AM634" s="707"/>
      <c r="AN634" s="708"/>
      <c r="AO634" s="440"/>
      <c r="AP634" s="707"/>
      <c r="AQ634" s="708"/>
      <c r="AR634" s="440"/>
      <c r="AS634" s="707"/>
      <c r="AT634" s="709"/>
      <c r="AU634" s="442"/>
      <c r="AV634" s="711"/>
      <c r="AW634" s="698"/>
      <c r="AX634" s="444"/>
    </row>
    <row r="635" spans="1:51" s="95" customFormat="1" ht="77.95" customHeight="1" x14ac:dyDescent="0.25">
      <c r="A635" s="697">
        <v>795</v>
      </c>
      <c r="B635" s="147" t="s">
        <v>4581</v>
      </c>
      <c r="C635" s="698">
        <v>55</v>
      </c>
      <c r="D635" s="437" t="s">
        <v>4582</v>
      </c>
      <c r="E635" s="699" t="s">
        <v>4729</v>
      </c>
      <c r="F635" s="698">
        <v>1407</v>
      </c>
      <c r="G635" s="712" t="s">
        <v>4730</v>
      </c>
      <c r="H635" s="698">
        <v>2005</v>
      </c>
      <c r="I635" s="700" t="s">
        <v>4731</v>
      </c>
      <c r="J635" s="714">
        <v>187440.66</v>
      </c>
      <c r="K635" s="528" t="s">
        <v>664</v>
      </c>
      <c r="L635" s="700" t="s">
        <v>4605</v>
      </c>
      <c r="M635" s="700" t="s">
        <v>4587</v>
      </c>
      <c r="N635" s="700" t="s">
        <v>4732</v>
      </c>
      <c r="O635" s="700" t="s">
        <v>4589</v>
      </c>
      <c r="P635" s="698">
        <v>43030</v>
      </c>
      <c r="Q635" s="437">
        <v>24</v>
      </c>
      <c r="R635" s="437">
        <v>0</v>
      </c>
      <c r="S635" s="437">
        <v>1.56</v>
      </c>
      <c r="T635" s="437">
        <v>22.4</v>
      </c>
      <c r="U635" s="437">
        <v>24</v>
      </c>
      <c r="V635" s="698">
        <v>100</v>
      </c>
      <c r="W635" s="698">
        <v>100</v>
      </c>
      <c r="X635" s="702" t="s">
        <v>4590</v>
      </c>
      <c r="Y635" s="698">
        <v>3</v>
      </c>
      <c r="Z635" s="698">
        <v>1</v>
      </c>
      <c r="AA635" s="698">
        <v>1</v>
      </c>
      <c r="AB635" s="698">
        <v>4</v>
      </c>
      <c r="AC635" s="698">
        <v>12</v>
      </c>
      <c r="AD635" s="437"/>
      <c r="AE635" s="442">
        <v>5</v>
      </c>
      <c r="AF635" s="703">
        <v>100</v>
      </c>
      <c r="AG635" s="704" t="s">
        <v>4582</v>
      </c>
      <c r="AH635" s="705" t="s">
        <v>4733</v>
      </c>
      <c r="AI635" s="706">
        <v>60</v>
      </c>
      <c r="AJ635" s="707" t="s">
        <v>4595</v>
      </c>
      <c r="AK635" s="708" t="s">
        <v>4595</v>
      </c>
      <c r="AL635" s="440">
        <v>40</v>
      </c>
      <c r="AM635" s="707"/>
      <c r="AN635" s="708"/>
      <c r="AO635" s="440"/>
      <c r="AP635" s="707"/>
      <c r="AQ635" s="708"/>
      <c r="AR635" s="440"/>
      <c r="AS635" s="707"/>
      <c r="AT635" s="709"/>
      <c r="AU635" s="442"/>
      <c r="AV635" s="711"/>
      <c r="AW635" s="698"/>
      <c r="AX635" s="444"/>
    </row>
    <row r="636" spans="1:51" s="95" customFormat="1" ht="64.95" customHeight="1" x14ac:dyDescent="0.25">
      <c r="A636" s="697">
        <v>795</v>
      </c>
      <c r="B636" s="147" t="s">
        <v>4581</v>
      </c>
      <c r="C636" s="698">
        <v>55</v>
      </c>
      <c r="D636" s="437" t="s">
        <v>4582</v>
      </c>
      <c r="E636" s="699" t="s">
        <v>4729</v>
      </c>
      <c r="F636" s="698">
        <v>1407</v>
      </c>
      <c r="G636" s="712" t="s">
        <v>4734</v>
      </c>
      <c r="H636" s="698">
        <v>2009</v>
      </c>
      <c r="I636" s="700" t="s">
        <v>4735</v>
      </c>
      <c r="J636" s="714">
        <v>38185.879999999997</v>
      </c>
      <c r="K636" s="528" t="s">
        <v>4604</v>
      </c>
      <c r="L636" s="700" t="s">
        <v>4605</v>
      </c>
      <c r="M636" s="700" t="s">
        <v>4587</v>
      </c>
      <c r="N636" s="700" t="s">
        <v>4600</v>
      </c>
      <c r="O636" s="700" t="s">
        <v>4601</v>
      </c>
      <c r="P636" s="698">
        <v>45660</v>
      </c>
      <c r="Q636" s="437">
        <v>23.8</v>
      </c>
      <c r="R636" s="437">
        <v>0</v>
      </c>
      <c r="S636" s="437">
        <v>1.4</v>
      </c>
      <c r="T636" s="437">
        <v>22.4</v>
      </c>
      <c r="U636" s="437">
        <v>23.8</v>
      </c>
      <c r="V636" s="698">
        <v>100</v>
      </c>
      <c r="W636" s="698">
        <v>100</v>
      </c>
      <c r="X636" s="702" t="s">
        <v>4590</v>
      </c>
      <c r="Y636" s="698">
        <v>3</v>
      </c>
      <c r="Z636" s="698">
        <v>11</v>
      </c>
      <c r="AA636" s="698">
        <v>3</v>
      </c>
      <c r="AB636" s="698">
        <v>4</v>
      </c>
      <c r="AC636" s="698"/>
      <c r="AD636" s="437"/>
      <c r="AE636" s="442">
        <v>5</v>
      </c>
      <c r="AF636" s="703">
        <v>100</v>
      </c>
      <c r="AG636" s="704" t="s">
        <v>4582</v>
      </c>
      <c r="AH636" s="705" t="s">
        <v>4736</v>
      </c>
      <c r="AI636" s="706">
        <v>40</v>
      </c>
      <c r="AJ636" s="707" t="s">
        <v>4737</v>
      </c>
      <c r="AK636" s="708" t="s">
        <v>4736</v>
      </c>
      <c r="AL636" s="440">
        <v>30</v>
      </c>
      <c r="AM636" s="719" t="s">
        <v>4595</v>
      </c>
      <c r="AN636" s="725" t="s">
        <v>4595</v>
      </c>
      <c r="AO636" s="440">
        <v>30</v>
      </c>
      <c r="AP636" s="707"/>
      <c r="AQ636" s="708"/>
      <c r="AR636" s="440"/>
      <c r="AS636" s="707"/>
      <c r="AT636" s="709"/>
      <c r="AU636" s="442"/>
      <c r="AV636" s="711"/>
      <c r="AW636" s="698"/>
      <c r="AX636" s="444"/>
    </row>
    <row r="637" spans="1:51" s="95" customFormat="1" ht="77.95" customHeight="1" x14ac:dyDescent="0.25">
      <c r="A637" s="697">
        <v>795</v>
      </c>
      <c r="B637" s="147" t="s">
        <v>4581</v>
      </c>
      <c r="C637" s="698">
        <v>43</v>
      </c>
      <c r="D637" s="437" t="s">
        <v>4738</v>
      </c>
      <c r="E637" s="726" t="s">
        <v>4739</v>
      </c>
      <c r="F637" s="698">
        <v>11943</v>
      </c>
      <c r="G637" s="699" t="s">
        <v>4740</v>
      </c>
      <c r="H637" s="698">
        <v>2006</v>
      </c>
      <c r="I637" s="700" t="s">
        <v>4741</v>
      </c>
      <c r="J637" s="701">
        <v>136705.06</v>
      </c>
      <c r="K637" s="528" t="s">
        <v>664</v>
      </c>
      <c r="L637" s="700" t="s">
        <v>4742</v>
      </c>
      <c r="M637" s="700" t="s">
        <v>4587</v>
      </c>
      <c r="N637" s="700" t="s">
        <v>4743</v>
      </c>
      <c r="O637" s="700" t="s">
        <v>4744</v>
      </c>
      <c r="P637" s="698">
        <v>44876</v>
      </c>
      <c r="Q637" s="437">
        <v>26.9</v>
      </c>
      <c r="R637" s="437">
        <v>0</v>
      </c>
      <c r="S637" s="437">
        <v>4.49</v>
      </c>
      <c r="T637" s="437">
        <v>22.4</v>
      </c>
      <c r="U637" s="437">
        <v>26.9</v>
      </c>
      <c r="V637" s="698">
        <v>100</v>
      </c>
      <c r="W637" s="698">
        <v>100</v>
      </c>
      <c r="X637" s="702" t="s">
        <v>4590</v>
      </c>
      <c r="Y637" s="698">
        <v>4</v>
      </c>
      <c r="Z637" s="698">
        <v>5</v>
      </c>
      <c r="AA637" s="698">
        <v>5</v>
      </c>
      <c r="AB637" s="698">
        <v>46</v>
      </c>
      <c r="AC637" s="698">
        <v>12</v>
      </c>
      <c r="AD637" s="437"/>
      <c r="AE637" s="442">
        <v>5</v>
      </c>
      <c r="AF637" s="703">
        <v>100</v>
      </c>
      <c r="AG637" s="704" t="s">
        <v>4738</v>
      </c>
      <c r="AH637" s="705" t="s">
        <v>4745</v>
      </c>
      <c r="AI637" s="706">
        <v>80</v>
      </c>
      <c r="AJ637" s="707" t="s">
        <v>4595</v>
      </c>
      <c r="AK637" s="708" t="s">
        <v>4595</v>
      </c>
      <c r="AL637" s="440">
        <v>20</v>
      </c>
      <c r="AM637" s="707"/>
      <c r="AN637" s="708"/>
      <c r="AO637" s="440"/>
      <c r="AP637" s="707"/>
      <c r="AQ637" s="708"/>
      <c r="AR637" s="440"/>
      <c r="AS637" s="707"/>
      <c r="AT637" s="709"/>
      <c r="AU637" s="442"/>
      <c r="AV637" s="711"/>
      <c r="AW637" s="698"/>
      <c r="AX637" s="444"/>
    </row>
    <row r="638" spans="1:51" s="95" customFormat="1" ht="52.2" customHeight="1" x14ac:dyDescent="0.25">
      <c r="A638" s="697">
        <v>795</v>
      </c>
      <c r="B638" s="147" t="s">
        <v>4581</v>
      </c>
      <c r="C638" s="553">
        <v>43</v>
      </c>
      <c r="D638" s="431" t="s">
        <v>4738</v>
      </c>
      <c r="E638" s="726" t="s">
        <v>4739</v>
      </c>
      <c r="F638" s="553">
        <v>11943</v>
      </c>
      <c r="G638" s="712" t="s">
        <v>4746</v>
      </c>
      <c r="H638" s="553">
        <v>2006</v>
      </c>
      <c r="I638" s="721" t="s">
        <v>4747</v>
      </c>
      <c r="J638" s="714">
        <v>69132.47</v>
      </c>
      <c r="K638" s="528" t="s">
        <v>4748</v>
      </c>
      <c r="L638" s="721" t="s">
        <v>4742</v>
      </c>
      <c r="M638" s="721" t="s">
        <v>4749</v>
      </c>
      <c r="N638" s="721" t="s">
        <v>4750</v>
      </c>
      <c r="O638" s="721" t="s">
        <v>4751</v>
      </c>
      <c r="P638" s="713" t="s">
        <v>4752</v>
      </c>
      <c r="Q638" s="431">
        <v>26.9</v>
      </c>
      <c r="R638" s="431">
        <v>0</v>
      </c>
      <c r="S638" s="431">
        <v>4.5</v>
      </c>
      <c r="T638" s="431">
        <v>22.4</v>
      </c>
      <c r="U638" s="431">
        <v>26.9</v>
      </c>
      <c r="V638" s="553">
        <v>100</v>
      </c>
      <c r="W638" s="553">
        <v>100</v>
      </c>
      <c r="X638" s="702" t="s">
        <v>4590</v>
      </c>
      <c r="Y638" s="553">
        <v>4</v>
      </c>
      <c r="Z638" s="553">
        <v>5</v>
      </c>
      <c r="AA638" s="553">
        <v>5</v>
      </c>
      <c r="AB638" s="553">
        <v>60</v>
      </c>
      <c r="AC638" s="553"/>
      <c r="AD638" s="431"/>
      <c r="AE638" s="276">
        <v>5</v>
      </c>
      <c r="AF638" s="703">
        <v>100</v>
      </c>
      <c r="AG638" s="727" t="s">
        <v>4753</v>
      </c>
      <c r="AH638" s="705" t="s">
        <v>4745</v>
      </c>
      <c r="AI638" s="341">
        <v>75</v>
      </c>
      <c r="AJ638" s="719" t="s">
        <v>4595</v>
      </c>
      <c r="AK638" s="725" t="s">
        <v>4595</v>
      </c>
      <c r="AL638" s="274">
        <v>25</v>
      </c>
      <c r="AM638" s="719"/>
      <c r="AN638" s="725"/>
      <c r="AO638" s="274"/>
      <c r="AP638" s="719"/>
      <c r="AQ638" s="725"/>
      <c r="AR638" s="274"/>
      <c r="AS638" s="719"/>
      <c r="AT638" s="728"/>
      <c r="AU638" s="276"/>
      <c r="AV638" s="710"/>
      <c r="AW638" s="553"/>
      <c r="AX638" s="180"/>
    </row>
    <row r="639" spans="1:51" s="95" customFormat="1" ht="52.2" customHeight="1" x14ac:dyDescent="0.25">
      <c r="A639" s="697">
        <v>795</v>
      </c>
      <c r="B639" s="147" t="s">
        <v>4581</v>
      </c>
      <c r="C639" s="553">
        <v>43</v>
      </c>
      <c r="D639" s="431" t="s">
        <v>4738</v>
      </c>
      <c r="E639" s="726" t="s">
        <v>4739</v>
      </c>
      <c r="F639" s="553">
        <v>11943</v>
      </c>
      <c r="G639" s="712" t="s">
        <v>4754</v>
      </c>
      <c r="H639" s="553">
        <v>2006</v>
      </c>
      <c r="I639" s="721" t="s">
        <v>4747</v>
      </c>
      <c r="J639" s="714">
        <v>30737.33</v>
      </c>
      <c r="K639" s="528" t="s">
        <v>4748</v>
      </c>
      <c r="L639" s="721" t="s">
        <v>4742</v>
      </c>
      <c r="M639" s="721" t="s">
        <v>4749</v>
      </c>
      <c r="N639" s="721" t="s">
        <v>4750</v>
      </c>
      <c r="O639" s="721" t="s">
        <v>4751</v>
      </c>
      <c r="P639" s="713" t="s">
        <v>4755</v>
      </c>
      <c r="Q639" s="431">
        <v>26.7</v>
      </c>
      <c r="R639" s="431">
        <v>0</v>
      </c>
      <c r="S639" s="431">
        <v>4.3</v>
      </c>
      <c r="T639" s="431">
        <v>22.4</v>
      </c>
      <c r="U639" s="431">
        <v>26.7</v>
      </c>
      <c r="V639" s="553">
        <v>100</v>
      </c>
      <c r="W639" s="553">
        <v>100</v>
      </c>
      <c r="X639" s="702" t="s">
        <v>4590</v>
      </c>
      <c r="Y639" s="553">
        <v>4</v>
      </c>
      <c r="Z639" s="553">
        <v>5</v>
      </c>
      <c r="AA639" s="553">
        <v>5</v>
      </c>
      <c r="AB639" s="553">
        <v>60</v>
      </c>
      <c r="AC639" s="553"/>
      <c r="AD639" s="431"/>
      <c r="AE639" s="276">
        <v>2</v>
      </c>
      <c r="AF639" s="703">
        <v>100</v>
      </c>
      <c r="AG639" s="727" t="s">
        <v>4753</v>
      </c>
      <c r="AH639" s="705" t="s">
        <v>4745</v>
      </c>
      <c r="AI639" s="341">
        <v>80</v>
      </c>
      <c r="AJ639" s="719" t="s">
        <v>4595</v>
      </c>
      <c r="AK639" s="725" t="s">
        <v>4595</v>
      </c>
      <c r="AL639" s="274">
        <v>20</v>
      </c>
      <c r="AM639" s="719"/>
      <c r="AN639" s="725"/>
      <c r="AO639" s="274"/>
      <c r="AP639" s="719"/>
      <c r="AQ639" s="725"/>
      <c r="AR639" s="274"/>
      <c r="AS639" s="719"/>
      <c r="AT639" s="728"/>
      <c r="AU639" s="276"/>
      <c r="AV639" s="710"/>
      <c r="AW639" s="553"/>
      <c r="AX639" s="180"/>
    </row>
    <row r="640" spans="1:51" s="95" customFormat="1" ht="52.2" customHeight="1" x14ac:dyDescent="0.25">
      <c r="A640" s="697">
        <v>795</v>
      </c>
      <c r="B640" s="147" t="s">
        <v>4581</v>
      </c>
      <c r="C640" s="553">
        <v>43</v>
      </c>
      <c r="D640" s="431" t="s">
        <v>4738</v>
      </c>
      <c r="E640" s="726" t="s">
        <v>4739</v>
      </c>
      <c r="F640" s="553">
        <v>11943</v>
      </c>
      <c r="G640" s="712" t="s">
        <v>4756</v>
      </c>
      <c r="H640" s="553">
        <v>2006</v>
      </c>
      <c r="I640" s="721" t="s">
        <v>4747</v>
      </c>
      <c r="J640" s="714">
        <v>30342.880000000001</v>
      </c>
      <c r="K640" s="528" t="s">
        <v>4748</v>
      </c>
      <c r="L640" s="721" t="s">
        <v>4742</v>
      </c>
      <c r="M640" s="721" t="s">
        <v>4749</v>
      </c>
      <c r="N640" s="721" t="s">
        <v>4750</v>
      </c>
      <c r="O640" s="721" t="s">
        <v>4751</v>
      </c>
      <c r="P640" s="713" t="s">
        <v>4757</v>
      </c>
      <c r="Q640" s="431">
        <v>26.6</v>
      </c>
      <c r="R640" s="431">
        <v>0</v>
      </c>
      <c r="S640" s="431">
        <v>4.2</v>
      </c>
      <c r="T640" s="431">
        <v>22.4</v>
      </c>
      <c r="U640" s="431">
        <v>26.6</v>
      </c>
      <c r="V640" s="553">
        <v>100</v>
      </c>
      <c r="W640" s="553">
        <v>100</v>
      </c>
      <c r="X640" s="702" t="s">
        <v>4590</v>
      </c>
      <c r="Y640" s="553">
        <v>4</v>
      </c>
      <c r="Z640" s="553">
        <v>5</v>
      </c>
      <c r="AA640" s="553">
        <v>5</v>
      </c>
      <c r="AB640" s="553">
        <v>60</v>
      </c>
      <c r="AC640" s="553"/>
      <c r="AD640" s="431"/>
      <c r="AE640" s="276">
        <v>2</v>
      </c>
      <c r="AF640" s="703">
        <v>100</v>
      </c>
      <c r="AG640" s="727" t="s">
        <v>4753</v>
      </c>
      <c r="AH640" s="705" t="s">
        <v>4745</v>
      </c>
      <c r="AI640" s="341">
        <v>70</v>
      </c>
      <c r="AJ640" s="719" t="s">
        <v>4595</v>
      </c>
      <c r="AK640" s="725" t="s">
        <v>4595</v>
      </c>
      <c r="AL640" s="274">
        <v>30</v>
      </c>
      <c r="AM640" s="719"/>
      <c r="AN640" s="725"/>
      <c r="AO640" s="274"/>
      <c r="AP640" s="719"/>
      <c r="AQ640" s="725"/>
      <c r="AR640" s="274"/>
      <c r="AS640" s="719"/>
      <c r="AT640" s="728"/>
      <c r="AU640" s="276"/>
      <c r="AV640" s="710"/>
      <c r="AW640" s="553"/>
      <c r="AX640" s="180"/>
    </row>
    <row r="641" spans="1:51" s="95" customFormat="1" ht="77.95" customHeight="1" x14ac:dyDescent="0.25">
      <c r="A641" s="697">
        <v>795</v>
      </c>
      <c r="B641" s="147" t="s">
        <v>4581</v>
      </c>
      <c r="C641" s="553">
        <v>43</v>
      </c>
      <c r="D641" s="431" t="s">
        <v>4738</v>
      </c>
      <c r="E641" s="726" t="s">
        <v>4739</v>
      </c>
      <c r="F641" s="553">
        <v>11943</v>
      </c>
      <c r="G641" s="712" t="s">
        <v>4758</v>
      </c>
      <c r="H641" s="553">
        <v>2009</v>
      </c>
      <c r="I641" s="721" t="s">
        <v>4759</v>
      </c>
      <c r="J641" s="714">
        <v>138996</v>
      </c>
      <c r="K641" s="528" t="s">
        <v>4748</v>
      </c>
      <c r="L641" s="721" t="s">
        <v>4742</v>
      </c>
      <c r="M641" s="721" t="s">
        <v>4749</v>
      </c>
      <c r="N641" s="721" t="s">
        <v>4760</v>
      </c>
      <c r="O641" s="721" t="s">
        <v>4761</v>
      </c>
      <c r="P641" s="713" t="s">
        <v>4762</v>
      </c>
      <c r="Q641" s="431">
        <v>31.4</v>
      </c>
      <c r="R641" s="431">
        <v>0</v>
      </c>
      <c r="S641" s="431">
        <v>9</v>
      </c>
      <c r="T641" s="431">
        <v>22.4</v>
      </c>
      <c r="U641" s="431">
        <v>31.4</v>
      </c>
      <c r="V641" s="553">
        <v>100</v>
      </c>
      <c r="W641" s="553">
        <v>100</v>
      </c>
      <c r="X641" s="702" t="s">
        <v>4590</v>
      </c>
      <c r="Y641" s="553">
        <v>4</v>
      </c>
      <c r="Z641" s="553">
        <v>5</v>
      </c>
      <c r="AA641" s="553">
        <v>5</v>
      </c>
      <c r="AB641" s="553">
        <v>60</v>
      </c>
      <c r="AC641" s="553"/>
      <c r="AD641" s="431"/>
      <c r="AE641" s="276">
        <v>2</v>
      </c>
      <c r="AF641" s="703">
        <v>100</v>
      </c>
      <c r="AG641" s="727" t="s">
        <v>4753</v>
      </c>
      <c r="AH641" s="705" t="s">
        <v>4745</v>
      </c>
      <c r="AI641" s="341">
        <v>80</v>
      </c>
      <c r="AJ641" s="719" t="s">
        <v>4595</v>
      </c>
      <c r="AK641" s="725" t="s">
        <v>4595</v>
      </c>
      <c r="AL641" s="274">
        <v>20</v>
      </c>
      <c r="AM641" s="719"/>
      <c r="AN641" s="725"/>
      <c r="AO641" s="274"/>
      <c r="AP641" s="719"/>
      <c r="AQ641" s="725"/>
      <c r="AR641" s="274"/>
      <c r="AS641" s="719"/>
      <c r="AT641" s="728"/>
      <c r="AU641" s="276"/>
      <c r="AV641" s="710"/>
      <c r="AW641" s="553"/>
      <c r="AX641" s="180"/>
    </row>
    <row r="642" spans="1:51" s="95" customFormat="1" ht="52.2" customHeight="1" x14ac:dyDescent="0.25">
      <c r="A642" s="697">
        <v>795</v>
      </c>
      <c r="B642" s="147" t="s">
        <v>4581</v>
      </c>
      <c r="C642" s="698">
        <v>43</v>
      </c>
      <c r="D642" s="437" t="s">
        <v>4738</v>
      </c>
      <c r="E642" s="699" t="s">
        <v>4763</v>
      </c>
      <c r="F642" s="698">
        <v>11943</v>
      </c>
      <c r="G642" s="699" t="s">
        <v>4764</v>
      </c>
      <c r="H642" s="698">
        <v>2005</v>
      </c>
      <c r="I642" s="700" t="s">
        <v>4765</v>
      </c>
      <c r="J642" s="701">
        <v>148801.51</v>
      </c>
      <c r="K642" s="528" t="s">
        <v>664</v>
      </c>
      <c r="L642" s="700" t="s">
        <v>4742</v>
      </c>
      <c r="M642" s="700" t="s">
        <v>4587</v>
      </c>
      <c r="N642" s="700" t="s">
        <v>4766</v>
      </c>
      <c r="O642" s="700" t="s">
        <v>4767</v>
      </c>
      <c r="P642" s="698">
        <v>44512</v>
      </c>
      <c r="Q642" s="437">
        <v>25.6</v>
      </c>
      <c r="R642" s="437">
        <v>0</v>
      </c>
      <c r="S642" s="437">
        <v>3.2</v>
      </c>
      <c r="T642" s="437">
        <v>22.4</v>
      </c>
      <c r="U642" s="437">
        <v>25.6</v>
      </c>
      <c r="V642" s="698">
        <v>100</v>
      </c>
      <c r="W642" s="698">
        <v>100</v>
      </c>
      <c r="X642" s="702" t="s">
        <v>4590</v>
      </c>
      <c r="Y642" s="698">
        <v>1</v>
      </c>
      <c r="Z642" s="698">
        <v>4</v>
      </c>
      <c r="AA642" s="698">
        <v>1</v>
      </c>
      <c r="AB642" s="698">
        <v>46</v>
      </c>
      <c r="AC642" s="698">
        <v>12</v>
      </c>
      <c r="AD642" s="437"/>
      <c r="AE642" s="442">
        <v>5</v>
      </c>
      <c r="AF642" s="703">
        <v>100</v>
      </c>
      <c r="AG642" s="727" t="s">
        <v>4753</v>
      </c>
      <c r="AH642" s="724" t="s">
        <v>4745</v>
      </c>
      <c r="AI642" s="706">
        <v>90</v>
      </c>
      <c r="AJ642" s="707" t="s">
        <v>4595</v>
      </c>
      <c r="AK642" s="708" t="s">
        <v>4595</v>
      </c>
      <c r="AL642" s="440">
        <v>10</v>
      </c>
      <c r="AM642" s="707"/>
      <c r="AN642" s="708"/>
      <c r="AO642" s="440"/>
      <c r="AP642" s="707"/>
      <c r="AQ642" s="708"/>
      <c r="AR642" s="440"/>
      <c r="AS642" s="707"/>
      <c r="AT642" s="709"/>
      <c r="AU642" s="442"/>
      <c r="AV642" s="711"/>
      <c r="AW642" s="698"/>
      <c r="AX642" s="444"/>
    </row>
    <row r="643" spans="1:51" s="95" customFormat="1" ht="52.2" customHeight="1" x14ac:dyDescent="0.25">
      <c r="A643" s="697">
        <v>795</v>
      </c>
      <c r="B643" s="147" t="s">
        <v>4581</v>
      </c>
      <c r="C643" s="553">
        <v>43</v>
      </c>
      <c r="D643" s="431" t="s">
        <v>4738</v>
      </c>
      <c r="E643" s="726" t="s">
        <v>4739</v>
      </c>
      <c r="F643" s="553">
        <v>11943</v>
      </c>
      <c r="G643" s="712" t="s">
        <v>4768</v>
      </c>
      <c r="H643" s="553">
        <v>2005</v>
      </c>
      <c r="I643" s="721" t="s">
        <v>4769</v>
      </c>
      <c r="J643" s="714">
        <v>103212.13</v>
      </c>
      <c r="K643" s="528" t="s">
        <v>4604</v>
      </c>
      <c r="L643" s="721" t="s">
        <v>4742</v>
      </c>
      <c r="M643" s="721" t="s">
        <v>4587</v>
      </c>
      <c r="N643" s="721" t="s">
        <v>4770</v>
      </c>
      <c r="O643" s="721" t="s">
        <v>4771</v>
      </c>
      <c r="P643" s="713" t="s">
        <v>4772</v>
      </c>
      <c r="Q643" s="431">
        <v>26.6</v>
      </c>
      <c r="R643" s="431">
        <v>0</v>
      </c>
      <c r="S643" s="431">
        <v>4.2</v>
      </c>
      <c r="T643" s="431">
        <v>22.4</v>
      </c>
      <c r="U643" s="431">
        <v>26.6</v>
      </c>
      <c r="V643" s="553">
        <v>100</v>
      </c>
      <c r="W643" s="553">
        <v>100</v>
      </c>
      <c r="X643" s="702" t="s">
        <v>4590</v>
      </c>
      <c r="Y643" s="553">
        <v>1</v>
      </c>
      <c r="Z643" s="553">
        <v>8</v>
      </c>
      <c r="AA643" s="553">
        <v>1</v>
      </c>
      <c r="AB643" s="553">
        <v>46</v>
      </c>
      <c r="AC643" s="553"/>
      <c r="AD643" s="431"/>
      <c r="AE643" s="442">
        <v>5</v>
      </c>
      <c r="AF643" s="703">
        <v>100</v>
      </c>
      <c r="AG643" s="727" t="s">
        <v>4753</v>
      </c>
      <c r="AH643" s="724" t="s">
        <v>4745</v>
      </c>
      <c r="AI643" s="341">
        <v>90</v>
      </c>
      <c r="AJ643" s="719" t="s">
        <v>4595</v>
      </c>
      <c r="AK643" s="725" t="s">
        <v>4595</v>
      </c>
      <c r="AL643" s="274">
        <v>10</v>
      </c>
      <c r="AM643" s="719"/>
      <c r="AN643" s="725"/>
      <c r="AO643" s="274"/>
      <c r="AP643" s="719"/>
      <c r="AQ643" s="725"/>
      <c r="AR643" s="274"/>
      <c r="AS643" s="719"/>
      <c r="AT643" s="728"/>
      <c r="AU643" s="276"/>
      <c r="AV643" s="710"/>
      <c r="AW643" s="553"/>
      <c r="AX643" s="180"/>
    </row>
    <row r="644" spans="1:51" s="95" customFormat="1" ht="130.05000000000001" customHeight="1" x14ac:dyDescent="0.25">
      <c r="A644" s="697">
        <v>795</v>
      </c>
      <c r="B644" s="147" t="s">
        <v>4581</v>
      </c>
      <c r="C644" s="553">
        <v>43</v>
      </c>
      <c r="D644" s="431" t="s">
        <v>4738</v>
      </c>
      <c r="E644" s="729" t="s">
        <v>4739</v>
      </c>
      <c r="F644" s="553">
        <v>11943</v>
      </c>
      <c r="G644" s="729" t="s">
        <v>4773</v>
      </c>
      <c r="H644" s="553">
        <v>2008</v>
      </c>
      <c r="I644" s="721" t="s">
        <v>4774</v>
      </c>
      <c r="J644" s="413">
        <v>140000</v>
      </c>
      <c r="K644" s="528" t="s">
        <v>655</v>
      </c>
      <c r="L644" s="721" t="s">
        <v>4742</v>
      </c>
      <c r="M644" s="721" t="s">
        <v>4587</v>
      </c>
      <c r="N644" s="721" t="s">
        <v>4775</v>
      </c>
      <c r="O644" s="721" t="s">
        <v>4776</v>
      </c>
      <c r="P644" s="553">
        <v>45584</v>
      </c>
      <c r="Q644" s="431">
        <f>+U644</f>
        <v>26.3</v>
      </c>
      <c r="R644" s="431">
        <v>0</v>
      </c>
      <c r="S644" s="431">
        <v>3.9</v>
      </c>
      <c r="T644" s="431">
        <v>22.4</v>
      </c>
      <c r="U644" s="431">
        <v>26.3</v>
      </c>
      <c r="V644" s="553">
        <v>100</v>
      </c>
      <c r="W644" s="553">
        <v>100</v>
      </c>
      <c r="X644" s="702" t="s">
        <v>4590</v>
      </c>
      <c r="Y644" s="553">
        <v>1</v>
      </c>
      <c r="Z644" s="553">
        <v>2</v>
      </c>
      <c r="AA644" s="553">
        <v>4</v>
      </c>
      <c r="AB644" s="553">
        <v>46</v>
      </c>
      <c r="AC644" s="553">
        <v>13</v>
      </c>
      <c r="AD644" s="431"/>
      <c r="AE644" s="276">
        <v>5</v>
      </c>
      <c r="AF644" s="703">
        <v>100</v>
      </c>
      <c r="AG644" s="727" t="s">
        <v>4753</v>
      </c>
      <c r="AH644" s="724" t="s">
        <v>4745</v>
      </c>
      <c r="AI644" s="341">
        <v>85</v>
      </c>
      <c r="AJ644" s="719" t="s">
        <v>4595</v>
      </c>
      <c r="AK644" s="725" t="s">
        <v>4595</v>
      </c>
      <c r="AL644" s="274">
        <v>15</v>
      </c>
      <c r="AM644" s="719"/>
      <c r="AN644" s="725"/>
      <c r="AO644" s="274"/>
      <c r="AP644" s="719"/>
      <c r="AQ644" s="725"/>
      <c r="AR644" s="274"/>
      <c r="AS644" s="719"/>
      <c r="AT644" s="728"/>
      <c r="AU644" s="276"/>
      <c r="AV644" s="710"/>
      <c r="AW644" s="553"/>
      <c r="AX644" s="180"/>
    </row>
    <row r="645" spans="1:51" s="95" customFormat="1" ht="91" customHeight="1" x14ac:dyDescent="0.25">
      <c r="A645" s="697">
        <v>795</v>
      </c>
      <c r="B645" s="147" t="s">
        <v>4581</v>
      </c>
      <c r="C645" s="698">
        <v>57</v>
      </c>
      <c r="D645" s="437" t="s">
        <v>4777</v>
      </c>
      <c r="E645" s="699" t="s">
        <v>4778</v>
      </c>
      <c r="F645" s="698">
        <v>4628</v>
      </c>
      <c r="G645" s="712" t="s">
        <v>4779</v>
      </c>
      <c r="H645" s="698">
        <v>2008</v>
      </c>
      <c r="I645" s="700" t="s">
        <v>4780</v>
      </c>
      <c r="J645" s="714">
        <v>20463.3</v>
      </c>
      <c r="K645" s="528" t="s">
        <v>4604</v>
      </c>
      <c r="L645" s="700" t="s">
        <v>4781</v>
      </c>
      <c r="M645" s="700" t="s">
        <v>4637</v>
      </c>
      <c r="N645" s="730" t="s">
        <v>4782</v>
      </c>
      <c r="O645" s="700" t="s">
        <v>4783</v>
      </c>
      <c r="P645" s="713">
        <v>45399</v>
      </c>
      <c r="Q645" s="437">
        <v>24.3</v>
      </c>
      <c r="R645" s="437">
        <v>0</v>
      </c>
      <c r="S645" s="437">
        <v>1.9</v>
      </c>
      <c r="T645" s="437">
        <v>22.4</v>
      </c>
      <c r="U645" s="437">
        <v>24.3</v>
      </c>
      <c r="V645" s="698">
        <v>100</v>
      </c>
      <c r="W645" s="698">
        <v>100</v>
      </c>
      <c r="X645" s="702" t="s">
        <v>4590</v>
      </c>
      <c r="Y645" s="698">
        <v>3</v>
      </c>
      <c r="Z645" s="698">
        <v>3</v>
      </c>
      <c r="AA645" s="698">
        <v>3</v>
      </c>
      <c r="AB645" s="698">
        <v>4</v>
      </c>
      <c r="AC645" s="698"/>
      <c r="AD645" s="437"/>
      <c r="AE645" s="442">
        <v>5</v>
      </c>
      <c r="AF645" s="703">
        <v>100</v>
      </c>
      <c r="AG645" s="704" t="s">
        <v>4784</v>
      </c>
      <c r="AH645" s="705" t="s">
        <v>4785</v>
      </c>
      <c r="AI645" s="706">
        <v>100</v>
      </c>
      <c r="AJ645" s="707"/>
      <c r="AK645" s="708"/>
      <c r="AL645" s="440"/>
      <c r="AM645" s="707"/>
      <c r="AN645" s="708"/>
      <c r="AO645" s="440"/>
      <c r="AP645" s="707"/>
      <c r="AQ645" s="708"/>
      <c r="AR645" s="440"/>
      <c r="AS645" s="707"/>
      <c r="AT645" s="709"/>
      <c r="AU645" s="442"/>
      <c r="AV645" s="711"/>
      <c r="AW645" s="698"/>
      <c r="AX645" s="444"/>
    </row>
    <row r="646" spans="1:51" s="95" customFormat="1" ht="52.2" customHeight="1" x14ac:dyDescent="0.25">
      <c r="A646" s="697">
        <v>795</v>
      </c>
      <c r="B646" s="147" t="s">
        <v>4581</v>
      </c>
      <c r="C646" s="698">
        <v>63</v>
      </c>
      <c r="D646" s="437" t="s">
        <v>4699</v>
      </c>
      <c r="E646" s="699" t="s">
        <v>4786</v>
      </c>
      <c r="F646" s="698">
        <v>8584</v>
      </c>
      <c r="G646" s="712" t="s">
        <v>4787</v>
      </c>
      <c r="H646" s="698">
        <v>2002</v>
      </c>
      <c r="I646" s="700" t="s">
        <v>4788</v>
      </c>
      <c r="J646" s="714">
        <v>28504.74</v>
      </c>
      <c r="K646" s="528" t="s">
        <v>4604</v>
      </c>
      <c r="L646" s="700" t="s">
        <v>4605</v>
      </c>
      <c r="M646" s="700" t="s">
        <v>4587</v>
      </c>
      <c r="N646" s="700" t="s">
        <v>4789</v>
      </c>
      <c r="O646" s="700" t="s">
        <v>4790</v>
      </c>
      <c r="P646" s="713" t="s">
        <v>4791</v>
      </c>
      <c r="Q646" s="437">
        <v>24.6</v>
      </c>
      <c r="R646" s="437">
        <v>0</v>
      </c>
      <c r="S646" s="437">
        <v>2.15</v>
      </c>
      <c r="T646" s="437">
        <v>22.35</v>
      </c>
      <c r="U646" s="437">
        <v>24.6</v>
      </c>
      <c r="V646" s="698">
        <v>100</v>
      </c>
      <c r="W646" s="698">
        <v>100</v>
      </c>
      <c r="X646" s="702" t="s">
        <v>4590</v>
      </c>
      <c r="Y646" s="698">
        <v>4</v>
      </c>
      <c r="Z646" s="698">
        <v>3</v>
      </c>
      <c r="AA646" s="698">
        <v>4</v>
      </c>
      <c r="AB646" s="698">
        <v>46</v>
      </c>
      <c r="AC646" s="698"/>
      <c r="AD646" s="437"/>
      <c r="AE646" s="442">
        <v>5</v>
      </c>
      <c r="AF646" s="703">
        <v>100</v>
      </c>
      <c r="AG646" s="704" t="s">
        <v>4792</v>
      </c>
      <c r="AH646" s="705" t="s">
        <v>4793</v>
      </c>
      <c r="AI646" s="706">
        <v>80</v>
      </c>
      <c r="AJ646" s="707" t="s">
        <v>4595</v>
      </c>
      <c r="AK646" s="708" t="s">
        <v>4595</v>
      </c>
      <c r="AL646" s="440">
        <v>10</v>
      </c>
      <c r="AM646" s="707" t="s">
        <v>4794</v>
      </c>
      <c r="AN646" s="708" t="s">
        <v>4795</v>
      </c>
      <c r="AO646" s="440">
        <v>10</v>
      </c>
      <c r="AP646" s="707"/>
      <c r="AQ646" s="708"/>
      <c r="AR646" s="440"/>
      <c r="AS646" s="707"/>
      <c r="AT646" s="709"/>
      <c r="AU646" s="442"/>
      <c r="AV646" s="711"/>
      <c r="AW646" s="698"/>
      <c r="AX646" s="444"/>
    </row>
    <row r="647" spans="1:51" s="95" customFormat="1" ht="52.2" customHeight="1" x14ac:dyDescent="0.25">
      <c r="A647" s="697">
        <v>795</v>
      </c>
      <c r="B647" s="147" t="s">
        <v>4581</v>
      </c>
      <c r="C647" s="698">
        <v>63</v>
      </c>
      <c r="D647" s="437" t="s">
        <v>4699</v>
      </c>
      <c r="E647" s="699" t="s">
        <v>4786</v>
      </c>
      <c r="F647" s="698">
        <v>8584</v>
      </c>
      <c r="G647" s="712" t="s">
        <v>4796</v>
      </c>
      <c r="H647" s="698">
        <v>2002</v>
      </c>
      <c r="I647" s="700" t="s">
        <v>4797</v>
      </c>
      <c r="J647" s="714">
        <v>25436.19</v>
      </c>
      <c r="K647" s="528" t="s">
        <v>4604</v>
      </c>
      <c r="L647" s="700" t="s">
        <v>4605</v>
      </c>
      <c r="M647" s="700" t="s">
        <v>4587</v>
      </c>
      <c r="N647" s="700" t="s">
        <v>4789</v>
      </c>
      <c r="O647" s="700" t="s">
        <v>4790</v>
      </c>
      <c r="P647" s="713" t="s">
        <v>4798</v>
      </c>
      <c r="Q647" s="437">
        <v>24.9</v>
      </c>
      <c r="R647" s="437">
        <v>0</v>
      </c>
      <c r="S647" s="437">
        <v>2.5</v>
      </c>
      <c r="T647" s="437">
        <v>22.35</v>
      </c>
      <c r="U647" s="437">
        <v>24.9</v>
      </c>
      <c r="V647" s="698">
        <v>100</v>
      </c>
      <c r="W647" s="698">
        <v>100</v>
      </c>
      <c r="X647" s="702" t="s">
        <v>4590</v>
      </c>
      <c r="Y647" s="698">
        <v>4</v>
      </c>
      <c r="Z647" s="698">
        <v>3</v>
      </c>
      <c r="AA647" s="698">
        <v>4</v>
      </c>
      <c r="AB647" s="698">
        <v>46</v>
      </c>
      <c r="AC647" s="698"/>
      <c r="AD647" s="437"/>
      <c r="AE647" s="442">
        <v>5</v>
      </c>
      <c r="AF647" s="703">
        <v>100</v>
      </c>
      <c r="AG647" s="704" t="s">
        <v>4792</v>
      </c>
      <c r="AH647" s="705" t="s">
        <v>4793</v>
      </c>
      <c r="AI647" s="706">
        <v>75</v>
      </c>
      <c r="AJ647" s="707" t="s">
        <v>4595</v>
      </c>
      <c r="AK647" s="708" t="s">
        <v>4595</v>
      </c>
      <c r="AL647" s="440">
        <v>10</v>
      </c>
      <c r="AM647" s="707" t="s">
        <v>4794</v>
      </c>
      <c r="AN647" s="708" t="s">
        <v>4795</v>
      </c>
      <c r="AO647" s="440">
        <v>15</v>
      </c>
      <c r="AP647" s="707"/>
      <c r="AQ647" s="708"/>
      <c r="AR647" s="440"/>
      <c r="AS647" s="707"/>
      <c r="AT647" s="709"/>
      <c r="AU647" s="442"/>
      <c r="AV647" s="711"/>
      <c r="AW647" s="698"/>
      <c r="AX647" s="444"/>
    </row>
    <row r="648" spans="1:51" s="95" customFormat="1" ht="52.2" customHeight="1" x14ac:dyDescent="0.25">
      <c r="A648" s="697">
        <v>795</v>
      </c>
      <c r="B648" s="147" t="s">
        <v>4581</v>
      </c>
      <c r="C648" s="698">
        <v>63</v>
      </c>
      <c r="D648" s="437" t="s">
        <v>4699</v>
      </c>
      <c r="E648" s="699" t="s">
        <v>4799</v>
      </c>
      <c r="F648" s="698">
        <v>25797</v>
      </c>
      <c r="G648" s="712" t="s">
        <v>4800</v>
      </c>
      <c r="H648" s="698">
        <v>2016</v>
      </c>
      <c r="I648" s="700" t="s">
        <v>4801</v>
      </c>
      <c r="J648" s="714">
        <v>45236</v>
      </c>
      <c r="K648" s="528" t="s">
        <v>694</v>
      </c>
      <c r="L648" s="700" t="s">
        <v>4605</v>
      </c>
      <c r="M648" s="700" t="s">
        <v>4587</v>
      </c>
      <c r="N648" s="700" t="s">
        <v>4802</v>
      </c>
      <c r="O648" s="700" t="s">
        <v>4803</v>
      </c>
      <c r="P648" s="713">
        <v>47261</v>
      </c>
      <c r="Q648" s="437">
        <v>31.73</v>
      </c>
      <c r="R648" s="437">
        <v>4.33</v>
      </c>
      <c r="S648" s="437">
        <v>5</v>
      </c>
      <c r="T648" s="437">
        <v>22.4</v>
      </c>
      <c r="U648" s="437">
        <v>31.7</v>
      </c>
      <c r="V648" s="698">
        <v>100</v>
      </c>
      <c r="W648" s="698">
        <v>68</v>
      </c>
      <c r="X648" s="702" t="s">
        <v>4590</v>
      </c>
      <c r="Y648" s="698">
        <v>1</v>
      </c>
      <c r="Z648" s="698">
        <v>4</v>
      </c>
      <c r="AA648" s="698">
        <v>4</v>
      </c>
      <c r="AB648" s="698">
        <v>46</v>
      </c>
      <c r="AC648" s="698">
        <v>16</v>
      </c>
      <c r="AD648" s="437"/>
      <c r="AE648" s="442">
        <v>5</v>
      </c>
      <c r="AF648" s="703">
        <v>100</v>
      </c>
      <c r="AG648" s="704" t="s">
        <v>4792</v>
      </c>
      <c r="AH648" s="705" t="s">
        <v>4793</v>
      </c>
      <c r="AI648" s="706">
        <v>85</v>
      </c>
      <c r="AJ648" s="707" t="s">
        <v>4595</v>
      </c>
      <c r="AK648" s="708" t="s">
        <v>4595</v>
      </c>
      <c r="AL648" s="440">
        <v>5</v>
      </c>
      <c r="AM648" s="707" t="s">
        <v>4794</v>
      </c>
      <c r="AN648" s="708" t="s">
        <v>4795</v>
      </c>
      <c r="AO648" s="440">
        <v>10</v>
      </c>
      <c r="AP648" s="707"/>
      <c r="AQ648" s="708"/>
      <c r="AR648" s="440"/>
      <c r="AS648" s="707"/>
      <c r="AT648" s="709"/>
      <c r="AU648" s="442"/>
      <c r="AV648" s="711"/>
      <c r="AW648" s="698"/>
      <c r="AX648" s="444"/>
    </row>
    <row r="649" spans="1:51" s="95" customFormat="1" ht="52.2" customHeight="1" x14ac:dyDescent="0.25">
      <c r="A649" s="697">
        <v>795</v>
      </c>
      <c r="B649" s="147" t="s">
        <v>4581</v>
      </c>
      <c r="C649" s="698">
        <v>63</v>
      </c>
      <c r="D649" s="437" t="s">
        <v>4699</v>
      </c>
      <c r="E649" s="699" t="s">
        <v>4804</v>
      </c>
      <c r="F649" s="698">
        <v>29573</v>
      </c>
      <c r="G649" s="699" t="s">
        <v>4805</v>
      </c>
      <c r="H649" s="698">
        <v>2016</v>
      </c>
      <c r="I649" s="700" t="s">
        <v>4806</v>
      </c>
      <c r="J649" s="701">
        <v>41345</v>
      </c>
      <c r="K649" s="528" t="s">
        <v>694</v>
      </c>
      <c r="L649" s="700" t="s">
        <v>4605</v>
      </c>
      <c r="M649" s="700" t="s">
        <v>4587</v>
      </c>
      <c r="N649" s="700" t="s">
        <v>4807</v>
      </c>
      <c r="O649" s="700" t="s">
        <v>4808</v>
      </c>
      <c r="P649" s="698" t="s">
        <v>4809</v>
      </c>
      <c r="Q649" s="437">
        <v>28.86</v>
      </c>
      <c r="R649" s="437">
        <v>3.96</v>
      </c>
      <c r="S649" s="437">
        <v>2.5</v>
      </c>
      <c r="T649" s="437">
        <v>22.4</v>
      </c>
      <c r="U649" s="437">
        <v>28.86</v>
      </c>
      <c r="V649" s="698">
        <v>100</v>
      </c>
      <c r="W649" s="698">
        <v>68</v>
      </c>
      <c r="X649" s="702" t="s">
        <v>4590</v>
      </c>
      <c r="Y649" s="698">
        <v>3</v>
      </c>
      <c r="Z649" s="698">
        <v>1</v>
      </c>
      <c r="AA649" s="698">
        <v>2</v>
      </c>
      <c r="AB649" s="698">
        <v>46</v>
      </c>
      <c r="AC649" s="698">
        <v>16</v>
      </c>
      <c r="AD649" s="437"/>
      <c r="AE649" s="442">
        <v>5</v>
      </c>
      <c r="AF649" s="703">
        <v>100</v>
      </c>
      <c r="AG649" s="727" t="s">
        <v>4792</v>
      </c>
      <c r="AH649" s="724" t="s">
        <v>4793</v>
      </c>
      <c r="AI649" s="706">
        <v>80</v>
      </c>
      <c r="AJ649" s="707" t="s">
        <v>4595</v>
      </c>
      <c r="AK649" s="708" t="s">
        <v>4595</v>
      </c>
      <c r="AL649" s="440">
        <v>10</v>
      </c>
      <c r="AM649" s="707" t="s">
        <v>4794</v>
      </c>
      <c r="AN649" s="708" t="s">
        <v>4795</v>
      </c>
      <c r="AO649" s="440">
        <v>10</v>
      </c>
      <c r="AP649" s="707"/>
      <c r="AQ649" s="708"/>
      <c r="AR649" s="440"/>
      <c r="AS649" s="707"/>
      <c r="AT649" s="709"/>
      <c r="AU649" s="442"/>
      <c r="AV649" s="711"/>
      <c r="AW649" s="698"/>
      <c r="AX649" s="444"/>
    </row>
    <row r="650" spans="1:51" s="95" customFormat="1" ht="77.95" customHeight="1" x14ac:dyDescent="0.25">
      <c r="A650" s="697">
        <v>795</v>
      </c>
      <c r="B650" s="147" t="s">
        <v>4581</v>
      </c>
      <c r="C650" s="698">
        <v>59</v>
      </c>
      <c r="D650" s="437" t="s">
        <v>4810</v>
      </c>
      <c r="E650" s="699" t="s">
        <v>4811</v>
      </c>
      <c r="F650" s="698">
        <v>10369</v>
      </c>
      <c r="G650" s="699" t="s">
        <v>4812</v>
      </c>
      <c r="H650" s="698">
        <v>2003</v>
      </c>
      <c r="I650" s="700" t="s">
        <v>4813</v>
      </c>
      <c r="J650" s="701">
        <v>23994</v>
      </c>
      <c r="K650" s="528" t="s">
        <v>867</v>
      </c>
      <c r="L650" s="700" t="s">
        <v>4742</v>
      </c>
      <c r="M650" s="700" t="s">
        <v>4587</v>
      </c>
      <c r="N650" s="700" t="s">
        <v>4814</v>
      </c>
      <c r="O650" s="700" t="s">
        <v>4815</v>
      </c>
      <c r="P650" s="698" t="s">
        <v>4816</v>
      </c>
      <c r="Q650" s="437">
        <v>26.6</v>
      </c>
      <c r="R650" s="437">
        <v>0</v>
      </c>
      <c r="S650" s="437">
        <v>4.2</v>
      </c>
      <c r="T650" s="437">
        <v>22.4</v>
      </c>
      <c r="U650" s="437">
        <v>26.6</v>
      </c>
      <c r="V650" s="698">
        <v>100</v>
      </c>
      <c r="W650" s="698">
        <v>100</v>
      </c>
      <c r="X650" s="702" t="s">
        <v>4590</v>
      </c>
      <c r="Y650" s="698">
        <v>3</v>
      </c>
      <c r="Z650" s="698">
        <v>4</v>
      </c>
      <c r="AA650" s="698">
        <v>4</v>
      </c>
      <c r="AB650" s="698">
        <v>44</v>
      </c>
      <c r="AC650" s="698">
        <v>11</v>
      </c>
      <c r="AD650" s="437"/>
      <c r="AE650" s="442">
        <v>5</v>
      </c>
      <c r="AF650" s="703">
        <v>100</v>
      </c>
      <c r="AG650" s="704" t="s">
        <v>4655</v>
      </c>
      <c r="AH650" s="705" t="s">
        <v>4817</v>
      </c>
      <c r="AI650" s="706">
        <v>60</v>
      </c>
      <c r="AJ650" s="707" t="s">
        <v>4818</v>
      </c>
      <c r="AK650" s="708" t="s">
        <v>4819</v>
      </c>
      <c r="AL650" s="440">
        <v>25</v>
      </c>
      <c r="AM650" s="707" t="s">
        <v>4595</v>
      </c>
      <c r="AN650" s="708" t="s">
        <v>4595</v>
      </c>
      <c r="AO650" s="440">
        <v>15</v>
      </c>
      <c r="AP650" s="719"/>
      <c r="AQ650" s="708"/>
      <c r="AR650" s="440"/>
      <c r="AS650" s="707"/>
      <c r="AT650" s="709"/>
      <c r="AU650" s="442"/>
      <c r="AV650" s="711"/>
      <c r="AW650" s="698"/>
      <c r="AX650" s="444"/>
    </row>
    <row r="651" spans="1:51" s="95" customFormat="1" ht="64.95" customHeight="1" x14ac:dyDescent="0.25">
      <c r="A651" s="697">
        <v>795</v>
      </c>
      <c r="B651" s="147" t="s">
        <v>4581</v>
      </c>
      <c r="C651" s="698">
        <v>59</v>
      </c>
      <c r="D651" s="437" t="s">
        <v>4810</v>
      </c>
      <c r="E651" s="699" t="s">
        <v>4820</v>
      </c>
      <c r="F651" s="698">
        <v>12295</v>
      </c>
      <c r="G651" s="712" t="s">
        <v>4821</v>
      </c>
      <c r="H651" s="698">
        <v>2005</v>
      </c>
      <c r="I651" s="700" t="s">
        <v>4822</v>
      </c>
      <c r="J651" s="714">
        <v>296952.18</v>
      </c>
      <c r="K651" s="528" t="s">
        <v>664</v>
      </c>
      <c r="L651" s="700" t="s">
        <v>4823</v>
      </c>
      <c r="M651" s="700" t="s">
        <v>4587</v>
      </c>
      <c r="N651" s="700" t="s">
        <v>4814</v>
      </c>
      <c r="O651" s="700" t="s">
        <v>4824</v>
      </c>
      <c r="P651" s="713" t="s">
        <v>4825</v>
      </c>
      <c r="Q651" s="437">
        <v>47.4</v>
      </c>
      <c r="R651" s="437">
        <v>0</v>
      </c>
      <c r="S651" s="437">
        <v>25</v>
      </c>
      <c r="T651" s="437">
        <v>22.4</v>
      </c>
      <c r="U651" s="437">
        <v>47.4</v>
      </c>
      <c r="V651" s="698">
        <v>100</v>
      </c>
      <c r="W651" s="698">
        <v>100</v>
      </c>
      <c r="X651" s="702" t="s">
        <v>4590</v>
      </c>
      <c r="Y651" s="698">
        <v>3</v>
      </c>
      <c r="Z651" s="698">
        <v>4</v>
      </c>
      <c r="AA651" s="698">
        <v>4</v>
      </c>
      <c r="AB651" s="698">
        <v>44</v>
      </c>
      <c r="AC651" s="698">
        <v>12</v>
      </c>
      <c r="AD651" s="437"/>
      <c r="AE651" s="442">
        <v>5</v>
      </c>
      <c r="AF651" s="703">
        <v>100</v>
      </c>
      <c r="AG651" s="704" t="s">
        <v>4655</v>
      </c>
      <c r="AH651" s="705" t="s">
        <v>4826</v>
      </c>
      <c r="AI651" s="706">
        <v>70</v>
      </c>
      <c r="AJ651" s="707" t="s">
        <v>4818</v>
      </c>
      <c r="AK651" s="708" t="s">
        <v>4819</v>
      </c>
      <c r="AL651" s="440">
        <v>15</v>
      </c>
      <c r="AM651" s="719" t="s">
        <v>4595</v>
      </c>
      <c r="AN651" s="708" t="s">
        <v>4595</v>
      </c>
      <c r="AO651" s="440">
        <v>15</v>
      </c>
      <c r="AP651" s="707"/>
      <c r="AQ651" s="708"/>
      <c r="AR651" s="440"/>
      <c r="AS651" s="707"/>
      <c r="AT651" s="709"/>
      <c r="AU651" s="442"/>
      <c r="AV651" s="711"/>
      <c r="AW651" s="698"/>
      <c r="AX651" s="444"/>
    </row>
    <row r="652" spans="1:51" s="95" customFormat="1" ht="64.95" customHeight="1" x14ac:dyDescent="0.25">
      <c r="A652" s="697">
        <v>795</v>
      </c>
      <c r="B652" s="147" t="s">
        <v>4581</v>
      </c>
      <c r="C652" s="698">
        <v>59</v>
      </c>
      <c r="D652" s="437" t="s">
        <v>4810</v>
      </c>
      <c r="E652" s="699" t="s">
        <v>4820</v>
      </c>
      <c r="F652" s="698">
        <v>12295</v>
      </c>
      <c r="G652" s="712" t="s">
        <v>4827</v>
      </c>
      <c r="H652" s="698">
        <v>2005</v>
      </c>
      <c r="I652" s="700" t="s">
        <v>4828</v>
      </c>
      <c r="J652" s="714">
        <v>296952.18</v>
      </c>
      <c r="K652" s="528" t="s">
        <v>664</v>
      </c>
      <c r="L652" s="700" t="s">
        <v>4823</v>
      </c>
      <c r="M652" s="700" t="s">
        <v>4587</v>
      </c>
      <c r="N652" s="700" t="s">
        <v>4814</v>
      </c>
      <c r="O652" s="700" t="s">
        <v>4824</v>
      </c>
      <c r="P652" s="713" t="s">
        <v>4829</v>
      </c>
      <c r="Q652" s="437">
        <v>47.4</v>
      </c>
      <c r="R652" s="437">
        <v>0</v>
      </c>
      <c r="S652" s="437">
        <v>25</v>
      </c>
      <c r="T652" s="437">
        <v>22.4</v>
      </c>
      <c r="U652" s="437">
        <v>47.4</v>
      </c>
      <c r="V652" s="698">
        <v>100</v>
      </c>
      <c r="W652" s="698">
        <v>100</v>
      </c>
      <c r="X652" s="702" t="s">
        <v>4590</v>
      </c>
      <c r="Y652" s="698">
        <v>3</v>
      </c>
      <c r="Z652" s="698">
        <v>4</v>
      </c>
      <c r="AA652" s="698">
        <v>4</v>
      </c>
      <c r="AB652" s="698">
        <v>44</v>
      </c>
      <c r="AC652" s="698">
        <v>12</v>
      </c>
      <c r="AD652" s="437"/>
      <c r="AE652" s="442">
        <v>5</v>
      </c>
      <c r="AF652" s="703">
        <v>100</v>
      </c>
      <c r="AG652" s="704" t="s">
        <v>4655</v>
      </c>
      <c r="AH652" s="705" t="s">
        <v>4826</v>
      </c>
      <c r="AI652" s="706">
        <v>80</v>
      </c>
      <c r="AJ652" s="707" t="s">
        <v>4595</v>
      </c>
      <c r="AK652" s="708" t="s">
        <v>4595</v>
      </c>
      <c r="AL652" s="440">
        <v>20</v>
      </c>
      <c r="AM652" s="719"/>
      <c r="AN652" s="708"/>
      <c r="AO652" s="440"/>
      <c r="AP652" s="707"/>
      <c r="AQ652" s="708"/>
      <c r="AR652" s="440"/>
      <c r="AS652" s="707"/>
      <c r="AT652" s="709"/>
      <c r="AU652" s="442"/>
      <c r="AV652" s="711"/>
      <c r="AW652" s="698"/>
      <c r="AX652" s="444"/>
    </row>
    <row r="653" spans="1:51" s="97" customFormat="1" ht="77.95" customHeight="1" x14ac:dyDescent="0.25">
      <c r="A653" s="697">
        <v>795</v>
      </c>
      <c r="B653" s="147" t="s">
        <v>4581</v>
      </c>
      <c r="C653" s="553">
        <v>43</v>
      </c>
      <c r="D653" s="431" t="s">
        <v>4738</v>
      </c>
      <c r="E653" s="726" t="s">
        <v>4830</v>
      </c>
      <c r="F653" s="553">
        <v>4169</v>
      </c>
      <c r="G653" s="712" t="s">
        <v>4831</v>
      </c>
      <c r="H653" s="553">
        <v>2014</v>
      </c>
      <c r="I653" s="721" t="s">
        <v>4832</v>
      </c>
      <c r="J653" s="714">
        <v>62884.480000000003</v>
      </c>
      <c r="K653" s="528" t="s">
        <v>4604</v>
      </c>
      <c r="L653" s="721" t="s">
        <v>4833</v>
      </c>
      <c r="M653" s="721" t="s">
        <v>4834</v>
      </c>
      <c r="N653" s="721" t="s">
        <v>4835</v>
      </c>
      <c r="O653" s="721" t="s">
        <v>4836</v>
      </c>
      <c r="P653" s="713" t="s">
        <v>4837</v>
      </c>
      <c r="Q653" s="431">
        <v>32.9</v>
      </c>
      <c r="R653" s="431">
        <v>6</v>
      </c>
      <c r="S653" s="431">
        <v>4.5</v>
      </c>
      <c r="T653" s="431">
        <v>22.4</v>
      </c>
      <c r="U653" s="431">
        <v>32.9</v>
      </c>
      <c r="V653" s="553">
        <v>100</v>
      </c>
      <c r="W653" s="553">
        <v>100</v>
      </c>
      <c r="X653" s="702" t="s">
        <v>4590</v>
      </c>
      <c r="Y653" s="553">
        <v>1</v>
      </c>
      <c r="Z653" s="553">
        <v>8</v>
      </c>
      <c r="AA653" s="553">
        <v>2</v>
      </c>
      <c r="AB653" s="553">
        <v>46</v>
      </c>
      <c r="AC653" s="553"/>
      <c r="AD653" s="431"/>
      <c r="AE653" s="442">
        <v>5</v>
      </c>
      <c r="AF653" s="703">
        <v>100</v>
      </c>
      <c r="AG653" s="727" t="s">
        <v>4753</v>
      </c>
      <c r="AH653" s="724" t="s">
        <v>4838</v>
      </c>
      <c r="AI653" s="341">
        <v>85</v>
      </c>
      <c r="AJ653" s="719" t="s">
        <v>4595</v>
      </c>
      <c r="AK653" s="725" t="s">
        <v>4595</v>
      </c>
      <c r="AL653" s="274">
        <v>15</v>
      </c>
      <c r="AM653" s="719"/>
      <c r="AN653" s="725"/>
      <c r="AO653" s="274"/>
      <c r="AP653" s="719"/>
      <c r="AQ653" s="725"/>
      <c r="AR653" s="274"/>
      <c r="AS653" s="719"/>
      <c r="AT653" s="728"/>
      <c r="AU653" s="276"/>
      <c r="AV653" s="710"/>
      <c r="AW653" s="553"/>
      <c r="AX653" s="180"/>
      <c r="AY653" s="96"/>
    </row>
    <row r="654" spans="1:51" s="92" customFormat="1" ht="181.95" customHeight="1" x14ac:dyDescent="0.25">
      <c r="A654" s="446">
        <v>796</v>
      </c>
      <c r="B654" s="147" t="s">
        <v>8470</v>
      </c>
      <c r="C654" s="447">
        <v>5</v>
      </c>
      <c r="D654" s="233" t="s">
        <v>8471</v>
      </c>
      <c r="E654" s="448" t="s">
        <v>8472</v>
      </c>
      <c r="F654" s="447">
        <v>2077</v>
      </c>
      <c r="G654" s="448" t="s">
        <v>8473</v>
      </c>
      <c r="H654" s="447">
        <v>2004</v>
      </c>
      <c r="I654" s="449" t="s">
        <v>8474</v>
      </c>
      <c r="J654" s="232">
        <v>43202.64</v>
      </c>
      <c r="K654" s="528" t="s">
        <v>664</v>
      </c>
      <c r="L654" s="449" t="s">
        <v>8475</v>
      </c>
      <c r="M654" s="449" t="s">
        <v>8476</v>
      </c>
      <c r="N654" s="449" t="s">
        <v>8477</v>
      </c>
      <c r="O654" s="449" t="s">
        <v>8478</v>
      </c>
      <c r="P654" s="447" t="s">
        <v>8479</v>
      </c>
      <c r="Q654" s="233">
        <v>50</v>
      </c>
      <c r="R654" s="233">
        <v>0</v>
      </c>
      <c r="S654" s="233">
        <v>10</v>
      </c>
      <c r="T654" s="233">
        <v>40</v>
      </c>
      <c r="U654" s="233">
        <v>50</v>
      </c>
      <c r="V654" s="447">
        <v>33</v>
      </c>
      <c r="W654" s="447">
        <v>100</v>
      </c>
      <c r="X654" s="233" t="s">
        <v>8480</v>
      </c>
      <c r="Y654" s="447">
        <v>4</v>
      </c>
      <c r="Z654" s="447">
        <v>2</v>
      </c>
      <c r="AA654" s="447">
        <v>2</v>
      </c>
      <c r="AB654" s="447">
        <v>30</v>
      </c>
      <c r="AC654" s="447">
        <v>12</v>
      </c>
      <c r="AD654" s="233"/>
      <c r="AE654" s="247"/>
      <c r="AF654" s="239">
        <v>33</v>
      </c>
      <c r="AG654" s="450" t="s">
        <v>8471</v>
      </c>
      <c r="AH654" s="264" t="s">
        <v>8472</v>
      </c>
      <c r="AI654" s="242">
        <v>33</v>
      </c>
      <c r="AJ654" s="451"/>
      <c r="AK654" s="452"/>
      <c r="AL654" s="245"/>
      <c r="AM654" s="451"/>
      <c r="AN654" s="452"/>
      <c r="AO654" s="245"/>
      <c r="AP654" s="451"/>
      <c r="AQ654" s="452"/>
      <c r="AR654" s="245"/>
      <c r="AS654" s="451"/>
      <c r="AT654" s="454"/>
      <c r="AU654" s="247"/>
      <c r="AV654" s="455"/>
      <c r="AW654" s="447"/>
      <c r="AX654" s="399"/>
    </row>
    <row r="655" spans="1:51" s="92" customFormat="1" ht="91" customHeight="1" x14ac:dyDescent="0.25">
      <c r="A655" s="446">
        <v>796</v>
      </c>
      <c r="B655" s="147" t="s">
        <v>8470</v>
      </c>
      <c r="C655" s="447">
        <v>2</v>
      </c>
      <c r="D655" s="233" t="s">
        <v>8481</v>
      </c>
      <c r="E655" s="448" t="s">
        <v>8482</v>
      </c>
      <c r="F655" s="447">
        <v>6821</v>
      </c>
      <c r="G655" s="448" t="s">
        <v>8483</v>
      </c>
      <c r="H655" s="447">
        <v>2006</v>
      </c>
      <c r="I655" s="449" t="s">
        <v>8484</v>
      </c>
      <c r="J655" s="232">
        <v>146052.41</v>
      </c>
      <c r="K655" s="528" t="s">
        <v>664</v>
      </c>
      <c r="L655" s="449" t="s">
        <v>8485</v>
      </c>
      <c r="M655" s="449" t="s">
        <v>8486</v>
      </c>
      <c r="N655" s="449" t="s">
        <v>8487</v>
      </c>
      <c r="O655" s="449" t="s">
        <v>8488</v>
      </c>
      <c r="P655" s="447" t="s">
        <v>8489</v>
      </c>
      <c r="Q655" s="233">
        <v>17.182636470588236</v>
      </c>
      <c r="R655" s="233">
        <v>17.182636470588236</v>
      </c>
      <c r="S655" s="233">
        <v>0</v>
      </c>
      <c r="T655" s="233">
        <v>0</v>
      </c>
      <c r="U655" s="233">
        <v>17.182636470588236</v>
      </c>
      <c r="V655" s="447">
        <v>0</v>
      </c>
      <c r="W655" s="447">
        <v>100</v>
      </c>
      <c r="X655" s="233" t="s">
        <v>8480</v>
      </c>
      <c r="Y655" s="447">
        <v>6</v>
      </c>
      <c r="Z655" s="447">
        <v>1</v>
      </c>
      <c r="AA655" s="447">
        <v>3</v>
      </c>
      <c r="AB655" s="447">
        <v>19</v>
      </c>
      <c r="AC655" s="447">
        <v>12</v>
      </c>
      <c r="AD655" s="233"/>
      <c r="AE655" s="247"/>
      <c r="AF655" s="239">
        <v>0</v>
      </c>
      <c r="AG655" s="450" t="s">
        <v>8481</v>
      </c>
      <c r="AH655" s="264" t="s">
        <v>8482</v>
      </c>
      <c r="AI655" s="242">
        <v>0</v>
      </c>
      <c r="AJ655" s="451"/>
      <c r="AK655" s="452"/>
      <c r="AL655" s="245"/>
      <c r="AM655" s="451"/>
      <c r="AN655" s="452"/>
      <c r="AO655" s="245"/>
      <c r="AP655" s="451"/>
      <c r="AQ655" s="452"/>
      <c r="AR655" s="245"/>
      <c r="AS655" s="451"/>
      <c r="AT655" s="454"/>
      <c r="AU655" s="247"/>
      <c r="AV655" s="455"/>
      <c r="AW655" s="447"/>
      <c r="AX655" s="399"/>
    </row>
    <row r="656" spans="1:51" s="92" customFormat="1" ht="77.95" customHeight="1" x14ac:dyDescent="0.25">
      <c r="A656" s="446">
        <v>796</v>
      </c>
      <c r="B656" s="147" t="s">
        <v>8470</v>
      </c>
      <c r="C656" s="447">
        <v>3</v>
      </c>
      <c r="D656" s="233" t="s">
        <v>8490</v>
      </c>
      <c r="E656" s="448" t="s">
        <v>8491</v>
      </c>
      <c r="F656" s="447">
        <v>3869</v>
      </c>
      <c r="G656" s="448" t="s">
        <v>8492</v>
      </c>
      <c r="H656" s="447">
        <v>2004</v>
      </c>
      <c r="I656" s="449" t="s">
        <v>8493</v>
      </c>
      <c r="J656" s="232">
        <v>146970.46</v>
      </c>
      <c r="K656" s="528" t="s">
        <v>664</v>
      </c>
      <c r="L656" s="449" t="s">
        <v>8494</v>
      </c>
      <c r="M656" s="449" t="s">
        <v>8495</v>
      </c>
      <c r="N656" s="449" t="s">
        <v>8496</v>
      </c>
      <c r="O656" s="449" t="s">
        <v>8497</v>
      </c>
      <c r="P656" s="447" t="s">
        <v>8498</v>
      </c>
      <c r="Q656" s="233">
        <v>0</v>
      </c>
      <c r="R656" s="233">
        <v>0</v>
      </c>
      <c r="S656" s="233">
        <v>0</v>
      </c>
      <c r="T656" s="233">
        <v>0</v>
      </c>
      <c r="U656" s="233">
        <v>0</v>
      </c>
      <c r="V656" s="447">
        <v>100</v>
      </c>
      <c r="W656" s="447">
        <v>100</v>
      </c>
      <c r="X656" s="233" t="s">
        <v>8480</v>
      </c>
      <c r="Y656" s="447">
        <v>1</v>
      </c>
      <c r="Z656" s="447">
        <v>8</v>
      </c>
      <c r="AA656" s="447">
        <v>2</v>
      </c>
      <c r="AB656" s="447">
        <v>60</v>
      </c>
      <c r="AC656" s="447">
        <v>12</v>
      </c>
      <c r="AD656" s="233"/>
      <c r="AE656" s="247"/>
      <c r="AF656" s="239">
        <v>100</v>
      </c>
      <c r="AG656" s="450" t="s">
        <v>8490</v>
      </c>
      <c r="AH656" s="264" t="s">
        <v>8491</v>
      </c>
      <c r="AI656" s="242">
        <v>100</v>
      </c>
      <c r="AJ656" s="451"/>
      <c r="AK656" s="452"/>
      <c r="AL656" s="245"/>
      <c r="AM656" s="451"/>
      <c r="AN656" s="452"/>
      <c r="AO656" s="245"/>
      <c r="AP656" s="451"/>
      <c r="AQ656" s="452"/>
      <c r="AR656" s="245"/>
      <c r="AS656" s="451"/>
      <c r="AT656" s="454"/>
      <c r="AU656" s="247"/>
      <c r="AV656" s="455"/>
      <c r="AW656" s="447"/>
      <c r="AX656" s="399"/>
    </row>
    <row r="657" spans="1:50" s="92" customFormat="1" ht="91" customHeight="1" x14ac:dyDescent="0.25">
      <c r="A657" s="446">
        <v>796</v>
      </c>
      <c r="B657" s="147" t="s">
        <v>8470</v>
      </c>
      <c r="C657" s="447">
        <v>7</v>
      </c>
      <c r="D657" s="233" t="s">
        <v>8499</v>
      </c>
      <c r="E657" s="448" t="s">
        <v>8500</v>
      </c>
      <c r="F657" s="447">
        <v>8919</v>
      </c>
      <c r="G657" s="448" t="s">
        <v>8501</v>
      </c>
      <c r="H657" s="447">
        <v>2002</v>
      </c>
      <c r="I657" s="449" t="s">
        <v>8502</v>
      </c>
      <c r="J657" s="232">
        <v>62593.89</v>
      </c>
      <c r="K657" s="528" t="s">
        <v>867</v>
      </c>
      <c r="L657" s="449" t="s">
        <v>8503</v>
      </c>
      <c r="M657" s="449" t="s">
        <v>8504</v>
      </c>
      <c r="N657" s="449" t="s">
        <v>8505</v>
      </c>
      <c r="O657" s="449" t="s">
        <v>8506</v>
      </c>
      <c r="P657" s="447" t="s">
        <v>8507</v>
      </c>
      <c r="Q657" s="233">
        <v>35</v>
      </c>
      <c r="R657" s="233">
        <v>0</v>
      </c>
      <c r="S657" s="233">
        <v>10</v>
      </c>
      <c r="T657" s="233">
        <v>25</v>
      </c>
      <c r="U657" s="233">
        <v>35</v>
      </c>
      <c r="V657" s="447">
        <v>100</v>
      </c>
      <c r="W657" s="447">
        <v>100</v>
      </c>
      <c r="X657" s="233" t="s">
        <v>8480</v>
      </c>
      <c r="Y657" s="447">
        <v>1</v>
      </c>
      <c r="Z657" s="447">
        <v>8</v>
      </c>
      <c r="AA657" s="447">
        <v>2</v>
      </c>
      <c r="AB657" s="447">
        <v>30</v>
      </c>
      <c r="AC657" s="447">
        <v>11</v>
      </c>
      <c r="AD657" s="233"/>
      <c r="AE657" s="247"/>
      <c r="AF657" s="239">
        <v>100</v>
      </c>
      <c r="AG657" s="450" t="s">
        <v>8508</v>
      </c>
      <c r="AH657" s="264" t="s">
        <v>8500</v>
      </c>
      <c r="AI657" s="242">
        <v>100</v>
      </c>
      <c r="AJ657" s="451"/>
      <c r="AK657" s="452"/>
      <c r="AL657" s="245"/>
      <c r="AM657" s="451"/>
      <c r="AN657" s="452"/>
      <c r="AO657" s="245"/>
      <c r="AP657" s="451"/>
      <c r="AQ657" s="452"/>
      <c r="AR657" s="245"/>
      <c r="AS657" s="451"/>
      <c r="AT657" s="454"/>
      <c r="AU657" s="247"/>
      <c r="AV657" s="455"/>
      <c r="AW657" s="447"/>
      <c r="AX657" s="399"/>
    </row>
    <row r="658" spans="1:50" s="92" customFormat="1" ht="325" customHeight="1" x14ac:dyDescent="0.25">
      <c r="A658" s="446">
        <v>796</v>
      </c>
      <c r="B658" s="147" t="s">
        <v>8470</v>
      </c>
      <c r="C658" s="447">
        <v>7</v>
      </c>
      <c r="D658" s="233" t="s">
        <v>8508</v>
      </c>
      <c r="E658" s="448" t="s">
        <v>8500</v>
      </c>
      <c r="F658" s="447">
        <v>8919</v>
      </c>
      <c r="G658" s="448" t="s">
        <v>8509</v>
      </c>
      <c r="H658" s="447">
        <v>2015</v>
      </c>
      <c r="I658" s="449" t="s">
        <v>8510</v>
      </c>
      <c r="J658" s="232">
        <v>45493.8</v>
      </c>
      <c r="K658" s="528" t="s">
        <v>694</v>
      </c>
      <c r="L658" s="449" t="s">
        <v>8511</v>
      </c>
      <c r="M658" s="449" t="s">
        <v>8512</v>
      </c>
      <c r="N658" s="449" t="s">
        <v>8513</v>
      </c>
      <c r="O658" s="449" t="s">
        <v>8514</v>
      </c>
      <c r="P658" s="447">
        <v>55734</v>
      </c>
      <c r="Q658" s="233">
        <v>35</v>
      </c>
      <c r="R658" s="233">
        <v>0</v>
      </c>
      <c r="S658" s="233">
        <v>10</v>
      </c>
      <c r="T658" s="233">
        <v>25</v>
      </c>
      <c r="U658" s="233">
        <v>35</v>
      </c>
      <c r="V658" s="447">
        <v>0</v>
      </c>
      <c r="W658" s="447">
        <v>0</v>
      </c>
      <c r="X658" s="233" t="s">
        <v>8480</v>
      </c>
      <c r="Y658" s="447">
        <v>4</v>
      </c>
      <c r="Z658" s="447">
        <v>2</v>
      </c>
      <c r="AA658" s="447">
        <v>4</v>
      </c>
      <c r="AB658" s="447">
        <v>60</v>
      </c>
      <c r="AC658" s="447" t="s">
        <v>8515</v>
      </c>
      <c r="AD658" s="233"/>
      <c r="AE658" s="247">
        <v>5</v>
      </c>
      <c r="AF658" s="239">
        <v>100</v>
      </c>
      <c r="AG658" s="450" t="s">
        <v>8508</v>
      </c>
      <c r="AH658" s="264" t="s">
        <v>8500</v>
      </c>
      <c r="AI658" s="242">
        <v>100</v>
      </c>
      <c r="AJ658" s="451"/>
      <c r="AK658" s="452"/>
      <c r="AL658" s="245"/>
      <c r="AM658" s="451"/>
      <c r="AN658" s="452"/>
      <c r="AO658" s="245"/>
      <c r="AP658" s="451"/>
      <c r="AQ658" s="452"/>
      <c r="AR658" s="245"/>
      <c r="AS658" s="451"/>
      <c r="AT658" s="454"/>
      <c r="AU658" s="247"/>
      <c r="AV658" s="455"/>
      <c r="AW658" s="447"/>
      <c r="AX658" s="399"/>
    </row>
    <row r="659" spans="1:50" s="92" customFormat="1" ht="181.95" customHeight="1" x14ac:dyDescent="0.25">
      <c r="A659" s="446">
        <v>796</v>
      </c>
      <c r="B659" s="147" t="s">
        <v>8470</v>
      </c>
      <c r="C659" s="447">
        <v>3</v>
      </c>
      <c r="D659" s="233" t="s">
        <v>8516</v>
      </c>
      <c r="E659" s="448" t="s">
        <v>8517</v>
      </c>
      <c r="F659" s="447">
        <v>15006</v>
      </c>
      <c r="G659" s="448" t="s">
        <v>8518</v>
      </c>
      <c r="H659" s="447">
        <v>2016</v>
      </c>
      <c r="I659" s="449" t="s">
        <v>8519</v>
      </c>
      <c r="J659" s="232">
        <v>39906.6</v>
      </c>
      <c r="K659" s="528" t="s">
        <v>694</v>
      </c>
      <c r="L659" s="449" t="s">
        <v>8511</v>
      </c>
      <c r="M659" s="449" t="s">
        <v>8512</v>
      </c>
      <c r="N659" s="449" t="s">
        <v>8520</v>
      </c>
      <c r="O659" s="449" t="s">
        <v>8521</v>
      </c>
      <c r="P659" s="447" t="s">
        <v>8522</v>
      </c>
      <c r="Q659" s="233">
        <v>50</v>
      </c>
      <c r="R659" s="233">
        <v>5</v>
      </c>
      <c r="S659" s="233">
        <v>20</v>
      </c>
      <c r="T659" s="233">
        <v>25</v>
      </c>
      <c r="U659" s="233">
        <v>50</v>
      </c>
      <c r="V659" s="447">
        <v>0</v>
      </c>
      <c r="W659" s="447">
        <v>0</v>
      </c>
      <c r="X659" s="233" t="s">
        <v>8480</v>
      </c>
      <c r="Y659" s="447">
        <v>4</v>
      </c>
      <c r="Z659" s="447">
        <v>4</v>
      </c>
      <c r="AA659" s="447">
        <v>4</v>
      </c>
      <c r="AB659" s="447">
        <v>30</v>
      </c>
      <c r="AC659" s="447" t="s">
        <v>8523</v>
      </c>
      <c r="AD659" s="233"/>
      <c r="AE659" s="247"/>
      <c r="AF659" s="239">
        <v>100</v>
      </c>
      <c r="AG659" s="450" t="s">
        <v>8516</v>
      </c>
      <c r="AH659" s="264" t="s">
        <v>8517</v>
      </c>
      <c r="AI659" s="242">
        <v>80</v>
      </c>
      <c r="AJ659" s="451" t="s">
        <v>8490</v>
      </c>
      <c r="AK659" s="452" t="s">
        <v>8491</v>
      </c>
      <c r="AL659" s="245">
        <v>10</v>
      </c>
      <c r="AM659" s="451" t="s">
        <v>8524</v>
      </c>
      <c r="AN659" s="452" t="s">
        <v>8525</v>
      </c>
      <c r="AO659" s="245">
        <v>5</v>
      </c>
      <c r="AP659" s="451" t="s">
        <v>8526</v>
      </c>
      <c r="AQ659" s="452" t="s">
        <v>8517</v>
      </c>
      <c r="AR659" s="245">
        <v>5</v>
      </c>
      <c r="AS659" s="451"/>
      <c r="AT659" s="454"/>
      <c r="AU659" s="247"/>
      <c r="AV659" s="455"/>
      <c r="AW659" s="447"/>
      <c r="AX659" s="399"/>
    </row>
    <row r="660" spans="1:50" s="92" customFormat="1" ht="169.2" customHeight="1" x14ac:dyDescent="0.25">
      <c r="A660" s="446">
        <v>796</v>
      </c>
      <c r="B660" s="147" t="s">
        <v>8470</v>
      </c>
      <c r="C660" s="447">
        <v>3</v>
      </c>
      <c r="D660" s="233" t="s">
        <v>8516</v>
      </c>
      <c r="E660" s="448" t="s">
        <v>8517</v>
      </c>
      <c r="F660" s="447">
        <v>15006</v>
      </c>
      <c r="G660" s="448" t="s">
        <v>8527</v>
      </c>
      <c r="H660" s="447">
        <v>2018</v>
      </c>
      <c r="I660" s="449" t="s">
        <v>8528</v>
      </c>
      <c r="J660" s="232">
        <v>87230.36</v>
      </c>
      <c r="K660" s="528" t="s">
        <v>800</v>
      </c>
      <c r="L660" s="449" t="s">
        <v>8511</v>
      </c>
      <c r="M660" s="449" t="s">
        <v>8512</v>
      </c>
      <c r="N660" s="449" t="s">
        <v>8529</v>
      </c>
      <c r="O660" s="449" t="s">
        <v>8530</v>
      </c>
      <c r="P660" s="447">
        <v>57523</v>
      </c>
      <c r="Q660" s="233"/>
      <c r="R660" s="233"/>
      <c r="S660" s="233"/>
      <c r="T660" s="233"/>
      <c r="U660" s="233"/>
      <c r="V660" s="447"/>
      <c r="W660" s="447"/>
      <c r="X660" s="233"/>
      <c r="Y660" s="447"/>
      <c r="Z660" s="447"/>
      <c r="AA660" s="447"/>
      <c r="AB660" s="447"/>
      <c r="AC660" s="447"/>
      <c r="AD660" s="233"/>
      <c r="AE660" s="247"/>
      <c r="AF660" s="239"/>
      <c r="AG660" s="450"/>
      <c r="AH660" s="264"/>
      <c r="AI660" s="242"/>
      <c r="AJ660" s="451"/>
      <c r="AK660" s="452"/>
      <c r="AL660" s="245"/>
      <c r="AM660" s="451"/>
      <c r="AN660" s="452"/>
      <c r="AO660" s="245"/>
      <c r="AP660" s="451"/>
      <c r="AQ660" s="452"/>
      <c r="AR660" s="245"/>
      <c r="AS660" s="451"/>
      <c r="AT660" s="454"/>
      <c r="AU660" s="247"/>
      <c r="AV660" s="455"/>
      <c r="AW660" s="447"/>
      <c r="AX660" s="399"/>
    </row>
    <row r="661" spans="1:50" s="92" customFormat="1" ht="143.05000000000001" customHeight="1" x14ac:dyDescent="0.25">
      <c r="A661" s="446">
        <v>796</v>
      </c>
      <c r="B661" s="147" t="s">
        <v>8470</v>
      </c>
      <c r="C661" s="447">
        <v>9</v>
      </c>
      <c r="D661" s="233" t="s">
        <v>8531</v>
      </c>
      <c r="E661" s="448" t="s">
        <v>8532</v>
      </c>
      <c r="F661" s="447">
        <v>11064</v>
      </c>
      <c r="G661" s="448" t="s">
        <v>8533</v>
      </c>
      <c r="H661" s="447">
        <v>2002</v>
      </c>
      <c r="I661" s="449" t="s">
        <v>8534</v>
      </c>
      <c r="J661" s="232">
        <v>138753.96</v>
      </c>
      <c r="K661" s="528" t="s">
        <v>867</v>
      </c>
      <c r="L661" s="449" t="s">
        <v>8535</v>
      </c>
      <c r="M661" s="449" t="s">
        <v>8536</v>
      </c>
      <c r="N661" s="449" t="s">
        <v>8537</v>
      </c>
      <c r="O661" s="449" t="s">
        <v>8538</v>
      </c>
      <c r="P661" s="447" t="s">
        <v>8539</v>
      </c>
      <c r="Q661" s="233">
        <v>16.323995294117644</v>
      </c>
      <c r="R661" s="233">
        <v>16.323995294117644</v>
      </c>
      <c r="S661" s="233">
        <v>0</v>
      </c>
      <c r="T661" s="233">
        <v>0</v>
      </c>
      <c r="U661" s="233">
        <v>16.323995294117644</v>
      </c>
      <c r="V661" s="447">
        <v>100</v>
      </c>
      <c r="W661" s="447" t="s">
        <v>8540</v>
      </c>
      <c r="X661" s="233" t="s">
        <v>8480</v>
      </c>
      <c r="Y661" s="447">
        <v>6</v>
      </c>
      <c r="Z661" s="447">
        <v>1</v>
      </c>
      <c r="AA661" s="447">
        <v>1</v>
      </c>
      <c r="AB661" s="447">
        <v>26</v>
      </c>
      <c r="AC661" s="447">
        <v>11</v>
      </c>
      <c r="AD661" s="233"/>
      <c r="AE661" s="247"/>
      <c r="AF661" s="239">
        <v>0</v>
      </c>
      <c r="AG661" s="450" t="s">
        <v>8531</v>
      </c>
      <c r="AH661" s="264" t="s">
        <v>8532</v>
      </c>
      <c r="AI661" s="242">
        <v>0</v>
      </c>
      <c r="AJ661" s="451"/>
      <c r="AK661" s="452"/>
      <c r="AL661" s="245"/>
      <c r="AM661" s="451"/>
      <c r="AN661" s="452"/>
      <c r="AO661" s="245"/>
      <c r="AP661" s="451"/>
      <c r="AQ661" s="452"/>
      <c r="AR661" s="245"/>
      <c r="AS661" s="451"/>
      <c r="AT661" s="454"/>
      <c r="AU661" s="247"/>
      <c r="AV661" s="455"/>
      <c r="AW661" s="447"/>
      <c r="AX661" s="399"/>
    </row>
    <row r="662" spans="1:50" s="92" customFormat="1" ht="130.05000000000001" customHeight="1" x14ac:dyDescent="0.25">
      <c r="A662" s="446">
        <v>1500</v>
      </c>
      <c r="B662" s="147" t="s">
        <v>6404</v>
      </c>
      <c r="C662" s="447" t="s">
        <v>6405</v>
      </c>
      <c r="D662" s="233"/>
      <c r="E662" s="448" t="s">
        <v>6406</v>
      </c>
      <c r="F662" s="447">
        <v>26112</v>
      </c>
      <c r="G662" s="448" t="s">
        <v>6407</v>
      </c>
      <c r="H662" s="447">
        <v>2005</v>
      </c>
      <c r="I662" s="449" t="s">
        <v>6408</v>
      </c>
      <c r="J662" s="232">
        <v>124770.49</v>
      </c>
      <c r="K662" s="528" t="s">
        <v>867</v>
      </c>
      <c r="L662" s="449" t="s">
        <v>6409</v>
      </c>
      <c r="M662" s="449" t="s">
        <v>6410</v>
      </c>
      <c r="N662" s="449" t="s">
        <v>6411</v>
      </c>
      <c r="O662" s="449" t="s">
        <v>6412</v>
      </c>
      <c r="P662" s="447">
        <v>101698</v>
      </c>
      <c r="Q662" s="233">
        <v>44.06</v>
      </c>
      <c r="R662" s="233"/>
      <c r="S662" s="233">
        <v>14.36</v>
      </c>
      <c r="T662" s="233">
        <v>29.7</v>
      </c>
      <c r="U662" s="233">
        <v>44.06</v>
      </c>
      <c r="V662" s="447">
        <v>40</v>
      </c>
      <c r="W662" s="447">
        <v>100</v>
      </c>
      <c r="X662" s="233" t="s">
        <v>6413</v>
      </c>
      <c r="Y662" s="447">
        <v>6</v>
      </c>
      <c r="Z662" s="447">
        <v>4</v>
      </c>
      <c r="AA662" s="447">
        <v>1</v>
      </c>
      <c r="AB662" s="447">
        <v>16</v>
      </c>
      <c r="AC662" s="447" t="s">
        <v>6414</v>
      </c>
      <c r="AD662" s="233">
        <v>47</v>
      </c>
      <c r="AE662" s="247">
        <v>5</v>
      </c>
      <c r="AF662" s="239">
        <v>15</v>
      </c>
      <c r="AG662" s="450" t="s">
        <v>3472</v>
      </c>
      <c r="AH662" s="264" t="s">
        <v>6415</v>
      </c>
      <c r="AI662" s="242">
        <v>5</v>
      </c>
      <c r="AJ662" s="451" t="s">
        <v>6416</v>
      </c>
      <c r="AK662" s="452" t="s">
        <v>6415</v>
      </c>
      <c r="AL662" s="245">
        <v>10</v>
      </c>
      <c r="AM662" s="451"/>
      <c r="AN662" s="452"/>
      <c r="AO662" s="245"/>
      <c r="AP662" s="451"/>
      <c r="AQ662" s="452"/>
      <c r="AR662" s="245"/>
      <c r="AS662" s="451"/>
      <c r="AT662" s="454"/>
      <c r="AU662" s="247"/>
      <c r="AV662" s="455"/>
      <c r="AW662" s="447"/>
      <c r="AX662" s="399"/>
    </row>
    <row r="663" spans="1:50" s="92" customFormat="1" ht="130.05000000000001" customHeight="1" x14ac:dyDescent="0.25">
      <c r="A663" s="446">
        <v>1500</v>
      </c>
      <c r="B663" s="147" t="s">
        <v>6404</v>
      </c>
      <c r="C663" s="447" t="s">
        <v>6417</v>
      </c>
      <c r="D663" s="233"/>
      <c r="E663" s="448" t="s">
        <v>6418</v>
      </c>
      <c r="F663" s="447">
        <v>11013</v>
      </c>
      <c r="G663" s="448" t="s">
        <v>6419</v>
      </c>
      <c r="H663" s="447">
        <v>2015</v>
      </c>
      <c r="I663" s="449" t="s">
        <v>6420</v>
      </c>
      <c r="J663" s="232">
        <v>49769.46</v>
      </c>
      <c r="K663" s="528" t="s">
        <v>4748</v>
      </c>
      <c r="L663" s="449" t="s">
        <v>6421</v>
      </c>
      <c r="M663" s="449" t="s">
        <v>6422</v>
      </c>
      <c r="N663" s="449" t="s">
        <v>6423</v>
      </c>
      <c r="O663" s="449" t="s">
        <v>6424</v>
      </c>
      <c r="P663" s="447" t="s">
        <v>6425</v>
      </c>
      <c r="Q663" s="233">
        <v>9.64</v>
      </c>
      <c r="R663" s="233">
        <v>1.46</v>
      </c>
      <c r="S663" s="233">
        <v>8.18</v>
      </c>
      <c r="T663" s="233"/>
      <c r="U663" s="233">
        <v>9.64</v>
      </c>
      <c r="V663" s="447">
        <v>60</v>
      </c>
      <c r="W663" s="447">
        <v>5</v>
      </c>
      <c r="X663" s="233" t="s">
        <v>6413</v>
      </c>
      <c r="Y663" s="447">
        <v>6</v>
      </c>
      <c r="Z663" s="447">
        <v>4</v>
      </c>
      <c r="AA663" s="447">
        <v>1</v>
      </c>
      <c r="AB663" s="447">
        <v>16</v>
      </c>
      <c r="AC663" s="447"/>
      <c r="AD663" s="233"/>
      <c r="AE663" s="247">
        <v>20</v>
      </c>
      <c r="AF663" s="239">
        <v>70</v>
      </c>
      <c r="AG663" s="450" t="s">
        <v>3472</v>
      </c>
      <c r="AH663" s="264" t="s">
        <v>6415</v>
      </c>
      <c r="AI663" s="242">
        <v>50</v>
      </c>
      <c r="AJ663" s="451"/>
      <c r="AK663" s="452"/>
      <c r="AL663" s="245"/>
      <c r="AM663" s="451"/>
      <c r="AN663" s="452"/>
      <c r="AO663" s="245"/>
      <c r="AP663" s="451"/>
      <c r="AQ663" s="452"/>
      <c r="AR663" s="245"/>
      <c r="AS663" s="451"/>
      <c r="AT663" s="454"/>
      <c r="AU663" s="247"/>
      <c r="AV663" s="455"/>
      <c r="AW663" s="447"/>
      <c r="AX663" s="399"/>
    </row>
    <row r="664" spans="1:50" s="47" customFormat="1" ht="39.049999999999997" customHeight="1" x14ac:dyDescent="0.25">
      <c r="A664" s="164">
        <v>1502</v>
      </c>
      <c r="B664" s="147" t="s">
        <v>2153</v>
      </c>
      <c r="C664" s="165">
        <v>5</v>
      </c>
      <c r="D664" s="228"/>
      <c r="E664" s="169" t="s">
        <v>2154</v>
      </c>
      <c r="F664" s="165">
        <v>5703</v>
      </c>
      <c r="G664" s="169" t="s">
        <v>2155</v>
      </c>
      <c r="H664" s="165">
        <v>2014</v>
      </c>
      <c r="I664" s="170" t="s">
        <v>2156</v>
      </c>
      <c r="J664" s="413">
        <v>20700.47</v>
      </c>
      <c r="K664" s="528" t="s">
        <v>2157</v>
      </c>
      <c r="L664" s="170" t="s">
        <v>2158</v>
      </c>
      <c r="M664" s="170" t="s">
        <v>2159</v>
      </c>
      <c r="N664" s="170" t="s">
        <v>2160</v>
      </c>
      <c r="O664" s="170" t="s">
        <v>2161</v>
      </c>
      <c r="P664" s="165">
        <v>2902000</v>
      </c>
      <c r="Q664" s="165">
        <f>U664</f>
        <v>24.43</v>
      </c>
      <c r="R664" s="165">
        <v>2.44</v>
      </c>
      <c r="S664" s="165">
        <v>0.61</v>
      </c>
      <c r="T664" s="165">
        <v>21.38</v>
      </c>
      <c r="U664" s="165">
        <f>R664+S664+T664</f>
        <v>24.43</v>
      </c>
      <c r="V664" s="165">
        <v>40</v>
      </c>
      <c r="W664" s="165">
        <v>83</v>
      </c>
      <c r="X664" s="432" t="s">
        <v>2162</v>
      </c>
      <c r="Y664" s="165">
        <v>4</v>
      </c>
      <c r="Z664" s="165">
        <v>8</v>
      </c>
      <c r="AA664" s="165">
        <v>3</v>
      </c>
      <c r="AB664" s="165">
        <v>16</v>
      </c>
      <c r="AC664" s="165"/>
      <c r="AD664" s="165">
        <f>T664</f>
        <v>21.38</v>
      </c>
      <c r="AE664" s="433">
        <v>5</v>
      </c>
      <c r="AF664" s="175">
        <v>40</v>
      </c>
      <c r="AG664" s="401" t="s">
        <v>2163</v>
      </c>
      <c r="AH664" s="402" t="s">
        <v>2164</v>
      </c>
      <c r="AI664" s="341">
        <v>70</v>
      </c>
      <c r="AJ664" s="403" t="s">
        <v>2165</v>
      </c>
      <c r="AK664" s="404" t="s">
        <v>2166</v>
      </c>
      <c r="AL664" s="274">
        <v>20</v>
      </c>
      <c r="AM664" s="403"/>
      <c r="AN664" s="404"/>
      <c r="AO664" s="274"/>
      <c r="AP664" s="403"/>
      <c r="AQ664" s="404"/>
      <c r="AR664" s="274"/>
      <c r="AS664" s="403" t="s">
        <v>2167</v>
      </c>
      <c r="AT664" s="406" t="s">
        <v>2168</v>
      </c>
      <c r="AU664" s="276">
        <v>10</v>
      </c>
      <c r="AV664" s="179"/>
      <c r="AW664" s="165"/>
      <c r="AX664" s="180"/>
    </row>
    <row r="665" spans="1:50" s="47" customFormat="1" ht="77.95" customHeight="1" x14ac:dyDescent="0.25">
      <c r="A665" s="164">
        <v>1502</v>
      </c>
      <c r="B665" s="147" t="s">
        <v>2153</v>
      </c>
      <c r="C665" s="165">
        <v>6</v>
      </c>
      <c r="D665" s="228"/>
      <c r="E665" s="169" t="s">
        <v>2169</v>
      </c>
      <c r="F665" s="165">
        <v>21593</v>
      </c>
      <c r="G665" s="169" t="s">
        <v>2170</v>
      </c>
      <c r="H665" s="165">
        <v>2008</v>
      </c>
      <c r="I665" s="170" t="s">
        <v>2171</v>
      </c>
      <c r="J665" s="413">
        <v>145923.18</v>
      </c>
      <c r="K665" s="528" t="s">
        <v>655</v>
      </c>
      <c r="L665" s="170" t="s">
        <v>2172</v>
      </c>
      <c r="M665" s="170" t="s">
        <v>2173</v>
      </c>
      <c r="N665" s="170" t="s">
        <v>2174</v>
      </c>
      <c r="O665" s="170" t="s">
        <v>2175</v>
      </c>
      <c r="P665" s="165" t="s">
        <v>2176</v>
      </c>
      <c r="Q665" s="165">
        <f t="shared" ref="Q665:Q695" si="19">U665</f>
        <v>28.529999999999998</v>
      </c>
      <c r="R665" s="165">
        <v>0</v>
      </c>
      <c r="S665" s="165">
        <v>4.29</v>
      </c>
      <c r="T665" s="165">
        <v>24.24</v>
      </c>
      <c r="U665" s="165">
        <f t="shared" ref="U665:U695" si="20">R665+S665+T665</f>
        <v>28.529999999999998</v>
      </c>
      <c r="V665" s="165">
        <v>42.92</v>
      </c>
      <c r="W665" s="165">
        <v>100</v>
      </c>
      <c r="X665" s="165" t="s">
        <v>2177</v>
      </c>
      <c r="Y665" s="165">
        <v>3</v>
      </c>
      <c r="Z665" s="165">
        <v>10</v>
      </c>
      <c r="AA665" s="165">
        <v>4</v>
      </c>
      <c r="AB665" s="165">
        <v>16</v>
      </c>
      <c r="AC665" s="165">
        <v>77</v>
      </c>
      <c r="AD665" s="165">
        <f t="shared" ref="AD665:AD695" si="21">T665</f>
        <v>24.24</v>
      </c>
      <c r="AE665" s="433">
        <v>5</v>
      </c>
      <c r="AF665" s="175" t="s">
        <v>2178</v>
      </c>
      <c r="AG665" s="401" t="s">
        <v>2179</v>
      </c>
      <c r="AH665" s="402" t="s">
        <v>2166</v>
      </c>
      <c r="AI665" s="341">
        <v>20</v>
      </c>
      <c r="AJ665" s="403"/>
      <c r="AK665" s="404"/>
      <c r="AL665" s="274"/>
      <c r="AM665" s="403"/>
      <c r="AN665" s="404"/>
      <c r="AO665" s="274"/>
      <c r="AP665" s="403"/>
      <c r="AQ665" s="404"/>
      <c r="AR665" s="274"/>
      <c r="AS665" s="403" t="s">
        <v>2167</v>
      </c>
      <c r="AT665" s="406" t="s">
        <v>2168</v>
      </c>
      <c r="AU665" s="276">
        <v>80</v>
      </c>
      <c r="AV665" s="179"/>
      <c r="AW665" s="165"/>
      <c r="AX665" s="180"/>
    </row>
    <row r="666" spans="1:50" s="47" customFormat="1" ht="117" customHeight="1" x14ac:dyDescent="0.25">
      <c r="A666" s="164">
        <v>1502</v>
      </c>
      <c r="B666" s="147" t="s">
        <v>2153</v>
      </c>
      <c r="C666" s="165">
        <v>5</v>
      </c>
      <c r="D666" s="228" t="s">
        <v>2165</v>
      </c>
      <c r="E666" s="169" t="s">
        <v>2180</v>
      </c>
      <c r="F666" s="165">
        <v>13411</v>
      </c>
      <c r="G666" s="169" t="s">
        <v>2181</v>
      </c>
      <c r="H666" s="165">
        <v>2011</v>
      </c>
      <c r="I666" s="170" t="s">
        <v>2182</v>
      </c>
      <c r="J666" s="413">
        <v>323400</v>
      </c>
      <c r="K666" s="528" t="s">
        <v>677</v>
      </c>
      <c r="L666" s="170" t="s">
        <v>2183</v>
      </c>
      <c r="M666" s="170" t="s">
        <v>2184</v>
      </c>
      <c r="N666" s="170" t="s">
        <v>2185</v>
      </c>
      <c r="O666" s="170" t="s">
        <v>2186</v>
      </c>
      <c r="P666" s="165" t="s">
        <v>2187</v>
      </c>
      <c r="Q666" s="165">
        <f t="shared" si="19"/>
        <v>35.659999999999997</v>
      </c>
      <c r="R666" s="165">
        <v>0</v>
      </c>
      <c r="S666" s="165">
        <v>9.51</v>
      </c>
      <c r="T666" s="165">
        <v>26.15</v>
      </c>
      <c r="U666" s="165">
        <f t="shared" si="20"/>
        <v>35.659999999999997</v>
      </c>
      <c r="V666" s="165">
        <v>16.670000000000002</v>
      </c>
      <c r="W666" s="165">
        <v>100</v>
      </c>
      <c r="X666" s="432" t="s">
        <v>2188</v>
      </c>
      <c r="Y666" s="165">
        <v>3</v>
      </c>
      <c r="Z666" s="165">
        <v>12</v>
      </c>
      <c r="AA666" s="165">
        <v>3</v>
      </c>
      <c r="AB666" s="165">
        <v>16</v>
      </c>
      <c r="AC666" s="165">
        <v>62</v>
      </c>
      <c r="AD666" s="165">
        <f t="shared" si="21"/>
        <v>26.15</v>
      </c>
      <c r="AE666" s="433">
        <v>5</v>
      </c>
      <c r="AF666" s="175">
        <v>10</v>
      </c>
      <c r="AG666" s="401" t="s">
        <v>2179</v>
      </c>
      <c r="AH666" s="402" t="s">
        <v>2166</v>
      </c>
      <c r="AI666" s="341">
        <v>100</v>
      </c>
      <c r="AJ666" s="403"/>
      <c r="AK666" s="404"/>
      <c r="AL666" s="274"/>
      <c r="AM666" s="403"/>
      <c r="AN666" s="404"/>
      <c r="AO666" s="274"/>
      <c r="AP666" s="403"/>
      <c r="AQ666" s="404"/>
      <c r="AR666" s="274"/>
      <c r="AS666" s="403"/>
      <c r="AT666" s="406"/>
      <c r="AU666" s="276"/>
      <c r="AV666" s="179"/>
      <c r="AW666" s="165"/>
      <c r="AX666" s="180"/>
    </row>
    <row r="667" spans="1:50" s="47" customFormat="1" ht="104" customHeight="1" x14ac:dyDescent="0.25">
      <c r="A667" s="164">
        <v>1502</v>
      </c>
      <c r="B667" s="147" t="s">
        <v>2153</v>
      </c>
      <c r="C667" s="165">
        <v>6</v>
      </c>
      <c r="D667" s="228"/>
      <c r="E667" s="169" t="s">
        <v>2164</v>
      </c>
      <c r="F667" s="165">
        <v>20631</v>
      </c>
      <c r="G667" s="169" t="s">
        <v>2189</v>
      </c>
      <c r="H667" s="165">
        <v>2005</v>
      </c>
      <c r="I667" s="170" t="s">
        <v>2190</v>
      </c>
      <c r="J667" s="413">
        <v>106213.49</v>
      </c>
      <c r="K667" s="528" t="s">
        <v>664</v>
      </c>
      <c r="L667" s="170" t="s">
        <v>2191</v>
      </c>
      <c r="M667" s="170" t="s">
        <v>2192</v>
      </c>
      <c r="N667" s="170" t="s">
        <v>2193</v>
      </c>
      <c r="O667" s="170" t="s">
        <v>2194</v>
      </c>
      <c r="P667" s="165" t="s">
        <v>2195</v>
      </c>
      <c r="Q667" s="165">
        <f t="shared" si="19"/>
        <v>23.67</v>
      </c>
      <c r="R667" s="165">
        <v>0</v>
      </c>
      <c r="S667" s="165">
        <v>3.12</v>
      </c>
      <c r="T667" s="165">
        <v>20.55</v>
      </c>
      <c r="U667" s="165">
        <f t="shared" si="20"/>
        <v>23.67</v>
      </c>
      <c r="V667" s="165">
        <v>0</v>
      </c>
      <c r="W667" s="165">
        <v>100</v>
      </c>
      <c r="X667" s="230" t="s">
        <v>2196</v>
      </c>
      <c r="Y667" s="165">
        <v>4</v>
      </c>
      <c r="Z667" s="165">
        <v>9</v>
      </c>
      <c r="AA667" s="165">
        <v>1</v>
      </c>
      <c r="AB667" s="165">
        <v>16</v>
      </c>
      <c r="AC667" s="165">
        <v>106</v>
      </c>
      <c r="AD667" s="165">
        <f t="shared" si="21"/>
        <v>20.55</v>
      </c>
      <c r="AE667" s="433">
        <v>5</v>
      </c>
      <c r="AF667" s="175" t="s">
        <v>2197</v>
      </c>
      <c r="AG667" s="401" t="s">
        <v>2179</v>
      </c>
      <c r="AH667" s="402" t="s">
        <v>2166</v>
      </c>
      <c r="AI667" s="341">
        <v>100</v>
      </c>
      <c r="AJ667" s="403"/>
      <c r="AK667" s="404"/>
      <c r="AL667" s="274"/>
      <c r="AM667" s="403"/>
      <c r="AN667" s="404"/>
      <c r="AO667" s="274"/>
      <c r="AP667" s="403"/>
      <c r="AQ667" s="404"/>
      <c r="AR667" s="274"/>
      <c r="AS667" s="403"/>
      <c r="AT667" s="406"/>
      <c r="AU667" s="276"/>
      <c r="AV667" s="179"/>
      <c r="AW667" s="165"/>
      <c r="AX667" s="180"/>
    </row>
    <row r="668" spans="1:50" s="47" customFormat="1" ht="104" customHeight="1" x14ac:dyDescent="0.25">
      <c r="A668" s="164">
        <v>1502</v>
      </c>
      <c r="B668" s="147" t="s">
        <v>2153</v>
      </c>
      <c r="C668" s="165">
        <v>2</v>
      </c>
      <c r="D668" s="228"/>
      <c r="E668" s="169" t="s">
        <v>2164</v>
      </c>
      <c r="F668" s="165">
        <v>20631</v>
      </c>
      <c r="G668" s="169" t="s">
        <v>2198</v>
      </c>
      <c r="H668" s="165">
        <v>2003</v>
      </c>
      <c r="I668" s="170" t="s">
        <v>2199</v>
      </c>
      <c r="J668" s="413">
        <v>54248.04</v>
      </c>
      <c r="K668" s="528" t="s">
        <v>867</v>
      </c>
      <c r="L668" s="170" t="s">
        <v>2200</v>
      </c>
      <c r="M668" s="170" t="s">
        <v>2192</v>
      </c>
      <c r="N668" s="170" t="s">
        <v>2201</v>
      </c>
      <c r="O668" s="170" t="s">
        <v>2202</v>
      </c>
      <c r="P668" s="165" t="s">
        <v>2203</v>
      </c>
      <c r="Q668" s="165">
        <f t="shared" si="19"/>
        <v>22.150000000000002</v>
      </c>
      <c r="R668" s="165">
        <v>0</v>
      </c>
      <c r="S668" s="165">
        <v>1.6</v>
      </c>
      <c r="T668" s="165">
        <v>20.55</v>
      </c>
      <c r="U668" s="165">
        <f t="shared" si="20"/>
        <v>22.150000000000002</v>
      </c>
      <c r="V668" s="165">
        <v>80</v>
      </c>
      <c r="W668" s="165">
        <v>100</v>
      </c>
      <c r="X668" s="230" t="s">
        <v>2204</v>
      </c>
      <c r="Y668" s="165">
        <v>4</v>
      </c>
      <c r="Z668" s="165">
        <v>9</v>
      </c>
      <c r="AA668" s="165">
        <v>1</v>
      </c>
      <c r="AB668" s="165">
        <v>16</v>
      </c>
      <c r="AC668" s="165">
        <v>148</v>
      </c>
      <c r="AD668" s="165">
        <f t="shared" si="21"/>
        <v>20.55</v>
      </c>
      <c r="AE668" s="433">
        <v>5</v>
      </c>
      <c r="AF668" s="175">
        <v>80</v>
      </c>
      <c r="AG668" s="401" t="s">
        <v>2179</v>
      </c>
      <c r="AH668" s="402" t="s">
        <v>2166</v>
      </c>
      <c r="AI668" s="341">
        <v>100</v>
      </c>
      <c r="AJ668" s="403"/>
      <c r="AK668" s="404"/>
      <c r="AL668" s="274"/>
      <c r="AM668" s="403"/>
      <c r="AN668" s="404"/>
      <c r="AO668" s="274"/>
      <c r="AP668" s="403"/>
      <c r="AQ668" s="404"/>
      <c r="AR668" s="274"/>
      <c r="AS668" s="403"/>
      <c r="AT668" s="406"/>
      <c r="AU668" s="276"/>
      <c r="AV668" s="179"/>
      <c r="AW668" s="165"/>
      <c r="AX668" s="180"/>
    </row>
    <row r="669" spans="1:50" s="47" customFormat="1" ht="91" customHeight="1" x14ac:dyDescent="0.25">
      <c r="A669" s="164">
        <v>1502</v>
      </c>
      <c r="B669" s="147" t="s">
        <v>2153</v>
      </c>
      <c r="C669" s="165">
        <v>6</v>
      </c>
      <c r="D669" s="228"/>
      <c r="E669" s="169" t="s">
        <v>2164</v>
      </c>
      <c r="F669" s="165">
        <v>20631</v>
      </c>
      <c r="G669" s="169" t="s">
        <v>2205</v>
      </c>
      <c r="H669" s="165">
        <v>2002</v>
      </c>
      <c r="I669" s="170" t="s">
        <v>2206</v>
      </c>
      <c r="J669" s="413">
        <v>86424.2</v>
      </c>
      <c r="K669" s="528" t="s">
        <v>1970</v>
      </c>
      <c r="L669" s="170" t="s">
        <v>2207</v>
      </c>
      <c r="M669" s="170" t="s">
        <v>2208</v>
      </c>
      <c r="N669" s="170" t="s">
        <v>2209</v>
      </c>
      <c r="O669" s="170" t="s">
        <v>2210</v>
      </c>
      <c r="P669" s="165" t="s">
        <v>2211</v>
      </c>
      <c r="Q669" s="165">
        <f t="shared" si="19"/>
        <v>37.369999999999997</v>
      </c>
      <c r="R669" s="165">
        <v>0</v>
      </c>
      <c r="S669" s="165">
        <v>2.54</v>
      </c>
      <c r="T669" s="165">
        <v>34.83</v>
      </c>
      <c r="U669" s="165">
        <f t="shared" si="20"/>
        <v>37.369999999999997</v>
      </c>
      <c r="V669" s="165">
        <v>0</v>
      </c>
      <c r="W669" s="165">
        <v>100</v>
      </c>
      <c r="X669" s="165" t="s">
        <v>2212</v>
      </c>
      <c r="Y669" s="165">
        <v>3</v>
      </c>
      <c r="Z669" s="165">
        <v>10</v>
      </c>
      <c r="AA669" s="165">
        <v>3</v>
      </c>
      <c r="AB669" s="165">
        <v>16</v>
      </c>
      <c r="AC669" s="165"/>
      <c r="AD669" s="165">
        <f t="shared" si="21"/>
        <v>34.83</v>
      </c>
      <c r="AE669" s="433">
        <v>5</v>
      </c>
      <c r="AF669" s="175" t="s">
        <v>2212</v>
      </c>
      <c r="AG669" s="401" t="s">
        <v>2179</v>
      </c>
      <c r="AH669" s="402" t="s">
        <v>2166</v>
      </c>
      <c r="AI669" s="341">
        <v>100</v>
      </c>
      <c r="AJ669" s="403"/>
      <c r="AK669" s="404"/>
      <c r="AL669" s="274"/>
      <c r="AM669" s="403"/>
      <c r="AN669" s="404"/>
      <c r="AO669" s="274"/>
      <c r="AP669" s="403"/>
      <c r="AQ669" s="404"/>
      <c r="AR669" s="274"/>
      <c r="AS669" s="403"/>
      <c r="AT669" s="406"/>
      <c r="AU669" s="276"/>
      <c r="AV669" s="179"/>
      <c r="AW669" s="165"/>
      <c r="AX669" s="180"/>
    </row>
    <row r="670" spans="1:50" s="47" customFormat="1" ht="77.95" customHeight="1" x14ac:dyDescent="0.25">
      <c r="A670" s="164">
        <v>1502</v>
      </c>
      <c r="B670" s="147" t="s">
        <v>2153</v>
      </c>
      <c r="C670" s="165">
        <v>3</v>
      </c>
      <c r="D670" s="228" t="s">
        <v>2163</v>
      </c>
      <c r="E670" s="169" t="s">
        <v>2213</v>
      </c>
      <c r="F670" s="165">
        <v>22315</v>
      </c>
      <c r="G670" s="169" t="s">
        <v>2214</v>
      </c>
      <c r="H670" s="165">
        <v>2010</v>
      </c>
      <c r="I670" s="170" t="s">
        <v>2215</v>
      </c>
      <c r="J670" s="413">
        <v>18167</v>
      </c>
      <c r="K670" s="528" t="s">
        <v>677</v>
      </c>
      <c r="L670" s="170" t="s">
        <v>2216</v>
      </c>
      <c r="M670" s="170" t="s">
        <v>2184</v>
      </c>
      <c r="N670" s="170" t="s">
        <v>2217</v>
      </c>
      <c r="O670" s="170" t="s">
        <v>2218</v>
      </c>
      <c r="P670" s="165" t="s">
        <v>2219</v>
      </c>
      <c r="Q670" s="165">
        <f t="shared" si="19"/>
        <v>26.580000000000002</v>
      </c>
      <c r="R670" s="165">
        <v>0</v>
      </c>
      <c r="S670" s="165">
        <v>0.53</v>
      </c>
      <c r="T670" s="165">
        <v>26.05</v>
      </c>
      <c r="U670" s="165">
        <f t="shared" si="20"/>
        <v>26.580000000000002</v>
      </c>
      <c r="V670" s="165">
        <v>100</v>
      </c>
      <c r="W670" s="165">
        <v>100</v>
      </c>
      <c r="X670" s="230" t="s">
        <v>2220</v>
      </c>
      <c r="Y670" s="165">
        <v>3</v>
      </c>
      <c r="Z670" s="165">
        <v>12</v>
      </c>
      <c r="AA670" s="165"/>
      <c r="AB670" s="165">
        <v>44</v>
      </c>
      <c r="AC670" s="165">
        <v>61</v>
      </c>
      <c r="AD670" s="165">
        <f t="shared" si="21"/>
        <v>26.05</v>
      </c>
      <c r="AE670" s="433">
        <v>5</v>
      </c>
      <c r="AF670" s="175">
        <v>100</v>
      </c>
      <c r="AG670" s="401" t="s">
        <v>2179</v>
      </c>
      <c r="AH670" s="402" t="s">
        <v>2166</v>
      </c>
      <c r="AI670" s="341">
        <v>20</v>
      </c>
      <c r="AJ670" s="731" t="s">
        <v>2221</v>
      </c>
      <c r="AK670" s="404" t="s">
        <v>2166</v>
      </c>
      <c r="AL670" s="274">
        <v>20</v>
      </c>
      <c r="AM670" s="403" t="s">
        <v>2222</v>
      </c>
      <c r="AN670" s="404" t="s">
        <v>2213</v>
      </c>
      <c r="AO670" s="274">
        <v>30</v>
      </c>
      <c r="AP670" s="403" t="s">
        <v>2223</v>
      </c>
      <c r="AQ670" s="404" t="s">
        <v>2213</v>
      </c>
      <c r="AR670" s="274">
        <v>30</v>
      </c>
      <c r="AS670" s="403"/>
      <c r="AT670" s="406"/>
      <c r="AU670" s="276"/>
      <c r="AV670" s="179"/>
      <c r="AW670" s="165"/>
      <c r="AX670" s="180"/>
    </row>
    <row r="671" spans="1:50" s="47" customFormat="1" ht="64.95" customHeight="1" x14ac:dyDescent="0.25">
      <c r="A671" s="164">
        <v>1502</v>
      </c>
      <c r="B671" s="147" t="s">
        <v>2153</v>
      </c>
      <c r="C671" s="165">
        <v>8</v>
      </c>
      <c r="D671" s="228"/>
      <c r="E671" s="169" t="s">
        <v>2224</v>
      </c>
      <c r="F671" s="165">
        <v>2669</v>
      </c>
      <c r="G671" s="169" t="s">
        <v>2225</v>
      </c>
      <c r="H671" s="165">
        <v>2012</v>
      </c>
      <c r="I671" s="170" t="s">
        <v>2226</v>
      </c>
      <c r="J671" s="413">
        <v>208746.56</v>
      </c>
      <c r="K671" s="528" t="s">
        <v>2157</v>
      </c>
      <c r="L671" s="170" t="s">
        <v>2227</v>
      </c>
      <c r="M671" s="170" t="s">
        <v>2228</v>
      </c>
      <c r="N671" s="170" t="s">
        <v>2229</v>
      </c>
      <c r="O671" s="170" t="s">
        <v>2230</v>
      </c>
      <c r="P671" s="165" t="s">
        <v>2231</v>
      </c>
      <c r="Q671" s="165">
        <f t="shared" si="19"/>
        <v>27.23</v>
      </c>
      <c r="R671" s="165">
        <v>0</v>
      </c>
      <c r="S671" s="165">
        <v>6.14</v>
      </c>
      <c r="T671" s="165">
        <v>21.09</v>
      </c>
      <c r="U671" s="165">
        <f t="shared" si="20"/>
        <v>27.23</v>
      </c>
      <c r="V671" s="165">
        <v>80</v>
      </c>
      <c r="W671" s="165">
        <v>100</v>
      </c>
      <c r="X671" s="230" t="s">
        <v>2232</v>
      </c>
      <c r="Y671" s="165">
        <v>3</v>
      </c>
      <c r="Z671" s="165">
        <v>10</v>
      </c>
      <c r="AA671" s="165">
        <v>3</v>
      </c>
      <c r="AB671" s="165">
        <v>16</v>
      </c>
      <c r="AC671" s="165"/>
      <c r="AD671" s="165">
        <f t="shared" si="21"/>
        <v>21.09</v>
      </c>
      <c r="AE671" s="433">
        <v>5</v>
      </c>
      <c r="AF671" s="175">
        <v>80</v>
      </c>
      <c r="AG671" s="401" t="s">
        <v>2163</v>
      </c>
      <c r="AH671" s="402" t="s">
        <v>2164</v>
      </c>
      <c r="AI671" s="341">
        <v>67</v>
      </c>
      <c r="AJ671" s="403"/>
      <c r="AK671" s="404"/>
      <c r="AL671" s="274"/>
      <c r="AM671" s="403"/>
      <c r="AN671" s="404"/>
      <c r="AO671" s="274"/>
      <c r="AP671" s="403"/>
      <c r="AQ671" s="404"/>
      <c r="AR671" s="274"/>
      <c r="AS671" s="403" t="s">
        <v>2167</v>
      </c>
      <c r="AT671" s="406" t="s">
        <v>2168</v>
      </c>
      <c r="AU671" s="276">
        <v>33</v>
      </c>
      <c r="AV671" s="179"/>
      <c r="AW671" s="165"/>
      <c r="AX671" s="180"/>
    </row>
    <row r="672" spans="1:50" s="47" customFormat="1" ht="39.049999999999997" customHeight="1" x14ac:dyDescent="0.25">
      <c r="A672" s="164">
        <v>1502</v>
      </c>
      <c r="B672" s="147" t="s">
        <v>2153</v>
      </c>
      <c r="C672" s="165">
        <v>2</v>
      </c>
      <c r="D672" s="228"/>
      <c r="E672" s="169" t="s">
        <v>2233</v>
      </c>
      <c r="F672" s="165">
        <v>13200</v>
      </c>
      <c r="G672" s="169" t="s">
        <v>2234</v>
      </c>
      <c r="H672" s="165">
        <v>2012</v>
      </c>
      <c r="I672" s="170" t="s">
        <v>2235</v>
      </c>
      <c r="J672" s="413">
        <v>39270</v>
      </c>
      <c r="K672" s="528" t="s">
        <v>2157</v>
      </c>
      <c r="L672" s="170" t="s">
        <v>2158</v>
      </c>
      <c r="M672" s="170" t="s">
        <v>2159</v>
      </c>
      <c r="N672" s="170" t="s">
        <v>2236</v>
      </c>
      <c r="O672" s="170" t="s">
        <v>2237</v>
      </c>
      <c r="P672" s="165">
        <v>2843300</v>
      </c>
      <c r="Q672" s="165">
        <f t="shared" si="19"/>
        <v>28.04</v>
      </c>
      <c r="R672" s="165">
        <v>0</v>
      </c>
      <c r="S672" s="165">
        <v>1.1599999999999999</v>
      </c>
      <c r="T672" s="165">
        <v>26.88</v>
      </c>
      <c r="U672" s="165">
        <f t="shared" si="20"/>
        <v>28.04</v>
      </c>
      <c r="V672" s="165">
        <v>100</v>
      </c>
      <c r="W672" s="165">
        <v>100</v>
      </c>
      <c r="X672" s="230" t="s">
        <v>2238</v>
      </c>
      <c r="Y672" s="165">
        <v>4</v>
      </c>
      <c r="Z672" s="165">
        <v>8</v>
      </c>
      <c r="AA672" s="165">
        <v>2</v>
      </c>
      <c r="AB672" s="165">
        <v>16</v>
      </c>
      <c r="AC672" s="165"/>
      <c r="AD672" s="165">
        <f t="shared" si="21"/>
        <v>26.88</v>
      </c>
      <c r="AE672" s="433">
        <v>5</v>
      </c>
      <c r="AF672" s="175">
        <v>100</v>
      </c>
      <c r="AG672" s="401" t="s">
        <v>2163</v>
      </c>
      <c r="AH672" s="402" t="s">
        <v>2164</v>
      </c>
      <c r="AI672" s="341">
        <v>25</v>
      </c>
      <c r="AJ672" s="403"/>
      <c r="AK672" s="404"/>
      <c r="AL672" s="274"/>
      <c r="AM672" s="403"/>
      <c r="AN672" s="404"/>
      <c r="AO672" s="274"/>
      <c r="AP672" s="403"/>
      <c r="AQ672" s="404"/>
      <c r="AR672" s="274"/>
      <c r="AS672" s="403" t="s">
        <v>2239</v>
      </c>
      <c r="AT672" s="406" t="s">
        <v>2233</v>
      </c>
      <c r="AU672" s="276">
        <v>50</v>
      </c>
      <c r="AV672" s="179" t="s">
        <v>2240</v>
      </c>
      <c r="AW672" s="165" t="s">
        <v>2168</v>
      </c>
      <c r="AX672" s="180">
        <v>25</v>
      </c>
    </row>
    <row r="673" spans="1:50" s="47" customFormat="1" ht="117" customHeight="1" x14ac:dyDescent="0.25">
      <c r="A673" s="164">
        <v>1502</v>
      </c>
      <c r="B673" s="147" t="s">
        <v>2153</v>
      </c>
      <c r="C673" s="165">
        <v>3</v>
      </c>
      <c r="D673" s="228" t="s">
        <v>2165</v>
      </c>
      <c r="E673" s="169" t="s">
        <v>2213</v>
      </c>
      <c r="F673" s="165">
        <v>22315</v>
      </c>
      <c r="G673" s="169" t="s">
        <v>2241</v>
      </c>
      <c r="H673" s="165">
        <v>2011</v>
      </c>
      <c r="I673" s="170" t="s">
        <v>2242</v>
      </c>
      <c r="J673" s="413">
        <v>224100</v>
      </c>
      <c r="K673" s="528" t="s">
        <v>677</v>
      </c>
      <c r="L673" s="170" t="s">
        <v>2243</v>
      </c>
      <c r="M673" s="170" t="s">
        <v>2184</v>
      </c>
      <c r="N673" s="170" t="s">
        <v>2244</v>
      </c>
      <c r="O673" s="170" t="s">
        <v>2245</v>
      </c>
      <c r="P673" s="165" t="s">
        <v>2246</v>
      </c>
      <c r="Q673" s="165">
        <f t="shared" si="19"/>
        <v>32.64</v>
      </c>
      <c r="R673" s="165">
        <v>0</v>
      </c>
      <c r="S673" s="165">
        <v>6.59</v>
      </c>
      <c r="T673" s="165">
        <v>26.05</v>
      </c>
      <c r="U673" s="165">
        <f t="shared" si="20"/>
        <v>32.64</v>
      </c>
      <c r="V673" s="165">
        <v>100</v>
      </c>
      <c r="W673" s="165">
        <v>100</v>
      </c>
      <c r="X673" s="165" t="s">
        <v>2247</v>
      </c>
      <c r="Y673" s="165">
        <v>6</v>
      </c>
      <c r="Z673" s="165">
        <v>4</v>
      </c>
      <c r="AA673" s="165">
        <v>3</v>
      </c>
      <c r="AB673" s="165">
        <v>44</v>
      </c>
      <c r="AC673" s="165">
        <v>61</v>
      </c>
      <c r="AD673" s="165">
        <f t="shared" si="21"/>
        <v>26.05</v>
      </c>
      <c r="AE673" s="433">
        <v>5</v>
      </c>
      <c r="AF673" s="175">
        <v>100</v>
      </c>
      <c r="AG673" s="401" t="s">
        <v>2179</v>
      </c>
      <c r="AH673" s="402" t="s">
        <v>2166</v>
      </c>
      <c r="AI673" s="341">
        <v>100</v>
      </c>
      <c r="AJ673" s="403"/>
      <c r="AK673" s="404"/>
      <c r="AL673" s="274"/>
      <c r="AM673" s="403"/>
      <c r="AN673" s="404"/>
      <c r="AO673" s="274"/>
      <c r="AP673" s="403"/>
      <c r="AQ673" s="404"/>
      <c r="AR673" s="274"/>
      <c r="AS673" s="403"/>
      <c r="AT673" s="406"/>
      <c r="AU673" s="276"/>
      <c r="AV673" s="179"/>
      <c r="AW673" s="165"/>
      <c r="AX673" s="180"/>
    </row>
    <row r="674" spans="1:50" s="47" customFormat="1" ht="156.05000000000001" customHeight="1" x14ac:dyDescent="0.25">
      <c r="A674" s="164">
        <v>1502</v>
      </c>
      <c r="B674" s="147" t="s">
        <v>2153</v>
      </c>
      <c r="C674" s="165">
        <v>1</v>
      </c>
      <c r="D674" s="228" t="s">
        <v>2165</v>
      </c>
      <c r="E674" s="169" t="s">
        <v>2248</v>
      </c>
      <c r="F674" s="165">
        <v>33198</v>
      </c>
      <c r="G674" s="169" t="s">
        <v>2249</v>
      </c>
      <c r="H674" s="165">
        <v>2011</v>
      </c>
      <c r="I674" s="170" t="s">
        <v>2250</v>
      </c>
      <c r="J674" s="413">
        <v>555600</v>
      </c>
      <c r="K674" s="528" t="s">
        <v>677</v>
      </c>
      <c r="L674" s="170" t="s">
        <v>2251</v>
      </c>
      <c r="M674" s="170" t="s">
        <v>2252</v>
      </c>
      <c r="N674" s="170" t="s">
        <v>2253</v>
      </c>
      <c r="O674" s="170" t="s">
        <v>2254</v>
      </c>
      <c r="P674" s="165" t="s">
        <v>2255</v>
      </c>
      <c r="Q674" s="165">
        <f t="shared" si="19"/>
        <v>64.34</v>
      </c>
      <c r="R674" s="165">
        <v>0</v>
      </c>
      <c r="S674" s="165">
        <v>36.78</v>
      </c>
      <c r="T674" s="165">
        <v>27.56</v>
      </c>
      <c r="U674" s="165">
        <f t="shared" si="20"/>
        <v>64.34</v>
      </c>
      <c r="V674" s="165">
        <v>80</v>
      </c>
      <c r="W674" s="165">
        <v>100</v>
      </c>
      <c r="X674" s="230" t="s">
        <v>2256</v>
      </c>
      <c r="Y674" s="165">
        <v>3</v>
      </c>
      <c r="Z674" s="165">
        <v>3</v>
      </c>
      <c r="AA674" s="165">
        <v>2</v>
      </c>
      <c r="AB674" s="165">
        <v>4</v>
      </c>
      <c r="AC674" s="165">
        <v>64</v>
      </c>
      <c r="AD674" s="165">
        <f t="shared" si="21"/>
        <v>27.56</v>
      </c>
      <c r="AE674" s="433">
        <v>5</v>
      </c>
      <c r="AF674" s="175">
        <v>80</v>
      </c>
      <c r="AG674" s="401" t="s">
        <v>2179</v>
      </c>
      <c r="AH674" s="402" t="s">
        <v>2166</v>
      </c>
      <c r="AI674" s="341">
        <v>25</v>
      </c>
      <c r="AJ674" s="403" t="s">
        <v>2257</v>
      </c>
      <c r="AK674" s="404" t="s">
        <v>2258</v>
      </c>
      <c r="AL674" s="274">
        <v>40</v>
      </c>
      <c r="AM674" s="403" t="s">
        <v>2259</v>
      </c>
      <c r="AN674" s="404" t="s">
        <v>2258</v>
      </c>
      <c r="AO674" s="274">
        <v>5</v>
      </c>
      <c r="AP674" s="403" t="s">
        <v>2260</v>
      </c>
      <c r="AQ674" s="404" t="s">
        <v>2261</v>
      </c>
      <c r="AR674" s="274">
        <v>5</v>
      </c>
      <c r="AS674" s="403" t="s">
        <v>2262</v>
      </c>
      <c r="AT674" s="406" t="s">
        <v>2263</v>
      </c>
      <c r="AU674" s="276">
        <v>20</v>
      </c>
      <c r="AV674" s="179" t="s">
        <v>2167</v>
      </c>
      <c r="AW674" s="165" t="s">
        <v>2168</v>
      </c>
      <c r="AX674" s="180">
        <v>5</v>
      </c>
    </row>
    <row r="675" spans="1:50" s="47" customFormat="1" ht="91" customHeight="1" x14ac:dyDescent="0.25">
      <c r="A675" s="164">
        <v>1502</v>
      </c>
      <c r="B675" s="147" t="s">
        <v>2153</v>
      </c>
      <c r="C675" s="165">
        <v>7</v>
      </c>
      <c r="D675" s="228"/>
      <c r="E675" s="169" t="s">
        <v>2169</v>
      </c>
      <c r="F675" s="165">
        <v>21593</v>
      </c>
      <c r="G675" s="169" t="s">
        <v>2264</v>
      </c>
      <c r="H675" s="165">
        <v>2009</v>
      </c>
      <c r="I675" s="170" t="s">
        <v>2265</v>
      </c>
      <c r="J675" s="413">
        <v>24514</v>
      </c>
      <c r="K675" s="528" t="s">
        <v>2157</v>
      </c>
      <c r="L675" s="170" t="s">
        <v>2172</v>
      </c>
      <c r="M675" s="170" t="s">
        <v>2173</v>
      </c>
      <c r="N675" s="170" t="s">
        <v>2266</v>
      </c>
      <c r="O675" s="170" t="s">
        <v>2267</v>
      </c>
      <c r="P675" s="165">
        <v>2767500</v>
      </c>
      <c r="Q675" s="165">
        <f t="shared" si="19"/>
        <v>26.88</v>
      </c>
      <c r="R675" s="165">
        <v>0</v>
      </c>
      <c r="S675" s="165">
        <v>0.72</v>
      </c>
      <c r="T675" s="165">
        <v>26.16</v>
      </c>
      <c r="U675" s="165">
        <f t="shared" si="20"/>
        <v>26.88</v>
      </c>
      <c r="V675" s="165">
        <v>70</v>
      </c>
      <c r="W675" s="165">
        <v>100</v>
      </c>
      <c r="X675" s="230" t="s">
        <v>2268</v>
      </c>
      <c r="Y675" s="165">
        <v>3</v>
      </c>
      <c r="Z675" s="165">
        <v>10</v>
      </c>
      <c r="AA675" s="165">
        <v>4</v>
      </c>
      <c r="AB675" s="165">
        <v>16</v>
      </c>
      <c r="AC675" s="165"/>
      <c r="AD675" s="165">
        <f t="shared" si="21"/>
        <v>26.16</v>
      </c>
      <c r="AE675" s="433">
        <v>5</v>
      </c>
      <c r="AF675" s="175">
        <v>70</v>
      </c>
      <c r="AG675" s="401" t="s">
        <v>2179</v>
      </c>
      <c r="AH675" s="402" t="s">
        <v>2166</v>
      </c>
      <c r="AI675" s="341">
        <v>25</v>
      </c>
      <c r="AJ675" s="403"/>
      <c r="AK675" s="404"/>
      <c r="AL675" s="274"/>
      <c r="AM675" s="403"/>
      <c r="AN675" s="404"/>
      <c r="AO675" s="274"/>
      <c r="AP675" s="403"/>
      <c r="AQ675" s="404"/>
      <c r="AR675" s="274"/>
      <c r="AS675" s="403" t="s">
        <v>2167</v>
      </c>
      <c r="AT675" s="406" t="s">
        <v>2168</v>
      </c>
      <c r="AU675" s="276">
        <v>50</v>
      </c>
      <c r="AV675" s="179" t="s">
        <v>2269</v>
      </c>
      <c r="AW675" s="165" t="s">
        <v>2169</v>
      </c>
      <c r="AX675" s="180">
        <v>25</v>
      </c>
    </row>
    <row r="676" spans="1:50" s="47" customFormat="1" ht="91" customHeight="1" x14ac:dyDescent="0.25">
      <c r="A676" s="164">
        <v>1502</v>
      </c>
      <c r="B676" s="147" t="s">
        <v>2153</v>
      </c>
      <c r="C676" s="165">
        <v>3</v>
      </c>
      <c r="D676" s="228"/>
      <c r="E676" s="169" t="s">
        <v>2213</v>
      </c>
      <c r="F676" s="165">
        <v>22315</v>
      </c>
      <c r="G676" s="169" t="s">
        <v>2270</v>
      </c>
      <c r="H676" s="165">
        <v>2012</v>
      </c>
      <c r="I676" s="170" t="s">
        <v>2271</v>
      </c>
      <c r="J676" s="413">
        <v>53775.17</v>
      </c>
      <c r="K676" s="528" t="s">
        <v>2157</v>
      </c>
      <c r="L676" s="170" t="s">
        <v>2251</v>
      </c>
      <c r="M676" s="170" t="s">
        <v>2252</v>
      </c>
      <c r="N676" s="170" t="s">
        <v>2272</v>
      </c>
      <c r="O676" s="170" t="s">
        <v>2273</v>
      </c>
      <c r="P676" s="165">
        <v>2847800</v>
      </c>
      <c r="Q676" s="165">
        <f t="shared" si="19"/>
        <v>26.67</v>
      </c>
      <c r="R676" s="165">
        <v>0</v>
      </c>
      <c r="S676" s="165">
        <v>1.58</v>
      </c>
      <c r="T676" s="165">
        <v>25.09</v>
      </c>
      <c r="U676" s="165">
        <f t="shared" si="20"/>
        <v>26.67</v>
      </c>
      <c r="V676" s="165">
        <v>70</v>
      </c>
      <c r="W676" s="165">
        <v>100</v>
      </c>
      <c r="X676" s="230" t="s">
        <v>2274</v>
      </c>
      <c r="Y676" s="165">
        <v>3</v>
      </c>
      <c r="Z676" s="165">
        <v>11</v>
      </c>
      <c r="AA676" s="165">
        <v>4</v>
      </c>
      <c r="AB676" s="165">
        <v>44</v>
      </c>
      <c r="AC676" s="165"/>
      <c r="AD676" s="165">
        <f t="shared" si="21"/>
        <v>25.09</v>
      </c>
      <c r="AE676" s="433">
        <v>5</v>
      </c>
      <c r="AF676" s="175">
        <v>70</v>
      </c>
      <c r="AG676" s="401" t="s">
        <v>2163</v>
      </c>
      <c r="AH676" s="402" t="s">
        <v>2164</v>
      </c>
      <c r="AI676" s="341">
        <v>100</v>
      </c>
      <c r="AJ676" s="403"/>
      <c r="AK676" s="404"/>
      <c r="AL676" s="274"/>
      <c r="AM676" s="403"/>
      <c r="AN676" s="404"/>
      <c r="AO676" s="274"/>
      <c r="AP676" s="403"/>
      <c r="AQ676" s="404"/>
      <c r="AR676" s="274"/>
      <c r="AS676" s="403"/>
      <c r="AT676" s="406"/>
      <c r="AU676" s="276"/>
      <c r="AV676" s="179"/>
      <c r="AW676" s="165"/>
      <c r="AX676" s="180"/>
    </row>
    <row r="677" spans="1:50" s="47" customFormat="1" ht="130.05000000000001" customHeight="1" x14ac:dyDescent="0.25">
      <c r="A677" s="164">
        <v>1502</v>
      </c>
      <c r="B677" s="147" t="s">
        <v>2153</v>
      </c>
      <c r="C677" s="165">
        <v>3</v>
      </c>
      <c r="D677" s="228" t="s">
        <v>2163</v>
      </c>
      <c r="E677" s="169" t="s">
        <v>2213</v>
      </c>
      <c r="F677" s="165">
        <v>22315</v>
      </c>
      <c r="G677" s="169" t="s">
        <v>2275</v>
      </c>
      <c r="H677" s="165">
        <v>2009</v>
      </c>
      <c r="I677" s="170" t="s">
        <v>2276</v>
      </c>
      <c r="J677" s="413">
        <v>39962</v>
      </c>
      <c r="K677" s="528" t="s">
        <v>677</v>
      </c>
      <c r="L677" s="170" t="s">
        <v>2243</v>
      </c>
      <c r="M677" s="170" t="s">
        <v>2277</v>
      </c>
      <c r="N677" s="170" t="s">
        <v>2278</v>
      </c>
      <c r="O677" s="170" t="s">
        <v>2279</v>
      </c>
      <c r="P677" s="165" t="s">
        <v>2280</v>
      </c>
      <c r="Q677" s="165">
        <f t="shared" si="19"/>
        <v>27.23</v>
      </c>
      <c r="R677" s="165">
        <v>0</v>
      </c>
      <c r="S677" s="165">
        <v>1.18</v>
      </c>
      <c r="T677" s="165">
        <v>26.05</v>
      </c>
      <c r="U677" s="165">
        <f t="shared" si="20"/>
        <v>27.23</v>
      </c>
      <c r="V677" s="165">
        <v>100</v>
      </c>
      <c r="W677" s="165">
        <v>100</v>
      </c>
      <c r="X677" s="230" t="s">
        <v>2281</v>
      </c>
      <c r="Y677" s="165">
        <v>3</v>
      </c>
      <c r="Z677" s="165">
        <v>10</v>
      </c>
      <c r="AA677" s="165">
        <v>5</v>
      </c>
      <c r="AB677" s="165">
        <v>44</v>
      </c>
      <c r="AC677" s="165">
        <v>61</v>
      </c>
      <c r="AD677" s="165">
        <f t="shared" si="21"/>
        <v>26.05</v>
      </c>
      <c r="AE677" s="433">
        <v>5</v>
      </c>
      <c r="AF677" s="175">
        <v>100</v>
      </c>
      <c r="AG677" s="401" t="s">
        <v>2179</v>
      </c>
      <c r="AH677" s="402" t="s">
        <v>2166</v>
      </c>
      <c r="AI677" s="341">
        <v>30</v>
      </c>
      <c r="AJ677" s="403" t="s">
        <v>2222</v>
      </c>
      <c r="AK677" s="404" t="s">
        <v>2213</v>
      </c>
      <c r="AL677" s="274">
        <v>40</v>
      </c>
      <c r="AM677" s="403" t="s">
        <v>2223</v>
      </c>
      <c r="AN677" s="404" t="s">
        <v>2213</v>
      </c>
      <c r="AO677" s="274">
        <v>30</v>
      </c>
      <c r="AP677" s="403"/>
      <c r="AQ677" s="404"/>
      <c r="AR677" s="274"/>
      <c r="AS677" s="403"/>
      <c r="AT677" s="406"/>
      <c r="AU677" s="276"/>
      <c r="AV677" s="179"/>
      <c r="AW677" s="165"/>
      <c r="AX677" s="180"/>
    </row>
    <row r="678" spans="1:50" s="47" customFormat="1" ht="194.95" customHeight="1" x14ac:dyDescent="0.25">
      <c r="A678" s="164">
        <v>1502</v>
      </c>
      <c r="B678" s="147" t="s">
        <v>2153</v>
      </c>
      <c r="C678" s="165">
        <v>1</v>
      </c>
      <c r="D678" s="228"/>
      <c r="E678" s="169" t="s">
        <v>2282</v>
      </c>
      <c r="F678" s="165">
        <v>17970</v>
      </c>
      <c r="G678" s="169" t="s">
        <v>2283</v>
      </c>
      <c r="H678" s="165" t="s">
        <v>2284</v>
      </c>
      <c r="I678" s="170" t="s">
        <v>2285</v>
      </c>
      <c r="J678" s="413" t="s">
        <v>2286</v>
      </c>
      <c r="K678" s="528" t="s">
        <v>867</v>
      </c>
      <c r="L678" s="170" t="s">
        <v>2287</v>
      </c>
      <c r="M678" s="170" t="s">
        <v>2288</v>
      </c>
      <c r="N678" s="170" t="s">
        <v>2289</v>
      </c>
      <c r="O678" s="170" t="s">
        <v>2290</v>
      </c>
      <c r="P678" s="165" t="s">
        <v>2291</v>
      </c>
      <c r="Q678" s="165">
        <f t="shared" si="19"/>
        <v>31.200000000000003</v>
      </c>
      <c r="R678" s="165">
        <v>0</v>
      </c>
      <c r="S678" s="165">
        <v>5.15</v>
      </c>
      <c r="T678" s="165">
        <v>26.05</v>
      </c>
      <c r="U678" s="165">
        <f t="shared" si="20"/>
        <v>31.200000000000003</v>
      </c>
      <c r="V678" s="165">
        <v>100</v>
      </c>
      <c r="W678" s="165">
        <v>100</v>
      </c>
      <c r="X678" s="230" t="s">
        <v>2292</v>
      </c>
      <c r="Y678" s="165">
        <v>3</v>
      </c>
      <c r="Z678" s="165">
        <v>10</v>
      </c>
      <c r="AA678" s="165">
        <v>4</v>
      </c>
      <c r="AB678" s="165">
        <v>16</v>
      </c>
      <c r="AC678" s="165">
        <v>147</v>
      </c>
      <c r="AD678" s="165">
        <f t="shared" si="21"/>
        <v>26.05</v>
      </c>
      <c r="AE678" s="433">
        <v>5</v>
      </c>
      <c r="AF678" s="175">
        <v>100</v>
      </c>
      <c r="AG678" s="401" t="s">
        <v>2179</v>
      </c>
      <c r="AH678" s="402" t="s">
        <v>2166</v>
      </c>
      <c r="AI678" s="341">
        <v>50</v>
      </c>
      <c r="AJ678" s="403"/>
      <c r="AK678" s="404"/>
      <c r="AL678" s="274"/>
      <c r="AM678" s="403"/>
      <c r="AN678" s="404"/>
      <c r="AO678" s="274"/>
      <c r="AP678" s="403"/>
      <c r="AQ678" s="404"/>
      <c r="AR678" s="274"/>
      <c r="AS678" s="403" t="s">
        <v>2167</v>
      </c>
      <c r="AT678" s="406" t="s">
        <v>2168</v>
      </c>
      <c r="AU678" s="276">
        <v>50</v>
      </c>
      <c r="AV678" s="179"/>
      <c r="AW678" s="165"/>
      <c r="AX678" s="180"/>
    </row>
    <row r="679" spans="1:50" s="47" customFormat="1" ht="181.95" customHeight="1" x14ac:dyDescent="0.25">
      <c r="A679" s="164">
        <v>1502</v>
      </c>
      <c r="B679" s="147" t="s">
        <v>2153</v>
      </c>
      <c r="C679" s="165">
        <v>1</v>
      </c>
      <c r="D679" s="228"/>
      <c r="E679" s="169" t="s">
        <v>2263</v>
      </c>
      <c r="F679" s="165">
        <v>11292</v>
      </c>
      <c r="G679" s="169" t="s">
        <v>2293</v>
      </c>
      <c r="H679" s="165">
        <v>2007</v>
      </c>
      <c r="I679" s="170" t="s">
        <v>2294</v>
      </c>
      <c r="J679" s="413">
        <v>76344</v>
      </c>
      <c r="K679" s="528" t="s">
        <v>655</v>
      </c>
      <c r="L679" s="170" t="s">
        <v>2295</v>
      </c>
      <c r="M679" s="170" t="s">
        <v>2296</v>
      </c>
      <c r="N679" s="170" t="s">
        <v>2297</v>
      </c>
      <c r="O679" s="170" t="s">
        <v>2298</v>
      </c>
      <c r="P679" s="165" t="s">
        <v>2299</v>
      </c>
      <c r="Q679" s="165">
        <f t="shared" si="19"/>
        <v>30.55</v>
      </c>
      <c r="R679" s="165">
        <v>0</v>
      </c>
      <c r="S679" s="165">
        <v>2.25</v>
      </c>
      <c r="T679" s="165">
        <v>28.3</v>
      </c>
      <c r="U679" s="165">
        <f t="shared" si="20"/>
        <v>30.55</v>
      </c>
      <c r="V679" s="165">
        <v>80</v>
      </c>
      <c r="W679" s="165">
        <v>100</v>
      </c>
      <c r="X679" s="230" t="s">
        <v>2300</v>
      </c>
      <c r="Y679" s="165">
        <v>3</v>
      </c>
      <c r="Z679" s="165">
        <v>12</v>
      </c>
      <c r="AA679" s="165">
        <v>4</v>
      </c>
      <c r="AB679" s="165">
        <v>16</v>
      </c>
      <c r="AC679" s="165">
        <v>75</v>
      </c>
      <c r="AD679" s="165">
        <f t="shared" si="21"/>
        <v>28.3</v>
      </c>
      <c r="AE679" s="433">
        <v>5</v>
      </c>
      <c r="AF679" s="175">
        <v>80</v>
      </c>
      <c r="AG679" s="401" t="s">
        <v>2301</v>
      </c>
      <c r="AH679" s="402" t="s">
        <v>2302</v>
      </c>
      <c r="AI679" s="341">
        <v>30</v>
      </c>
      <c r="AJ679" s="403" t="s">
        <v>2303</v>
      </c>
      <c r="AK679" s="404" t="s">
        <v>2302</v>
      </c>
      <c r="AL679" s="274">
        <v>30</v>
      </c>
      <c r="AM679" s="403"/>
      <c r="AN679" s="404"/>
      <c r="AO679" s="274"/>
      <c r="AP679" s="403"/>
      <c r="AQ679" s="404"/>
      <c r="AR679" s="274"/>
      <c r="AS679" s="403" t="s">
        <v>2167</v>
      </c>
      <c r="AT679" s="406" t="s">
        <v>2168</v>
      </c>
      <c r="AU679" s="276">
        <v>40</v>
      </c>
      <c r="AV679" s="179"/>
      <c r="AW679" s="165"/>
      <c r="AX679" s="180"/>
    </row>
    <row r="680" spans="1:50" s="47" customFormat="1" ht="52.2" customHeight="1" x14ac:dyDescent="0.25">
      <c r="A680" s="164">
        <v>1502</v>
      </c>
      <c r="B680" s="147" t="s">
        <v>2153</v>
      </c>
      <c r="C680" s="165">
        <v>5</v>
      </c>
      <c r="D680" s="228"/>
      <c r="E680" s="169" t="s">
        <v>2304</v>
      </c>
      <c r="F680" s="165">
        <v>14926</v>
      </c>
      <c r="G680" s="169" t="s">
        <v>2305</v>
      </c>
      <c r="H680" s="165">
        <v>2015</v>
      </c>
      <c r="I680" s="170" t="s">
        <v>2306</v>
      </c>
      <c r="J680" s="413">
        <v>159281.29</v>
      </c>
      <c r="K680" s="528" t="s">
        <v>2157</v>
      </c>
      <c r="L680" s="170" t="s">
        <v>2307</v>
      </c>
      <c r="M680" s="170" t="s">
        <v>2308</v>
      </c>
      <c r="N680" s="170" t="s">
        <v>2309</v>
      </c>
      <c r="O680" s="170" t="s">
        <v>2310</v>
      </c>
      <c r="P680" s="165">
        <v>2959700</v>
      </c>
      <c r="Q680" s="165">
        <f t="shared" si="19"/>
        <v>46.129999999999995</v>
      </c>
      <c r="R680" s="165">
        <v>18.739999999999998</v>
      </c>
      <c r="S680" s="165">
        <v>4.68</v>
      </c>
      <c r="T680" s="165">
        <v>22.71</v>
      </c>
      <c r="U680" s="165">
        <f t="shared" si="20"/>
        <v>46.129999999999995</v>
      </c>
      <c r="V680" s="165">
        <v>29.58</v>
      </c>
      <c r="W680" s="165">
        <v>59.82</v>
      </c>
      <c r="X680" s="230" t="s">
        <v>2311</v>
      </c>
      <c r="Y680" s="165">
        <v>3</v>
      </c>
      <c r="Z680" s="165">
        <v>1</v>
      </c>
      <c r="AA680" s="165">
        <v>2</v>
      </c>
      <c r="AB680" s="165">
        <v>44</v>
      </c>
      <c r="AC680" s="165"/>
      <c r="AD680" s="165">
        <f t="shared" si="21"/>
        <v>22.71</v>
      </c>
      <c r="AE680" s="433">
        <v>5</v>
      </c>
      <c r="AF680" s="175">
        <v>0</v>
      </c>
      <c r="AG680" s="401" t="s">
        <v>2163</v>
      </c>
      <c r="AH680" s="402" t="s">
        <v>2164</v>
      </c>
      <c r="AI680" s="341">
        <v>100</v>
      </c>
      <c r="AJ680" s="403"/>
      <c r="AK680" s="404"/>
      <c r="AL680" s="274"/>
      <c r="AM680" s="403"/>
      <c r="AN680" s="404"/>
      <c r="AO680" s="274"/>
      <c r="AP680" s="403"/>
      <c r="AQ680" s="404"/>
      <c r="AR680" s="274"/>
      <c r="AS680" s="403"/>
      <c r="AT680" s="406"/>
      <c r="AU680" s="276"/>
      <c r="AV680" s="179"/>
      <c r="AW680" s="165"/>
      <c r="AX680" s="180"/>
    </row>
    <row r="681" spans="1:50" s="47" customFormat="1" ht="143.05000000000001" customHeight="1" x14ac:dyDescent="0.25">
      <c r="A681" s="164">
        <v>1502</v>
      </c>
      <c r="B681" s="147" t="s">
        <v>2153</v>
      </c>
      <c r="C681" s="165">
        <v>5</v>
      </c>
      <c r="D681" s="228"/>
      <c r="E681" s="169" t="s">
        <v>2304</v>
      </c>
      <c r="F681" s="165">
        <v>14926</v>
      </c>
      <c r="G681" s="169" t="s">
        <v>2312</v>
      </c>
      <c r="H681" s="165" t="s">
        <v>2313</v>
      </c>
      <c r="I681" s="170" t="s">
        <v>2314</v>
      </c>
      <c r="J681" s="413">
        <v>106279.26</v>
      </c>
      <c r="K681" s="528" t="s">
        <v>2157</v>
      </c>
      <c r="L681" s="170" t="s">
        <v>2307</v>
      </c>
      <c r="M681" s="170" t="s">
        <v>2308</v>
      </c>
      <c r="N681" s="170" t="s">
        <v>2315</v>
      </c>
      <c r="O681" s="170" t="s">
        <v>2316</v>
      </c>
      <c r="P681" s="165" t="s">
        <v>2317</v>
      </c>
      <c r="Q681" s="165">
        <f t="shared" si="19"/>
        <v>37.840000000000003</v>
      </c>
      <c r="R681" s="165">
        <v>12.1</v>
      </c>
      <c r="S681" s="165">
        <v>3.03</v>
      </c>
      <c r="T681" s="165">
        <v>22.71</v>
      </c>
      <c r="U681" s="165">
        <f t="shared" si="20"/>
        <v>37.840000000000003</v>
      </c>
      <c r="V681" s="165">
        <v>58.8</v>
      </c>
      <c r="W681" s="165">
        <v>59.7</v>
      </c>
      <c r="X681" s="230" t="s">
        <v>2318</v>
      </c>
      <c r="Y681" s="165">
        <v>5</v>
      </c>
      <c r="Z681" s="165">
        <v>1</v>
      </c>
      <c r="AA681" s="165">
        <v>2</v>
      </c>
      <c r="AB681" s="165">
        <v>44</v>
      </c>
      <c r="AC681" s="165"/>
      <c r="AD681" s="165">
        <f t="shared" si="21"/>
        <v>22.71</v>
      </c>
      <c r="AE681" s="433">
        <v>5</v>
      </c>
      <c r="AF681" s="175">
        <v>30</v>
      </c>
      <c r="AG681" s="401" t="s">
        <v>2163</v>
      </c>
      <c r="AH681" s="402" t="s">
        <v>2164</v>
      </c>
      <c r="AI681" s="341">
        <v>100</v>
      </c>
      <c r="AJ681" s="403"/>
      <c r="AK681" s="404"/>
      <c r="AL681" s="274"/>
      <c r="AM681" s="403"/>
      <c r="AN681" s="404"/>
      <c r="AO681" s="274"/>
      <c r="AP681" s="403"/>
      <c r="AQ681" s="404"/>
      <c r="AR681" s="274"/>
      <c r="AS681" s="403"/>
      <c r="AT681" s="406"/>
      <c r="AU681" s="276"/>
      <c r="AV681" s="179"/>
      <c r="AW681" s="165"/>
      <c r="AX681" s="180"/>
    </row>
    <row r="682" spans="1:50" s="47" customFormat="1" ht="91" customHeight="1" x14ac:dyDescent="0.25">
      <c r="A682" s="164">
        <v>1502</v>
      </c>
      <c r="B682" s="147" t="s">
        <v>2153</v>
      </c>
      <c r="C682" s="165">
        <v>5</v>
      </c>
      <c r="D682" s="228"/>
      <c r="E682" s="169" t="s">
        <v>2304</v>
      </c>
      <c r="F682" s="165">
        <v>14926</v>
      </c>
      <c r="G682" s="169" t="s">
        <v>2319</v>
      </c>
      <c r="H682" s="165">
        <v>2015</v>
      </c>
      <c r="I682" s="170" t="s">
        <v>2320</v>
      </c>
      <c r="J682" s="413">
        <v>70594.759999999995</v>
      </c>
      <c r="K682" s="528" t="s">
        <v>2157</v>
      </c>
      <c r="L682" s="170" t="s">
        <v>2307</v>
      </c>
      <c r="M682" s="170" t="s">
        <v>2308</v>
      </c>
      <c r="N682" s="170" t="s">
        <v>2321</v>
      </c>
      <c r="O682" s="170" t="s">
        <v>2322</v>
      </c>
      <c r="P682" s="165">
        <v>2959600</v>
      </c>
      <c r="Q682" s="165">
        <f t="shared" si="19"/>
        <v>33.1</v>
      </c>
      <c r="R682" s="165">
        <v>8.31</v>
      </c>
      <c r="S682" s="165">
        <v>2.08</v>
      </c>
      <c r="T682" s="165">
        <v>22.71</v>
      </c>
      <c r="U682" s="165">
        <f t="shared" si="20"/>
        <v>33.1</v>
      </c>
      <c r="V682" s="165">
        <v>8.33</v>
      </c>
      <c r="W682" s="165">
        <v>60</v>
      </c>
      <c r="X682" s="230" t="s">
        <v>2323</v>
      </c>
      <c r="Y682" s="165">
        <v>5</v>
      </c>
      <c r="Z682" s="165">
        <v>1</v>
      </c>
      <c r="AA682" s="165">
        <v>2</v>
      </c>
      <c r="AB682" s="165">
        <v>44</v>
      </c>
      <c r="AC682" s="165"/>
      <c r="AD682" s="165">
        <f t="shared" si="21"/>
        <v>22.71</v>
      </c>
      <c r="AE682" s="433">
        <v>5</v>
      </c>
      <c r="AF682" s="175">
        <v>0</v>
      </c>
      <c r="AG682" s="401" t="s">
        <v>2163</v>
      </c>
      <c r="AH682" s="402" t="s">
        <v>2164</v>
      </c>
      <c r="AI682" s="341">
        <v>100</v>
      </c>
      <c r="AJ682" s="403"/>
      <c r="AK682" s="404"/>
      <c r="AL682" s="274"/>
      <c r="AM682" s="403"/>
      <c r="AN682" s="404"/>
      <c r="AO682" s="274"/>
      <c r="AP682" s="403"/>
      <c r="AQ682" s="404"/>
      <c r="AR682" s="274"/>
      <c r="AS682" s="403"/>
      <c r="AT682" s="406"/>
      <c r="AU682" s="276"/>
      <c r="AV682" s="179"/>
      <c r="AW682" s="165"/>
      <c r="AX682" s="180"/>
    </row>
    <row r="683" spans="1:50" s="47" customFormat="1" ht="52.2" customHeight="1" x14ac:dyDescent="0.25">
      <c r="A683" s="164">
        <v>1502</v>
      </c>
      <c r="B683" s="147" t="s">
        <v>2153</v>
      </c>
      <c r="C683" s="165">
        <v>4</v>
      </c>
      <c r="D683" s="228"/>
      <c r="E683" s="169" t="s">
        <v>2324</v>
      </c>
      <c r="F683" s="165">
        <v>32104</v>
      </c>
      <c r="G683" s="169" t="s">
        <v>2325</v>
      </c>
      <c r="H683" s="165">
        <v>2015</v>
      </c>
      <c r="I683" s="170" t="s">
        <v>2326</v>
      </c>
      <c r="J683" s="413">
        <v>41920</v>
      </c>
      <c r="K683" s="528" t="s">
        <v>2157</v>
      </c>
      <c r="L683" s="170" t="s">
        <v>2327</v>
      </c>
      <c r="M683" s="170" t="s">
        <v>2328</v>
      </c>
      <c r="N683" s="170" t="s">
        <v>2329</v>
      </c>
      <c r="O683" s="170" t="s">
        <v>2330</v>
      </c>
      <c r="P683" s="165">
        <v>2922300</v>
      </c>
      <c r="Q683" s="165">
        <f t="shared" si="19"/>
        <v>47.930000000000007</v>
      </c>
      <c r="R683" s="165">
        <v>4.93</v>
      </c>
      <c r="S683" s="165">
        <v>1.23</v>
      </c>
      <c r="T683" s="165">
        <v>41.77</v>
      </c>
      <c r="U683" s="165">
        <f t="shared" si="20"/>
        <v>47.930000000000007</v>
      </c>
      <c r="V683" s="165">
        <v>62.5</v>
      </c>
      <c r="W683" s="165">
        <v>71.510000000000005</v>
      </c>
      <c r="X683" s="230" t="s">
        <v>2331</v>
      </c>
      <c r="Y683" s="165">
        <v>3</v>
      </c>
      <c r="Z683" s="165">
        <v>12</v>
      </c>
      <c r="AA683" s="165">
        <v>1.2</v>
      </c>
      <c r="AB683" s="165">
        <v>44</v>
      </c>
      <c r="AC683" s="165"/>
      <c r="AD683" s="165">
        <f t="shared" si="21"/>
        <v>41.77</v>
      </c>
      <c r="AE683" s="433">
        <v>5</v>
      </c>
      <c r="AF683" s="175">
        <v>80</v>
      </c>
      <c r="AG683" s="401" t="s">
        <v>2163</v>
      </c>
      <c r="AH683" s="402" t="s">
        <v>2164</v>
      </c>
      <c r="AI683" s="341">
        <v>60</v>
      </c>
      <c r="AJ683" s="403" t="s">
        <v>2165</v>
      </c>
      <c r="AK683" s="404" t="s">
        <v>2166</v>
      </c>
      <c r="AL683" s="274">
        <v>10</v>
      </c>
      <c r="AM683" s="403" t="s">
        <v>2332</v>
      </c>
      <c r="AN683" s="404" t="s">
        <v>2333</v>
      </c>
      <c r="AO683" s="274">
        <v>10</v>
      </c>
      <c r="AP683" s="403" t="s">
        <v>2334</v>
      </c>
      <c r="AQ683" s="404" t="s">
        <v>2335</v>
      </c>
      <c r="AR683" s="274">
        <v>10</v>
      </c>
      <c r="AS683" s="403" t="s">
        <v>2167</v>
      </c>
      <c r="AT683" s="406" t="s">
        <v>2168</v>
      </c>
      <c r="AU683" s="276">
        <v>10</v>
      </c>
      <c r="AV683" s="179"/>
      <c r="AW683" s="165"/>
      <c r="AX683" s="180"/>
    </row>
    <row r="684" spans="1:50" s="47" customFormat="1" ht="39.049999999999997" customHeight="1" x14ac:dyDescent="0.25">
      <c r="A684" s="164">
        <v>1502</v>
      </c>
      <c r="B684" s="147" t="s">
        <v>2153</v>
      </c>
      <c r="C684" s="165">
        <v>2</v>
      </c>
      <c r="D684" s="228"/>
      <c r="E684" s="169" t="s">
        <v>2336</v>
      </c>
      <c r="F684" s="165">
        <v>18494</v>
      </c>
      <c r="G684" s="169" t="s">
        <v>2337</v>
      </c>
      <c r="H684" s="165">
        <v>2015</v>
      </c>
      <c r="I684" s="170" t="s">
        <v>2338</v>
      </c>
      <c r="J684" s="413">
        <v>32563.84</v>
      </c>
      <c r="K684" s="528" t="s">
        <v>2157</v>
      </c>
      <c r="L684" s="170" t="s">
        <v>2339</v>
      </c>
      <c r="M684" s="170" t="s">
        <v>2340</v>
      </c>
      <c r="N684" s="170" t="s">
        <v>2341</v>
      </c>
      <c r="O684" s="170" t="s">
        <v>2342</v>
      </c>
      <c r="P684" s="165">
        <v>2910600</v>
      </c>
      <c r="Q684" s="165">
        <f t="shared" si="19"/>
        <v>27.71</v>
      </c>
      <c r="R684" s="165">
        <v>3.83</v>
      </c>
      <c r="S684" s="165">
        <v>0.96</v>
      </c>
      <c r="T684" s="165">
        <v>22.92</v>
      </c>
      <c r="U684" s="165">
        <f t="shared" si="20"/>
        <v>27.71</v>
      </c>
      <c r="V684" s="165">
        <v>100</v>
      </c>
      <c r="W684" s="165">
        <v>74.849999999999994</v>
      </c>
      <c r="X684" s="230" t="s">
        <v>2343</v>
      </c>
      <c r="Y684" s="165">
        <v>1</v>
      </c>
      <c r="Z684" s="165">
        <v>4</v>
      </c>
      <c r="AA684" s="165">
        <v>2</v>
      </c>
      <c r="AB684" s="165">
        <v>44</v>
      </c>
      <c r="AC684" s="165"/>
      <c r="AD684" s="165">
        <f t="shared" si="21"/>
        <v>22.92</v>
      </c>
      <c r="AE684" s="433">
        <v>5</v>
      </c>
      <c r="AF684" s="175">
        <v>100</v>
      </c>
      <c r="AG684" s="401" t="s">
        <v>2163</v>
      </c>
      <c r="AH684" s="402" t="s">
        <v>2164</v>
      </c>
      <c r="AI684" s="341">
        <v>80</v>
      </c>
      <c r="AJ684" s="403"/>
      <c r="AK684" s="404"/>
      <c r="AL684" s="274"/>
      <c r="AM684" s="403"/>
      <c r="AN684" s="404"/>
      <c r="AO684" s="274"/>
      <c r="AP684" s="403"/>
      <c r="AQ684" s="404"/>
      <c r="AR684" s="274"/>
      <c r="AS684" s="403" t="s">
        <v>2344</v>
      </c>
      <c r="AT684" s="406" t="s">
        <v>2168</v>
      </c>
      <c r="AU684" s="276">
        <v>20</v>
      </c>
      <c r="AV684" s="179"/>
      <c r="AW684" s="165"/>
      <c r="AX684" s="180"/>
    </row>
    <row r="685" spans="1:50" s="47" customFormat="1" ht="52.2" customHeight="1" x14ac:dyDescent="0.25">
      <c r="A685" s="164">
        <v>1502</v>
      </c>
      <c r="B685" s="147" t="s">
        <v>2153</v>
      </c>
      <c r="C685" s="165">
        <v>4</v>
      </c>
      <c r="D685" s="228"/>
      <c r="E685" s="169" t="s">
        <v>2324</v>
      </c>
      <c r="F685" s="165">
        <v>32104</v>
      </c>
      <c r="G685" s="169" t="s">
        <v>2345</v>
      </c>
      <c r="H685" s="165">
        <v>2015</v>
      </c>
      <c r="I685" s="170" t="s">
        <v>2346</v>
      </c>
      <c r="J685" s="413">
        <v>55037.7</v>
      </c>
      <c r="K685" s="528" t="s">
        <v>2157</v>
      </c>
      <c r="L685" s="170" t="s">
        <v>2327</v>
      </c>
      <c r="M685" s="170" t="s">
        <v>2328</v>
      </c>
      <c r="N685" s="170" t="s">
        <v>2347</v>
      </c>
      <c r="O685" s="170" t="s">
        <v>2348</v>
      </c>
      <c r="P685" s="165" t="s">
        <v>2349</v>
      </c>
      <c r="Q685" s="165">
        <f t="shared" si="19"/>
        <v>49.870000000000005</v>
      </c>
      <c r="R685" s="165">
        <v>6.48</v>
      </c>
      <c r="S685" s="165">
        <v>1.62</v>
      </c>
      <c r="T685" s="165">
        <v>41.77</v>
      </c>
      <c r="U685" s="165">
        <f t="shared" si="20"/>
        <v>49.870000000000005</v>
      </c>
      <c r="V685" s="165">
        <v>100</v>
      </c>
      <c r="W685" s="165">
        <v>74.849999999999994</v>
      </c>
      <c r="X685" s="230" t="s">
        <v>2350</v>
      </c>
      <c r="Y685" s="165">
        <v>6</v>
      </c>
      <c r="Z685" s="165">
        <v>4</v>
      </c>
      <c r="AA685" s="165">
        <v>1</v>
      </c>
      <c r="AB685" s="165">
        <v>44</v>
      </c>
      <c r="AC685" s="165"/>
      <c r="AD685" s="165">
        <f t="shared" si="21"/>
        <v>41.77</v>
      </c>
      <c r="AE685" s="433">
        <v>5</v>
      </c>
      <c r="AF685" s="175">
        <v>100</v>
      </c>
      <c r="AG685" s="401" t="s">
        <v>2163</v>
      </c>
      <c r="AH685" s="402" t="s">
        <v>2164</v>
      </c>
      <c r="AI685" s="341">
        <v>50</v>
      </c>
      <c r="AJ685" s="403" t="s">
        <v>2165</v>
      </c>
      <c r="AK685" s="404" t="s">
        <v>2166</v>
      </c>
      <c r="AL685" s="274">
        <v>20</v>
      </c>
      <c r="AM685" s="403" t="s">
        <v>2332</v>
      </c>
      <c r="AN685" s="404" t="s">
        <v>2333</v>
      </c>
      <c r="AO685" s="274">
        <v>10</v>
      </c>
      <c r="AP685" s="403" t="s">
        <v>2334</v>
      </c>
      <c r="AQ685" s="404" t="s">
        <v>2335</v>
      </c>
      <c r="AR685" s="274">
        <v>10</v>
      </c>
      <c r="AS685" s="403" t="s">
        <v>2167</v>
      </c>
      <c r="AT685" s="406" t="s">
        <v>2168</v>
      </c>
      <c r="AU685" s="276">
        <v>10</v>
      </c>
      <c r="AV685" s="179"/>
      <c r="AW685" s="165"/>
      <c r="AX685" s="180"/>
    </row>
    <row r="686" spans="1:50" s="47" customFormat="1" ht="181.95" customHeight="1" x14ac:dyDescent="0.25">
      <c r="A686" s="164">
        <v>1502</v>
      </c>
      <c r="B686" s="147" t="s">
        <v>2153</v>
      </c>
      <c r="C686" s="165">
        <v>1</v>
      </c>
      <c r="D686" s="228"/>
      <c r="E686" s="169" t="s">
        <v>2351</v>
      </c>
      <c r="F686" s="165">
        <v>35413</v>
      </c>
      <c r="G686" s="169" t="s">
        <v>2352</v>
      </c>
      <c r="H686" s="165">
        <v>2016</v>
      </c>
      <c r="I686" s="170" t="s">
        <v>2353</v>
      </c>
      <c r="J686" s="413">
        <v>69090.52</v>
      </c>
      <c r="K686" s="528" t="s">
        <v>2157</v>
      </c>
      <c r="L686" s="170" t="s">
        <v>2354</v>
      </c>
      <c r="M686" s="170" t="s">
        <v>2355</v>
      </c>
      <c r="N686" s="170" t="s">
        <v>2356</v>
      </c>
      <c r="O686" s="170" t="s">
        <v>2357</v>
      </c>
      <c r="P686" s="165" t="s">
        <v>2358</v>
      </c>
      <c r="Q686" s="165">
        <f t="shared" si="19"/>
        <v>38.46</v>
      </c>
      <c r="R686" s="165">
        <v>8.1300000000000008</v>
      </c>
      <c r="S686" s="165">
        <v>2.0299999999999998</v>
      </c>
      <c r="T686" s="165">
        <v>28.3</v>
      </c>
      <c r="U686" s="165">
        <f t="shared" si="20"/>
        <v>38.46</v>
      </c>
      <c r="V686" s="165">
        <v>30</v>
      </c>
      <c r="W686" s="165">
        <v>55</v>
      </c>
      <c r="X686" s="230" t="s">
        <v>2359</v>
      </c>
      <c r="Y686" s="165">
        <v>3</v>
      </c>
      <c r="Z686" s="165">
        <v>10</v>
      </c>
      <c r="AA686" s="165">
        <v>2</v>
      </c>
      <c r="AB686" s="165">
        <v>16</v>
      </c>
      <c r="AC686" s="165"/>
      <c r="AD686" s="165">
        <f t="shared" si="21"/>
        <v>28.3</v>
      </c>
      <c r="AE686" s="433">
        <v>5</v>
      </c>
      <c r="AF686" s="175">
        <v>100</v>
      </c>
      <c r="AG686" s="401" t="s">
        <v>2163</v>
      </c>
      <c r="AH686" s="402" t="s">
        <v>2164</v>
      </c>
      <c r="AI686" s="341">
        <v>70</v>
      </c>
      <c r="AJ686" s="403" t="s">
        <v>2165</v>
      </c>
      <c r="AK686" s="404" t="s">
        <v>2166</v>
      </c>
      <c r="AL686" s="274">
        <v>25</v>
      </c>
      <c r="AM686" s="403"/>
      <c r="AN686" s="404"/>
      <c r="AO686" s="274"/>
      <c r="AP686" s="403"/>
      <c r="AQ686" s="404"/>
      <c r="AR686" s="274"/>
      <c r="AS686" s="403" t="s">
        <v>2167</v>
      </c>
      <c r="AT686" s="406" t="s">
        <v>2168</v>
      </c>
      <c r="AU686" s="276">
        <v>5</v>
      </c>
      <c r="AV686" s="179"/>
      <c r="AW686" s="165"/>
      <c r="AX686" s="180"/>
    </row>
    <row r="687" spans="1:50" s="47" customFormat="1" ht="91.55" customHeight="1" x14ac:dyDescent="0.25">
      <c r="A687" s="164">
        <v>1502</v>
      </c>
      <c r="B687" s="147" t="s">
        <v>2153</v>
      </c>
      <c r="C687" s="165">
        <v>4</v>
      </c>
      <c r="D687" s="228"/>
      <c r="E687" s="169" t="s">
        <v>2360</v>
      </c>
      <c r="F687" s="165">
        <v>51145</v>
      </c>
      <c r="G687" s="169" t="s">
        <v>2361</v>
      </c>
      <c r="H687" s="165">
        <v>2016</v>
      </c>
      <c r="I687" s="170" t="s">
        <v>2362</v>
      </c>
      <c r="J687" s="413">
        <v>36563.33</v>
      </c>
      <c r="K687" s="528" t="s">
        <v>2157</v>
      </c>
      <c r="L687" s="170" t="s">
        <v>2363</v>
      </c>
      <c r="M687" s="170" t="s">
        <v>2364</v>
      </c>
      <c r="N687" s="170" t="s">
        <v>2365</v>
      </c>
      <c r="O687" s="170" t="s">
        <v>2366</v>
      </c>
      <c r="P687" s="165">
        <v>3001300</v>
      </c>
      <c r="Q687" s="165">
        <f t="shared" si="19"/>
        <v>2.41</v>
      </c>
      <c r="R687" s="165">
        <v>1.43</v>
      </c>
      <c r="S687" s="165">
        <v>0.36</v>
      </c>
      <c r="T687" s="165">
        <v>0.62</v>
      </c>
      <c r="U687" s="165">
        <f t="shared" si="20"/>
        <v>2.41</v>
      </c>
      <c r="V687" s="165">
        <v>100</v>
      </c>
      <c r="W687" s="165">
        <v>46.67</v>
      </c>
      <c r="X687" s="230" t="s">
        <v>2367</v>
      </c>
      <c r="Y687" s="165">
        <v>1</v>
      </c>
      <c r="Z687" s="165">
        <v>4</v>
      </c>
      <c r="AA687" s="165">
        <v>4</v>
      </c>
      <c r="AB687" s="165">
        <v>44</v>
      </c>
      <c r="AC687" s="165"/>
      <c r="AD687" s="165">
        <f t="shared" si="21"/>
        <v>0.62</v>
      </c>
      <c r="AE687" s="433">
        <v>5</v>
      </c>
      <c r="AF687" s="175">
        <v>100</v>
      </c>
      <c r="AG687" s="401" t="s">
        <v>2163</v>
      </c>
      <c r="AH687" s="402" t="s">
        <v>2164</v>
      </c>
      <c r="AI687" s="341">
        <v>30</v>
      </c>
      <c r="AJ687" s="403" t="s">
        <v>2165</v>
      </c>
      <c r="AK687" s="404" t="s">
        <v>2166</v>
      </c>
      <c r="AL687" s="274">
        <v>20</v>
      </c>
      <c r="AM687" s="403" t="s">
        <v>2368</v>
      </c>
      <c r="AN687" s="404" t="s">
        <v>2335</v>
      </c>
      <c r="AO687" s="274">
        <v>25</v>
      </c>
      <c r="AP687" s="403" t="s">
        <v>2334</v>
      </c>
      <c r="AQ687" s="404" t="s">
        <v>2335</v>
      </c>
      <c r="AR687" s="274">
        <v>25</v>
      </c>
      <c r="AS687" s="403"/>
      <c r="AT687" s="406"/>
      <c r="AU687" s="276"/>
      <c r="AV687" s="179"/>
      <c r="AW687" s="165"/>
      <c r="AX687" s="180"/>
    </row>
    <row r="688" spans="1:50" s="47" customFormat="1" ht="117" customHeight="1" x14ac:dyDescent="0.25">
      <c r="A688" s="164">
        <v>1502</v>
      </c>
      <c r="B688" s="147" t="s">
        <v>2153</v>
      </c>
      <c r="C688" s="165">
        <v>1</v>
      </c>
      <c r="D688" s="228"/>
      <c r="E688" s="169" t="s">
        <v>2369</v>
      </c>
      <c r="F688" s="165">
        <v>27655</v>
      </c>
      <c r="G688" s="169" t="s">
        <v>2370</v>
      </c>
      <c r="H688" s="165">
        <v>2017</v>
      </c>
      <c r="I688" s="170" t="s">
        <v>2371</v>
      </c>
      <c r="J688" s="413">
        <v>90161.44</v>
      </c>
      <c r="K688" s="528" t="s">
        <v>2157</v>
      </c>
      <c r="L688" s="170" t="s">
        <v>2354</v>
      </c>
      <c r="M688" s="170" t="s">
        <v>2355</v>
      </c>
      <c r="N688" s="170" t="s">
        <v>2372</v>
      </c>
      <c r="O688" s="170" t="s">
        <v>2373</v>
      </c>
      <c r="P688" s="165" t="s">
        <v>2374</v>
      </c>
      <c r="Q688" s="165">
        <f t="shared" si="19"/>
        <v>41.45</v>
      </c>
      <c r="R688" s="165">
        <v>10.52</v>
      </c>
      <c r="S688" s="165">
        <v>2.63</v>
      </c>
      <c r="T688" s="165">
        <v>28.3</v>
      </c>
      <c r="U688" s="165">
        <f t="shared" si="20"/>
        <v>41.45</v>
      </c>
      <c r="V688" s="165">
        <v>100</v>
      </c>
      <c r="W688" s="165">
        <v>31.57</v>
      </c>
      <c r="X688" s="230" t="s">
        <v>2375</v>
      </c>
      <c r="Y688" s="165">
        <v>3</v>
      </c>
      <c r="Z688" s="165">
        <v>12</v>
      </c>
      <c r="AA688" s="165">
        <v>3</v>
      </c>
      <c r="AB688" s="165">
        <v>16</v>
      </c>
      <c r="AC688" s="165"/>
      <c r="AD688" s="165">
        <f t="shared" si="21"/>
        <v>28.3</v>
      </c>
      <c r="AE688" s="433">
        <v>5</v>
      </c>
      <c r="AF688" s="175">
        <v>100</v>
      </c>
      <c r="AG688" s="401" t="s">
        <v>2163</v>
      </c>
      <c r="AH688" s="402" t="s">
        <v>2164</v>
      </c>
      <c r="AI688" s="341">
        <v>50</v>
      </c>
      <c r="AJ688" s="403" t="s">
        <v>2165</v>
      </c>
      <c r="AK688" s="404" t="s">
        <v>2166</v>
      </c>
      <c r="AL688" s="274">
        <v>30</v>
      </c>
      <c r="AM688" s="403" t="s">
        <v>2257</v>
      </c>
      <c r="AN688" s="404" t="s">
        <v>2258</v>
      </c>
      <c r="AO688" s="274">
        <v>10</v>
      </c>
      <c r="AP688" s="403"/>
      <c r="AQ688" s="404"/>
      <c r="AR688" s="274"/>
      <c r="AS688" s="403" t="s">
        <v>2376</v>
      </c>
      <c r="AT688" s="406" t="s">
        <v>2168</v>
      </c>
      <c r="AU688" s="276">
        <v>5</v>
      </c>
      <c r="AV688" s="179" t="s">
        <v>2167</v>
      </c>
      <c r="AW688" s="165" t="s">
        <v>2168</v>
      </c>
      <c r="AX688" s="180">
        <v>5</v>
      </c>
    </row>
    <row r="689" spans="1:50" s="47" customFormat="1" ht="77.95" customHeight="1" x14ac:dyDescent="0.25">
      <c r="A689" s="164">
        <v>1502</v>
      </c>
      <c r="B689" s="147" t="s">
        <v>2153</v>
      </c>
      <c r="C689" s="165">
        <v>7</v>
      </c>
      <c r="D689" s="228"/>
      <c r="E689" s="169" t="s">
        <v>2377</v>
      </c>
      <c r="F689" s="165">
        <v>39821</v>
      </c>
      <c r="G689" s="169" t="s">
        <v>2378</v>
      </c>
      <c r="H689" s="165">
        <v>2017</v>
      </c>
      <c r="I689" s="170" t="s">
        <v>2379</v>
      </c>
      <c r="J689" s="413">
        <v>19008.509999999998</v>
      </c>
      <c r="K689" s="528" t="s">
        <v>2157</v>
      </c>
      <c r="L689" s="170" t="s">
        <v>2354</v>
      </c>
      <c r="M689" s="170" t="s">
        <v>2355</v>
      </c>
      <c r="N689" s="170" t="s">
        <v>2380</v>
      </c>
      <c r="O689" s="170" t="s">
        <v>2381</v>
      </c>
      <c r="P689" s="165">
        <v>3020100</v>
      </c>
      <c r="Q689" s="165">
        <f t="shared" si="19"/>
        <v>49.44</v>
      </c>
      <c r="R689" s="165">
        <v>2.2400000000000002</v>
      </c>
      <c r="S689" s="165">
        <v>0.56000000000000005</v>
      </c>
      <c r="T689" s="165">
        <v>46.64</v>
      </c>
      <c r="U689" s="165">
        <f t="shared" si="20"/>
        <v>49.44</v>
      </c>
      <c r="V689" s="165">
        <v>56.67</v>
      </c>
      <c r="W689" s="165">
        <v>31.57</v>
      </c>
      <c r="X689" s="165" t="s">
        <v>2382</v>
      </c>
      <c r="Y689" s="165">
        <v>3</v>
      </c>
      <c r="Z689" s="165">
        <v>12</v>
      </c>
      <c r="AA689" s="165"/>
      <c r="AB689" s="165">
        <v>16</v>
      </c>
      <c r="AC689" s="165"/>
      <c r="AD689" s="165">
        <f t="shared" si="21"/>
        <v>46.64</v>
      </c>
      <c r="AE689" s="433">
        <v>5</v>
      </c>
      <c r="AF689" s="175">
        <v>80</v>
      </c>
      <c r="AG689" s="401" t="s">
        <v>2163</v>
      </c>
      <c r="AH689" s="402" t="s">
        <v>2164</v>
      </c>
      <c r="AI689" s="341">
        <v>40</v>
      </c>
      <c r="AJ689" s="403" t="s">
        <v>2165</v>
      </c>
      <c r="AK689" s="404" t="s">
        <v>2166</v>
      </c>
      <c r="AL689" s="274">
        <v>20</v>
      </c>
      <c r="AM689" s="403" t="s">
        <v>2383</v>
      </c>
      <c r="AN689" s="404" t="s">
        <v>2169</v>
      </c>
      <c r="AO689" s="274">
        <v>15</v>
      </c>
      <c r="AP689" s="403"/>
      <c r="AQ689" s="404"/>
      <c r="AR689" s="274"/>
      <c r="AS689" s="403" t="s">
        <v>2167</v>
      </c>
      <c r="AT689" s="406" t="s">
        <v>2168</v>
      </c>
      <c r="AU689" s="276">
        <v>25</v>
      </c>
      <c r="AV689" s="179"/>
      <c r="AW689" s="165"/>
      <c r="AX689" s="180"/>
    </row>
    <row r="690" spans="1:50" s="47" customFormat="1" ht="52.2" customHeight="1" x14ac:dyDescent="0.25">
      <c r="A690" s="164">
        <v>1502</v>
      </c>
      <c r="B690" s="147" t="s">
        <v>2153</v>
      </c>
      <c r="C690" s="165">
        <v>6</v>
      </c>
      <c r="D690" s="228"/>
      <c r="E690" s="169" t="s">
        <v>2164</v>
      </c>
      <c r="F690" s="165">
        <v>20631</v>
      </c>
      <c r="G690" s="169" t="s">
        <v>2384</v>
      </c>
      <c r="H690" s="165">
        <v>2017</v>
      </c>
      <c r="I690" s="170" t="s">
        <v>2385</v>
      </c>
      <c r="J690" s="413">
        <v>91997.64</v>
      </c>
      <c r="K690" s="528" t="s">
        <v>2157</v>
      </c>
      <c r="L690" s="732" t="s">
        <v>2354</v>
      </c>
      <c r="M690" s="732" t="s">
        <v>2355</v>
      </c>
      <c r="N690" s="732" t="s">
        <v>2386</v>
      </c>
      <c r="O690" s="732" t="s">
        <v>2387</v>
      </c>
      <c r="P690" s="165">
        <v>3016900</v>
      </c>
      <c r="Q690" s="165">
        <f t="shared" si="19"/>
        <v>55.300000000000004</v>
      </c>
      <c r="R690" s="165">
        <v>10.82</v>
      </c>
      <c r="S690" s="165">
        <v>2.71</v>
      </c>
      <c r="T690" s="165">
        <v>41.77</v>
      </c>
      <c r="U690" s="165">
        <f t="shared" si="20"/>
        <v>55.300000000000004</v>
      </c>
      <c r="V690" s="165">
        <v>33.33</v>
      </c>
      <c r="W690" s="165">
        <v>35</v>
      </c>
      <c r="X690" s="165" t="s">
        <v>2388</v>
      </c>
      <c r="Y690" s="165">
        <v>3</v>
      </c>
      <c r="Z690" s="165">
        <v>10</v>
      </c>
      <c r="AA690" s="165">
        <v>3</v>
      </c>
      <c r="AB690" s="165">
        <v>16</v>
      </c>
      <c r="AC690" s="165"/>
      <c r="AD690" s="165">
        <f t="shared" si="21"/>
        <v>41.77</v>
      </c>
      <c r="AE690" s="433">
        <v>5</v>
      </c>
      <c r="AF690" s="175">
        <v>0</v>
      </c>
      <c r="AG690" s="401" t="s">
        <v>2163</v>
      </c>
      <c r="AH690" s="402" t="s">
        <v>2164</v>
      </c>
      <c r="AI690" s="341">
        <v>40</v>
      </c>
      <c r="AJ690" s="403" t="s">
        <v>2165</v>
      </c>
      <c r="AK690" s="404" t="s">
        <v>2166</v>
      </c>
      <c r="AL690" s="274">
        <v>40</v>
      </c>
      <c r="AM690" s="403"/>
      <c r="AN690" s="404"/>
      <c r="AO690" s="274"/>
      <c r="AP690" s="403"/>
      <c r="AQ690" s="404"/>
      <c r="AR690" s="274"/>
      <c r="AS690" s="403" t="s">
        <v>2167</v>
      </c>
      <c r="AT690" s="406" t="s">
        <v>2168</v>
      </c>
      <c r="AU690" s="276">
        <v>20</v>
      </c>
      <c r="AV690" s="179"/>
      <c r="AW690" s="165"/>
      <c r="AX690" s="180"/>
    </row>
    <row r="691" spans="1:50" s="47" customFormat="1" ht="117" customHeight="1" x14ac:dyDescent="0.25">
      <c r="A691" s="164">
        <v>1502</v>
      </c>
      <c r="B691" s="147" t="s">
        <v>2153</v>
      </c>
      <c r="C691" s="165">
        <v>5</v>
      </c>
      <c r="D691" s="228"/>
      <c r="E691" s="169" t="s">
        <v>2180</v>
      </c>
      <c r="F691" s="165">
        <v>13411</v>
      </c>
      <c r="G691" s="169" t="s">
        <v>2389</v>
      </c>
      <c r="H691" s="165">
        <v>2017</v>
      </c>
      <c r="I691" s="170" t="s">
        <v>2390</v>
      </c>
      <c r="J691" s="413">
        <v>53096.4</v>
      </c>
      <c r="K691" s="528" t="s">
        <v>2157</v>
      </c>
      <c r="L691" s="170" t="s">
        <v>2158</v>
      </c>
      <c r="M691" s="170" t="s">
        <v>2159</v>
      </c>
      <c r="N691" s="170" t="s">
        <v>2391</v>
      </c>
      <c r="O691" s="170" t="s">
        <v>2392</v>
      </c>
      <c r="P691" s="165">
        <v>3016500</v>
      </c>
      <c r="Q691" s="165">
        <f t="shared" si="19"/>
        <v>36.11</v>
      </c>
      <c r="R691" s="165">
        <v>6.25</v>
      </c>
      <c r="S691" s="165">
        <v>1.56</v>
      </c>
      <c r="T691" s="165">
        <v>28.3</v>
      </c>
      <c r="U691" s="165">
        <f t="shared" si="20"/>
        <v>36.11</v>
      </c>
      <c r="V691" s="165">
        <v>42.08</v>
      </c>
      <c r="W691" s="165">
        <v>33.229999999999997</v>
      </c>
      <c r="X691" s="165" t="s">
        <v>2393</v>
      </c>
      <c r="Y691" s="165">
        <v>6</v>
      </c>
      <c r="Z691" s="165">
        <v>4</v>
      </c>
      <c r="AA691" s="165">
        <v>3</v>
      </c>
      <c r="AB691" s="165">
        <v>16</v>
      </c>
      <c r="AC691" s="165"/>
      <c r="AD691" s="165">
        <f t="shared" si="21"/>
        <v>28.3</v>
      </c>
      <c r="AE691" s="433">
        <v>5</v>
      </c>
      <c r="AF691" s="175">
        <v>40</v>
      </c>
      <c r="AG691" s="401" t="s">
        <v>2163</v>
      </c>
      <c r="AH691" s="402" t="s">
        <v>2164</v>
      </c>
      <c r="AI691" s="341">
        <v>20</v>
      </c>
      <c r="AJ691" s="403" t="s">
        <v>2165</v>
      </c>
      <c r="AK691" s="404" t="s">
        <v>2166</v>
      </c>
      <c r="AL691" s="274">
        <v>20</v>
      </c>
      <c r="AM691" s="403"/>
      <c r="AN691" s="404"/>
      <c r="AO691" s="274"/>
      <c r="AP691" s="403"/>
      <c r="AQ691" s="404"/>
      <c r="AR691" s="274"/>
      <c r="AS691" s="403" t="s">
        <v>2167</v>
      </c>
      <c r="AT691" s="406" t="s">
        <v>2168</v>
      </c>
      <c r="AU691" s="276">
        <v>60</v>
      </c>
      <c r="AV691" s="179"/>
      <c r="AW691" s="165"/>
      <c r="AX691" s="180"/>
    </row>
    <row r="692" spans="1:50" s="47" customFormat="1" ht="64.95" customHeight="1" x14ac:dyDescent="0.25">
      <c r="A692" s="164">
        <v>1502</v>
      </c>
      <c r="B692" s="147" t="s">
        <v>2153</v>
      </c>
      <c r="C692" s="165">
        <v>4</v>
      </c>
      <c r="D692" s="228"/>
      <c r="E692" s="169" t="s">
        <v>2394</v>
      </c>
      <c r="F692" s="165" t="s">
        <v>2395</v>
      </c>
      <c r="G692" s="169" t="s">
        <v>8561</v>
      </c>
      <c r="H692" s="165" t="s">
        <v>2396</v>
      </c>
      <c r="I692" s="170" t="s">
        <v>2397</v>
      </c>
      <c r="J692" s="413" t="s">
        <v>2398</v>
      </c>
      <c r="K692" s="528" t="s">
        <v>2157</v>
      </c>
      <c r="L692" s="170" t="s">
        <v>2158</v>
      </c>
      <c r="M692" s="170" t="s">
        <v>2159</v>
      </c>
      <c r="N692" s="170" t="s">
        <v>2399</v>
      </c>
      <c r="O692" s="170" t="s">
        <v>2400</v>
      </c>
      <c r="P692" s="165" t="s">
        <v>2401</v>
      </c>
      <c r="Q692" s="165">
        <f t="shared" si="19"/>
        <v>43.150000000000006</v>
      </c>
      <c r="R692" s="165">
        <v>13.68</v>
      </c>
      <c r="S692" s="165">
        <v>3.42</v>
      </c>
      <c r="T692" s="165">
        <v>26.05</v>
      </c>
      <c r="U692" s="165">
        <f t="shared" si="20"/>
        <v>43.150000000000006</v>
      </c>
      <c r="V692" s="165">
        <v>100</v>
      </c>
      <c r="W692" s="165">
        <v>63.7</v>
      </c>
      <c r="X692" s="165" t="s">
        <v>2402</v>
      </c>
      <c r="Y692" s="165">
        <v>3</v>
      </c>
      <c r="Z692" s="165">
        <v>10</v>
      </c>
      <c r="AA692" s="165">
        <v>4</v>
      </c>
      <c r="AB692" s="165">
        <v>16</v>
      </c>
      <c r="AC692" s="165"/>
      <c r="AD692" s="165">
        <f t="shared" si="21"/>
        <v>26.05</v>
      </c>
      <c r="AE692" s="433">
        <v>5</v>
      </c>
      <c r="AF692" s="175">
        <v>100</v>
      </c>
      <c r="AG692" s="401" t="s">
        <v>2179</v>
      </c>
      <c r="AH692" s="402" t="s">
        <v>2166</v>
      </c>
      <c r="AI692" s="341">
        <v>40</v>
      </c>
      <c r="AJ692" s="403" t="s">
        <v>2163</v>
      </c>
      <c r="AK692" s="404" t="s">
        <v>2164</v>
      </c>
      <c r="AL692" s="274">
        <v>30</v>
      </c>
      <c r="AM692" s="403" t="s">
        <v>2403</v>
      </c>
      <c r="AN692" s="404" t="s">
        <v>2404</v>
      </c>
      <c r="AO692" s="274">
        <v>10</v>
      </c>
      <c r="AP692" s="403"/>
      <c r="AQ692" s="404"/>
      <c r="AR692" s="274"/>
      <c r="AS692" s="403" t="s">
        <v>2167</v>
      </c>
      <c r="AT692" s="406" t="s">
        <v>2168</v>
      </c>
      <c r="AU692" s="276">
        <v>20</v>
      </c>
      <c r="AV692" s="179"/>
      <c r="AW692" s="165"/>
      <c r="AX692" s="180"/>
    </row>
    <row r="693" spans="1:50" s="47" customFormat="1" ht="39.049999999999997" customHeight="1" x14ac:dyDescent="0.25">
      <c r="A693" s="164">
        <v>1502</v>
      </c>
      <c r="B693" s="147" t="s">
        <v>2153</v>
      </c>
      <c r="C693" s="165">
        <v>5</v>
      </c>
      <c r="D693" s="228"/>
      <c r="E693" s="169" t="s">
        <v>2304</v>
      </c>
      <c r="F693" s="165">
        <v>14926</v>
      </c>
      <c r="G693" s="169" t="s">
        <v>2405</v>
      </c>
      <c r="H693" s="165">
        <v>2017</v>
      </c>
      <c r="I693" s="170" t="s">
        <v>2406</v>
      </c>
      <c r="J693" s="413">
        <v>21614.75</v>
      </c>
      <c r="K693" s="528" t="s">
        <v>2157</v>
      </c>
      <c r="L693" s="170" t="s">
        <v>2158</v>
      </c>
      <c r="M693" s="170" t="s">
        <v>2159</v>
      </c>
      <c r="N693" s="170" t="s">
        <v>2407</v>
      </c>
      <c r="O693" s="170" t="s">
        <v>2408</v>
      </c>
      <c r="P693" s="165">
        <v>3010300</v>
      </c>
      <c r="Q693" s="165">
        <f t="shared" si="19"/>
        <v>44.95</v>
      </c>
      <c r="R693" s="165">
        <v>2.54</v>
      </c>
      <c r="S693" s="165">
        <v>0.64</v>
      </c>
      <c r="T693" s="165">
        <v>41.77</v>
      </c>
      <c r="U693" s="165">
        <f t="shared" si="20"/>
        <v>44.95</v>
      </c>
      <c r="V693" s="165">
        <v>30</v>
      </c>
      <c r="W693" s="165">
        <v>38.33</v>
      </c>
      <c r="X693" s="165" t="s">
        <v>2409</v>
      </c>
      <c r="Y693" s="165">
        <v>3</v>
      </c>
      <c r="Z693" s="165">
        <v>12</v>
      </c>
      <c r="AA693" s="165">
        <v>3</v>
      </c>
      <c r="AB693" s="165">
        <v>16</v>
      </c>
      <c r="AC693" s="165"/>
      <c r="AD693" s="165">
        <f t="shared" si="21"/>
        <v>41.77</v>
      </c>
      <c r="AE693" s="433">
        <v>5</v>
      </c>
      <c r="AF693" s="175">
        <v>30</v>
      </c>
      <c r="AG693" s="401" t="s">
        <v>2163</v>
      </c>
      <c r="AH693" s="402" t="s">
        <v>2164</v>
      </c>
      <c r="AI693" s="341">
        <v>30</v>
      </c>
      <c r="AJ693" s="403" t="s">
        <v>2165</v>
      </c>
      <c r="AK693" s="404" t="s">
        <v>2166</v>
      </c>
      <c r="AL693" s="274">
        <v>30</v>
      </c>
      <c r="AM693" s="403"/>
      <c r="AN693" s="404"/>
      <c r="AO693" s="274"/>
      <c r="AP693" s="403"/>
      <c r="AQ693" s="404"/>
      <c r="AR693" s="274"/>
      <c r="AS693" s="403" t="s">
        <v>2167</v>
      </c>
      <c r="AT693" s="406" t="s">
        <v>2168</v>
      </c>
      <c r="AU693" s="276">
        <v>40</v>
      </c>
      <c r="AV693" s="179"/>
      <c r="AW693" s="165"/>
      <c r="AX693" s="180"/>
    </row>
    <row r="694" spans="1:50" s="47" customFormat="1" ht="77.95" customHeight="1" x14ac:dyDescent="0.25">
      <c r="A694" s="164">
        <v>1502</v>
      </c>
      <c r="B694" s="147" t="s">
        <v>2153</v>
      </c>
      <c r="C694" s="165">
        <v>4</v>
      </c>
      <c r="D694" s="228"/>
      <c r="E694" s="169" t="s">
        <v>2410</v>
      </c>
      <c r="F694" s="165">
        <v>27939</v>
      </c>
      <c r="G694" s="169" t="s">
        <v>2411</v>
      </c>
      <c r="H694" s="165">
        <v>2018</v>
      </c>
      <c r="I694" s="170" t="s">
        <v>2412</v>
      </c>
      <c r="J694" s="413">
        <v>19300.88</v>
      </c>
      <c r="K694" s="528" t="s">
        <v>2157</v>
      </c>
      <c r="L694" s="170" t="s">
        <v>2354</v>
      </c>
      <c r="M694" s="170" t="s">
        <v>2355</v>
      </c>
      <c r="N694" s="170" t="s">
        <v>2413</v>
      </c>
      <c r="O694" s="170" t="s">
        <v>2414</v>
      </c>
      <c r="P694" s="165">
        <v>30900300</v>
      </c>
      <c r="Q694" s="165">
        <f t="shared" si="19"/>
        <v>23.93</v>
      </c>
      <c r="R694" s="165">
        <v>2.27</v>
      </c>
      <c r="S694" s="165">
        <v>0.56999999999999995</v>
      </c>
      <c r="T694" s="165">
        <v>21.09</v>
      </c>
      <c r="U694" s="165">
        <f t="shared" si="20"/>
        <v>23.93</v>
      </c>
      <c r="V694" s="165">
        <v>100</v>
      </c>
      <c r="W694" s="165">
        <v>8.23</v>
      </c>
      <c r="X694" s="165" t="s">
        <v>2415</v>
      </c>
      <c r="Y694" s="165">
        <v>3</v>
      </c>
      <c r="Z694" s="165">
        <v>1</v>
      </c>
      <c r="AA694" s="165">
        <v>2</v>
      </c>
      <c r="AB694" s="165">
        <v>44</v>
      </c>
      <c r="AC694" s="165"/>
      <c r="AD694" s="165">
        <f t="shared" si="21"/>
        <v>21.09</v>
      </c>
      <c r="AE694" s="433">
        <v>5</v>
      </c>
      <c r="AF694" s="175">
        <v>100</v>
      </c>
      <c r="AG694" s="401" t="s">
        <v>2163</v>
      </c>
      <c r="AH694" s="402" t="s">
        <v>2164</v>
      </c>
      <c r="AI694" s="341">
        <v>40</v>
      </c>
      <c r="AJ694" s="403" t="s">
        <v>2165</v>
      </c>
      <c r="AK694" s="404" t="s">
        <v>2166</v>
      </c>
      <c r="AL694" s="274">
        <v>30</v>
      </c>
      <c r="AM694" s="403" t="s">
        <v>2334</v>
      </c>
      <c r="AN694" s="404" t="s">
        <v>2335</v>
      </c>
      <c r="AO694" s="274">
        <v>10</v>
      </c>
      <c r="AP694" s="403"/>
      <c r="AQ694" s="404"/>
      <c r="AR694" s="274"/>
      <c r="AS694" s="403" t="s">
        <v>2167</v>
      </c>
      <c r="AT694" s="406" t="s">
        <v>2168</v>
      </c>
      <c r="AU694" s="276">
        <v>20</v>
      </c>
      <c r="AV694" s="179"/>
      <c r="AW694" s="165"/>
      <c r="AX694" s="180"/>
    </row>
    <row r="695" spans="1:50" s="47" customFormat="1" ht="64.95" customHeight="1" x14ac:dyDescent="0.25">
      <c r="A695" s="164">
        <v>1502</v>
      </c>
      <c r="B695" s="147" t="s">
        <v>2153</v>
      </c>
      <c r="C695" s="165"/>
      <c r="D695" s="228"/>
      <c r="E695" s="169" t="s">
        <v>2416</v>
      </c>
      <c r="F695" s="165">
        <v>31345</v>
      </c>
      <c r="G695" s="169" t="s">
        <v>2417</v>
      </c>
      <c r="H695" s="165" t="s">
        <v>2418</v>
      </c>
      <c r="I695" s="170" t="s">
        <v>2419</v>
      </c>
      <c r="J695" s="413" t="s">
        <v>2420</v>
      </c>
      <c r="K695" s="528" t="s">
        <v>2157</v>
      </c>
      <c r="L695" s="170" t="s">
        <v>2158</v>
      </c>
      <c r="M695" s="170" t="s">
        <v>2159</v>
      </c>
      <c r="N695" s="170" t="s">
        <v>2421</v>
      </c>
      <c r="O695" s="170" t="s">
        <v>2422</v>
      </c>
      <c r="P695" s="165">
        <v>1621001</v>
      </c>
      <c r="Q695" s="165">
        <f t="shared" si="19"/>
        <v>14.809999999999999</v>
      </c>
      <c r="R695" s="165">
        <v>5.05</v>
      </c>
      <c r="S695" s="165">
        <v>1.26</v>
      </c>
      <c r="T695" s="165">
        <v>8.5</v>
      </c>
      <c r="U695" s="165">
        <f t="shared" si="20"/>
        <v>14.809999999999999</v>
      </c>
      <c r="V695" s="165">
        <v>100</v>
      </c>
      <c r="W695" s="165">
        <v>78.77</v>
      </c>
      <c r="X695" s="165" t="s">
        <v>2423</v>
      </c>
      <c r="Y695" s="165">
        <v>3</v>
      </c>
      <c r="Z695" s="165">
        <v>10</v>
      </c>
      <c r="AA695" s="165">
        <v>6</v>
      </c>
      <c r="AB695" s="165">
        <v>44</v>
      </c>
      <c r="AC695" s="165"/>
      <c r="AD695" s="165">
        <f t="shared" si="21"/>
        <v>8.5</v>
      </c>
      <c r="AE695" s="433">
        <v>5</v>
      </c>
      <c r="AF695" s="175">
        <v>100</v>
      </c>
      <c r="AG695" s="401" t="s">
        <v>2163</v>
      </c>
      <c r="AH695" s="402" t="s">
        <v>2164</v>
      </c>
      <c r="AI695" s="341">
        <v>10</v>
      </c>
      <c r="AJ695" s="403" t="s">
        <v>2165</v>
      </c>
      <c r="AK695" s="404" t="s">
        <v>2166</v>
      </c>
      <c r="AL695" s="274">
        <v>10</v>
      </c>
      <c r="AM695" s="403"/>
      <c r="AN695" s="404"/>
      <c r="AO695" s="274"/>
      <c r="AP695" s="403"/>
      <c r="AQ695" s="404"/>
      <c r="AR695" s="274"/>
      <c r="AS695" s="403" t="s">
        <v>2167</v>
      </c>
      <c r="AT695" s="406" t="s">
        <v>2424</v>
      </c>
      <c r="AU695" s="276">
        <v>80</v>
      </c>
      <c r="AV695" s="179"/>
      <c r="AW695" s="165"/>
      <c r="AX695" s="180"/>
    </row>
    <row r="696" spans="1:50" s="88" customFormat="1" ht="66.5" x14ac:dyDescent="0.25">
      <c r="A696" s="425">
        <v>1510</v>
      </c>
      <c r="B696" s="147" t="s">
        <v>1858</v>
      </c>
      <c r="C696" s="182">
        <v>8</v>
      </c>
      <c r="D696" s="183" t="s">
        <v>1863</v>
      </c>
      <c r="E696" s="184" t="s">
        <v>1860</v>
      </c>
      <c r="F696" s="182">
        <v>10756</v>
      </c>
      <c r="G696" s="184" t="s">
        <v>1864</v>
      </c>
      <c r="H696" s="182">
        <v>2018</v>
      </c>
      <c r="I696" s="185" t="s">
        <v>1865</v>
      </c>
      <c r="J696" s="186">
        <v>66270.86</v>
      </c>
      <c r="K696" s="182" t="s">
        <v>800</v>
      </c>
      <c r="L696" s="185" t="s">
        <v>1866</v>
      </c>
      <c r="M696" s="185" t="s">
        <v>1861</v>
      </c>
      <c r="N696" s="185" t="s">
        <v>1867</v>
      </c>
      <c r="O696" s="185" t="s">
        <v>1868</v>
      </c>
      <c r="P696" s="182">
        <v>11800296</v>
      </c>
      <c r="Q696" s="182">
        <v>0</v>
      </c>
      <c r="R696" s="182">
        <v>0</v>
      </c>
      <c r="S696" s="182">
        <v>0</v>
      </c>
      <c r="T696" s="182">
        <v>13.11</v>
      </c>
      <c r="U696" s="182">
        <f>SUM(R696:T696)</f>
        <v>13.11</v>
      </c>
      <c r="V696" s="182">
        <v>100</v>
      </c>
      <c r="W696" s="182">
        <v>0</v>
      </c>
      <c r="X696" s="197" t="s">
        <v>1862</v>
      </c>
      <c r="Y696" s="182">
        <v>6</v>
      </c>
      <c r="Z696" s="182">
        <v>1</v>
      </c>
      <c r="AA696" s="182">
        <v>1</v>
      </c>
      <c r="AB696" s="182">
        <v>23</v>
      </c>
      <c r="AC696" s="182">
        <v>80</v>
      </c>
      <c r="AD696" s="182">
        <v>13.11</v>
      </c>
      <c r="AE696" s="182">
        <v>5</v>
      </c>
      <c r="AF696" s="189">
        <f>AI696+AL696+AO696+AR696+AU696</f>
        <v>100</v>
      </c>
      <c r="AG696" s="190" t="s">
        <v>1859</v>
      </c>
      <c r="AH696" s="182" t="s">
        <v>1869</v>
      </c>
      <c r="AI696" s="191">
        <v>20</v>
      </c>
      <c r="AJ696" s="190" t="s">
        <v>1870</v>
      </c>
      <c r="AK696" s="182" t="s">
        <v>1871</v>
      </c>
      <c r="AL696" s="191">
        <v>20</v>
      </c>
      <c r="AM696" s="190" t="s">
        <v>1872</v>
      </c>
      <c r="AN696" s="182" t="s">
        <v>1873</v>
      </c>
      <c r="AO696" s="191">
        <v>20</v>
      </c>
      <c r="AP696" s="190" t="s">
        <v>1863</v>
      </c>
      <c r="AQ696" s="182" t="s">
        <v>1860</v>
      </c>
      <c r="AR696" s="191">
        <v>20</v>
      </c>
      <c r="AS696" s="190" t="s">
        <v>1874</v>
      </c>
      <c r="AT696" s="182"/>
      <c r="AU696" s="191">
        <v>20</v>
      </c>
      <c r="AV696" s="190"/>
      <c r="AW696" s="182"/>
      <c r="AX696" s="191"/>
    </row>
    <row r="697" spans="1:50" s="88" customFormat="1" ht="93.05" x14ac:dyDescent="0.25">
      <c r="A697" s="425">
        <v>1510</v>
      </c>
      <c r="B697" s="147" t="s">
        <v>1858</v>
      </c>
      <c r="C697" s="182">
        <v>7</v>
      </c>
      <c r="D697" s="183" t="s">
        <v>1863</v>
      </c>
      <c r="E697" s="184" t="s">
        <v>1875</v>
      </c>
      <c r="F697" s="182">
        <v>18697</v>
      </c>
      <c r="G697" s="184" t="s">
        <v>1876</v>
      </c>
      <c r="H697" s="182">
        <v>2002</v>
      </c>
      <c r="I697" s="185" t="s">
        <v>1877</v>
      </c>
      <c r="J697" s="186">
        <v>75112.67</v>
      </c>
      <c r="K697" s="182" t="s">
        <v>867</v>
      </c>
      <c r="L697" s="185" t="s">
        <v>1878</v>
      </c>
      <c r="M697" s="185" t="s">
        <v>1879</v>
      </c>
      <c r="N697" s="185" t="s">
        <v>1880</v>
      </c>
      <c r="O697" s="185" t="s">
        <v>1881</v>
      </c>
      <c r="P697" s="182">
        <v>1020020</v>
      </c>
      <c r="Q697" s="187">
        <v>2.3529411764705883</v>
      </c>
      <c r="R697" s="182">
        <v>0</v>
      </c>
      <c r="S697" s="182">
        <v>2.35</v>
      </c>
      <c r="T697" s="182">
        <v>18.829999999999998</v>
      </c>
      <c r="U697" s="182">
        <v>21.18</v>
      </c>
      <c r="V697" s="182">
        <v>246</v>
      </c>
      <c r="W697" s="182">
        <v>100</v>
      </c>
      <c r="X697" s="197" t="s">
        <v>1862</v>
      </c>
      <c r="Y697" s="182">
        <v>3</v>
      </c>
      <c r="Z697" s="182">
        <v>11</v>
      </c>
      <c r="AA697" s="182">
        <v>5</v>
      </c>
      <c r="AB697" s="182">
        <v>4</v>
      </c>
      <c r="AC697" s="182">
        <v>298</v>
      </c>
      <c r="AD697" s="182">
        <v>18.829999999999998</v>
      </c>
      <c r="AE697" s="182">
        <v>5</v>
      </c>
      <c r="AF697" s="189">
        <v>100</v>
      </c>
      <c r="AG697" s="190" t="s">
        <v>1863</v>
      </c>
      <c r="AH697" s="182" t="s">
        <v>1875</v>
      </c>
      <c r="AI697" s="191">
        <v>100</v>
      </c>
      <c r="AJ697" s="190"/>
      <c r="AK697" s="182"/>
      <c r="AL697" s="191"/>
      <c r="AM697" s="190"/>
      <c r="AN697" s="182"/>
      <c r="AO697" s="191"/>
      <c r="AP697" s="190"/>
      <c r="AQ697" s="182"/>
      <c r="AR697" s="191"/>
      <c r="AS697" s="190"/>
      <c r="AT697" s="182"/>
      <c r="AU697" s="191"/>
      <c r="AV697" s="190"/>
      <c r="AW697" s="182"/>
      <c r="AX697" s="191"/>
    </row>
    <row r="698" spans="1:50" s="88" customFormat="1" ht="132.94999999999999" x14ac:dyDescent="0.25">
      <c r="A698" s="425">
        <v>1510</v>
      </c>
      <c r="B698" s="147" t="s">
        <v>1858</v>
      </c>
      <c r="C698" s="182">
        <v>3</v>
      </c>
      <c r="D698" s="183" t="s">
        <v>1870</v>
      </c>
      <c r="E698" s="184" t="s">
        <v>1882</v>
      </c>
      <c r="F698" s="182">
        <v>38248</v>
      </c>
      <c r="G698" s="184" t="s">
        <v>1883</v>
      </c>
      <c r="H698" s="182">
        <v>2006</v>
      </c>
      <c r="I698" s="185" t="s">
        <v>1884</v>
      </c>
      <c r="J698" s="186">
        <v>50492.4</v>
      </c>
      <c r="K698" s="182" t="s">
        <v>655</v>
      </c>
      <c r="L698" s="185" t="s">
        <v>1885</v>
      </c>
      <c r="M698" s="185" t="s">
        <v>1886</v>
      </c>
      <c r="N698" s="185" t="s">
        <v>1887</v>
      </c>
      <c r="O698" s="185" t="s">
        <v>1888</v>
      </c>
      <c r="P698" s="182">
        <v>1070007</v>
      </c>
      <c r="Q698" s="182">
        <v>17</v>
      </c>
      <c r="R698" s="182">
        <v>0</v>
      </c>
      <c r="S698" s="182">
        <v>17</v>
      </c>
      <c r="T698" s="182">
        <v>14.41</v>
      </c>
      <c r="U698" s="182">
        <v>31.41</v>
      </c>
      <c r="V698" s="182">
        <v>0</v>
      </c>
      <c r="W698" s="182">
        <v>100</v>
      </c>
      <c r="X698" s="197" t="s">
        <v>1862</v>
      </c>
      <c r="Y698" s="182">
        <v>4</v>
      </c>
      <c r="Z698" s="182">
        <v>3</v>
      </c>
      <c r="AA698" s="182">
        <v>3</v>
      </c>
      <c r="AB698" s="182">
        <v>17</v>
      </c>
      <c r="AC698" s="182">
        <v>72</v>
      </c>
      <c r="AD698" s="182">
        <v>14.41</v>
      </c>
      <c r="AE698" s="182">
        <v>5</v>
      </c>
      <c r="AF698" s="189">
        <v>0</v>
      </c>
      <c r="AG698" s="190"/>
      <c r="AH698" s="182"/>
      <c r="AI698" s="191"/>
      <c r="AJ698" s="190"/>
      <c r="AK698" s="182"/>
      <c r="AL698" s="191"/>
      <c r="AM698" s="190"/>
      <c r="AN698" s="182"/>
      <c r="AO698" s="191"/>
      <c r="AP698" s="190"/>
      <c r="AQ698" s="182"/>
      <c r="AR698" s="191"/>
      <c r="AS698" s="190"/>
      <c r="AT698" s="182"/>
      <c r="AU698" s="191"/>
      <c r="AV698" s="190"/>
      <c r="AW698" s="182"/>
      <c r="AX698" s="191"/>
    </row>
    <row r="699" spans="1:50" s="88" customFormat="1" ht="119.65" x14ac:dyDescent="0.25">
      <c r="A699" s="425">
        <v>1510</v>
      </c>
      <c r="B699" s="147" t="s">
        <v>1858</v>
      </c>
      <c r="C699" s="182">
        <v>3</v>
      </c>
      <c r="D699" s="183" t="s">
        <v>1870</v>
      </c>
      <c r="E699" s="184" t="s">
        <v>1882</v>
      </c>
      <c r="F699" s="182">
        <v>38248</v>
      </c>
      <c r="G699" s="184" t="s">
        <v>1889</v>
      </c>
      <c r="H699" s="182">
        <v>2008</v>
      </c>
      <c r="I699" s="185" t="s">
        <v>1890</v>
      </c>
      <c r="J699" s="186">
        <v>28315</v>
      </c>
      <c r="K699" s="182" t="s">
        <v>677</v>
      </c>
      <c r="L699" s="185" t="s">
        <v>1885</v>
      </c>
      <c r="M699" s="185" t="s">
        <v>1886</v>
      </c>
      <c r="N699" s="185" t="s">
        <v>1891</v>
      </c>
      <c r="O699" s="185" t="s">
        <v>1892</v>
      </c>
      <c r="P699" s="182">
        <v>1080098</v>
      </c>
      <c r="Q699" s="182">
        <v>1.5</v>
      </c>
      <c r="R699" s="182">
        <v>0</v>
      </c>
      <c r="S699" s="182">
        <v>1.5</v>
      </c>
      <c r="T699" s="182">
        <v>20.78</v>
      </c>
      <c r="U699" s="182">
        <v>22.28</v>
      </c>
      <c r="V699" s="182">
        <v>0</v>
      </c>
      <c r="W699" s="182">
        <v>100</v>
      </c>
      <c r="X699" s="197" t="s">
        <v>1862</v>
      </c>
      <c r="Y699" s="182">
        <v>4</v>
      </c>
      <c r="Z699" s="182">
        <v>3</v>
      </c>
      <c r="AA699" s="182">
        <v>3</v>
      </c>
      <c r="AB699" s="182">
        <v>60</v>
      </c>
      <c r="AC699" s="182">
        <v>45</v>
      </c>
      <c r="AD699" s="182">
        <v>20.78</v>
      </c>
      <c r="AE699" s="182">
        <v>5</v>
      </c>
      <c r="AF699" s="189">
        <v>0</v>
      </c>
      <c r="AG699" s="492"/>
      <c r="AH699" s="182"/>
      <c r="AI699" s="733"/>
      <c r="AJ699" s="190"/>
      <c r="AK699" s="182"/>
      <c r="AL699" s="191"/>
      <c r="AM699" s="190"/>
      <c r="AN699" s="182"/>
      <c r="AO699" s="191"/>
      <c r="AP699" s="190"/>
      <c r="AQ699" s="182"/>
      <c r="AR699" s="191"/>
      <c r="AS699" s="190"/>
      <c r="AT699" s="182"/>
      <c r="AU699" s="191"/>
      <c r="AV699" s="190"/>
      <c r="AW699" s="182"/>
      <c r="AX699" s="191"/>
    </row>
    <row r="700" spans="1:50" s="88" customFormat="1" ht="119.65" x14ac:dyDescent="0.25">
      <c r="A700" s="425">
        <v>1510</v>
      </c>
      <c r="B700" s="147" t="s">
        <v>1858</v>
      </c>
      <c r="C700" s="182">
        <v>3</v>
      </c>
      <c r="D700" s="183" t="s">
        <v>1870</v>
      </c>
      <c r="E700" s="184" t="s">
        <v>1882</v>
      </c>
      <c r="F700" s="182">
        <v>38248</v>
      </c>
      <c r="G700" s="184" t="s">
        <v>1893</v>
      </c>
      <c r="H700" s="182">
        <v>2008</v>
      </c>
      <c r="I700" s="185" t="s">
        <v>1894</v>
      </c>
      <c r="J700" s="186">
        <v>41563</v>
      </c>
      <c r="K700" s="182" t="s">
        <v>677</v>
      </c>
      <c r="L700" s="185" t="s">
        <v>1885</v>
      </c>
      <c r="M700" s="185" t="s">
        <v>1886</v>
      </c>
      <c r="N700" s="185" t="s">
        <v>1895</v>
      </c>
      <c r="O700" s="185" t="s">
        <v>1896</v>
      </c>
      <c r="P700" s="182">
        <v>1080099</v>
      </c>
      <c r="Q700" s="182">
        <v>0.88</v>
      </c>
      <c r="R700" s="182">
        <v>0</v>
      </c>
      <c r="S700" s="182">
        <v>0.88</v>
      </c>
      <c r="T700" s="182">
        <v>14.41</v>
      </c>
      <c r="U700" s="182">
        <v>15.290000000000001</v>
      </c>
      <c r="V700" s="182">
        <v>1</v>
      </c>
      <c r="W700" s="182">
        <v>100</v>
      </c>
      <c r="X700" s="197" t="s">
        <v>1862</v>
      </c>
      <c r="Y700" s="182">
        <v>4</v>
      </c>
      <c r="Z700" s="182">
        <v>7</v>
      </c>
      <c r="AA700" s="182">
        <v>2</v>
      </c>
      <c r="AB700" s="182">
        <v>60</v>
      </c>
      <c r="AC700" s="182">
        <v>45</v>
      </c>
      <c r="AD700" s="182">
        <v>14.41</v>
      </c>
      <c r="AE700" s="182">
        <v>5</v>
      </c>
      <c r="AF700" s="189">
        <v>0</v>
      </c>
      <c r="AG700" s="190"/>
      <c r="AH700" s="182"/>
      <c r="AI700" s="191"/>
      <c r="AJ700" s="492"/>
      <c r="AK700" s="419"/>
      <c r="AL700" s="733"/>
      <c r="AM700" s="190"/>
      <c r="AN700" s="182"/>
      <c r="AO700" s="191"/>
      <c r="AP700" s="190"/>
      <c r="AQ700" s="182"/>
      <c r="AR700" s="191"/>
      <c r="AS700" s="190"/>
      <c r="AT700" s="182"/>
      <c r="AU700" s="191"/>
      <c r="AV700" s="190"/>
      <c r="AW700" s="182"/>
      <c r="AX700" s="191"/>
    </row>
    <row r="701" spans="1:50" s="88" customFormat="1" ht="119.65" x14ac:dyDescent="0.25">
      <c r="A701" s="425">
        <v>1510</v>
      </c>
      <c r="B701" s="147" t="s">
        <v>1858</v>
      </c>
      <c r="C701" s="182">
        <v>3</v>
      </c>
      <c r="D701" s="183" t="s">
        <v>1870</v>
      </c>
      <c r="E701" s="184" t="s">
        <v>1882</v>
      </c>
      <c r="F701" s="182">
        <v>38248</v>
      </c>
      <c r="G701" s="184" t="s">
        <v>1897</v>
      </c>
      <c r="H701" s="182">
        <v>2008</v>
      </c>
      <c r="I701" s="185" t="s">
        <v>1898</v>
      </c>
      <c r="J701" s="186">
        <v>46847</v>
      </c>
      <c r="K701" s="182" t="s">
        <v>677</v>
      </c>
      <c r="L701" s="185" t="s">
        <v>1885</v>
      </c>
      <c r="M701" s="185" t="s">
        <v>1886</v>
      </c>
      <c r="N701" s="185" t="s">
        <v>1899</v>
      </c>
      <c r="O701" s="185" t="s">
        <v>1900</v>
      </c>
      <c r="P701" s="182">
        <v>1080100</v>
      </c>
      <c r="Q701" s="182">
        <v>2</v>
      </c>
      <c r="R701" s="182">
        <v>0</v>
      </c>
      <c r="S701" s="182">
        <v>2</v>
      </c>
      <c r="T701" s="182">
        <v>18.64</v>
      </c>
      <c r="U701" s="182">
        <v>20.64</v>
      </c>
      <c r="V701" s="182">
        <v>5</v>
      </c>
      <c r="W701" s="182">
        <v>100</v>
      </c>
      <c r="X701" s="197" t="s">
        <v>1862</v>
      </c>
      <c r="Y701" s="182">
        <v>4</v>
      </c>
      <c r="Z701" s="182">
        <v>7</v>
      </c>
      <c r="AA701" s="182">
        <v>2</v>
      </c>
      <c r="AB701" s="182">
        <v>60</v>
      </c>
      <c r="AC701" s="182">
        <v>45</v>
      </c>
      <c r="AD701" s="182">
        <v>18.64</v>
      </c>
      <c r="AE701" s="182">
        <v>5</v>
      </c>
      <c r="AF701" s="189">
        <v>0</v>
      </c>
      <c r="AG701" s="190"/>
      <c r="AH701" s="182"/>
      <c r="AI701" s="191"/>
      <c r="AJ701" s="495"/>
      <c r="AK701" s="496"/>
      <c r="AL701" s="497"/>
      <c r="AM701" s="190"/>
      <c r="AN701" s="182"/>
      <c r="AO701" s="191"/>
      <c r="AP701" s="190"/>
      <c r="AQ701" s="182"/>
      <c r="AR701" s="191"/>
      <c r="AS701" s="190"/>
      <c r="AT701" s="182"/>
      <c r="AU701" s="191"/>
      <c r="AV701" s="190"/>
      <c r="AW701" s="182"/>
      <c r="AX701" s="191"/>
    </row>
    <row r="702" spans="1:50" s="88" customFormat="1" ht="119.65" x14ac:dyDescent="0.25">
      <c r="A702" s="425">
        <v>1510</v>
      </c>
      <c r="B702" s="147" t="s">
        <v>1858</v>
      </c>
      <c r="C702" s="182">
        <v>3</v>
      </c>
      <c r="D702" s="183" t="s">
        <v>1870</v>
      </c>
      <c r="E702" s="184" t="s">
        <v>1882</v>
      </c>
      <c r="F702" s="182">
        <v>38248</v>
      </c>
      <c r="G702" s="184" t="s">
        <v>1901</v>
      </c>
      <c r="H702" s="182">
        <v>2014</v>
      </c>
      <c r="I702" s="185" t="s">
        <v>1902</v>
      </c>
      <c r="J702" s="186">
        <v>20620</v>
      </c>
      <c r="K702" s="182" t="s">
        <v>1903</v>
      </c>
      <c r="L702" s="185" t="s">
        <v>1885</v>
      </c>
      <c r="M702" s="185" t="s">
        <v>1886</v>
      </c>
      <c r="N702" s="185" t="s">
        <v>1904</v>
      </c>
      <c r="O702" s="185" t="s">
        <v>1905</v>
      </c>
      <c r="P702" s="182">
        <v>1140004</v>
      </c>
      <c r="Q702" s="182">
        <v>0.88</v>
      </c>
      <c r="R702" s="182">
        <v>0</v>
      </c>
      <c r="S702" s="182">
        <v>0.88</v>
      </c>
      <c r="T702" s="182">
        <v>20.78</v>
      </c>
      <c r="U702" s="182">
        <v>21.66</v>
      </c>
      <c r="V702" s="182">
        <v>55</v>
      </c>
      <c r="W702" s="182">
        <v>52</v>
      </c>
      <c r="X702" s="197" t="s">
        <v>1862</v>
      </c>
      <c r="Y702" s="182">
        <v>4</v>
      </c>
      <c r="Z702" s="182">
        <v>7</v>
      </c>
      <c r="AA702" s="182">
        <v>2</v>
      </c>
      <c r="AB702" s="182">
        <v>60</v>
      </c>
      <c r="AC702" s="182"/>
      <c r="AD702" s="182">
        <v>20.78</v>
      </c>
      <c r="AE702" s="182">
        <v>5</v>
      </c>
      <c r="AF702" s="189">
        <v>0</v>
      </c>
      <c r="AG702" s="190"/>
      <c r="AH702" s="182"/>
      <c r="AI702" s="191"/>
      <c r="AJ702" s="495"/>
      <c r="AK702" s="734"/>
      <c r="AL702" s="191"/>
      <c r="AM702" s="495"/>
      <c r="AN702" s="496"/>
      <c r="AO702" s="191"/>
      <c r="AP702" s="190"/>
      <c r="AQ702" s="182"/>
      <c r="AR702" s="191"/>
      <c r="AS702" s="190"/>
      <c r="AT702" s="182"/>
      <c r="AU702" s="191"/>
      <c r="AV702" s="190"/>
      <c r="AW702" s="182"/>
      <c r="AX702" s="191"/>
    </row>
    <row r="703" spans="1:50" s="88" customFormat="1" ht="320.3" customHeight="1" x14ac:dyDescent="0.25">
      <c r="A703" s="425">
        <v>1510</v>
      </c>
      <c r="B703" s="147" t="s">
        <v>1858</v>
      </c>
      <c r="C703" s="182">
        <v>3</v>
      </c>
      <c r="D703" s="183" t="s">
        <v>1870</v>
      </c>
      <c r="E703" s="184" t="s">
        <v>1882</v>
      </c>
      <c r="F703" s="182">
        <v>38248</v>
      </c>
      <c r="G703" s="184" t="s">
        <v>1906</v>
      </c>
      <c r="H703" s="182">
        <v>2018</v>
      </c>
      <c r="I703" s="185" t="s">
        <v>1907</v>
      </c>
      <c r="J703" s="186">
        <v>80681.759999999995</v>
      </c>
      <c r="K703" s="182" t="s">
        <v>800</v>
      </c>
      <c r="L703" s="185" t="s">
        <v>1908</v>
      </c>
      <c r="M703" s="185" t="s">
        <v>1886</v>
      </c>
      <c r="N703" s="185" t="s">
        <v>1909</v>
      </c>
      <c r="O703" s="185" t="s">
        <v>1910</v>
      </c>
      <c r="P703" s="182">
        <v>1180016</v>
      </c>
      <c r="Q703" s="182">
        <v>0.88</v>
      </c>
      <c r="R703" s="182">
        <v>0</v>
      </c>
      <c r="S703" s="182">
        <v>0.88</v>
      </c>
      <c r="T703" s="182">
        <v>20.78</v>
      </c>
      <c r="U703" s="182">
        <v>21.66</v>
      </c>
      <c r="V703" s="182">
        <v>3</v>
      </c>
      <c r="W703" s="182">
        <v>0</v>
      </c>
      <c r="X703" s="197" t="s">
        <v>1862</v>
      </c>
      <c r="Y703" s="182">
        <v>4</v>
      </c>
      <c r="Z703" s="182">
        <v>7</v>
      </c>
      <c r="AA703" s="182">
        <v>2</v>
      </c>
      <c r="AB703" s="182">
        <v>60</v>
      </c>
      <c r="AC703" s="182">
        <v>198</v>
      </c>
      <c r="AD703" s="182">
        <v>20.78</v>
      </c>
      <c r="AE703" s="182">
        <v>5</v>
      </c>
      <c r="AF703" s="189">
        <v>0</v>
      </c>
      <c r="AG703" s="190"/>
      <c r="AH703" s="182"/>
      <c r="AI703" s="191"/>
      <c r="AJ703" s="190"/>
      <c r="AK703" s="182"/>
      <c r="AL703" s="191"/>
      <c r="AM703" s="495"/>
      <c r="AN703" s="496"/>
      <c r="AO703" s="191"/>
      <c r="AP703" s="190"/>
      <c r="AQ703" s="182"/>
      <c r="AR703" s="191"/>
      <c r="AS703" s="190"/>
      <c r="AT703" s="182"/>
      <c r="AU703" s="191"/>
      <c r="AV703" s="190"/>
      <c r="AW703" s="182"/>
      <c r="AX703" s="191"/>
    </row>
    <row r="704" spans="1:50" s="88" customFormat="1" ht="93.05" x14ac:dyDescent="0.25">
      <c r="A704" s="425">
        <v>1510</v>
      </c>
      <c r="B704" s="147" t="s">
        <v>1858</v>
      </c>
      <c r="C704" s="182">
        <v>7</v>
      </c>
      <c r="D704" s="183" t="s">
        <v>1863</v>
      </c>
      <c r="E704" s="184" t="s">
        <v>1875</v>
      </c>
      <c r="F704" s="182">
        <v>18697</v>
      </c>
      <c r="G704" s="184" t="s">
        <v>8951</v>
      </c>
      <c r="H704" s="182">
        <v>2018</v>
      </c>
      <c r="I704" s="185" t="s">
        <v>8952</v>
      </c>
      <c r="J704" s="186">
        <v>71412.820000000007</v>
      </c>
      <c r="K704" s="182" t="s">
        <v>800</v>
      </c>
      <c r="L704" s="185" t="s">
        <v>1878</v>
      </c>
      <c r="M704" s="185" t="s">
        <v>1879</v>
      </c>
      <c r="N704" s="185" t="s">
        <v>1880</v>
      </c>
      <c r="O704" s="185" t="s">
        <v>1881</v>
      </c>
      <c r="P704" s="182">
        <v>1180034</v>
      </c>
      <c r="Q704" s="187">
        <v>2.3529411764705883</v>
      </c>
      <c r="R704" s="182">
        <v>0</v>
      </c>
      <c r="S704" s="182">
        <v>2.35</v>
      </c>
      <c r="T704" s="182">
        <v>18.829999999999998</v>
      </c>
      <c r="U704" s="182">
        <v>21.18</v>
      </c>
      <c r="V704" s="182">
        <v>0</v>
      </c>
      <c r="W704" s="182">
        <v>0</v>
      </c>
      <c r="X704" s="197" t="s">
        <v>1862</v>
      </c>
      <c r="Y704" s="182">
        <v>3</v>
      </c>
      <c r="Z704" s="182">
        <v>11</v>
      </c>
      <c r="AA704" s="182">
        <v>5</v>
      </c>
      <c r="AB704" s="182">
        <v>4</v>
      </c>
      <c r="AC704" s="182">
        <v>194</v>
      </c>
      <c r="AD704" s="182">
        <v>18.829999999999998</v>
      </c>
      <c r="AE704" s="182">
        <v>5</v>
      </c>
      <c r="AF704" s="189">
        <v>98</v>
      </c>
      <c r="AG704" s="190"/>
      <c r="AH704" s="182"/>
      <c r="AI704" s="191"/>
      <c r="AJ704" s="190"/>
      <c r="AK704" s="182"/>
      <c r="AL704" s="191"/>
      <c r="AM704" s="495"/>
      <c r="AN704" s="496"/>
      <c r="AO704" s="191"/>
      <c r="AP704" s="190"/>
      <c r="AQ704" s="182"/>
      <c r="AR704" s="191"/>
      <c r="AS704" s="190" t="s">
        <v>8953</v>
      </c>
      <c r="AT704" s="182" t="s">
        <v>8954</v>
      </c>
      <c r="AU704" s="191">
        <v>100</v>
      </c>
      <c r="AV704" s="190"/>
      <c r="AW704" s="182"/>
      <c r="AX704" s="191"/>
    </row>
    <row r="705" spans="1:50" s="92" customFormat="1" ht="156.05000000000001" customHeight="1" x14ac:dyDescent="0.25">
      <c r="A705" s="446">
        <v>1538</v>
      </c>
      <c r="B705" s="147" t="s">
        <v>6426</v>
      </c>
      <c r="C705" s="447">
        <v>4</v>
      </c>
      <c r="D705" s="233" t="s">
        <v>6427</v>
      </c>
      <c r="E705" s="448" t="s">
        <v>6428</v>
      </c>
      <c r="F705" s="447">
        <v>10268</v>
      </c>
      <c r="G705" s="448" t="s">
        <v>6429</v>
      </c>
      <c r="H705" s="447">
        <v>2003</v>
      </c>
      <c r="I705" s="449" t="s">
        <v>6430</v>
      </c>
      <c r="J705" s="232">
        <v>82874.31</v>
      </c>
      <c r="K705" s="528" t="s">
        <v>867</v>
      </c>
      <c r="L705" s="449" t="s">
        <v>6431</v>
      </c>
      <c r="M705" s="449" t="s">
        <v>6432</v>
      </c>
      <c r="N705" s="449" t="s">
        <v>6433</v>
      </c>
      <c r="O705" s="449" t="s">
        <v>6434</v>
      </c>
      <c r="P705" s="447" t="s">
        <v>6435</v>
      </c>
      <c r="Q705" s="233">
        <v>89.75</v>
      </c>
      <c r="R705" s="233">
        <v>9.75</v>
      </c>
      <c r="S705" s="233">
        <v>35</v>
      </c>
      <c r="T705" s="233">
        <v>45</v>
      </c>
      <c r="U705" s="233">
        <v>89.75</v>
      </c>
      <c r="V705" s="447">
        <v>100</v>
      </c>
      <c r="W705" s="447">
        <v>100</v>
      </c>
      <c r="X705" s="233" t="s">
        <v>6436</v>
      </c>
      <c r="Y705" s="447">
        <v>3</v>
      </c>
      <c r="Z705" s="447">
        <v>1</v>
      </c>
      <c r="AA705" s="447">
        <v>7</v>
      </c>
      <c r="AB705" s="447">
        <v>4</v>
      </c>
      <c r="AC705" s="447">
        <v>55</v>
      </c>
      <c r="AD705" s="233"/>
      <c r="AE705" s="247">
        <v>0.25</v>
      </c>
      <c r="AF705" s="239">
        <v>100</v>
      </c>
      <c r="AG705" s="450" t="s">
        <v>6437</v>
      </c>
      <c r="AH705" s="264" t="s">
        <v>6428</v>
      </c>
      <c r="AI705" s="242">
        <v>5</v>
      </c>
      <c r="AJ705" s="451" t="s">
        <v>6438</v>
      </c>
      <c r="AK705" s="452" t="s">
        <v>6439</v>
      </c>
      <c r="AL705" s="245">
        <v>20</v>
      </c>
      <c r="AM705" s="451" t="s">
        <v>6440</v>
      </c>
      <c r="AN705" s="452" t="s">
        <v>6428</v>
      </c>
      <c r="AO705" s="245">
        <v>75</v>
      </c>
      <c r="AP705" s="451" t="s">
        <v>6441</v>
      </c>
      <c r="AQ705" s="452"/>
      <c r="AR705" s="245"/>
      <c r="AS705" s="451"/>
      <c r="AT705" s="454"/>
      <c r="AU705" s="247"/>
      <c r="AV705" s="455"/>
      <c r="AW705" s="447"/>
      <c r="AX705" s="399"/>
    </row>
    <row r="706" spans="1:50" s="92" customFormat="1" ht="91" customHeight="1" x14ac:dyDescent="0.25">
      <c r="A706" s="446">
        <v>1538</v>
      </c>
      <c r="B706" s="147" t="s">
        <v>6426</v>
      </c>
      <c r="C706" s="447">
        <v>24</v>
      </c>
      <c r="D706" s="233" t="s">
        <v>1352</v>
      </c>
      <c r="E706" s="448" t="s">
        <v>6442</v>
      </c>
      <c r="F706" s="447">
        <v>7134</v>
      </c>
      <c r="G706" s="448" t="s">
        <v>6443</v>
      </c>
      <c r="H706" s="447">
        <v>2002</v>
      </c>
      <c r="I706" s="449" t="s">
        <v>6444</v>
      </c>
      <c r="J706" s="232">
        <v>67115.05</v>
      </c>
      <c r="K706" s="528" t="s">
        <v>867</v>
      </c>
      <c r="L706" s="449" t="s">
        <v>6445</v>
      </c>
      <c r="M706" s="449" t="s">
        <v>6446</v>
      </c>
      <c r="N706" s="449" t="s">
        <v>6447</v>
      </c>
      <c r="O706" s="449" t="s">
        <v>6448</v>
      </c>
      <c r="P706" s="447">
        <v>19282</v>
      </c>
      <c r="Q706" s="233">
        <v>87.9</v>
      </c>
      <c r="R706" s="233">
        <v>7.9</v>
      </c>
      <c r="S706" s="233">
        <v>35</v>
      </c>
      <c r="T706" s="233">
        <v>45</v>
      </c>
      <c r="U706" s="233">
        <v>87.9</v>
      </c>
      <c r="V706" s="447">
        <v>100</v>
      </c>
      <c r="W706" s="447">
        <v>100</v>
      </c>
      <c r="X706" s="233" t="s">
        <v>6449</v>
      </c>
      <c r="Y706" s="447">
        <v>1</v>
      </c>
      <c r="Z706" s="447">
        <v>8</v>
      </c>
      <c r="AA706" s="447">
        <v>2</v>
      </c>
      <c r="AB706" s="447">
        <v>53</v>
      </c>
      <c r="AC706" s="447">
        <v>27</v>
      </c>
      <c r="AD706" s="233"/>
      <c r="AE706" s="247">
        <v>0.2</v>
      </c>
      <c r="AF706" s="239">
        <v>100</v>
      </c>
      <c r="AG706" s="450" t="s">
        <v>6450</v>
      </c>
      <c r="AH706" s="264"/>
      <c r="AI706" s="242"/>
      <c r="AJ706" s="451" t="s">
        <v>1352</v>
      </c>
      <c r="AK706" s="452" t="s">
        <v>6451</v>
      </c>
      <c r="AL706" s="245"/>
      <c r="AM706" s="451" t="s">
        <v>6452</v>
      </c>
      <c r="AN706" s="452"/>
      <c r="AO706" s="245"/>
      <c r="AP706" s="451"/>
      <c r="AQ706" s="452"/>
      <c r="AR706" s="245"/>
      <c r="AS706" s="451"/>
      <c r="AT706" s="454"/>
      <c r="AU706" s="247"/>
      <c r="AV706" s="455"/>
      <c r="AW706" s="447"/>
      <c r="AX706" s="399"/>
    </row>
    <row r="707" spans="1:50" s="92" customFormat="1" ht="143.05000000000001" customHeight="1" x14ac:dyDescent="0.25">
      <c r="A707" s="446">
        <v>1538</v>
      </c>
      <c r="B707" s="147" t="s">
        <v>6426</v>
      </c>
      <c r="C707" s="447">
        <v>25</v>
      </c>
      <c r="D707" s="233" t="s">
        <v>6453</v>
      </c>
      <c r="E707" s="448" t="s">
        <v>6454</v>
      </c>
      <c r="F707" s="447">
        <v>10774</v>
      </c>
      <c r="G707" s="448" t="s">
        <v>6455</v>
      </c>
      <c r="H707" s="447">
        <v>2002</v>
      </c>
      <c r="I707" s="449" t="s">
        <v>6456</v>
      </c>
      <c r="J707" s="232">
        <v>50075.11</v>
      </c>
      <c r="K707" s="528" t="s">
        <v>867</v>
      </c>
      <c r="L707" s="449" t="s">
        <v>6457</v>
      </c>
      <c r="M707" s="449" t="s">
        <v>6458</v>
      </c>
      <c r="N707" s="449" t="s">
        <v>6459</v>
      </c>
      <c r="O707" s="449" t="s">
        <v>6460</v>
      </c>
      <c r="P707" s="447">
        <v>19584</v>
      </c>
      <c r="Q707" s="233">
        <v>85.89</v>
      </c>
      <c r="R707" s="233">
        <v>5.89</v>
      </c>
      <c r="S707" s="233">
        <v>35</v>
      </c>
      <c r="T707" s="233">
        <v>45</v>
      </c>
      <c r="U707" s="233">
        <v>85.89</v>
      </c>
      <c r="V707" s="447">
        <v>100</v>
      </c>
      <c r="W707" s="447">
        <v>100</v>
      </c>
      <c r="X707" s="233" t="s">
        <v>6461</v>
      </c>
      <c r="Y707" s="447"/>
      <c r="Z707" s="447"/>
      <c r="AA707" s="447"/>
      <c r="AB707" s="447">
        <v>25</v>
      </c>
      <c r="AC707" s="447">
        <v>1.2</v>
      </c>
      <c r="AD707" s="233"/>
      <c r="AE707" s="247">
        <v>0.2</v>
      </c>
      <c r="AF707" s="239">
        <v>100</v>
      </c>
      <c r="AG707" s="450" t="s">
        <v>6453</v>
      </c>
      <c r="AH707" s="264" t="s">
        <v>6454</v>
      </c>
      <c r="AI707" s="242"/>
      <c r="AJ707" s="451"/>
      <c r="AK707" s="452"/>
      <c r="AL707" s="245"/>
      <c r="AM707" s="451"/>
      <c r="AN707" s="452"/>
      <c r="AO707" s="245"/>
      <c r="AP707" s="451"/>
      <c r="AQ707" s="452"/>
      <c r="AR707" s="245"/>
      <c r="AS707" s="451"/>
      <c r="AT707" s="454"/>
      <c r="AU707" s="247"/>
      <c r="AV707" s="455"/>
      <c r="AW707" s="447"/>
      <c r="AX707" s="399"/>
    </row>
    <row r="708" spans="1:50" s="92" customFormat="1" ht="52.2" customHeight="1" x14ac:dyDescent="0.25">
      <c r="A708" s="446">
        <v>1538</v>
      </c>
      <c r="B708" s="147" t="s">
        <v>6426</v>
      </c>
      <c r="C708" s="447">
        <v>18</v>
      </c>
      <c r="D708" s="233" t="s">
        <v>6462</v>
      </c>
      <c r="E708" s="448" t="s">
        <v>6463</v>
      </c>
      <c r="F708" s="447">
        <v>18174</v>
      </c>
      <c r="G708" s="448" t="s">
        <v>6464</v>
      </c>
      <c r="H708" s="447">
        <v>2002</v>
      </c>
      <c r="I708" s="449" t="s">
        <v>6465</v>
      </c>
      <c r="J708" s="232">
        <v>50075.11</v>
      </c>
      <c r="K708" s="528" t="s">
        <v>867</v>
      </c>
      <c r="L708" s="449"/>
      <c r="M708" s="449" t="s">
        <v>6466</v>
      </c>
      <c r="N708" s="449" t="s">
        <v>6467</v>
      </c>
      <c r="O708" s="449"/>
      <c r="P708" s="447" t="s">
        <v>6468</v>
      </c>
      <c r="Q708" s="233">
        <v>87.9</v>
      </c>
      <c r="R708" s="233">
        <v>7.9</v>
      </c>
      <c r="S708" s="233">
        <v>35</v>
      </c>
      <c r="T708" s="233">
        <v>45</v>
      </c>
      <c r="U708" s="233">
        <v>87.9</v>
      </c>
      <c r="V708" s="447">
        <v>100</v>
      </c>
      <c r="W708" s="447">
        <v>100</v>
      </c>
      <c r="X708" s="233" t="s">
        <v>6469</v>
      </c>
      <c r="Y708" s="447">
        <v>4</v>
      </c>
      <c r="Z708" s="447">
        <v>2</v>
      </c>
      <c r="AA708" s="447">
        <v>2</v>
      </c>
      <c r="AB708" s="447">
        <v>30</v>
      </c>
      <c r="AC708" s="447">
        <v>89</v>
      </c>
      <c r="AD708" s="233"/>
      <c r="AE708" s="247">
        <v>0.2</v>
      </c>
      <c r="AF708" s="239">
        <v>100</v>
      </c>
      <c r="AG708" s="450" t="s">
        <v>6462</v>
      </c>
      <c r="AH708" s="264" t="s">
        <v>6470</v>
      </c>
      <c r="AI708" s="242"/>
      <c r="AJ708" s="451"/>
      <c r="AK708" s="452"/>
      <c r="AL708" s="245"/>
      <c r="AM708" s="451"/>
      <c r="AN708" s="452"/>
      <c r="AO708" s="245"/>
      <c r="AP708" s="451"/>
      <c r="AQ708" s="452"/>
      <c r="AR708" s="245"/>
      <c r="AS708" s="451"/>
      <c r="AT708" s="454"/>
      <c r="AU708" s="247"/>
      <c r="AV708" s="455"/>
      <c r="AW708" s="447"/>
      <c r="AX708" s="399"/>
    </row>
    <row r="709" spans="1:50" s="92" customFormat="1" ht="143.05000000000001" customHeight="1" x14ac:dyDescent="0.25">
      <c r="A709" s="446">
        <v>1538</v>
      </c>
      <c r="B709" s="147" t="s">
        <v>6426</v>
      </c>
      <c r="C709" s="447">
        <v>25</v>
      </c>
      <c r="D709" s="233" t="s">
        <v>6453</v>
      </c>
      <c r="E709" s="448" t="s">
        <v>6454</v>
      </c>
      <c r="F709" s="447">
        <v>10774</v>
      </c>
      <c r="G709" s="448" t="s">
        <v>6471</v>
      </c>
      <c r="H709" s="447">
        <v>2001</v>
      </c>
      <c r="I709" s="449"/>
      <c r="J709" s="232">
        <v>68853.275000000009</v>
      </c>
      <c r="K709" s="528" t="s">
        <v>1970</v>
      </c>
      <c r="L709" s="449" t="s">
        <v>6457</v>
      </c>
      <c r="M709" s="449" t="s">
        <v>6458</v>
      </c>
      <c r="N709" s="449" t="s">
        <v>6459</v>
      </c>
      <c r="O709" s="449" t="s">
        <v>6460</v>
      </c>
      <c r="P709" s="447" t="s">
        <v>6472</v>
      </c>
      <c r="Q709" s="233">
        <v>88.1</v>
      </c>
      <c r="R709" s="233">
        <v>8.1</v>
      </c>
      <c r="S709" s="233">
        <v>35</v>
      </c>
      <c r="T709" s="233">
        <v>45</v>
      </c>
      <c r="U709" s="233">
        <v>88.1</v>
      </c>
      <c r="V709" s="447">
        <v>100</v>
      </c>
      <c r="W709" s="447">
        <v>100</v>
      </c>
      <c r="X709" s="233" t="s">
        <v>6461</v>
      </c>
      <c r="Y709" s="447"/>
      <c r="Z709" s="447"/>
      <c r="AA709" s="447"/>
      <c r="AB709" s="447">
        <v>25</v>
      </c>
      <c r="AC709" s="447"/>
      <c r="AD709" s="233"/>
      <c r="AE709" s="247">
        <v>0.5</v>
      </c>
      <c r="AF709" s="239">
        <v>100</v>
      </c>
      <c r="AG709" s="450" t="s">
        <v>6453</v>
      </c>
      <c r="AH709" s="264" t="s">
        <v>6454</v>
      </c>
      <c r="AI709" s="242"/>
      <c r="AJ709" s="451"/>
      <c r="AK709" s="452"/>
      <c r="AL709" s="245"/>
      <c r="AM709" s="451"/>
      <c r="AN709" s="452"/>
      <c r="AO709" s="245"/>
      <c r="AP709" s="451"/>
      <c r="AQ709" s="452"/>
      <c r="AR709" s="245"/>
      <c r="AS709" s="451"/>
      <c r="AT709" s="454"/>
      <c r="AU709" s="247"/>
      <c r="AV709" s="455"/>
      <c r="AW709" s="447"/>
      <c r="AX709" s="399"/>
    </row>
    <row r="710" spans="1:50" s="92" customFormat="1" ht="143.05000000000001" customHeight="1" x14ac:dyDescent="0.25">
      <c r="A710" s="446">
        <v>1538</v>
      </c>
      <c r="B710" s="147" t="s">
        <v>6426</v>
      </c>
      <c r="C710" s="447">
        <v>25</v>
      </c>
      <c r="D710" s="233" t="s">
        <v>6473</v>
      </c>
      <c r="E710" s="448" t="s">
        <v>6454</v>
      </c>
      <c r="F710" s="447">
        <v>10774</v>
      </c>
      <c r="G710" s="448" t="s">
        <v>6474</v>
      </c>
      <c r="H710" s="447">
        <v>2002</v>
      </c>
      <c r="I710" s="449" t="s">
        <v>6475</v>
      </c>
      <c r="J710" s="232">
        <v>46945.424999999996</v>
      </c>
      <c r="K710" s="528" t="s">
        <v>1970</v>
      </c>
      <c r="L710" s="449" t="s">
        <v>6457</v>
      </c>
      <c r="M710" s="449" t="s">
        <v>6458</v>
      </c>
      <c r="N710" s="449" t="s">
        <v>6476</v>
      </c>
      <c r="O710" s="449" t="s">
        <v>6477</v>
      </c>
      <c r="P710" s="447">
        <v>18761</v>
      </c>
      <c r="Q710" s="233">
        <v>85.52</v>
      </c>
      <c r="R710" s="233">
        <v>5.52</v>
      </c>
      <c r="S710" s="233">
        <v>35</v>
      </c>
      <c r="T710" s="233">
        <v>45</v>
      </c>
      <c r="U710" s="233">
        <v>85.52</v>
      </c>
      <c r="V710" s="447">
        <v>100</v>
      </c>
      <c r="W710" s="447">
        <v>100</v>
      </c>
      <c r="X710" s="233" t="s">
        <v>6478</v>
      </c>
      <c r="Y710" s="447"/>
      <c r="Z710" s="447"/>
      <c r="AA710" s="447"/>
      <c r="AB710" s="447">
        <v>25</v>
      </c>
      <c r="AC710" s="447">
        <v>1.1000000000000001</v>
      </c>
      <c r="AD710" s="233"/>
      <c r="AE710" s="247">
        <v>0.2</v>
      </c>
      <c r="AF710" s="239">
        <v>100</v>
      </c>
      <c r="AG710" s="450" t="s">
        <v>6453</v>
      </c>
      <c r="AH710" s="264" t="s">
        <v>6454</v>
      </c>
      <c r="AI710" s="242"/>
      <c r="AJ710" s="451"/>
      <c r="AK710" s="452"/>
      <c r="AL710" s="245"/>
      <c r="AM710" s="451"/>
      <c r="AN710" s="452"/>
      <c r="AO710" s="245"/>
      <c r="AP710" s="451"/>
      <c r="AQ710" s="452"/>
      <c r="AR710" s="245"/>
      <c r="AS710" s="451"/>
      <c r="AT710" s="454"/>
      <c r="AU710" s="247"/>
      <c r="AV710" s="455"/>
      <c r="AW710" s="447"/>
      <c r="AX710" s="399"/>
    </row>
    <row r="711" spans="1:50" s="92" customFormat="1" ht="194.95" customHeight="1" x14ac:dyDescent="0.25">
      <c r="A711" s="446">
        <v>1538</v>
      </c>
      <c r="B711" s="147" t="s">
        <v>6426</v>
      </c>
      <c r="C711" s="447">
        <v>4</v>
      </c>
      <c r="D711" s="233" t="s">
        <v>6427</v>
      </c>
      <c r="E711" s="448" t="s">
        <v>6428</v>
      </c>
      <c r="F711" s="447">
        <v>10268</v>
      </c>
      <c r="G711" s="448" t="s">
        <v>6479</v>
      </c>
      <c r="H711" s="447">
        <v>2005</v>
      </c>
      <c r="I711" s="449" t="s">
        <v>6480</v>
      </c>
      <c r="J711" s="232">
        <v>83458.52</v>
      </c>
      <c r="K711" s="528" t="s">
        <v>664</v>
      </c>
      <c r="L711" s="449" t="s">
        <v>6481</v>
      </c>
      <c r="M711" s="449" t="s">
        <v>6482</v>
      </c>
      <c r="N711" s="449" t="s">
        <v>6483</v>
      </c>
      <c r="O711" s="449" t="s">
        <v>6484</v>
      </c>
      <c r="P711" s="447" t="s">
        <v>6485</v>
      </c>
      <c r="Q711" s="233">
        <v>89.82</v>
      </c>
      <c r="R711" s="233">
        <v>9.82</v>
      </c>
      <c r="S711" s="233">
        <v>35</v>
      </c>
      <c r="T711" s="233">
        <v>45</v>
      </c>
      <c r="U711" s="233">
        <v>89.82</v>
      </c>
      <c r="V711" s="447">
        <v>100</v>
      </c>
      <c r="W711" s="447">
        <v>100</v>
      </c>
      <c r="X711" s="233" t="s">
        <v>6436</v>
      </c>
      <c r="Y711" s="447">
        <v>3</v>
      </c>
      <c r="Z711" s="447">
        <v>1</v>
      </c>
      <c r="AA711" s="447">
        <v>7</v>
      </c>
      <c r="AB711" s="447">
        <v>11</v>
      </c>
      <c r="AC711" s="447"/>
      <c r="AD711" s="233"/>
      <c r="AE711" s="247">
        <v>0.2</v>
      </c>
      <c r="AF711" s="239">
        <v>100</v>
      </c>
      <c r="AG711" s="450" t="s">
        <v>1711</v>
      </c>
      <c r="AH711" s="264"/>
      <c r="AI711" s="242"/>
      <c r="AJ711" s="451" t="s">
        <v>6486</v>
      </c>
      <c r="AK711" s="452" t="s">
        <v>6487</v>
      </c>
      <c r="AL711" s="245"/>
      <c r="AM711" s="451" t="s">
        <v>6488</v>
      </c>
      <c r="AN711" s="452" t="s">
        <v>6428</v>
      </c>
      <c r="AO711" s="245"/>
      <c r="AP711" s="451" t="s">
        <v>6489</v>
      </c>
      <c r="AQ711" s="452" t="s">
        <v>6490</v>
      </c>
      <c r="AR711" s="245"/>
      <c r="AS711" s="451"/>
      <c r="AT711" s="454"/>
      <c r="AU711" s="247"/>
      <c r="AV711" s="455"/>
      <c r="AW711" s="447"/>
      <c r="AX711" s="399"/>
    </row>
    <row r="712" spans="1:50" s="92" customFormat="1" ht="104" customHeight="1" x14ac:dyDescent="0.25">
      <c r="A712" s="446">
        <v>1538</v>
      </c>
      <c r="B712" s="147" t="s">
        <v>6426</v>
      </c>
      <c r="C712" s="447">
        <v>30</v>
      </c>
      <c r="D712" s="233" t="s">
        <v>6491</v>
      </c>
      <c r="E712" s="448" t="s">
        <v>6492</v>
      </c>
      <c r="F712" s="447">
        <v>12609</v>
      </c>
      <c r="G712" s="448" t="s">
        <v>6493</v>
      </c>
      <c r="H712" s="447">
        <v>2004</v>
      </c>
      <c r="I712" s="449" t="s">
        <v>6494</v>
      </c>
      <c r="J712" s="232">
        <v>80954.77</v>
      </c>
      <c r="K712" s="528" t="s">
        <v>664</v>
      </c>
      <c r="L712" s="449" t="s">
        <v>6495</v>
      </c>
      <c r="M712" s="449" t="s">
        <v>6496</v>
      </c>
      <c r="N712" s="449" t="s">
        <v>6497</v>
      </c>
      <c r="O712" s="449" t="s">
        <v>6498</v>
      </c>
      <c r="P712" s="447">
        <v>21277</v>
      </c>
      <c r="Q712" s="233">
        <v>89.52</v>
      </c>
      <c r="R712" s="233">
        <v>9.52</v>
      </c>
      <c r="S712" s="233">
        <v>35</v>
      </c>
      <c r="T712" s="233">
        <v>45</v>
      </c>
      <c r="U712" s="233">
        <v>89.52</v>
      </c>
      <c r="V712" s="447">
        <v>100</v>
      </c>
      <c r="W712" s="447">
        <v>100</v>
      </c>
      <c r="X712" s="233" t="s">
        <v>6499</v>
      </c>
      <c r="Y712" s="447">
        <v>3</v>
      </c>
      <c r="Z712" s="447">
        <v>1</v>
      </c>
      <c r="AA712" s="447">
        <v>4</v>
      </c>
      <c r="AB712" s="447">
        <v>4</v>
      </c>
      <c r="AC712" s="447">
        <v>301</v>
      </c>
      <c r="AD712" s="233"/>
      <c r="AE712" s="247">
        <v>0.2</v>
      </c>
      <c r="AF712" s="239">
        <v>100</v>
      </c>
      <c r="AG712" s="450" t="s">
        <v>6491</v>
      </c>
      <c r="AH712" s="264" t="s">
        <v>6492</v>
      </c>
      <c r="AI712" s="242">
        <v>50</v>
      </c>
      <c r="AJ712" s="451" t="s">
        <v>6500</v>
      </c>
      <c r="AK712" s="452" t="s">
        <v>6501</v>
      </c>
      <c r="AL712" s="245">
        <v>20</v>
      </c>
      <c r="AM712" s="451" t="s">
        <v>6502</v>
      </c>
      <c r="AN712" s="452" t="s">
        <v>6503</v>
      </c>
      <c r="AO712" s="245">
        <v>10</v>
      </c>
      <c r="AP712" s="451" t="s">
        <v>6504</v>
      </c>
      <c r="AQ712" s="452" t="s">
        <v>6505</v>
      </c>
      <c r="AR712" s="245">
        <v>20</v>
      </c>
      <c r="AS712" s="451"/>
      <c r="AT712" s="454"/>
      <c r="AU712" s="247"/>
      <c r="AV712" s="455"/>
      <c r="AW712" s="447"/>
      <c r="AX712" s="399"/>
    </row>
    <row r="713" spans="1:50" s="92" customFormat="1" ht="143.05000000000001" customHeight="1" x14ac:dyDescent="0.25">
      <c r="A713" s="446">
        <v>1538</v>
      </c>
      <c r="B713" s="147" t="s">
        <v>6426</v>
      </c>
      <c r="C713" s="447">
        <v>25</v>
      </c>
      <c r="D713" s="233" t="s">
        <v>6453</v>
      </c>
      <c r="E713" s="448" t="s">
        <v>6454</v>
      </c>
      <c r="F713" s="447">
        <v>10774</v>
      </c>
      <c r="G713" s="448" t="s">
        <v>6506</v>
      </c>
      <c r="H713" s="447">
        <v>2004</v>
      </c>
      <c r="I713" s="449" t="s">
        <v>6507</v>
      </c>
      <c r="J713" s="232">
        <v>75638.460000000006</v>
      </c>
      <c r="K713" s="528" t="s">
        <v>664</v>
      </c>
      <c r="L713" s="449" t="s">
        <v>6457</v>
      </c>
      <c r="M713" s="449" t="s">
        <v>6458</v>
      </c>
      <c r="N713" s="449" t="s">
        <v>6508</v>
      </c>
      <c r="O713" s="449" t="s">
        <v>6509</v>
      </c>
      <c r="P713" s="447" t="s">
        <v>6510</v>
      </c>
      <c r="Q713" s="233">
        <v>88.9</v>
      </c>
      <c r="R713" s="233">
        <v>8.9</v>
      </c>
      <c r="S713" s="233">
        <v>35</v>
      </c>
      <c r="T713" s="233">
        <v>45</v>
      </c>
      <c r="U713" s="233">
        <v>88.9</v>
      </c>
      <c r="V713" s="447">
        <v>100</v>
      </c>
      <c r="W713" s="447">
        <v>100</v>
      </c>
      <c r="X713" s="233" t="s">
        <v>6511</v>
      </c>
      <c r="Y713" s="447"/>
      <c r="Z713" s="447"/>
      <c r="AA713" s="447"/>
      <c r="AB713" s="447">
        <v>25</v>
      </c>
      <c r="AC713" s="447">
        <v>298.02999999999997</v>
      </c>
      <c r="AD713" s="233"/>
      <c r="AE713" s="247">
        <v>0.2</v>
      </c>
      <c r="AF713" s="239">
        <v>100</v>
      </c>
      <c r="AG713" s="450" t="s">
        <v>6453</v>
      </c>
      <c r="AH713" s="264" t="s">
        <v>6454</v>
      </c>
      <c r="AI713" s="242"/>
      <c r="AJ713" s="451"/>
      <c r="AK713" s="452"/>
      <c r="AL713" s="245"/>
      <c r="AM713" s="451"/>
      <c r="AN713" s="452"/>
      <c r="AO713" s="245"/>
      <c r="AP713" s="451"/>
      <c r="AQ713" s="452"/>
      <c r="AR713" s="245"/>
      <c r="AS713" s="451"/>
      <c r="AT713" s="454"/>
      <c r="AU713" s="247"/>
      <c r="AV713" s="455"/>
      <c r="AW713" s="447"/>
      <c r="AX713" s="399"/>
    </row>
    <row r="714" spans="1:50" s="92" customFormat="1" ht="169.2" customHeight="1" x14ac:dyDescent="0.25">
      <c r="A714" s="446">
        <v>1538</v>
      </c>
      <c r="B714" s="147" t="s">
        <v>6426</v>
      </c>
      <c r="C714" s="447">
        <v>8</v>
      </c>
      <c r="D714" s="233" t="s">
        <v>6512</v>
      </c>
      <c r="E714" s="448" t="s">
        <v>6513</v>
      </c>
      <c r="F714" s="447">
        <v>25418</v>
      </c>
      <c r="G714" s="448" t="s">
        <v>6514</v>
      </c>
      <c r="H714" s="447" t="s">
        <v>6515</v>
      </c>
      <c r="I714" s="449" t="s">
        <v>6516</v>
      </c>
      <c r="J714" s="232">
        <v>70132.05</v>
      </c>
      <c r="K714" s="528" t="s">
        <v>664</v>
      </c>
      <c r="L714" s="449" t="s">
        <v>6517</v>
      </c>
      <c r="M714" s="449" t="s">
        <v>6518</v>
      </c>
      <c r="N714" s="449" t="s">
        <v>6519</v>
      </c>
      <c r="O714" s="449" t="s">
        <v>6520</v>
      </c>
      <c r="P714" s="447" t="s">
        <v>6521</v>
      </c>
      <c r="Q714" s="233">
        <v>88.25</v>
      </c>
      <c r="R714" s="233">
        <v>8.25</v>
      </c>
      <c r="S714" s="233">
        <v>35</v>
      </c>
      <c r="T714" s="233">
        <v>45</v>
      </c>
      <c r="U714" s="233">
        <v>88.25</v>
      </c>
      <c r="V714" s="447">
        <v>100</v>
      </c>
      <c r="W714" s="447">
        <v>100</v>
      </c>
      <c r="X714" s="233" t="s">
        <v>6522</v>
      </c>
      <c r="Y714" s="447">
        <v>6</v>
      </c>
      <c r="Z714" s="447">
        <v>1</v>
      </c>
      <c r="AA714" s="447">
        <v>3</v>
      </c>
      <c r="AB714" s="447">
        <v>51</v>
      </c>
      <c r="AC714" s="447">
        <v>299</v>
      </c>
      <c r="AD714" s="233"/>
      <c r="AE714" s="247">
        <v>0.2</v>
      </c>
      <c r="AF714" s="239">
        <v>100</v>
      </c>
      <c r="AG714" s="450" t="s">
        <v>6512</v>
      </c>
      <c r="AH714" s="264" t="s">
        <v>6523</v>
      </c>
      <c r="AI714" s="242">
        <v>40</v>
      </c>
      <c r="AJ714" s="451" t="s">
        <v>6524</v>
      </c>
      <c r="AK714" s="452" t="s">
        <v>6525</v>
      </c>
      <c r="AL714" s="245">
        <v>10</v>
      </c>
      <c r="AM714" s="451" t="s">
        <v>6526</v>
      </c>
      <c r="AN714" s="452" t="s">
        <v>6527</v>
      </c>
      <c r="AO714" s="245">
        <v>20</v>
      </c>
      <c r="AP714" s="451" t="s">
        <v>6528</v>
      </c>
      <c r="AQ714" s="452" t="s">
        <v>6529</v>
      </c>
      <c r="AR714" s="245">
        <v>30</v>
      </c>
      <c r="AS714" s="451"/>
      <c r="AT714" s="454"/>
      <c r="AU714" s="247"/>
      <c r="AV714" s="455"/>
      <c r="AW714" s="447"/>
      <c r="AX714" s="399"/>
    </row>
    <row r="715" spans="1:50" s="92" customFormat="1" ht="169.2" customHeight="1" x14ac:dyDescent="0.25">
      <c r="A715" s="446">
        <v>1538</v>
      </c>
      <c r="B715" s="147" t="s">
        <v>6426</v>
      </c>
      <c r="C715" s="447">
        <v>24</v>
      </c>
      <c r="D715" s="233" t="s">
        <v>1352</v>
      </c>
      <c r="E715" s="448" t="s">
        <v>6442</v>
      </c>
      <c r="F715" s="447">
        <v>7134</v>
      </c>
      <c r="G715" s="448" t="s">
        <v>6530</v>
      </c>
      <c r="H715" s="447">
        <v>2005</v>
      </c>
      <c r="I715" s="449" t="s">
        <v>6531</v>
      </c>
      <c r="J715" s="232">
        <v>64694.21</v>
      </c>
      <c r="K715" s="528" t="s">
        <v>664</v>
      </c>
      <c r="L715" s="449" t="s">
        <v>6445</v>
      </c>
      <c r="M715" s="449" t="s">
        <v>6446</v>
      </c>
      <c r="N715" s="449" t="s">
        <v>6532</v>
      </c>
      <c r="O715" s="449" t="s">
        <v>6533</v>
      </c>
      <c r="P715" s="447" t="s">
        <v>6534</v>
      </c>
      <c r="Q715" s="233">
        <v>87.61</v>
      </c>
      <c r="R715" s="233">
        <v>7.61</v>
      </c>
      <c r="S715" s="233">
        <v>35</v>
      </c>
      <c r="T715" s="233">
        <v>45</v>
      </c>
      <c r="U715" s="233">
        <v>87.61</v>
      </c>
      <c r="V715" s="447">
        <v>100</v>
      </c>
      <c r="W715" s="447">
        <v>100</v>
      </c>
      <c r="X715" s="233" t="s">
        <v>6535</v>
      </c>
      <c r="Y715" s="447">
        <v>4</v>
      </c>
      <c r="Z715" s="447">
        <v>4</v>
      </c>
      <c r="AA715" s="447">
        <v>5</v>
      </c>
      <c r="AB715" s="447">
        <v>51</v>
      </c>
      <c r="AC715" s="447">
        <v>292</v>
      </c>
      <c r="AD715" s="233"/>
      <c r="AE715" s="247">
        <v>0.5</v>
      </c>
      <c r="AF715" s="239">
        <v>100</v>
      </c>
      <c r="AG715" s="450" t="s">
        <v>6450</v>
      </c>
      <c r="AH715" s="264"/>
      <c r="AI715" s="242"/>
      <c r="AJ715" s="451" t="s">
        <v>1352</v>
      </c>
      <c r="AK715" s="452" t="s">
        <v>6451</v>
      </c>
      <c r="AL715" s="245"/>
      <c r="AM715" s="451" t="s">
        <v>6536</v>
      </c>
      <c r="AN715" s="452"/>
      <c r="AO715" s="245"/>
      <c r="AP715" s="451" t="s">
        <v>6537</v>
      </c>
      <c r="AQ715" s="452"/>
      <c r="AR715" s="245"/>
      <c r="AS715" s="451"/>
      <c r="AT715" s="454"/>
      <c r="AU715" s="247"/>
      <c r="AV715" s="455"/>
      <c r="AW715" s="447"/>
      <c r="AX715" s="399"/>
    </row>
    <row r="716" spans="1:50" s="92" customFormat="1" ht="64.95" customHeight="1" x14ac:dyDescent="0.25">
      <c r="A716" s="446">
        <v>1538</v>
      </c>
      <c r="B716" s="147" t="s">
        <v>6426</v>
      </c>
      <c r="C716" s="447">
        <v>29</v>
      </c>
      <c r="D716" s="233" t="s">
        <v>6538</v>
      </c>
      <c r="E716" s="448" t="s">
        <v>6539</v>
      </c>
      <c r="F716" s="447">
        <v>4383</v>
      </c>
      <c r="G716" s="448" t="s">
        <v>6540</v>
      </c>
      <c r="H716" s="447">
        <v>2004</v>
      </c>
      <c r="I716" s="449" t="s">
        <v>6541</v>
      </c>
      <c r="J716" s="232">
        <v>63097.56</v>
      </c>
      <c r="K716" s="528" t="s">
        <v>664</v>
      </c>
      <c r="L716" s="449" t="s">
        <v>6542</v>
      </c>
      <c r="M716" s="449" t="s">
        <v>6543</v>
      </c>
      <c r="N716" s="449" t="s">
        <v>6544</v>
      </c>
      <c r="O716" s="449" t="s">
        <v>6545</v>
      </c>
      <c r="P716" s="447">
        <v>21333</v>
      </c>
      <c r="Q716" s="233">
        <v>87.42</v>
      </c>
      <c r="R716" s="233">
        <v>7.42</v>
      </c>
      <c r="S716" s="233">
        <v>35</v>
      </c>
      <c r="T716" s="233">
        <v>45</v>
      </c>
      <c r="U716" s="233">
        <v>87.42</v>
      </c>
      <c r="V716" s="447">
        <v>100</v>
      </c>
      <c r="W716" s="447">
        <v>100</v>
      </c>
      <c r="X716" s="233" t="s">
        <v>6546</v>
      </c>
      <c r="Y716" s="447">
        <v>2</v>
      </c>
      <c r="Z716" s="447">
        <v>4</v>
      </c>
      <c r="AA716" s="447">
        <v>2</v>
      </c>
      <c r="AB716" s="447">
        <v>47</v>
      </c>
      <c r="AC716" s="447">
        <v>302</v>
      </c>
      <c r="AD716" s="233"/>
      <c r="AE716" s="247">
        <v>0.2</v>
      </c>
      <c r="AF716" s="239">
        <v>100</v>
      </c>
      <c r="AG716" s="450" t="s">
        <v>6538</v>
      </c>
      <c r="AH716" s="264" t="s">
        <v>6547</v>
      </c>
      <c r="AI716" s="242"/>
      <c r="AJ716" s="451" t="s">
        <v>6548</v>
      </c>
      <c r="AK716" s="452"/>
      <c r="AL716" s="245"/>
      <c r="AM716" s="451" t="s">
        <v>6549</v>
      </c>
      <c r="AN716" s="452" t="s">
        <v>6550</v>
      </c>
      <c r="AO716" s="245"/>
      <c r="AP716" s="451" t="s">
        <v>6227</v>
      </c>
      <c r="AQ716" s="452" t="s">
        <v>6220</v>
      </c>
      <c r="AR716" s="245"/>
      <c r="AS716" s="451"/>
      <c r="AT716" s="454"/>
      <c r="AU716" s="247"/>
      <c r="AV716" s="455"/>
      <c r="AW716" s="447"/>
      <c r="AX716" s="399"/>
    </row>
    <row r="717" spans="1:50" s="92" customFormat="1" ht="156.05000000000001" customHeight="1" x14ac:dyDescent="0.25">
      <c r="A717" s="446">
        <v>1538</v>
      </c>
      <c r="B717" s="147" t="s">
        <v>6426</v>
      </c>
      <c r="C717" s="447">
        <v>24</v>
      </c>
      <c r="D717" s="233" t="s">
        <v>1352</v>
      </c>
      <c r="E717" s="448" t="s">
        <v>6442</v>
      </c>
      <c r="F717" s="447">
        <v>7134</v>
      </c>
      <c r="G717" s="448" t="s">
        <v>6551</v>
      </c>
      <c r="H717" s="447">
        <v>2006</v>
      </c>
      <c r="I717" s="449" t="s">
        <v>6552</v>
      </c>
      <c r="J717" s="232">
        <v>58889.75</v>
      </c>
      <c r="K717" s="528" t="s">
        <v>664</v>
      </c>
      <c r="L717" s="449" t="s">
        <v>6445</v>
      </c>
      <c r="M717" s="449" t="s">
        <v>6446</v>
      </c>
      <c r="N717" s="449" t="s">
        <v>6553</v>
      </c>
      <c r="O717" s="449" t="s">
        <v>6554</v>
      </c>
      <c r="P717" s="447" t="s">
        <v>6555</v>
      </c>
      <c r="Q717" s="233">
        <v>86.93</v>
      </c>
      <c r="R717" s="233">
        <v>6.93</v>
      </c>
      <c r="S717" s="233">
        <v>35</v>
      </c>
      <c r="T717" s="233">
        <v>45</v>
      </c>
      <c r="U717" s="233">
        <v>86.93</v>
      </c>
      <c r="V717" s="447">
        <v>100</v>
      </c>
      <c r="W717" s="447">
        <v>100</v>
      </c>
      <c r="X717" s="233" t="s">
        <v>6556</v>
      </c>
      <c r="Y717" s="447">
        <v>1</v>
      </c>
      <c r="Z717" s="447">
        <v>8</v>
      </c>
      <c r="AA717" s="447">
        <v>2</v>
      </c>
      <c r="AB717" s="447">
        <v>53</v>
      </c>
      <c r="AC717" s="447">
        <v>293</v>
      </c>
      <c r="AD717" s="233"/>
      <c r="AE717" s="247">
        <v>0.2</v>
      </c>
      <c r="AF717" s="239">
        <v>100</v>
      </c>
      <c r="AG717" s="450" t="s">
        <v>6450</v>
      </c>
      <c r="AH717" s="264"/>
      <c r="AI717" s="242"/>
      <c r="AJ717" s="451" t="s">
        <v>1352</v>
      </c>
      <c r="AK717" s="452" t="s">
        <v>6451</v>
      </c>
      <c r="AL717" s="245"/>
      <c r="AM717" s="451" t="s">
        <v>6557</v>
      </c>
      <c r="AN717" s="452"/>
      <c r="AO717" s="245"/>
      <c r="AP717" s="451"/>
      <c r="AQ717" s="452"/>
      <c r="AR717" s="245"/>
      <c r="AS717" s="451"/>
      <c r="AT717" s="454"/>
      <c r="AU717" s="247"/>
      <c r="AV717" s="455"/>
      <c r="AW717" s="447"/>
      <c r="AX717" s="399"/>
    </row>
    <row r="718" spans="1:50" s="92" customFormat="1" ht="117" customHeight="1" x14ac:dyDescent="0.25">
      <c r="A718" s="446">
        <v>1538</v>
      </c>
      <c r="B718" s="147" t="s">
        <v>6426</v>
      </c>
      <c r="C718" s="447">
        <v>24</v>
      </c>
      <c r="D718" s="233" t="s">
        <v>1352</v>
      </c>
      <c r="E718" s="448" t="s">
        <v>6442</v>
      </c>
      <c r="F718" s="447">
        <v>7134</v>
      </c>
      <c r="G718" s="448" t="s">
        <v>6558</v>
      </c>
      <c r="H718" s="447">
        <v>2007</v>
      </c>
      <c r="I718" s="449" t="s">
        <v>6559</v>
      </c>
      <c r="J718" s="232">
        <v>115355</v>
      </c>
      <c r="K718" s="528" t="s">
        <v>655</v>
      </c>
      <c r="L718" s="449" t="s">
        <v>6445</v>
      </c>
      <c r="M718" s="449" t="s">
        <v>6446</v>
      </c>
      <c r="N718" s="449" t="s">
        <v>6560</v>
      </c>
      <c r="O718" s="449" t="s">
        <v>6561</v>
      </c>
      <c r="P718" s="447">
        <v>24637</v>
      </c>
      <c r="Q718" s="233">
        <v>93.57</v>
      </c>
      <c r="R718" s="233">
        <v>13.57</v>
      </c>
      <c r="S718" s="233">
        <v>35</v>
      </c>
      <c r="T718" s="233">
        <v>45</v>
      </c>
      <c r="U718" s="233">
        <v>93.57</v>
      </c>
      <c r="V718" s="447">
        <v>100</v>
      </c>
      <c r="W718" s="447">
        <v>100</v>
      </c>
      <c r="X718" s="233" t="s">
        <v>6562</v>
      </c>
      <c r="Y718" s="447">
        <v>4</v>
      </c>
      <c r="Z718" s="447">
        <v>4</v>
      </c>
      <c r="AA718" s="447">
        <v>6</v>
      </c>
      <c r="AB718" s="447">
        <v>20</v>
      </c>
      <c r="AC718" s="447">
        <v>116</v>
      </c>
      <c r="AD718" s="233"/>
      <c r="AE718" s="247">
        <v>0.2</v>
      </c>
      <c r="AF718" s="239">
        <v>100</v>
      </c>
      <c r="AG718" s="450" t="s">
        <v>6450</v>
      </c>
      <c r="AH718" s="264"/>
      <c r="AI718" s="242"/>
      <c r="AJ718" s="451" t="s">
        <v>1352</v>
      </c>
      <c r="AK718" s="452" t="s">
        <v>6451</v>
      </c>
      <c r="AL718" s="245"/>
      <c r="AM718" s="451" t="s">
        <v>6563</v>
      </c>
      <c r="AN718" s="452"/>
      <c r="AO718" s="245"/>
      <c r="AP718" s="451" t="s">
        <v>6537</v>
      </c>
      <c r="AQ718" s="452"/>
      <c r="AR718" s="245"/>
      <c r="AS718" s="451"/>
      <c r="AT718" s="454"/>
      <c r="AU718" s="247"/>
      <c r="AV718" s="455"/>
      <c r="AW718" s="447"/>
      <c r="AX718" s="399"/>
    </row>
    <row r="719" spans="1:50" s="92" customFormat="1" ht="52.2" customHeight="1" x14ac:dyDescent="0.25">
      <c r="A719" s="446">
        <v>1538</v>
      </c>
      <c r="B719" s="147" t="s">
        <v>6426</v>
      </c>
      <c r="C719" s="447">
        <v>27</v>
      </c>
      <c r="D719" s="233" t="s">
        <v>6564</v>
      </c>
      <c r="E719" s="448" t="s">
        <v>6565</v>
      </c>
      <c r="F719" s="447">
        <v>6857</v>
      </c>
      <c r="G719" s="448" t="s">
        <v>6566</v>
      </c>
      <c r="H719" s="447">
        <v>2008</v>
      </c>
      <c r="I719" s="449" t="s">
        <v>6567</v>
      </c>
      <c r="J719" s="232">
        <v>62594</v>
      </c>
      <c r="K719" s="528" t="s">
        <v>655</v>
      </c>
      <c r="L719" s="449" t="s">
        <v>6568</v>
      </c>
      <c r="M719" s="449" t="s">
        <v>6569</v>
      </c>
      <c r="N719" s="449" t="s">
        <v>6570</v>
      </c>
      <c r="O719" s="449" t="s">
        <v>6571</v>
      </c>
      <c r="P719" s="447" t="s">
        <v>6572</v>
      </c>
      <c r="Q719" s="233">
        <v>87.36</v>
      </c>
      <c r="R719" s="233">
        <v>7.36</v>
      </c>
      <c r="S719" s="233">
        <v>35</v>
      </c>
      <c r="T719" s="233">
        <v>45</v>
      </c>
      <c r="U719" s="233">
        <v>87.36</v>
      </c>
      <c r="V719" s="447">
        <v>100</v>
      </c>
      <c r="W719" s="447">
        <v>100</v>
      </c>
      <c r="X719" s="233" t="s">
        <v>6573</v>
      </c>
      <c r="Y719" s="447">
        <v>3</v>
      </c>
      <c r="Z719" s="447">
        <v>1</v>
      </c>
      <c r="AA719" s="447">
        <v>4</v>
      </c>
      <c r="AB719" s="447">
        <v>4</v>
      </c>
      <c r="AC719" s="447">
        <v>115</v>
      </c>
      <c r="AD719" s="233"/>
      <c r="AE719" s="247">
        <v>0.2</v>
      </c>
      <c r="AF719" s="239">
        <v>100</v>
      </c>
      <c r="AG719" s="450" t="s">
        <v>6574</v>
      </c>
      <c r="AH719" s="264" t="s">
        <v>6575</v>
      </c>
      <c r="AI719" s="242"/>
      <c r="AJ719" s="451" t="s">
        <v>6576</v>
      </c>
      <c r="AK719" s="452" t="s">
        <v>6575</v>
      </c>
      <c r="AL719" s="245"/>
      <c r="AM719" s="451" t="s">
        <v>6577</v>
      </c>
      <c r="AN719" s="452" t="s">
        <v>6575</v>
      </c>
      <c r="AO719" s="245"/>
      <c r="AP719" s="451" t="s">
        <v>6578</v>
      </c>
      <c r="AQ719" s="452" t="s">
        <v>6565</v>
      </c>
      <c r="AR719" s="245"/>
      <c r="AS719" s="451"/>
      <c r="AT719" s="454"/>
      <c r="AU719" s="247"/>
      <c r="AV719" s="455"/>
      <c r="AW719" s="447"/>
      <c r="AX719" s="399"/>
    </row>
    <row r="720" spans="1:50" s="92" customFormat="1" ht="143.05000000000001" customHeight="1" x14ac:dyDescent="0.25">
      <c r="A720" s="446">
        <v>1538</v>
      </c>
      <c r="B720" s="147" t="s">
        <v>6426</v>
      </c>
      <c r="C720" s="447">
        <v>25</v>
      </c>
      <c r="D720" s="233" t="s">
        <v>6453</v>
      </c>
      <c r="E720" s="448" t="s">
        <v>6454</v>
      </c>
      <c r="F720" s="447">
        <v>10774</v>
      </c>
      <c r="G720" s="448" t="s">
        <v>6579</v>
      </c>
      <c r="H720" s="447" t="s">
        <v>6580</v>
      </c>
      <c r="I720" s="449" t="s">
        <v>6581</v>
      </c>
      <c r="J720" s="232">
        <v>75000</v>
      </c>
      <c r="K720" s="528" t="s">
        <v>655</v>
      </c>
      <c r="L720" s="449" t="s">
        <v>6457</v>
      </c>
      <c r="M720" s="449" t="s">
        <v>6458</v>
      </c>
      <c r="N720" s="449" t="s">
        <v>6582</v>
      </c>
      <c r="O720" s="449" t="s">
        <v>6583</v>
      </c>
      <c r="P720" s="447" t="s">
        <v>6584</v>
      </c>
      <c r="Q720" s="233">
        <v>88.82</v>
      </c>
      <c r="R720" s="233">
        <v>8.82</v>
      </c>
      <c r="S720" s="233">
        <v>35</v>
      </c>
      <c r="T720" s="233">
        <v>45</v>
      </c>
      <c r="U720" s="233">
        <v>88.82</v>
      </c>
      <c r="V720" s="447">
        <v>100</v>
      </c>
      <c r="W720" s="447">
        <v>100</v>
      </c>
      <c r="X720" s="233" t="s">
        <v>6585</v>
      </c>
      <c r="Y720" s="447"/>
      <c r="Z720" s="447"/>
      <c r="AA720" s="447"/>
      <c r="AB720" s="447">
        <v>25</v>
      </c>
      <c r="AC720" s="447">
        <v>137.1</v>
      </c>
      <c r="AD720" s="233"/>
      <c r="AE720" s="247">
        <v>0.2</v>
      </c>
      <c r="AF720" s="239">
        <v>100</v>
      </c>
      <c r="AG720" s="450" t="s">
        <v>6453</v>
      </c>
      <c r="AH720" s="264" t="s">
        <v>6454</v>
      </c>
      <c r="AI720" s="242"/>
      <c r="AJ720" s="451"/>
      <c r="AK720" s="452"/>
      <c r="AL720" s="245"/>
      <c r="AM720" s="451"/>
      <c r="AN720" s="452"/>
      <c r="AO720" s="245"/>
      <c r="AP720" s="451"/>
      <c r="AQ720" s="452"/>
      <c r="AR720" s="245"/>
      <c r="AS720" s="451"/>
      <c r="AT720" s="454"/>
      <c r="AU720" s="247"/>
      <c r="AV720" s="455"/>
      <c r="AW720" s="447"/>
      <c r="AX720" s="399"/>
    </row>
    <row r="721" spans="1:50" s="92" customFormat="1" ht="117" customHeight="1" x14ac:dyDescent="0.25">
      <c r="A721" s="446">
        <v>1538</v>
      </c>
      <c r="B721" s="147" t="s">
        <v>6426</v>
      </c>
      <c r="C721" s="447">
        <v>29</v>
      </c>
      <c r="D721" s="233" t="s">
        <v>6538</v>
      </c>
      <c r="E721" s="448" t="s">
        <v>6539</v>
      </c>
      <c r="F721" s="447">
        <v>4383</v>
      </c>
      <c r="G721" s="448" t="s">
        <v>6586</v>
      </c>
      <c r="H721" s="447" t="s">
        <v>6580</v>
      </c>
      <c r="I721" s="449" t="s">
        <v>6587</v>
      </c>
      <c r="J721" s="232">
        <v>78000</v>
      </c>
      <c r="K721" s="528" t="s">
        <v>655</v>
      </c>
      <c r="L721" s="449" t="s">
        <v>6588</v>
      </c>
      <c r="M721" s="449" t="s">
        <v>6589</v>
      </c>
      <c r="N721" s="449" t="s">
        <v>6590</v>
      </c>
      <c r="O721" s="449" t="s">
        <v>6591</v>
      </c>
      <c r="P721" s="447" t="s">
        <v>6592</v>
      </c>
      <c r="Q721" s="233">
        <v>89.18</v>
      </c>
      <c r="R721" s="233">
        <v>9.18</v>
      </c>
      <c r="S721" s="233">
        <v>35</v>
      </c>
      <c r="T721" s="233">
        <v>45</v>
      </c>
      <c r="U721" s="233">
        <v>89.18</v>
      </c>
      <c r="V721" s="447">
        <v>100</v>
      </c>
      <c r="W721" s="447">
        <v>100</v>
      </c>
      <c r="X721" s="233" t="s">
        <v>6546</v>
      </c>
      <c r="Y721" s="447">
        <v>1</v>
      </c>
      <c r="Z721" s="447">
        <v>6</v>
      </c>
      <c r="AA721" s="447">
        <v>1</v>
      </c>
      <c r="AB721" s="447">
        <v>4</v>
      </c>
      <c r="AC721" s="447">
        <v>107</v>
      </c>
      <c r="AD721" s="233"/>
      <c r="AE721" s="247">
        <v>0.2</v>
      </c>
      <c r="AF721" s="239">
        <v>100</v>
      </c>
      <c r="AG721" s="450" t="s">
        <v>6538</v>
      </c>
      <c r="AH721" s="264" t="s">
        <v>6547</v>
      </c>
      <c r="AI721" s="242"/>
      <c r="AJ721" s="451" t="s">
        <v>6548</v>
      </c>
      <c r="AK721" s="452"/>
      <c r="AL721" s="245"/>
      <c r="AM721" s="451" t="s">
        <v>6549</v>
      </c>
      <c r="AN721" s="452" t="s">
        <v>6550</v>
      </c>
      <c r="AO721" s="245"/>
      <c r="AP721" s="451" t="s">
        <v>6227</v>
      </c>
      <c r="AQ721" s="452" t="s">
        <v>6220</v>
      </c>
      <c r="AR721" s="245"/>
      <c r="AS721" s="451"/>
      <c r="AT721" s="454"/>
      <c r="AU721" s="247"/>
      <c r="AV721" s="455"/>
      <c r="AW721" s="447"/>
      <c r="AX721" s="399"/>
    </row>
    <row r="722" spans="1:50" s="92" customFormat="1" ht="130.05000000000001" customHeight="1" x14ac:dyDescent="0.25">
      <c r="A722" s="446">
        <v>1538</v>
      </c>
      <c r="B722" s="147" t="s">
        <v>6426</v>
      </c>
      <c r="C722" s="447">
        <v>4</v>
      </c>
      <c r="D722" s="233" t="s">
        <v>6427</v>
      </c>
      <c r="E722" s="448" t="s">
        <v>6428</v>
      </c>
      <c r="F722" s="447">
        <v>10268</v>
      </c>
      <c r="G722" s="448" t="s">
        <v>6593</v>
      </c>
      <c r="H722" s="447">
        <v>2007</v>
      </c>
      <c r="I722" s="449" t="s">
        <v>6594</v>
      </c>
      <c r="J722" s="232">
        <v>75000</v>
      </c>
      <c r="K722" s="528" t="s">
        <v>655</v>
      </c>
      <c r="L722" s="449" t="s">
        <v>6595</v>
      </c>
      <c r="M722" s="449" t="s">
        <v>6596</v>
      </c>
      <c r="N722" s="449" t="s">
        <v>6597</v>
      </c>
      <c r="O722" s="449" t="s">
        <v>6598</v>
      </c>
      <c r="P722" s="447" t="s">
        <v>6599</v>
      </c>
      <c r="Q722" s="233">
        <v>88.82</v>
      </c>
      <c r="R722" s="233">
        <v>8.82</v>
      </c>
      <c r="S722" s="233">
        <v>35</v>
      </c>
      <c r="T722" s="233">
        <v>45</v>
      </c>
      <c r="U722" s="233">
        <v>88.82</v>
      </c>
      <c r="V722" s="447">
        <v>100</v>
      </c>
      <c r="W722" s="447">
        <v>100</v>
      </c>
      <c r="X722" s="233" t="s">
        <v>6436</v>
      </c>
      <c r="Y722" s="447">
        <v>4</v>
      </c>
      <c r="Z722" s="447">
        <v>2</v>
      </c>
      <c r="AA722" s="447">
        <v>4</v>
      </c>
      <c r="AB722" s="447">
        <v>11</v>
      </c>
      <c r="AC722" s="447">
        <v>114</v>
      </c>
      <c r="AD722" s="233"/>
      <c r="AE722" s="247">
        <v>0.2</v>
      </c>
      <c r="AF722" s="239">
        <v>100</v>
      </c>
      <c r="AG722" s="450" t="s">
        <v>6600</v>
      </c>
      <c r="AH722" s="264" t="s">
        <v>6428</v>
      </c>
      <c r="AI722" s="242"/>
      <c r="AJ722" s="451" t="s">
        <v>6601</v>
      </c>
      <c r="AK722" s="452" t="s">
        <v>6602</v>
      </c>
      <c r="AL722" s="245"/>
      <c r="AM722" s="451" t="s">
        <v>6441</v>
      </c>
      <c r="AN722" s="452"/>
      <c r="AO722" s="245"/>
      <c r="AP722" s="451" t="s">
        <v>6441</v>
      </c>
      <c r="AQ722" s="452"/>
      <c r="AR722" s="245"/>
      <c r="AS722" s="451"/>
      <c r="AT722" s="454"/>
      <c r="AU722" s="247"/>
      <c r="AV722" s="455"/>
      <c r="AW722" s="447"/>
      <c r="AX722" s="399"/>
    </row>
    <row r="723" spans="1:50" s="92" customFormat="1" ht="143.05000000000001" customHeight="1" x14ac:dyDescent="0.25">
      <c r="A723" s="446">
        <v>1538</v>
      </c>
      <c r="B723" s="147" t="s">
        <v>6426</v>
      </c>
      <c r="C723" s="447">
        <v>13</v>
      </c>
      <c r="D723" s="233" t="s">
        <v>6512</v>
      </c>
      <c r="E723" s="448" t="s">
        <v>6603</v>
      </c>
      <c r="F723" s="447">
        <v>20181</v>
      </c>
      <c r="G723" s="448" t="s">
        <v>6604</v>
      </c>
      <c r="H723" s="447" t="s">
        <v>6580</v>
      </c>
      <c r="I723" s="449" t="s">
        <v>6605</v>
      </c>
      <c r="J723" s="232">
        <v>74900</v>
      </c>
      <c r="K723" s="528" t="s">
        <v>655</v>
      </c>
      <c r="L723" s="449" t="s">
        <v>6606</v>
      </c>
      <c r="M723" s="449" t="s">
        <v>6607</v>
      </c>
      <c r="N723" s="449" t="s">
        <v>6608</v>
      </c>
      <c r="O723" s="449" t="s">
        <v>6609</v>
      </c>
      <c r="P723" s="447" t="s">
        <v>6610</v>
      </c>
      <c r="Q723" s="233">
        <v>88.759999999999991</v>
      </c>
      <c r="R723" s="233">
        <v>8.76</v>
      </c>
      <c r="S723" s="233">
        <v>35</v>
      </c>
      <c r="T723" s="233">
        <v>45</v>
      </c>
      <c r="U723" s="233">
        <v>88.759999999999991</v>
      </c>
      <c r="V723" s="447">
        <v>100</v>
      </c>
      <c r="W723" s="447">
        <v>100</v>
      </c>
      <c r="X723" s="233" t="s">
        <v>6611</v>
      </c>
      <c r="Y723" s="447">
        <v>1</v>
      </c>
      <c r="Z723" s="447">
        <v>8</v>
      </c>
      <c r="AA723" s="447">
        <v>2</v>
      </c>
      <c r="AB723" s="447">
        <v>30</v>
      </c>
      <c r="AC723" s="447">
        <v>117.2</v>
      </c>
      <c r="AD723" s="233"/>
      <c r="AE723" s="247">
        <v>0.2</v>
      </c>
      <c r="AF723" s="239">
        <v>100</v>
      </c>
      <c r="AG723" s="450" t="s">
        <v>6512</v>
      </c>
      <c r="AH723" s="264" t="s">
        <v>6523</v>
      </c>
      <c r="AI723" s="242">
        <v>30</v>
      </c>
      <c r="AJ723" s="451" t="s">
        <v>6612</v>
      </c>
      <c r="AK723" s="452" t="s">
        <v>6613</v>
      </c>
      <c r="AL723" s="245">
        <v>10</v>
      </c>
      <c r="AM723" s="451" t="s">
        <v>6614</v>
      </c>
      <c r="AN723" s="452" t="s">
        <v>6615</v>
      </c>
      <c r="AO723" s="245">
        <v>10</v>
      </c>
      <c r="AP723" s="451" t="s">
        <v>6528</v>
      </c>
      <c r="AQ723" s="452" t="s">
        <v>6529</v>
      </c>
      <c r="AR723" s="245">
        <v>50</v>
      </c>
      <c r="AS723" s="451"/>
      <c r="AT723" s="454"/>
      <c r="AU723" s="247"/>
      <c r="AV723" s="455"/>
      <c r="AW723" s="447"/>
      <c r="AX723" s="399"/>
    </row>
    <row r="724" spans="1:50" s="92" customFormat="1" ht="104" customHeight="1" x14ac:dyDescent="0.25">
      <c r="A724" s="446">
        <v>1538</v>
      </c>
      <c r="B724" s="147" t="s">
        <v>6426</v>
      </c>
      <c r="C724" s="447">
        <v>30</v>
      </c>
      <c r="D724" s="233" t="s">
        <v>6491</v>
      </c>
      <c r="E724" s="448" t="s">
        <v>6492</v>
      </c>
      <c r="F724" s="447">
        <v>12609</v>
      </c>
      <c r="G724" s="448" t="s">
        <v>6616</v>
      </c>
      <c r="H724" s="447">
        <v>2007</v>
      </c>
      <c r="I724" s="449" t="s">
        <v>6617</v>
      </c>
      <c r="J724" s="232">
        <v>99553</v>
      </c>
      <c r="K724" s="528" t="s">
        <v>655</v>
      </c>
      <c r="L724" s="449" t="s">
        <v>6495</v>
      </c>
      <c r="M724" s="449" t="s">
        <v>6496</v>
      </c>
      <c r="N724" s="449" t="s">
        <v>6618</v>
      </c>
      <c r="O724" s="449" t="s">
        <v>6619</v>
      </c>
      <c r="P724" s="447" t="s">
        <v>6620</v>
      </c>
      <c r="Q724" s="233">
        <v>91.710000000000008</v>
      </c>
      <c r="R724" s="233">
        <v>11.71</v>
      </c>
      <c r="S724" s="233">
        <v>35</v>
      </c>
      <c r="T724" s="233">
        <v>45</v>
      </c>
      <c r="U724" s="233">
        <v>91.710000000000008</v>
      </c>
      <c r="V724" s="447">
        <v>100</v>
      </c>
      <c r="W724" s="447">
        <v>100</v>
      </c>
      <c r="X724" s="233" t="s">
        <v>6499</v>
      </c>
      <c r="Y724" s="447">
        <v>4</v>
      </c>
      <c r="Z724" s="447">
        <v>2</v>
      </c>
      <c r="AA724" s="447">
        <v>1</v>
      </c>
      <c r="AB724" s="447">
        <v>4</v>
      </c>
      <c r="AC724" s="447">
        <v>136</v>
      </c>
      <c r="AD724" s="233"/>
      <c r="AE724" s="247">
        <v>0.2</v>
      </c>
      <c r="AF724" s="239">
        <v>100</v>
      </c>
      <c r="AG724" s="450" t="s">
        <v>6491</v>
      </c>
      <c r="AH724" s="264" t="s">
        <v>6492</v>
      </c>
      <c r="AI724" s="242">
        <v>30</v>
      </c>
      <c r="AJ724" s="451" t="s">
        <v>6500</v>
      </c>
      <c r="AK724" s="452" t="s">
        <v>6501</v>
      </c>
      <c r="AL724" s="245">
        <v>10</v>
      </c>
      <c r="AM724" s="451" t="s">
        <v>6502</v>
      </c>
      <c r="AN724" s="452" t="s">
        <v>6503</v>
      </c>
      <c r="AO724" s="245">
        <v>20</v>
      </c>
      <c r="AP724" s="451" t="s">
        <v>6504</v>
      </c>
      <c r="AQ724" s="452" t="s">
        <v>6505</v>
      </c>
      <c r="AR724" s="245">
        <v>40</v>
      </c>
      <c r="AS724" s="451"/>
      <c r="AT724" s="454"/>
      <c r="AU724" s="247"/>
      <c r="AV724" s="455"/>
      <c r="AW724" s="447"/>
      <c r="AX724" s="399"/>
    </row>
    <row r="725" spans="1:50" s="92" customFormat="1" ht="117" customHeight="1" x14ac:dyDescent="0.25">
      <c r="A725" s="446">
        <v>1538</v>
      </c>
      <c r="B725" s="147" t="s">
        <v>6426</v>
      </c>
      <c r="C725" s="447">
        <v>3</v>
      </c>
      <c r="D725" s="233" t="s">
        <v>6462</v>
      </c>
      <c r="E725" s="448" t="s">
        <v>6621</v>
      </c>
      <c r="F725" s="447">
        <v>15365</v>
      </c>
      <c r="G725" s="448" t="s">
        <v>6622</v>
      </c>
      <c r="H725" s="447">
        <v>2007</v>
      </c>
      <c r="I725" s="449"/>
      <c r="J725" s="232">
        <v>71000</v>
      </c>
      <c r="K725" s="528" t="s">
        <v>655</v>
      </c>
      <c r="L725" s="449" t="s">
        <v>6623</v>
      </c>
      <c r="M725" s="449" t="s">
        <v>6624</v>
      </c>
      <c r="N725" s="449" t="s">
        <v>6625</v>
      </c>
      <c r="O725" s="449" t="s">
        <v>6626</v>
      </c>
      <c r="P725" s="447" t="s">
        <v>6627</v>
      </c>
      <c r="Q725" s="233">
        <v>88.35</v>
      </c>
      <c r="R725" s="233">
        <v>8.35</v>
      </c>
      <c r="S725" s="233">
        <v>35</v>
      </c>
      <c r="T725" s="233">
        <v>45</v>
      </c>
      <c r="U725" s="233">
        <v>88.35</v>
      </c>
      <c r="V725" s="447">
        <v>100</v>
      </c>
      <c r="W725" s="447">
        <v>100</v>
      </c>
      <c r="X725" s="233" t="s">
        <v>6628</v>
      </c>
      <c r="Y725" s="447">
        <v>6</v>
      </c>
      <c r="Z725" s="447">
        <v>1</v>
      </c>
      <c r="AA725" s="447">
        <v>5</v>
      </c>
      <c r="AB725" s="447">
        <v>30</v>
      </c>
      <c r="AC725" s="447">
        <v>180</v>
      </c>
      <c r="AD725" s="233"/>
      <c r="AE725" s="247">
        <v>0.5</v>
      </c>
      <c r="AF725" s="239">
        <v>100</v>
      </c>
      <c r="AG725" s="450" t="s">
        <v>6629</v>
      </c>
      <c r="AH725" s="264"/>
      <c r="AI725" s="242"/>
      <c r="AJ725" s="451" t="s">
        <v>6630</v>
      </c>
      <c r="AK725" s="452"/>
      <c r="AL725" s="245"/>
      <c r="AM725" s="451" t="s">
        <v>6631</v>
      </c>
      <c r="AN725" s="452" t="s">
        <v>6470</v>
      </c>
      <c r="AO725" s="245"/>
      <c r="AP725" s="451" t="s">
        <v>6632</v>
      </c>
      <c r="AQ725" s="452"/>
      <c r="AR725" s="245"/>
      <c r="AS725" s="451"/>
      <c r="AT725" s="454"/>
      <c r="AU725" s="247"/>
      <c r="AV725" s="455"/>
      <c r="AW725" s="447"/>
      <c r="AX725" s="399"/>
    </row>
    <row r="726" spans="1:50" s="92" customFormat="1" ht="143.05000000000001" customHeight="1" x14ac:dyDescent="0.25">
      <c r="A726" s="446">
        <v>1538</v>
      </c>
      <c r="B726" s="147" t="s">
        <v>6426</v>
      </c>
      <c r="C726" s="447">
        <v>4</v>
      </c>
      <c r="D726" s="233" t="s">
        <v>6427</v>
      </c>
      <c r="E726" s="448" t="s">
        <v>6428</v>
      </c>
      <c r="F726" s="447">
        <v>10268</v>
      </c>
      <c r="G726" s="448" t="s">
        <v>6633</v>
      </c>
      <c r="H726" s="447">
        <v>1999</v>
      </c>
      <c r="I726" s="449" t="s">
        <v>6634</v>
      </c>
      <c r="J726" s="232">
        <v>75113</v>
      </c>
      <c r="K726" s="528" t="s">
        <v>1970</v>
      </c>
      <c r="L726" s="449" t="s">
        <v>6635</v>
      </c>
      <c r="M726" s="449" t="s">
        <v>6636</v>
      </c>
      <c r="N726" s="449" t="s">
        <v>6637</v>
      </c>
      <c r="O726" s="449" t="s">
        <v>6638</v>
      </c>
      <c r="P726" s="447">
        <v>18452</v>
      </c>
      <c r="Q726" s="233">
        <v>88.84</v>
      </c>
      <c r="R726" s="233">
        <v>8.84</v>
      </c>
      <c r="S726" s="233">
        <v>35</v>
      </c>
      <c r="T726" s="233">
        <v>45</v>
      </c>
      <c r="U726" s="233">
        <v>88.84</v>
      </c>
      <c r="V726" s="447">
        <v>100</v>
      </c>
      <c r="W726" s="447">
        <v>100</v>
      </c>
      <c r="X726" s="233" t="s">
        <v>6436</v>
      </c>
      <c r="Y726" s="447">
        <v>3</v>
      </c>
      <c r="Z726" s="447">
        <v>4</v>
      </c>
      <c r="AA726" s="447">
        <v>3</v>
      </c>
      <c r="AB726" s="447">
        <v>11</v>
      </c>
      <c r="AC726" s="447"/>
      <c r="AD726" s="233"/>
      <c r="AE726" s="247">
        <v>0.2</v>
      </c>
      <c r="AF726" s="239">
        <v>100</v>
      </c>
      <c r="AG726" s="450" t="s">
        <v>1711</v>
      </c>
      <c r="AH726" s="264"/>
      <c r="AI726" s="242"/>
      <c r="AJ726" s="451" t="s">
        <v>6600</v>
      </c>
      <c r="AK726" s="452" t="s">
        <v>6428</v>
      </c>
      <c r="AL726" s="245"/>
      <c r="AM726" s="451" t="s">
        <v>6488</v>
      </c>
      <c r="AN726" s="452" t="s">
        <v>6428</v>
      </c>
      <c r="AO726" s="245"/>
      <c r="AP726" s="451" t="s">
        <v>6489</v>
      </c>
      <c r="AQ726" s="452" t="s">
        <v>6490</v>
      </c>
      <c r="AR726" s="245"/>
      <c r="AS726" s="451"/>
      <c r="AT726" s="454"/>
      <c r="AU726" s="247"/>
      <c r="AV726" s="455"/>
      <c r="AW726" s="447"/>
      <c r="AX726" s="399"/>
    </row>
    <row r="727" spans="1:50" s="92" customFormat="1" ht="64.95" customHeight="1" x14ac:dyDescent="0.25">
      <c r="A727" s="446">
        <v>1538</v>
      </c>
      <c r="B727" s="147" t="s">
        <v>6426</v>
      </c>
      <c r="C727" s="447"/>
      <c r="D727" s="233" t="s">
        <v>6440</v>
      </c>
      <c r="E727" s="448" t="s">
        <v>6428</v>
      </c>
      <c r="F727" s="447">
        <v>10268</v>
      </c>
      <c r="G727" s="448" t="s">
        <v>6639</v>
      </c>
      <c r="H727" s="447">
        <v>2009</v>
      </c>
      <c r="I727" s="449" t="s">
        <v>6640</v>
      </c>
      <c r="J727" s="232">
        <v>132000</v>
      </c>
      <c r="K727" s="528" t="s">
        <v>677</v>
      </c>
      <c r="L727" s="449" t="s">
        <v>6641</v>
      </c>
      <c r="M727" s="449" t="s">
        <v>6642</v>
      </c>
      <c r="N727" s="449" t="s">
        <v>6643</v>
      </c>
      <c r="O727" s="449" t="s">
        <v>6644</v>
      </c>
      <c r="P727" s="447">
        <v>27729</v>
      </c>
      <c r="Q727" s="233">
        <v>95.529411764705884</v>
      </c>
      <c r="R727" s="233">
        <v>15.529411764705882</v>
      </c>
      <c r="S727" s="233">
        <v>35</v>
      </c>
      <c r="T727" s="233">
        <v>45</v>
      </c>
      <c r="U727" s="233">
        <v>95.529411764705884</v>
      </c>
      <c r="V727" s="447">
        <v>100</v>
      </c>
      <c r="W727" s="447">
        <v>100</v>
      </c>
      <c r="X727" s="233" t="s">
        <v>6436</v>
      </c>
      <c r="Y727" s="447">
        <v>4</v>
      </c>
      <c r="Z727" s="447">
        <v>7</v>
      </c>
      <c r="AA727" s="447">
        <v>5</v>
      </c>
      <c r="AB727" s="447">
        <v>11</v>
      </c>
      <c r="AC727" s="447">
        <v>147</v>
      </c>
      <c r="AD727" s="233"/>
      <c r="AE727" s="247">
        <v>0.2</v>
      </c>
      <c r="AF727" s="239">
        <v>100</v>
      </c>
      <c r="AG727" s="450" t="s">
        <v>1711</v>
      </c>
      <c r="AH727" s="264"/>
      <c r="AI727" s="242"/>
      <c r="AJ727" s="451"/>
      <c r="AK727" s="452"/>
      <c r="AL727" s="245"/>
      <c r="AM727" s="451"/>
      <c r="AN727" s="452"/>
      <c r="AO727" s="245"/>
      <c r="AP727" s="451"/>
      <c r="AQ727" s="452"/>
      <c r="AR727" s="245"/>
      <c r="AS727" s="451"/>
      <c r="AT727" s="454"/>
      <c r="AU727" s="247"/>
      <c r="AV727" s="455"/>
      <c r="AW727" s="447"/>
      <c r="AX727" s="399"/>
    </row>
    <row r="728" spans="1:50" s="92" customFormat="1" ht="208" customHeight="1" x14ac:dyDescent="0.25">
      <c r="A728" s="446">
        <v>1538</v>
      </c>
      <c r="B728" s="147" t="s">
        <v>6426</v>
      </c>
      <c r="C728" s="447"/>
      <c r="D728" s="233" t="s">
        <v>6462</v>
      </c>
      <c r="E728" s="448" t="s">
        <v>6645</v>
      </c>
      <c r="F728" s="447">
        <v>4546</v>
      </c>
      <c r="G728" s="448" t="s">
        <v>6646</v>
      </c>
      <c r="H728" s="447">
        <v>2009</v>
      </c>
      <c r="I728" s="449" t="s">
        <v>6647</v>
      </c>
      <c r="J728" s="232">
        <v>137500</v>
      </c>
      <c r="K728" s="528" t="s">
        <v>677</v>
      </c>
      <c r="L728" s="449" t="s">
        <v>6648</v>
      </c>
      <c r="M728" s="449" t="s">
        <v>6649</v>
      </c>
      <c r="N728" s="449" t="s">
        <v>6650</v>
      </c>
      <c r="O728" s="449" t="s">
        <v>6651</v>
      </c>
      <c r="P728" s="447">
        <v>28198</v>
      </c>
      <c r="Q728" s="233">
        <v>96.17647058823529</v>
      </c>
      <c r="R728" s="233">
        <v>16.176470588235293</v>
      </c>
      <c r="S728" s="233">
        <v>35</v>
      </c>
      <c r="T728" s="233">
        <v>45</v>
      </c>
      <c r="U728" s="233">
        <v>96.17647058823529</v>
      </c>
      <c r="V728" s="447">
        <v>100</v>
      </c>
      <c r="W728" s="447">
        <v>100</v>
      </c>
      <c r="X728" s="233" t="s">
        <v>6652</v>
      </c>
      <c r="Y728" s="447">
        <v>4</v>
      </c>
      <c r="Z728" s="447">
        <v>2</v>
      </c>
      <c r="AA728" s="447">
        <v>1</v>
      </c>
      <c r="AB728" s="447">
        <v>19</v>
      </c>
      <c r="AC728" s="447">
        <v>154</v>
      </c>
      <c r="AD728" s="233"/>
      <c r="AE728" s="247">
        <v>0.2</v>
      </c>
      <c r="AF728" s="239">
        <v>100</v>
      </c>
      <c r="AG728" s="450" t="s">
        <v>6653</v>
      </c>
      <c r="AH728" s="264" t="s">
        <v>6470</v>
      </c>
      <c r="AI728" s="242">
        <v>30</v>
      </c>
      <c r="AJ728" s="451" t="s">
        <v>6654</v>
      </c>
      <c r="AK728" s="452" t="s">
        <v>6645</v>
      </c>
      <c r="AL728" s="245">
        <v>20</v>
      </c>
      <c r="AM728" s="451" t="s">
        <v>6655</v>
      </c>
      <c r="AN728" s="452" t="s">
        <v>6656</v>
      </c>
      <c r="AO728" s="245">
        <v>20</v>
      </c>
      <c r="AP728" s="451"/>
      <c r="AQ728" s="452"/>
      <c r="AR728" s="245"/>
      <c r="AS728" s="451" t="s">
        <v>6657</v>
      </c>
      <c r="AT728" s="454" t="s">
        <v>6645</v>
      </c>
      <c r="AU728" s="247">
        <v>30</v>
      </c>
      <c r="AV728" s="455"/>
      <c r="AW728" s="447"/>
      <c r="AX728" s="399"/>
    </row>
    <row r="729" spans="1:50" s="92" customFormat="1" ht="351" customHeight="1" x14ac:dyDescent="0.25">
      <c r="A729" s="446">
        <v>1538</v>
      </c>
      <c r="B729" s="147" t="s">
        <v>6426</v>
      </c>
      <c r="C729" s="447"/>
      <c r="D729" s="233" t="s">
        <v>6462</v>
      </c>
      <c r="E729" s="448" t="s">
        <v>6645</v>
      </c>
      <c r="F729" s="447">
        <v>4546</v>
      </c>
      <c r="G729" s="448" t="s">
        <v>6658</v>
      </c>
      <c r="H729" s="447">
        <v>2010</v>
      </c>
      <c r="I729" s="449" t="s">
        <v>6659</v>
      </c>
      <c r="J729" s="232">
        <v>143244</v>
      </c>
      <c r="K729" s="528" t="s">
        <v>677</v>
      </c>
      <c r="L729" s="449" t="s">
        <v>6660</v>
      </c>
      <c r="M729" s="449" t="s">
        <v>6661</v>
      </c>
      <c r="N729" s="449" t="s">
        <v>6662</v>
      </c>
      <c r="O729" s="449" t="s">
        <v>6663</v>
      </c>
      <c r="P729" s="447" t="s">
        <v>6664</v>
      </c>
      <c r="Q729" s="233">
        <v>96.852235294117648</v>
      </c>
      <c r="R729" s="233">
        <v>16.852235294117648</v>
      </c>
      <c r="S729" s="233">
        <v>35</v>
      </c>
      <c r="T729" s="233">
        <v>45</v>
      </c>
      <c r="U729" s="233">
        <v>96.852235294117648</v>
      </c>
      <c r="V729" s="447">
        <v>100</v>
      </c>
      <c r="W729" s="447">
        <v>100</v>
      </c>
      <c r="X729" s="233" t="s">
        <v>6665</v>
      </c>
      <c r="Y729" s="447">
        <v>4</v>
      </c>
      <c r="Z729" s="447">
        <v>3</v>
      </c>
      <c r="AA729" s="447">
        <v>2</v>
      </c>
      <c r="AB729" s="447">
        <v>14</v>
      </c>
      <c r="AC729" s="447">
        <v>153</v>
      </c>
      <c r="AD729" s="233"/>
      <c r="AE729" s="247">
        <v>0.2</v>
      </c>
      <c r="AF729" s="239">
        <v>100</v>
      </c>
      <c r="AG729" s="450" t="s">
        <v>6462</v>
      </c>
      <c r="AH729" s="264" t="s">
        <v>6470</v>
      </c>
      <c r="AI729" s="242">
        <v>50</v>
      </c>
      <c r="AJ729" s="451" t="s">
        <v>6666</v>
      </c>
      <c r="AK729" s="452" t="s">
        <v>6667</v>
      </c>
      <c r="AL729" s="245">
        <v>20</v>
      </c>
      <c r="AM729" s="451"/>
      <c r="AN729" s="452"/>
      <c r="AO729" s="245"/>
      <c r="AP729" s="451"/>
      <c r="AQ729" s="452"/>
      <c r="AR729" s="245"/>
      <c r="AS729" s="451" t="s">
        <v>6668</v>
      </c>
      <c r="AT729" s="454" t="s">
        <v>6645</v>
      </c>
      <c r="AU729" s="247">
        <v>30</v>
      </c>
      <c r="AV729" s="455"/>
      <c r="AW729" s="447"/>
      <c r="AX729" s="399"/>
    </row>
    <row r="730" spans="1:50" s="92" customFormat="1" ht="208" customHeight="1" x14ac:dyDescent="0.25">
      <c r="A730" s="446">
        <v>1538</v>
      </c>
      <c r="B730" s="147" t="s">
        <v>6426</v>
      </c>
      <c r="C730" s="447"/>
      <c r="D730" s="233" t="s">
        <v>1352</v>
      </c>
      <c r="E730" s="448" t="s">
        <v>6442</v>
      </c>
      <c r="F730" s="447">
        <v>7134</v>
      </c>
      <c r="G730" s="448" t="s">
        <v>6669</v>
      </c>
      <c r="H730" s="447">
        <v>2009</v>
      </c>
      <c r="I730" s="449" t="s">
        <v>6670</v>
      </c>
      <c r="J730" s="232">
        <v>125730</v>
      </c>
      <c r="K730" s="528" t="s">
        <v>677</v>
      </c>
      <c r="L730" s="449" t="s">
        <v>6445</v>
      </c>
      <c r="M730" s="449" t="s">
        <v>6446</v>
      </c>
      <c r="N730" s="449" t="s">
        <v>6671</v>
      </c>
      <c r="O730" s="449" t="s">
        <v>6672</v>
      </c>
      <c r="P730" s="447" t="s">
        <v>6673</v>
      </c>
      <c r="Q730" s="233">
        <v>94.789999999999992</v>
      </c>
      <c r="R730" s="233">
        <v>14.79</v>
      </c>
      <c r="S730" s="233">
        <v>35</v>
      </c>
      <c r="T730" s="233">
        <v>45</v>
      </c>
      <c r="U730" s="233">
        <v>94.789999999999992</v>
      </c>
      <c r="V730" s="447">
        <v>100</v>
      </c>
      <c r="W730" s="447">
        <v>100</v>
      </c>
      <c r="X730" s="233" t="s">
        <v>6674</v>
      </c>
      <c r="Y730" s="447">
        <v>4</v>
      </c>
      <c r="Z730" s="447">
        <v>4</v>
      </c>
      <c r="AA730" s="447">
        <v>5</v>
      </c>
      <c r="AB730" s="447">
        <v>51</v>
      </c>
      <c r="AC730" s="447">
        <v>151</v>
      </c>
      <c r="AD730" s="233"/>
      <c r="AE730" s="247">
        <v>0.2</v>
      </c>
      <c r="AF730" s="239">
        <v>100</v>
      </c>
      <c r="AG730" s="450" t="s">
        <v>6450</v>
      </c>
      <c r="AH730" s="264"/>
      <c r="AI730" s="242">
        <v>50</v>
      </c>
      <c r="AJ730" s="451" t="s">
        <v>1352</v>
      </c>
      <c r="AK730" s="452" t="s">
        <v>6451</v>
      </c>
      <c r="AL730" s="245">
        <v>50</v>
      </c>
      <c r="AM730" s="451"/>
      <c r="AN730" s="452"/>
      <c r="AO730" s="245"/>
      <c r="AP730" s="451"/>
      <c r="AQ730" s="452"/>
      <c r="AR730" s="245"/>
      <c r="AS730" s="451"/>
      <c r="AT730" s="454"/>
      <c r="AU730" s="247"/>
      <c r="AV730" s="455"/>
      <c r="AW730" s="447"/>
      <c r="AX730" s="399"/>
    </row>
    <row r="731" spans="1:50" s="92" customFormat="1" ht="117" customHeight="1" x14ac:dyDescent="0.25">
      <c r="A731" s="446">
        <v>1538</v>
      </c>
      <c r="B731" s="147" t="s">
        <v>6426</v>
      </c>
      <c r="C731" s="447"/>
      <c r="D731" s="233" t="s">
        <v>6675</v>
      </c>
      <c r="E731" s="448" t="s">
        <v>6492</v>
      </c>
      <c r="F731" s="447">
        <v>12609</v>
      </c>
      <c r="G731" s="448" t="s">
        <v>6676</v>
      </c>
      <c r="H731" s="447">
        <v>2010</v>
      </c>
      <c r="I731" s="449" t="s">
        <v>6677</v>
      </c>
      <c r="J731" s="232">
        <v>99600</v>
      </c>
      <c r="K731" s="528" t="s">
        <v>677</v>
      </c>
      <c r="L731" s="449" t="s">
        <v>6678</v>
      </c>
      <c r="M731" s="449" t="s">
        <v>6679</v>
      </c>
      <c r="N731" s="449" t="s">
        <v>6680</v>
      </c>
      <c r="O731" s="449" t="s">
        <v>6681</v>
      </c>
      <c r="P731" s="447" t="s">
        <v>6682</v>
      </c>
      <c r="Q731" s="233">
        <v>91.72</v>
      </c>
      <c r="R731" s="233">
        <v>11.72</v>
      </c>
      <c r="S731" s="233">
        <v>35</v>
      </c>
      <c r="T731" s="233">
        <v>45</v>
      </c>
      <c r="U731" s="233">
        <v>91.72</v>
      </c>
      <c r="V731" s="447">
        <v>100</v>
      </c>
      <c r="W731" s="447">
        <v>100</v>
      </c>
      <c r="X731" s="233" t="s">
        <v>6499</v>
      </c>
      <c r="Y731" s="447">
        <v>4</v>
      </c>
      <c r="Z731" s="447">
        <v>2</v>
      </c>
      <c r="AA731" s="447">
        <v>1</v>
      </c>
      <c r="AB731" s="447">
        <v>60</v>
      </c>
      <c r="AC731" s="447">
        <v>155</v>
      </c>
      <c r="AD731" s="233"/>
      <c r="AE731" s="247">
        <v>0.2</v>
      </c>
      <c r="AF731" s="239">
        <v>100</v>
      </c>
      <c r="AG731" s="450" t="s">
        <v>6491</v>
      </c>
      <c r="AH731" s="264" t="s">
        <v>6492</v>
      </c>
      <c r="AI731" s="242">
        <v>20</v>
      </c>
      <c r="AJ731" s="451" t="s">
        <v>6500</v>
      </c>
      <c r="AK731" s="452" t="s">
        <v>6501</v>
      </c>
      <c r="AL731" s="245">
        <v>0</v>
      </c>
      <c r="AM731" s="451" t="s">
        <v>6502</v>
      </c>
      <c r="AN731" s="452" t="s">
        <v>6683</v>
      </c>
      <c r="AO731" s="245">
        <v>50</v>
      </c>
      <c r="AP731" s="451" t="s">
        <v>6504</v>
      </c>
      <c r="AQ731" s="452" t="s">
        <v>6684</v>
      </c>
      <c r="AR731" s="245">
        <v>30</v>
      </c>
      <c r="AS731" s="451"/>
      <c r="AT731" s="454"/>
      <c r="AU731" s="247"/>
      <c r="AV731" s="455"/>
      <c r="AW731" s="447"/>
      <c r="AX731" s="399"/>
    </row>
    <row r="732" spans="1:50" s="92" customFormat="1" ht="130.05000000000001" customHeight="1" x14ac:dyDescent="0.25">
      <c r="A732" s="446">
        <v>1538</v>
      </c>
      <c r="B732" s="147" t="s">
        <v>6426</v>
      </c>
      <c r="C732" s="447"/>
      <c r="D732" s="233" t="s">
        <v>6675</v>
      </c>
      <c r="E732" s="448" t="s">
        <v>6492</v>
      </c>
      <c r="F732" s="447">
        <v>12609</v>
      </c>
      <c r="G732" s="448" t="s">
        <v>6685</v>
      </c>
      <c r="H732" s="447">
        <v>2010</v>
      </c>
      <c r="I732" s="449" t="s">
        <v>6686</v>
      </c>
      <c r="J732" s="232">
        <v>99376.8</v>
      </c>
      <c r="K732" s="528" t="s">
        <v>677</v>
      </c>
      <c r="L732" s="449" t="s">
        <v>6687</v>
      </c>
      <c r="M732" s="449" t="s">
        <v>6688</v>
      </c>
      <c r="N732" s="449" t="s">
        <v>6689</v>
      </c>
      <c r="O732" s="449" t="s">
        <v>6690</v>
      </c>
      <c r="P732" s="447">
        <v>27949</v>
      </c>
      <c r="Q732" s="233">
        <v>91.69</v>
      </c>
      <c r="R732" s="233">
        <v>11.69</v>
      </c>
      <c r="S732" s="233">
        <v>35</v>
      </c>
      <c r="T732" s="233">
        <v>45</v>
      </c>
      <c r="U732" s="233">
        <v>91.69</v>
      </c>
      <c r="V732" s="447">
        <v>100</v>
      </c>
      <c r="W732" s="447">
        <v>100</v>
      </c>
      <c r="X732" s="233" t="s">
        <v>6499</v>
      </c>
      <c r="Y732" s="447">
        <v>1</v>
      </c>
      <c r="Z732" s="447">
        <v>4</v>
      </c>
      <c r="AA732" s="447">
        <v>3</v>
      </c>
      <c r="AB732" s="447">
        <v>60</v>
      </c>
      <c r="AC732" s="447">
        <v>156</v>
      </c>
      <c r="AD732" s="233"/>
      <c r="AE732" s="247">
        <v>0.2</v>
      </c>
      <c r="AF732" s="239">
        <v>100</v>
      </c>
      <c r="AG732" s="450" t="s">
        <v>6491</v>
      </c>
      <c r="AH732" s="264" t="s">
        <v>6492</v>
      </c>
      <c r="AI732" s="242">
        <v>40</v>
      </c>
      <c r="AJ732" s="451" t="s">
        <v>6500</v>
      </c>
      <c r="AK732" s="452" t="s">
        <v>6501</v>
      </c>
      <c r="AL732" s="245">
        <v>40</v>
      </c>
      <c r="AM732" s="451" t="s">
        <v>6502</v>
      </c>
      <c r="AN732" s="452"/>
      <c r="AO732" s="245">
        <v>0</v>
      </c>
      <c r="AP732" s="451" t="s">
        <v>6504</v>
      </c>
      <c r="AQ732" s="452" t="s">
        <v>6684</v>
      </c>
      <c r="AR732" s="245">
        <v>20</v>
      </c>
      <c r="AS732" s="451"/>
      <c r="AT732" s="454"/>
      <c r="AU732" s="247"/>
      <c r="AV732" s="455"/>
      <c r="AW732" s="447"/>
      <c r="AX732" s="399"/>
    </row>
    <row r="733" spans="1:50" s="92" customFormat="1" ht="130.05000000000001" customHeight="1" x14ac:dyDescent="0.25">
      <c r="A733" s="446">
        <v>1538</v>
      </c>
      <c r="B733" s="147" t="s">
        <v>6426</v>
      </c>
      <c r="C733" s="447"/>
      <c r="D733" s="233" t="s">
        <v>6675</v>
      </c>
      <c r="E733" s="448" t="s">
        <v>6492</v>
      </c>
      <c r="F733" s="447">
        <v>12609</v>
      </c>
      <c r="G733" s="448" t="s">
        <v>6685</v>
      </c>
      <c r="H733" s="447">
        <v>2011</v>
      </c>
      <c r="I733" s="449" t="s">
        <v>6686</v>
      </c>
      <c r="J733" s="232">
        <v>3302.09</v>
      </c>
      <c r="K733" s="528" t="s">
        <v>677</v>
      </c>
      <c r="L733" s="449" t="s">
        <v>6687</v>
      </c>
      <c r="M733" s="449" t="s">
        <v>6688</v>
      </c>
      <c r="N733" s="449" t="s">
        <v>6689</v>
      </c>
      <c r="O733" s="449" t="s">
        <v>6690</v>
      </c>
      <c r="P733" s="447">
        <v>30120</v>
      </c>
      <c r="Q733" s="233">
        <v>91.69</v>
      </c>
      <c r="R733" s="233">
        <v>11.69</v>
      </c>
      <c r="S733" s="233">
        <v>35</v>
      </c>
      <c r="T733" s="233">
        <v>45</v>
      </c>
      <c r="U733" s="233">
        <v>91.69</v>
      </c>
      <c r="V733" s="447">
        <v>100</v>
      </c>
      <c r="W733" s="447">
        <v>95</v>
      </c>
      <c r="X733" s="233" t="s">
        <v>6499</v>
      </c>
      <c r="Y733" s="447">
        <v>1</v>
      </c>
      <c r="Z733" s="447">
        <v>4</v>
      </c>
      <c r="AA733" s="447">
        <v>3</v>
      </c>
      <c r="AB733" s="447">
        <v>60</v>
      </c>
      <c r="AC733" s="447">
        <v>156</v>
      </c>
      <c r="AD733" s="233"/>
      <c r="AE733" s="247">
        <v>0.2</v>
      </c>
      <c r="AF733" s="239">
        <v>100</v>
      </c>
      <c r="AG733" s="450" t="s">
        <v>6491</v>
      </c>
      <c r="AH733" s="264" t="s">
        <v>6492</v>
      </c>
      <c r="AI733" s="242">
        <v>40</v>
      </c>
      <c r="AJ733" s="451" t="s">
        <v>6500</v>
      </c>
      <c r="AK733" s="452" t="s">
        <v>6501</v>
      </c>
      <c r="AL733" s="245">
        <v>40</v>
      </c>
      <c r="AM733" s="451" t="s">
        <v>6502</v>
      </c>
      <c r="AN733" s="452"/>
      <c r="AO733" s="245">
        <v>0</v>
      </c>
      <c r="AP733" s="451" t="s">
        <v>6504</v>
      </c>
      <c r="AQ733" s="452" t="s">
        <v>6684</v>
      </c>
      <c r="AR733" s="245">
        <v>20</v>
      </c>
      <c r="AS733" s="451"/>
      <c r="AT733" s="454"/>
      <c r="AU733" s="247"/>
      <c r="AV733" s="455"/>
      <c r="AW733" s="447"/>
      <c r="AX733" s="399"/>
    </row>
    <row r="734" spans="1:50" s="92" customFormat="1" ht="64.95" customHeight="1" x14ac:dyDescent="0.25">
      <c r="A734" s="446">
        <v>1538</v>
      </c>
      <c r="B734" s="147" t="s">
        <v>6426</v>
      </c>
      <c r="C734" s="447"/>
      <c r="D734" s="233" t="s">
        <v>6462</v>
      </c>
      <c r="E734" s="448" t="s">
        <v>6691</v>
      </c>
      <c r="F734" s="447">
        <v>5967</v>
      </c>
      <c r="G734" s="448" t="s">
        <v>6692</v>
      </c>
      <c r="H734" s="447">
        <v>2010</v>
      </c>
      <c r="I734" s="449" t="s">
        <v>6693</v>
      </c>
      <c r="J734" s="232">
        <v>235976.4</v>
      </c>
      <c r="K734" s="528" t="s">
        <v>677</v>
      </c>
      <c r="L734" s="449" t="s">
        <v>6694</v>
      </c>
      <c r="M734" s="449" t="s">
        <v>6695</v>
      </c>
      <c r="N734" s="449" t="s">
        <v>6696</v>
      </c>
      <c r="O734" s="449" t="s">
        <v>6697</v>
      </c>
      <c r="P734" s="447">
        <v>29089</v>
      </c>
      <c r="Q734" s="233">
        <v>107.76</v>
      </c>
      <c r="R734" s="233">
        <v>27.76</v>
      </c>
      <c r="S734" s="233">
        <v>35</v>
      </c>
      <c r="T734" s="233">
        <v>45</v>
      </c>
      <c r="U734" s="233">
        <v>107.76</v>
      </c>
      <c r="V734" s="447">
        <v>100</v>
      </c>
      <c r="W734" s="447">
        <v>100</v>
      </c>
      <c r="X734" s="233" t="s">
        <v>6469</v>
      </c>
      <c r="Y734" s="447">
        <v>4</v>
      </c>
      <c r="Z734" s="447">
        <v>2</v>
      </c>
      <c r="AA734" s="447">
        <v>2</v>
      </c>
      <c r="AB734" s="447">
        <v>30</v>
      </c>
      <c r="AC734" s="447">
        <v>162</v>
      </c>
      <c r="AD734" s="233"/>
      <c r="AE734" s="247">
        <v>0.2</v>
      </c>
      <c r="AF734" s="239">
        <v>100</v>
      </c>
      <c r="AG734" s="450" t="s">
        <v>6698</v>
      </c>
      <c r="AH734" s="264" t="s">
        <v>3370</v>
      </c>
      <c r="AI734" s="242">
        <v>100</v>
      </c>
      <c r="AJ734" s="451"/>
      <c r="AK734" s="452"/>
      <c r="AL734" s="245"/>
      <c r="AM734" s="451"/>
      <c r="AN734" s="452"/>
      <c r="AO734" s="245"/>
      <c r="AP734" s="451"/>
      <c r="AQ734" s="452"/>
      <c r="AR734" s="245"/>
      <c r="AS734" s="451"/>
      <c r="AT734" s="454"/>
      <c r="AU734" s="247"/>
      <c r="AV734" s="455"/>
      <c r="AW734" s="447"/>
      <c r="AX734" s="399"/>
    </row>
    <row r="735" spans="1:50" s="92" customFormat="1" ht="64.95" customHeight="1" x14ac:dyDescent="0.25">
      <c r="A735" s="446">
        <v>1538</v>
      </c>
      <c r="B735" s="147" t="s">
        <v>6426</v>
      </c>
      <c r="C735" s="447"/>
      <c r="D735" s="233" t="s">
        <v>6564</v>
      </c>
      <c r="E735" s="448" t="s">
        <v>6565</v>
      </c>
      <c r="F735" s="447">
        <v>6857</v>
      </c>
      <c r="G735" s="448" t="s">
        <v>6699</v>
      </c>
      <c r="H735" s="447">
        <v>2010</v>
      </c>
      <c r="I735" s="449" t="s">
        <v>6700</v>
      </c>
      <c r="J735" s="232">
        <v>87976</v>
      </c>
      <c r="K735" s="528" t="s">
        <v>677</v>
      </c>
      <c r="L735" s="449" t="s">
        <v>6568</v>
      </c>
      <c r="M735" s="449" t="s">
        <v>6569</v>
      </c>
      <c r="N735" s="449" t="s">
        <v>6701</v>
      </c>
      <c r="O735" s="449" t="s">
        <v>6702</v>
      </c>
      <c r="P735" s="447"/>
      <c r="Q735" s="233">
        <v>90.35</v>
      </c>
      <c r="R735" s="233">
        <v>10.35</v>
      </c>
      <c r="S735" s="233">
        <v>35</v>
      </c>
      <c r="T735" s="233">
        <v>45</v>
      </c>
      <c r="U735" s="233">
        <v>90.35</v>
      </c>
      <c r="V735" s="447">
        <v>100</v>
      </c>
      <c r="W735" s="447">
        <v>100</v>
      </c>
      <c r="X735" s="233" t="s">
        <v>6703</v>
      </c>
      <c r="Y735" s="447">
        <v>3</v>
      </c>
      <c r="Z735" s="447">
        <v>1</v>
      </c>
      <c r="AA735" s="447">
        <v>2</v>
      </c>
      <c r="AB735" s="447">
        <v>4</v>
      </c>
      <c r="AC735" s="447">
        <v>146</v>
      </c>
      <c r="AD735" s="233"/>
      <c r="AE735" s="247">
        <v>0.2</v>
      </c>
      <c r="AF735" s="239">
        <v>100</v>
      </c>
      <c r="AG735" s="450" t="s">
        <v>6578</v>
      </c>
      <c r="AH735" s="264" t="s">
        <v>6565</v>
      </c>
      <c r="AI735" s="242">
        <v>20</v>
      </c>
      <c r="AJ735" s="451" t="s">
        <v>6704</v>
      </c>
      <c r="AK735" s="452" t="s">
        <v>6575</v>
      </c>
      <c r="AL735" s="245">
        <v>30</v>
      </c>
      <c r="AM735" s="451" t="s">
        <v>6705</v>
      </c>
      <c r="AN735" s="452" t="s">
        <v>6706</v>
      </c>
      <c r="AO735" s="245">
        <v>20</v>
      </c>
      <c r="AP735" s="451" t="s">
        <v>6578</v>
      </c>
      <c r="AQ735" s="452" t="s">
        <v>6707</v>
      </c>
      <c r="AR735" s="245">
        <v>30</v>
      </c>
      <c r="AS735" s="451"/>
      <c r="AT735" s="454"/>
      <c r="AU735" s="247"/>
      <c r="AV735" s="455"/>
      <c r="AW735" s="447"/>
      <c r="AX735" s="399"/>
    </row>
    <row r="736" spans="1:50" s="92" customFormat="1" ht="64.95" customHeight="1" x14ac:dyDescent="0.25">
      <c r="A736" s="446">
        <v>1538</v>
      </c>
      <c r="B736" s="147" t="s">
        <v>6426</v>
      </c>
      <c r="C736" s="447"/>
      <c r="D736" s="233" t="s">
        <v>6564</v>
      </c>
      <c r="E736" s="448" t="s">
        <v>6565</v>
      </c>
      <c r="F736" s="447">
        <v>6857</v>
      </c>
      <c r="G736" s="448" t="s">
        <v>6699</v>
      </c>
      <c r="H736" s="447">
        <v>2011</v>
      </c>
      <c r="I736" s="449" t="s">
        <v>6700</v>
      </c>
      <c r="J736" s="232">
        <v>45069.34</v>
      </c>
      <c r="K736" s="528" t="s">
        <v>677</v>
      </c>
      <c r="L736" s="449" t="s">
        <v>6568</v>
      </c>
      <c r="M736" s="449" t="s">
        <v>6569</v>
      </c>
      <c r="N736" s="449" t="s">
        <v>6701</v>
      </c>
      <c r="O736" s="449" t="s">
        <v>6702</v>
      </c>
      <c r="P736" s="447"/>
      <c r="Q736" s="233">
        <v>90.35</v>
      </c>
      <c r="R736" s="233">
        <v>10.35</v>
      </c>
      <c r="S736" s="233">
        <v>35</v>
      </c>
      <c r="T736" s="233">
        <v>45</v>
      </c>
      <c r="U736" s="233">
        <v>90.35</v>
      </c>
      <c r="V736" s="447">
        <v>100</v>
      </c>
      <c r="W736" s="447">
        <v>100</v>
      </c>
      <c r="X736" s="233" t="s">
        <v>6703</v>
      </c>
      <c r="Y736" s="447">
        <v>3</v>
      </c>
      <c r="Z736" s="447">
        <v>1</v>
      </c>
      <c r="AA736" s="447">
        <v>2</v>
      </c>
      <c r="AB736" s="447">
        <v>4</v>
      </c>
      <c r="AC736" s="447">
        <v>146</v>
      </c>
      <c r="AD736" s="233"/>
      <c r="AE736" s="247">
        <v>0.2</v>
      </c>
      <c r="AF736" s="239">
        <v>100</v>
      </c>
      <c r="AG736" s="450" t="s">
        <v>6578</v>
      </c>
      <c r="AH736" s="264" t="s">
        <v>6565</v>
      </c>
      <c r="AI736" s="242">
        <v>20</v>
      </c>
      <c r="AJ736" s="451" t="s">
        <v>6704</v>
      </c>
      <c r="AK736" s="452" t="s">
        <v>6575</v>
      </c>
      <c r="AL736" s="245">
        <v>30</v>
      </c>
      <c r="AM736" s="451" t="s">
        <v>6705</v>
      </c>
      <c r="AN736" s="452" t="s">
        <v>6706</v>
      </c>
      <c r="AO736" s="245">
        <v>20</v>
      </c>
      <c r="AP736" s="451" t="s">
        <v>6578</v>
      </c>
      <c r="AQ736" s="452" t="s">
        <v>6707</v>
      </c>
      <c r="AR736" s="245">
        <v>30</v>
      </c>
      <c r="AS736" s="451"/>
      <c r="AT736" s="454"/>
      <c r="AU736" s="247"/>
      <c r="AV736" s="455"/>
      <c r="AW736" s="447"/>
      <c r="AX736" s="399"/>
    </row>
    <row r="737" spans="1:50" s="92" customFormat="1" ht="91" customHeight="1" x14ac:dyDescent="0.25">
      <c r="A737" s="446">
        <v>1538</v>
      </c>
      <c r="B737" s="147" t="s">
        <v>6426</v>
      </c>
      <c r="C737" s="447"/>
      <c r="D737" s="233" t="s">
        <v>6440</v>
      </c>
      <c r="E737" s="448" t="s">
        <v>6428</v>
      </c>
      <c r="F737" s="447">
        <v>10268</v>
      </c>
      <c r="G737" s="448" t="s">
        <v>3414</v>
      </c>
      <c r="H737" s="447">
        <v>2016</v>
      </c>
      <c r="I737" s="449" t="s">
        <v>6708</v>
      </c>
      <c r="J737" s="232">
        <v>117930.08</v>
      </c>
      <c r="K737" s="528" t="s">
        <v>694</v>
      </c>
      <c r="L737" s="449" t="s">
        <v>6431</v>
      </c>
      <c r="M737" s="449" t="s">
        <v>6432</v>
      </c>
      <c r="N737" s="449" t="s">
        <v>6709</v>
      </c>
      <c r="O737" s="449" t="s">
        <v>6710</v>
      </c>
      <c r="P737" s="447"/>
      <c r="Q737" s="233">
        <v>93.87</v>
      </c>
      <c r="R737" s="233">
        <v>13.87</v>
      </c>
      <c r="S737" s="233">
        <v>35</v>
      </c>
      <c r="T737" s="233">
        <v>45</v>
      </c>
      <c r="U737" s="233"/>
      <c r="V737" s="447">
        <v>100</v>
      </c>
      <c r="W737" s="447">
        <v>15</v>
      </c>
      <c r="X737" s="233" t="s">
        <v>6436</v>
      </c>
      <c r="Y737" s="447">
        <v>2</v>
      </c>
      <c r="Z737" s="447">
        <v>5</v>
      </c>
      <c r="AA737" s="447">
        <v>6</v>
      </c>
      <c r="AB737" s="447">
        <v>11</v>
      </c>
      <c r="AC737" s="447" t="s">
        <v>6711</v>
      </c>
      <c r="AD737" s="233"/>
      <c r="AE737" s="247"/>
      <c r="AF737" s="239">
        <v>5</v>
      </c>
      <c r="AG737" s="450" t="s">
        <v>1711</v>
      </c>
      <c r="AH737" s="264" t="s">
        <v>6712</v>
      </c>
      <c r="AI737" s="242">
        <v>3</v>
      </c>
      <c r="AJ737" s="451" t="s">
        <v>6440</v>
      </c>
      <c r="AK737" s="452" t="s">
        <v>6713</v>
      </c>
      <c r="AL737" s="245">
        <v>2</v>
      </c>
      <c r="AM737" s="451"/>
      <c r="AN737" s="452"/>
      <c r="AO737" s="245"/>
      <c r="AP737" s="451"/>
      <c r="AQ737" s="452"/>
      <c r="AR737" s="245"/>
      <c r="AS737" s="451"/>
      <c r="AT737" s="454"/>
      <c r="AU737" s="247"/>
      <c r="AV737" s="455"/>
      <c r="AW737" s="447"/>
      <c r="AX737" s="399"/>
    </row>
    <row r="738" spans="1:50" s="92" customFormat="1" ht="77.95" customHeight="1" x14ac:dyDescent="0.25">
      <c r="A738" s="446">
        <v>1538</v>
      </c>
      <c r="B738" s="147" t="s">
        <v>6426</v>
      </c>
      <c r="C738" s="447"/>
      <c r="D738" s="233" t="s">
        <v>1352</v>
      </c>
      <c r="E738" s="448" t="s">
        <v>6442</v>
      </c>
      <c r="F738" s="447">
        <v>7134</v>
      </c>
      <c r="G738" s="448" t="s">
        <v>6714</v>
      </c>
      <c r="H738" s="447">
        <v>2015</v>
      </c>
      <c r="I738" s="449" t="s">
        <v>6715</v>
      </c>
      <c r="J738" s="232">
        <v>48679.34</v>
      </c>
      <c r="K738" s="528" t="s">
        <v>694</v>
      </c>
      <c r="L738" s="449" t="s">
        <v>6568</v>
      </c>
      <c r="M738" s="449" t="s">
        <v>6569</v>
      </c>
      <c r="N738" s="449" t="s">
        <v>6716</v>
      </c>
      <c r="O738" s="449" t="s">
        <v>6717</v>
      </c>
      <c r="P738" s="447"/>
      <c r="Q738" s="233">
        <v>85.73</v>
      </c>
      <c r="R738" s="233">
        <v>5.73</v>
      </c>
      <c r="S738" s="233">
        <v>35</v>
      </c>
      <c r="T738" s="233">
        <v>45</v>
      </c>
      <c r="U738" s="233"/>
      <c r="V738" s="447">
        <v>100</v>
      </c>
      <c r="W738" s="447">
        <v>21.67</v>
      </c>
      <c r="X738" s="233" t="s">
        <v>6718</v>
      </c>
      <c r="Y738" s="447">
        <v>1</v>
      </c>
      <c r="Z738" s="447">
        <v>8</v>
      </c>
      <c r="AA738" s="447">
        <v>2</v>
      </c>
      <c r="AB738" s="447">
        <v>60</v>
      </c>
      <c r="AC738" s="447" t="s">
        <v>6719</v>
      </c>
      <c r="AD738" s="233"/>
      <c r="AE738" s="247">
        <v>0.2</v>
      </c>
      <c r="AF738" s="239">
        <v>100</v>
      </c>
      <c r="AG738" s="450" t="s">
        <v>6450</v>
      </c>
      <c r="AH738" s="264"/>
      <c r="AI738" s="242"/>
      <c r="AJ738" s="451" t="s">
        <v>1352</v>
      </c>
      <c r="AK738" s="452" t="s">
        <v>6442</v>
      </c>
      <c r="AL738" s="245"/>
      <c r="AM738" s="451"/>
      <c r="AN738" s="452"/>
      <c r="AO738" s="245"/>
      <c r="AP738" s="451"/>
      <c r="AQ738" s="452"/>
      <c r="AR738" s="245"/>
      <c r="AS738" s="451"/>
      <c r="AT738" s="454"/>
      <c r="AU738" s="247"/>
      <c r="AV738" s="455"/>
      <c r="AW738" s="447"/>
      <c r="AX738" s="399"/>
    </row>
    <row r="739" spans="1:50" s="95" customFormat="1" ht="26.05" customHeight="1" x14ac:dyDescent="0.25">
      <c r="A739" s="446">
        <v>1540</v>
      </c>
      <c r="B739" s="147" t="s">
        <v>6720</v>
      </c>
      <c r="C739" s="553"/>
      <c r="D739" s="233"/>
      <c r="E739" s="729" t="s">
        <v>6721</v>
      </c>
      <c r="F739" s="553">
        <v>22305</v>
      </c>
      <c r="G739" s="729" t="s">
        <v>85</v>
      </c>
      <c r="H739" s="553">
        <v>2009</v>
      </c>
      <c r="I739" s="721" t="s">
        <v>85</v>
      </c>
      <c r="J739" s="413">
        <v>54832</v>
      </c>
      <c r="K739" s="528" t="s">
        <v>1903</v>
      </c>
      <c r="L739" s="721"/>
      <c r="M739" s="721"/>
      <c r="N739" s="721" t="s">
        <v>6722</v>
      </c>
      <c r="O739" s="721" t="s">
        <v>6723</v>
      </c>
      <c r="P739" s="553">
        <v>4196</v>
      </c>
      <c r="Q739" s="431"/>
      <c r="R739" s="431"/>
      <c r="S739" s="431"/>
      <c r="T739" s="431"/>
      <c r="U739" s="735"/>
      <c r="V739" s="553">
        <v>100</v>
      </c>
      <c r="W739" s="553">
        <v>100</v>
      </c>
      <c r="X739" s="702"/>
      <c r="Y739" s="553">
        <v>4</v>
      </c>
      <c r="Z739" s="553">
        <v>4</v>
      </c>
      <c r="AA739" s="553">
        <v>1</v>
      </c>
      <c r="AB739" s="553">
        <v>44</v>
      </c>
      <c r="AC739" s="553"/>
      <c r="AD739" s="431"/>
      <c r="AE739" s="276">
        <v>3</v>
      </c>
      <c r="AF739" s="175">
        <v>100</v>
      </c>
      <c r="AG739" s="727" t="s">
        <v>6724</v>
      </c>
      <c r="AH739" s="724" t="s">
        <v>6721</v>
      </c>
      <c r="AI739" s="341">
        <v>100</v>
      </c>
      <c r="AJ739" s="719"/>
      <c r="AK739" s="725"/>
      <c r="AL739" s="274"/>
      <c r="AM739" s="719"/>
      <c r="AN739" s="725"/>
      <c r="AO739" s="274"/>
      <c r="AP739" s="719"/>
      <c r="AQ739" s="725"/>
      <c r="AR739" s="274"/>
      <c r="AS739" s="719"/>
      <c r="AT739" s="728"/>
      <c r="AU739" s="276"/>
      <c r="AV739" s="710"/>
      <c r="AW739" s="553"/>
      <c r="AX739" s="180"/>
    </row>
    <row r="740" spans="1:50" s="95" customFormat="1" ht="143.05000000000001" customHeight="1" x14ac:dyDescent="0.25">
      <c r="A740" s="446">
        <v>1540</v>
      </c>
      <c r="B740" s="147" t="s">
        <v>6720</v>
      </c>
      <c r="C740" s="553"/>
      <c r="D740" s="233" t="s">
        <v>6725</v>
      </c>
      <c r="E740" s="729" t="s">
        <v>6726</v>
      </c>
      <c r="F740" s="553">
        <v>20044</v>
      </c>
      <c r="G740" s="729" t="s">
        <v>6727</v>
      </c>
      <c r="H740" s="553">
        <v>2016</v>
      </c>
      <c r="I740" s="721" t="s">
        <v>6728</v>
      </c>
      <c r="J740" s="413">
        <v>40000</v>
      </c>
      <c r="K740" s="528" t="s">
        <v>6729</v>
      </c>
      <c r="L740" s="721" t="s">
        <v>6730</v>
      </c>
      <c r="M740" s="721" t="s">
        <v>6731</v>
      </c>
      <c r="N740" s="721" t="s">
        <v>6732</v>
      </c>
      <c r="O740" s="721" t="s">
        <v>6733</v>
      </c>
      <c r="P740" s="553">
        <v>6286</v>
      </c>
      <c r="Q740" s="431">
        <v>60</v>
      </c>
      <c r="R740" s="431">
        <v>7.57</v>
      </c>
      <c r="S740" s="431">
        <v>1</v>
      </c>
      <c r="T740" s="431">
        <v>16.72</v>
      </c>
      <c r="U740" s="431">
        <f>SUM(R740:T740)</f>
        <v>25.29</v>
      </c>
      <c r="V740" s="553">
        <v>0</v>
      </c>
      <c r="W740" s="553">
        <v>0</v>
      </c>
      <c r="X740" s="431" t="s">
        <v>6734</v>
      </c>
      <c r="Y740" s="553">
        <v>6</v>
      </c>
      <c r="Z740" s="553">
        <v>4</v>
      </c>
      <c r="AA740" s="553">
        <v>7</v>
      </c>
      <c r="AB740" s="553">
        <v>60</v>
      </c>
      <c r="AC740" s="553" t="s">
        <v>6735</v>
      </c>
      <c r="AD740" s="431">
        <v>16.72</v>
      </c>
      <c r="AE740" s="276">
        <v>3</v>
      </c>
      <c r="AF740" s="175">
        <v>50</v>
      </c>
      <c r="AG740" s="450" t="s">
        <v>6725</v>
      </c>
      <c r="AH740" s="724" t="s">
        <v>6726</v>
      </c>
      <c r="AI740" s="341">
        <v>50</v>
      </c>
      <c r="AJ740" s="719"/>
      <c r="AK740" s="725"/>
      <c r="AL740" s="274"/>
      <c r="AM740" s="719"/>
      <c r="AN740" s="725"/>
      <c r="AO740" s="274"/>
      <c r="AP740" s="719"/>
      <c r="AQ740" s="725"/>
      <c r="AR740" s="274"/>
      <c r="AS740" s="719"/>
      <c r="AT740" s="728"/>
      <c r="AU740" s="276"/>
      <c r="AV740" s="710"/>
      <c r="AW740" s="553"/>
      <c r="AX740" s="180"/>
    </row>
    <row r="741" spans="1:50" s="95" customFormat="1" ht="77.95" customHeight="1" x14ac:dyDescent="0.25">
      <c r="A741" s="446">
        <v>1540</v>
      </c>
      <c r="B741" s="147" t="s">
        <v>6720</v>
      </c>
      <c r="C741" s="553"/>
      <c r="D741" s="233" t="s">
        <v>6736</v>
      </c>
      <c r="E741" s="729" t="s">
        <v>6737</v>
      </c>
      <c r="F741" s="553">
        <v>14573</v>
      </c>
      <c r="G741" s="729" t="s">
        <v>6738</v>
      </c>
      <c r="H741" s="553">
        <v>2016</v>
      </c>
      <c r="I741" s="721" t="s">
        <v>6739</v>
      </c>
      <c r="J741" s="413">
        <v>120000</v>
      </c>
      <c r="K741" s="528" t="s">
        <v>694</v>
      </c>
      <c r="L741" s="721"/>
      <c r="M741" s="721"/>
      <c r="N741" s="721"/>
      <c r="O741" s="721"/>
      <c r="P741" s="553"/>
      <c r="Q741" s="431"/>
      <c r="R741" s="431"/>
      <c r="S741" s="431"/>
      <c r="T741" s="431"/>
      <c r="U741" s="431"/>
      <c r="V741" s="553"/>
      <c r="W741" s="553"/>
      <c r="X741" s="431" t="s">
        <v>6740</v>
      </c>
      <c r="Y741" s="553"/>
      <c r="Z741" s="553"/>
      <c r="AA741" s="553"/>
      <c r="AB741" s="553"/>
      <c r="AC741" s="553" t="s">
        <v>6741</v>
      </c>
      <c r="AD741" s="431"/>
      <c r="AE741" s="276"/>
      <c r="AF741" s="175"/>
      <c r="AG741" s="727"/>
      <c r="AH741" s="724"/>
      <c r="AI741" s="341"/>
      <c r="AJ741" s="719"/>
      <c r="AK741" s="725"/>
      <c r="AL741" s="274"/>
      <c r="AM741" s="719"/>
      <c r="AN741" s="725"/>
      <c r="AO741" s="274"/>
      <c r="AP741" s="719"/>
      <c r="AQ741" s="725"/>
      <c r="AR741" s="274"/>
      <c r="AS741" s="719"/>
      <c r="AT741" s="728"/>
      <c r="AU741" s="276"/>
      <c r="AV741" s="710"/>
      <c r="AW741" s="553"/>
      <c r="AX741" s="180"/>
    </row>
    <row r="742" spans="1:50" s="47" customFormat="1" ht="64.95" customHeight="1" x14ac:dyDescent="0.25">
      <c r="A742" s="164">
        <v>1554</v>
      </c>
      <c r="B742" s="169" t="s">
        <v>4839</v>
      </c>
      <c r="C742" s="165">
        <v>5</v>
      </c>
      <c r="D742" s="228" t="s">
        <v>4840</v>
      </c>
      <c r="E742" s="169" t="s">
        <v>4841</v>
      </c>
      <c r="F742" s="165">
        <v>7110</v>
      </c>
      <c r="G742" s="169" t="s">
        <v>4842</v>
      </c>
      <c r="H742" s="165">
        <v>2007</v>
      </c>
      <c r="I742" s="170" t="s">
        <v>4843</v>
      </c>
      <c r="J742" s="413">
        <v>90544.69</v>
      </c>
      <c r="K742" s="528" t="s">
        <v>4844</v>
      </c>
      <c r="L742" s="736" t="s">
        <v>4845</v>
      </c>
      <c r="M742" s="736" t="s">
        <v>4846</v>
      </c>
      <c r="N742" s="736" t="s">
        <v>4847</v>
      </c>
      <c r="O742" s="736" t="s">
        <v>4848</v>
      </c>
      <c r="P742" s="165">
        <v>1690</v>
      </c>
      <c r="Q742" s="412">
        <v>0</v>
      </c>
      <c r="R742" s="737">
        <v>13.32</v>
      </c>
      <c r="S742" s="737">
        <v>7.7</v>
      </c>
      <c r="T742" s="737">
        <v>13.31</v>
      </c>
      <c r="U742" s="737">
        <f>SUM(R742:T742)</f>
        <v>34.33</v>
      </c>
      <c r="V742" s="165">
        <v>96</v>
      </c>
      <c r="W742" s="165">
        <v>100</v>
      </c>
      <c r="X742" s="432" t="s">
        <v>4849</v>
      </c>
      <c r="Y742" s="165">
        <v>6</v>
      </c>
      <c r="Z742" s="165">
        <v>1</v>
      </c>
      <c r="AA742" s="165">
        <v>4</v>
      </c>
      <c r="AB742" s="165">
        <v>14</v>
      </c>
      <c r="AC742" s="165">
        <v>106</v>
      </c>
      <c r="AD742" s="165">
        <f>T742</f>
        <v>13.31</v>
      </c>
      <c r="AE742" s="433">
        <v>48</v>
      </c>
      <c r="AF742" s="175">
        <v>100</v>
      </c>
      <c r="AG742" s="401" t="s">
        <v>2479</v>
      </c>
      <c r="AH742" s="402" t="s">
        <v>4850</v>
      </c>
      <c r="AI742" s="341">
        <v>2</v>
      </c>
      <c r="AJ742" s="403" t="s">
        <v>4840</v>
      </c>
      <c r="AK742" s="404" t="s">
        <v>4841</v>
      </c>
      <c r="AL742" s="274">
        <v>16</v>
      </c>
      <c r="AM742" s="403" t="s">
        <v>4851</v>
      </c>
      <c r="AN742" s="404" t="s">
        <v>4852</v>
      </c>
      <c r="AO742" s="274">
        <v>4</v>
      </c>
      <c r="AP742" s="403" t="s">
        <v>4853</v>
      </c>
      <c r="AQ742" s="404" t="s">
        <v>4854</v>
      </c>
      <c r="AR742" s="274">
        <v>78</v>
      </c>
      <c r="AS742" s="403"/>
      <c r="AT742" s="406"/>
      <c r="AU742" s="276"/>
      <c r="AV742" s="179"/>
      <c r="AW742" s="165"/>
      <c r="AX742" s="180"/>
    </row>
    <row r="743" spans="1:50" s="47" customFormat="1" ht="91" customHeight="1" x14ac:dyDescent="0.25">
      <c r="A743" s="164">
        <v>1554</v>
      </c>
      <c r="B743" s="169" t="s">
        <v>4839</v>
      </c>
      <c r="C743" s="165">
        <v>5</v>
      </c>
      <c r="D743" s="228" t="s">
        <v>4840</v>
      </c>
      <c r="E743" s="169" t="s">
        <v>4841</v>
      </c>
      <c r="F743" s="165">
        <v>7110</v>
      </c>
      <c r="G743" s="169" t="s">
        <v>4855</v>
      </c>
      <c r="H743" s="165">
        <v>2016</v>
      </c>
      <c r="I743" s="170" t="s">
        <v>4856</v>
      </c>
      <c r="J743" s="413">
        <v>102363.7</v>
      </c>
      <c r="K743" s="528" t="s">
        <v>4857</v>
      </c>
      <c r="L743" s="736" t="s">
        <v>4845</v>
      </c>
      <c r="M743" s="736" t="s">
        <v>4846</v>
      </c>
      <c r="N743" s="736" t="s">
        <v>4858</v>
      </c>
      <c r="O743" s="736" t="s">
        <v>4859</v>
      </c>
      <c r="P743" s="165">
        <v>11375</v>
      </c>
      <c r="Q743" s="412">
        <v>0</v>
      </c>
      <c r="R743" s="737">
        <v>15.05</v>
      </c>
      <c r="S743" s="737">
        <v>8.2100000000000009</v>
      </c>
      <c r="T743" s="737">
        <v>20.52</v>
      </c>
      <c r="U743" s="737">
        <f>SUM(R743:T743)</f>
        <v>43.78</v>
      </c>
      <c r="V743" s="165">
        <v>96</v>
      </c>
      <c r="W743" s="165">
        <v>100</v>
      </c>
      <c r="X743" s="432" t="s">
        <v>4849</v>
      </c>
      <c r="Y743" s="165">
        <v>6</v>
      </c>
      <c r="Z743" s="165">
        <v>1</v>
      </c>
      <c r="AA743" s="165">
        <v>4</v>
      </c>
      <c r="AB743" s="165">
        <v>14</v>
      </c>
      <c r="AC743" s="165">
        <v>75</v>
      </c>
      <c r="AD743" s="165">
        <f>T743</f>
        <v>20.52</v>
      </c>
      <c r="AE743" s="433">
        <v>48</v>
      </c>
      <c r="AF743" s="175">
        <v>100</v>
      </c>
      <c r="AG743" s="401" t="s">
        <v>4840</v>
      </c>
      <c r="AH743" s="402" t="s">
        <v>4841</v>
      </c>
      <c r="AI743" s="341">
        <v>24</v>
      </c>
      <c r="AJ743" s="403" t="s">
        <v>4860</v>
      </c>
      <c r="AK743" s="404" t="s">
        <v>4861</v>
      </c>
      <c r="AL743" s="274">
        <v>7</v>
      </c>
      <c r="AM743" s="403" t="s">
        <v>4851</v>
      </c>
      <c r="AN743" s="404" t="s">
        <v>4852</v>
      </c>
      <c r="AO743" s="274">
        <v>7</v>
      </c>
      <c r="AP743" s="403" t="s">
        <v>4862</v>
      </c>
      <c r="AQ743" s="404" t="s">
        <v>4850</v>
      </c>
      <c r="AR743" s="274">
        <v>6</v>
      </c>
      <c r="AS743" s="403" t="s">
        <v>4863</v>
      </c>
      <c r="AT743" s="406" t="s">
        <v>4864</v>
      </c>
      <c r="AU743" s="274">
        <v>6</v>
      </c>
      <c r="AV743" s="179" t="s">
        <v>4865</v>
      </c>
      <c r="AW743" s="165" t="s">
        <v>4866</v>
      </c>
      <c r="AX743" s="180">
        <v>10</v>
      </c>
    </row>
    <row r="744" spans="1:50" s="47" customFormat="1" ht="64.95" customHeight="1" x14ac:dyDescent="0.25">
      <c r="A744" s="164">
        <v>1554</v>
      </c>
      <c r="B744" s="169" t="s">
        <v>4839</v>
      </c>
      <c r="C744" s="165">
        <v>8</v>
      </c>
      <c r="D744" s="228" t="s">
        <v>4867</v>
      </c>
      <c r="E744" s="169" t="s">
        <v>4861</v>
      </c>
      <c r="F744" s="165">
        <v>12279</v>
      </c>
      <c r="G744" s="169" t="s">
        <v>4868</v>
      </c>
      <c r="H744" s="165">
        <v>2008</v>
      </c>
      <c r="I744" s="170" t="s">
        <v>4869</v>
      </c>
      <c r="J744" s="413">
        <v>58348.56</v>
      </c>
      <c r="K744" s="528" t="s">
        <v>8570</v>
      </c>
      <c r="L744" s="736" t="s">
        <v>4845</v>
      </c>
      <c r="M744" s="736" t="s">
        <v>4846</v>
      </c>
      <c r="N744" s="736" t="s">
        <v>4870</v>
      </c>
      <c r="O744" s="736" t="s">
        <v>4871</v>
      </c>
      <c r="P744" s="165">
        <v>1656</v>
      </c>
      <c r="Q744" s="412">
        <v>0</v>
      </c>
      <c r="R744" s="737">
        <v>8.58</v>
      </c>
      <c r="S744" s="737">
        <v>7.07</v>
      </c>
      <c r="T744" s="737">
        <v>20.52</v>
      </c>
      <c r="U744" s="737">
        <f>SUM(R744:T744)</f>
        <v>36.17</v>
      </c>
      <c r="V744" s="165">
        <v>96</v>
      </c>
      <c r="W744" s="165">
        <v>100</v>
      </c>
      <c r="X744" s="432" t="s">
        <v>4849</v>
      </c>
      <c r="Y744" s="165">
        <v>6</v>
      </c>
      <c r="Z744" s="165">
        <v>1</v>
      </c>
      <c r="AA744" s="165">
        <v>4</v>
      </c>
      <c r="AB744" s="165">
        <v>14</v>
      </c>
      <c r="AC744" s="165"/>
      <c r="AD744" s="165">
        <f>T744</f>
        <v>20.52</v>
      </c>
      <c r="AE744" s="433">
        <v>48</v>
      </c>
      <c r="AF744" s="175">
        <v>100</v>
      </c>
      <c r="AG744" s="401" t="s">
        <v>4867</v>
      </c>
      <c r="AH744" s="402" t="s">
        <v>4872</v>
      </c>
      <c r="AI744" s="341">
        <v>33</v>
      </c>
      <c r="AJ744" s="403" t="s">
        <v>2479</v>
      </c>
      <c r="AK744" s="404" t="s">
        <v>4850</v>
      </c>
      <c r="AL744" s="274">
        <v>9</v>
      </c>
      <c r="AM744" s="403" t="s">
        <v>4873</v>
      </c>
      <c r="AN744" s="404" t="s">
        <v>4861</v>
      </c>
      <c r="AO744" s="274">
        <v>12</v>
      </c>
      <c r="AP744" s="403" t="s">
        <v>4853</v>
      </c>
      <c r="AQ744" s="404" t="s">
        <v>4854</v>
      </c>
      <c r="AR744" s="274">
        <v>46</v>
      </c>
      <c r="AS744" s="403"/>
      <c r="AT744" s="406"/>
      <c r="AU744" s="276"/>
      <c r="AV744" s="179"/>
      <c r="AW744" s="165"/>
      <c r="AX744" s="180"/>
    </row>
    <row r="745" spans="1:50" s="47" customFormat="1" ht="64.95" customHeight="1" x14ac:dyDescent="0.25">
      <c r="A745" s="164">
        <v>1554</v>
      </c>
      <c r="B745" s="169" t="s">
        <v>4839</v>
      </c>
      <c r="C745" s="165">
        <v>5</v>
      </c>
      <c r="D745" s="228" t="s">
        <v>4840</v>
      </c>
      <c r="E745" s="169" t="s">
        <v>4841</v>
      </c>
      <c r="F745" s="165">
        <v>7110</v>
      </c>
      <c r="G745" s="169" t="s">
        <v>4874</v>
      </c>
      <c r="H745" s="165">
        <v>2010</v>
      </c>
      <c r="I745" s="170" t="s">
        <v>4875</v>
      </c>
      <c r="J745" s="413">
        <v>18196.560000000001</v>
      </c>
      <c r="K745" s="528" t="s">
        <v>8570</v>
      </c>
      <c r="L745" s="736" t="s">
        <v>4845</v>
      </c>
      <c r="M745" s="736" t="s">
        <v>4846</v>
      </c>
      <c r="N745" s="736" t="s">
        <v>4876</v>
      </c>
      <c r="O745" s="736" t="s">
        <v>4877</v>
      </c>
      <c r="P745" s="165">
        <v>1653</v>
      </c>
      <c r="Q745" s="412">
        <v>0</v>
      </c>
      <c r="R745" s="737">
        <v>2.68</v>
      </c>
      <c r="S745" s="737">
        <v>6.13</v>
      </c>
      <c r="T745" s="737">
        <v>13.31</v>
      </c>
      <c r="U745" s="737">
        <f>SUM(R745:T745)</f>
        <v>22.12</v>
      </c>
      <c r="V745" s="165">
        <v>95</v>
      </c>
      <c r="W745" s="165">
        <v>100</v>
      </c>
      <c r="X745" s="432" t="s">
        <v>4849</v>
      </c>
      <c r="Y745" s="165">
        <v>6</v>
      </c>
      <c r="Z745" s="165">
        <v>1</v>
      </c>
      <c r="AA745" s="165">
        <v>4</v>
      </c>
      <c r="AB745" s="165">
        <v>14</v>
      </c>
      <c r="AC745" s="165"/>
      <c r="AD745" s="165">
        <f>T745</f>
        <v>13.31</v>
      </c>
      <c r="AE745" s="433">
        <v>48</v>
      </c>
      <c r="AF745" s="175">
        <v>100</v>
      </c>
      <c r="AG745" s="401" t="s">
        <v>4840</v>
      </c>
      <c r="AH745" s="402" t="s">
        <v>4841</v>
      </c>
      <c r="AI745" s="341">
        <v>100</v>
      </c>
      <c r="AJ745" s="403"/>
      <c r="AK745" s="404"/>
      <c r="AL745" s="274"/>
      <c r="AM745" s="403"/>
      <c r="AN745" s="404"/>
      <c r="AO745" s="274"/>
      <c r="AP745" s="403"/>
      <c r="AQ745" s="404"/>
      <c r="AR745" s="274"/>
      <c r="AS745" s="403"/>
      <c r="AT745" s="406"/>
      <c r="AU745" s="276"/>
      <c r="AV745" s="179"/>
      <c r="AW745" s="165"/>
      <c r="AX745" s="180"/>
    </row>
    <row r="746" spans="1:50" s="47" customFormat="1" ht="91" customHeight="1" x14ac:dyDescent="0.25">
      <c r="A746" s="164">
        <v>1554</v>
      </c>
      <c r="B746" s="169" t="s">
        <v>4839</v>
      </c>
      <c r="C746" s="165">
        <v>5</v>
      </c>
      <c r="D746" s="228" t="s">
        <v>4840</v>
      </c>
      <c r="E746" s="169" t="s">
        <v>4878</v>
      </c>
      <c r="F746" s="165">
        <v>25670</v>
      </c>
      <c r="G746" s="229" t="s">
        <v>4879</v>
      </c>
      <c r="H746" s="165">
        <v>2018</v>
      </c>
      <c r="I746" s="234" t="s">
        <v>4856</v>
      </c>
      <c r="J746" s="413">
        <v>90443.18</v>
      </c>
      <c r="K746" s="528" t="s">
        <v>4880</v>
      </c>
      <c r="L746" s="736" t="s">
        <v>4845</v>
      </c>
      <c r="M746" s="736" t="s">
        <v>4846</v>
      </c>
      <c r="N746" s="736" t="s">
        <v>4881</v>
      </c>
      <c r="O746" s="736" t="s">
        <v>4882</v>
      </c>
      <c r="P746" s="165">
        <v>12126</v>
      </c>
      <c r="Q746" s="412">
        <v>0</v>
      </c>
      <c r="R746" s="737">
        <v>13.3</v>
      </c>
      <c r="S746" s="737">
        <v>8.64</v>
      </c>
      <c r="T746" s="737">
        <v>16.920000000000002</v>
      </c>
      <c r="U746" s="737">
        <f>SUM(R746:T746)</f>
        <v>38.86</v>
      </c>
      <c r="V746" s="165">
        <v>95</v>
      </c>
      <c r="W746" s="165">
        <v>11.67</v>
      </c>
      <c r="X746" s="432" t="s">
        <v>4849</v>
      </c>
      <c r="Y746" s="165">
        <v>6</v>
      </c>
      <c r="Z746" s="165">
        <v>1</v>
      </c>
      <c r="AA746" s="165">
        <v>4</v>
      </c>
      <c r="AB746" s="165">
        <v>14</v>
      </c>
      <c r="AC746" s="165">
        <v>38</v>
      </c>
      <c r="AD746" s="165">
        <f>T746</f>
        <v>16.920000000000002</v>
      </c>
      <c r="AE746" s="433">
        <v>48</v>
      </c>
      <c r="AF746" s="175">
        <v>100</v>
      </c>
      <c r="AG746" s="401" t="s">
        <v>4840</v>
      </c>
      <c r="AH746" s="402" t="s">
        <v>4841</v>
      </c>
      <c r="AI746" s="341">
        <v>51.72</v>
      </c>
      <c r="AJ746" s="403" t="s">
        <v>4851</v>
      </c>
      <c r="AK746" s="404" t="s">
        <v>4883</v>
      </c>
      <c r="AL746" s="274">
        <v>27.58</v>
      </c>
      <c r="AM746" s="403" t="s">
        <v>4865</v>
      </c>
      <c r="AN746" s="404" t="s">
        <v>4884</v>
      </c>
      <c r="AO746" s="274">
        <v>13.79</v>
      </c>
      <c r="AP746" s="403" t="s">
        <v>2479</v>
      </c>
      <c r="AQ746" s="404" t="s">
        <v>4885</v>
      </c>
      <c r="AR746" s="274">
        <v>6.92</v>
      </c>
      <c r="AS746" s="403"/>
      <c r="AT746" s="406"/>
      <c r="AU746" s="276"/>
      <c r="AV746" s="179"/>
      <c r="AW746" s="165"/>
      <c r="AX746" s="180"/>
    </row>
    <row r="747" spans="1:50" s="88" customFormat="1" ht="53.2" x14ac:dyDescent="0.25">
      <c r="A747" s="182">
        <v>1555</v>
      </c>
      <c r="B747" s="184" t="s">
        <v>1912</v>
      </c>
      <c r="C747" s="419">
        <v>8</v>
      </c>
      <c r="D747" s="648"/>
      <c r="E747" s="184" t="s">
        <v>1913</v>
      </c>
      <c r="F747" s="648">
        <v>24022</v>
      </c>
      <c r="G747" s="184" t="s">
        <v>1914</v>
      </c>
      <c r="H747" s="182">
        <v>2005</v>
      </c>
      <c r="I747" s="185" t="s">
        <v>1915</v>
      </c>
      <c r="J747" s="186">
        <v>133449.31</v>
      </c>
      <c r="K747" s="182" t="s">
        <v>867</v>
      </c>
      <c r="L747" s="185" t="s">
        <v>1916</v>
      </c>
      <c r="M747" s="185" t="s">
        <v>1917</v>
      </c>
      <c r="N747" s="185" t="s">
        <v>1918</v>
      </c>
      <c r="O747" s="185" t="s">
        <v>1919</v>
      </c>
      <c r="P747" s="182" t="s">
        <v>1920</v>
      </c>
      <c r="Q747" s="182">
        <v>9.44</v>
      </c>
      <c r="R747" s="182">
        <v>0</v>
      </c>
      <c r="S747" s="182">
        <v>2.0299999999999998</v>
      </c>
      <c r="T747" s="182">
        <v>7.41</v>
      </c>
      <c r="U747" s="182">
        <v>9.44</v>
      </c>
      <c r="V747" s="738">
        <v>15</v>
      </c>
      <c r="W747" s="182">
        <v>100</v>
      </c>
      <c r="X747" s="739" t="s">
        <v>1921</v>
      </c>
      <c r="Y747" s="496">
        <v>3</v>
      </c>
      <c r="Z747" s="496">
        <v>5</v>
      </c>
      <c r="AA747" s="496">
        <v>1</v>
      </c>
      <c r="AB747" s="496">
        <v>4</v>
      </c>
      <c r="AC747" s="740">
        <v>100</v>
      </c>
      <c r="AD747" s="182">
        <v>7.41</v>
      </c>
      <c r="AE747" s="424">
        <v>5</v>
      </c>
      <c r="AF747" s="189">
        <v>11</v>
      </c>
      <c r="AG747" s="190" t="s">
        <v>8955</v>
      </c>
      <c r="AH747" s="182"/>
      <c r="AI747" s="191">
        <v>8</v>
      </c>
      <c r="AJ747" s="190" t="s">
        <v>1922</v>
      </c>
      <c r="AK747" s="182"/>
      <c r="AL747" s="191">
        <v>4</v>
      </c>
      <c r="AM747" s="190"/>
      <c r="AN747" s="182"/>
      <c r="AO747" s="191"/>
      <c r="AP747" s="190"/>
      <c r="AQ747" s="182"/>
      <c r="AR747" s="191"/>
      <c r="AS747" s="190"/>
      <c r="AT747" s="182"/>
      <c r="AU747" s="191"/>
      <c r="AV747" s="190"/>
      <c r="AW747" s="182"/>
      <c r="AX747" s="191"/>
    </row>
    <row r="748" spans="1:50" s="88" customFormat="1" ht="372.2" x14ac:dyDescent="0.25">
      <c r="A748" s="182">
        <v>1555</v>
      </c>
      <c r="B748" s="184" t="s">
        <v>1912</v>
      </c>
      <c r="C748" s="419">
        <v>2</v>
      </c>
      <c r="D748" s="419"/>
      <c r="E748" s="184" t="s">
        <v>1924</v>
      </c>
      <c r="F748" s="182">
        <v>11625</v>
      </c>
      <c r="G748" s="184" t="s">
        <v>1925</v>
      </c>
      <c r="H748" s="182">
        <v>2003</v>
      </c>
      <c r="I748" s="185" t="s">
        <v>1926</v>
      </c>
      <c r="J748" s="186">
        <v>130047.47</v>
      </c>
      <c r="K748" s="182" t="s">
        <v>1927</v>
      </c>
      <c r="L748" s="185" t="s">
        <v>1928</v>
      </c>
      <c r="M748" s="185" t="s">
        <v>1929</v>
      </c>
      <c r="N748" s="185" t="s">
        <v>1930</v>
      </c>
      <c r="O748" s="185" t="s">
        <v>1931</v>
      </c>
      <c r="P748" s="182" t="s">
        <v>1932</v>
      </c>
      <c r="Q748" s="182">
        <v>33.840000000000003</v>
      </c>
      <c r="R748" s="182">
        <v>0.28000000000000003</v>
      </c>
      <c r="S748" s="182">
        <v>7.8</v>
      </c>
      <c r="T748" s="182">
        <v>25.77</v>
      </c>
      <c r="U748" s="182">
        <v>33.840000000000003</v>
      </c>
      <c r="V748" s="424">
        <v>87</v>
      </c>
      <c r="W748" s="741">
        <v>99</v>
      </c>
      <c r="X748" s="739" t="s">
        <v>1921</v>
      </c>
      <c r="Y748" s="496">
        <v>3</v>
      </c>
      <c r="Z748" s="496">
        <v>12</v>
      </c>
      <c r="AA748" s="496">
        <v>3</v>
      </c>
      <c r="AB748" s="496">
        <v>4</v>
      </c>
      <c r="AC748" s="742">
        <v>180.3</v>
      </c>
      <c r="AD748" s="182">
        <v>25.77</v>
      </c>
      <c r="AE748" s="424">
        <v>5</v>
      </c>
      <c r="AF748" s="189">
        <v>84</v>
      </c>
      <c r="AG748" s="190" t="s">
        <v>1933</v>
      </c>
      <c r="AH748" s="182"/>
      <c r="AI748" s="191">
        <v>42</v>
      </c>
      <c r="AJ748" s="190" t="s">
        <v>1934</v>
      </c>
      <c r="AK748" s="182"/>
      <c r="AL748" s="191">
        <v>18</v>
      </c>
      <c r="AM748" s="190" t="s">
        <v>1935</v>
      </c>
      <c r="AN748" s="182"/>
      <c r="AO748" s="191">
        <v>24</v>
      </c>
      <c r="AP748" s="190"/>
      <c r="AQ748" s="182"/>
      <c r="AR748" s="191"/>
      <c r="AS748" s="190"/>
      <c r="AT748" s="182"/>
      <c r="AU748" s="191"/>
      <c r="AV748" s="190"/>
      <c r="AW748" s="743"/>
      <c r="AX748" s="744"/>
    </row>
    <row r="749" spans="1:50" s="88" customFormat="1" ht="159.55000000000001" x14ac:dyDescent="0.25">
      <c r="A749" s="182">
        <v>1555</v>
      </c>
      <c r="B749" s="184" t="s">
        <v>1912</v>
      </c>
      <c r="C749" s="419">
        <v>5</v>
      </c>
      <c r="D749" s="419"/>
      <c r="E749" s="184" t="s">
        <v>1936</v>
      </c>
      <c r="F749" s="193" t="s">
        <v>1937</v>
      </c>
      <c r="G749" s="184" t="s">
        <v>1938</v>
      </c>
      <c r="H749" s="182">
        <v>2004</v>
      </c>
      <c r="I749" s="185" t="s">
        <v>1939</v>
      </c>
      <c r="J749" s="186">
        <v>95950.42</v>
      </c>
      <c r="K749" s="182" t="s">
        <v>867</v>
      </c>
      <c r="L749" s="185" t="s">
        <v>1940</v>
      </c>
      <c r="M749" s="185" t="s">
        <v>1941</v>
      </c>
      <c r="N749" s="185" t="s">
        <v>1942</v>
      </c>
      <c r="O749" s="185" t="s">
        <v>1943</v>
      </c>
      <c r="P749" s="182" t="s">
        <v>1944</v>
      </c>
      <c r="Q749" s="182">
        <v>18.7</v>
      </c>
      <c r="R749" s="182">
        <v>0</v>
      </c>
      <c r="S749" s="182">
        <v>3.55</v>
      </c>
      <c r="T749" s="182">
        <v>15.15</v>
      </c>
      <c r="U749" s="182">
        <v>18.7</v>
      </c>
      <c r="V749" s="424">
        <v>78</v>
      </c>
      <c r="W749" s="741">
        <v>86</v>
      </c>
      <c r="X749" s="739" t="s">
        <v>1921</v>
      </c>
      <c r="Y749" s="496">
        <v>3</v>
      </c>
      <c r="Z749" s="496">
        <v>10</v>
      </c>
      <c r="AA749" s="496">
        <v>1</v>
      </c>
      <c r="AB749" s="496">
        <v>44</v>
      </c>
      <c r="AC749" s="742">
        <v>180.6</v>
      </c>
      <c r="AD749" s="182">
        <v>32.01</v>
      </c>
      <c r="AE749" s="424">
        <v>5</v>
      </c>
      <c r="AF749" s="189">
        <v>124</v>
      </c>
      <c r="AG749" s="190" t="s">
        <v>1945</v>
      </c>
      <c r="AH749" s="182"/>
      <c r="AI749" s="191">
        <v>7</v>
      </c>
      <c r="AJ749" s="190" t="s">
        <v>8956</v>
      </c>
      <c r="AK749" s="182"/>
      <c r="AL749" s="191">
        <v>38</v>
      </c>
      <c r="AM749" s="190"/>
      <c r="AN749" s="182"/>
      <c r="AO749" s="191"/>
      <c r="AP749" s="190"/>
      <c r="AQ749" s="182"/>
      <c r="AR749" s="191"/>
      <c r="AS749" s="190" t="s">
        <v>1946</v>
      </c>
      <c r="AT749" s="182" t="s">
        <v>8957</v>
      </c>
      <c r="AU749" s="191">
        <v>53</v>
      </c>
      <c r="AV749" s="190" t="s">
        <v>1947</v>
      </c>
      <c r="AW749" s="182" t="s">
        <v>1948</v>
      </c>
      <c r="AX749" s="191">
        <v>27</v>
      </c>
    </row>
    <row r="750" spans="1:50" s="88" customFormat="1" ht="178.5" customHeight="1" x14ac:dyDescent="0.25">
      <c r="A750" s="182">
        <v>1555</v>
      </c>
      <c r="B750" s="184" t="s">
        <v>1912</v>
      </c>
      <c r="C750" s="419">
        <v>13</v>
      </c>
      <c r="D750" s="419"/>
      <c r="E750" s="184" t="s">
        <v>1949</v>
      </c>
      <c r="F750" s="193" t="s">
        <v>1950</v>
      </c>
      <c r="G750" s="184" t="s">
        <v>1951</v>
      </c>
      <c r="H750" s="182">
        <v>2004</v>
      </c>
      <c r="I750" s="185" t="s">
        <v>1952</v>
      </c>
      <c r="J750" s="186">
        <v>129560.41</v>
      </c>
      <c r="K750" s="182" t="s">
        <v>867</v>
      </c>
      <c r="L750" s="185" t="s">
        <v>1916</v>
      </c>
      <c r="M750" s="185" t="s">
        <v>1917</v>
      </c>
      <c r="N750" s="185" t="s">
        <v>1953</v>
      </c>
      <c r="O750" s="185" t="s">
        <v>1954</v>
      </c>
      <c r="P750" s="182">
        <v>901593</v>
      </c>
      <c r="Q750" s="182">
        <v>31.05</v>
      </c>
      <c r="R750" s="182">
        <v>0</v>
      </c>
      <c r="S750" s="182">
        <v>1.39</v>
      </c>
      <c r="T750" s="182">
        <v>29.66</v>
      </c>
      <c r="U750" s="182">
        <v>31.05</v>
      </c>
      <c r="V750" s="424">
        <v>18.333333333333332</v>
      </c>
      <c r="W750" s="182">
        <v>100</v>
      </c>
      <c r="X750" s="739" t="s">
        <v>1921</v>
      </c>
      <c r="Y750" s="183">
        <v>3</v>
      </c>
      <c r="Z750" s="183">
        <v>10</v>
      </c>
      <c r="AA750" s="183">
        <v>1</v>
      </c>
      <c r="AB750" s="496">
        <v>4</v>
      </c>
      <c r="AC750" s="745">
        <v>99.1</v>
      </c>
      <c r="AD750" s="182">
        <v>7.42</v>
      </c>
      <c r="AE750" s="746">
        <v>5</v>
      </c>
      <c r="AF750" s="189">
        <v>20</v>
      </c>
      <c r="AG750" s="190"/>
      <c r="AH750" s="182"/>
      <c r="AI750" s="191"/>
      <c r="AJ750" s="190"/>
      <c r="AK750" s="182"/>
      <c r="AL750" s="191"/>
      <c r="AM750" s="190"/>
      <c r="AN750" s="182"/>
      <c r="AO750" s="191"/>
      <c r="AP750" s="190"/>
      <c r="AQ750" s="182"/>
      <c r="AR750" s="191"/>
      <c r="AS750" s="190" t="s">
        <v>1946</v>
      </c>
      <c r="AT750" s="182"/>
      <c r="AU750" s="191">
        <v>19</v>
      </c>
      <c r="AV750" s="190" t="s">
        <v>1947</v>
      </c>
      <c r="AW750" s="182" t="s">
        <v>8958</v>
      </c>
      <c r="AX750" s="191">
        <v>1</v>
      </c>
    </row>
    <row r="751" spans="1:50" s="88" customFormat="1" ht="186.1" x14ac:dyDescent="0.25">
      <c r="A751" s="182">
        <v>1555</v>
      </c>
      <c r="B751" s="184" t="s">
        <v>1912</v>
      </c>
      <c r="C751" s="419">
        <v>11</v>
      </c>
      <c r="D751" s="419"/>
      <c r="E751" s="184" t="s">
        <v>1955</v>
      </c>
      <c r="F751" s="182">
        <v>11411</v>
      </c>
      <c r="G751" s="184" t="s">
        <v>1956</v>
      </c>
      <c r="H751" s="182">
        <v>2003</v>
      </c>
      <c r="I751" s="185" t="s">
        <v>1957</v>
      </c>
      <c r="J751" s="186">
        <v>58828.49</v>
      </c>
      <c r="K751" s="182" t="s">
        <v>867</v>
      </c>
      <c r="L751" s="185" t="s">
        <v>1916</v>
      </c>
      <c r="M751" s="185" t="s">
        <v>1917</v>
      </c>
      <c r="N751" s="185" t="s">
        <v>1958</v>
      </c>
      <c r="O751" s="185" t="s">
        <v>1959</v>
      </c>
      <c r="P751" s="182" t="s">
        <v>1960</v>
      </c>
      <c r="Q751" s="182">
        <v>25.9</v>
      </c>
      <c r="R751" s="182">
        <v>0</v>
      </c>
      <c r="S751" s="182">
        <v>3.33</v>
      </c>
      <c r="T751" s="182">
        <v>22.57</v>
      </c>
      <c r="U751" s="182">
        <v>25.9</v>
      </c>
      <c r="V751" s="424">
        <v>68</v>
      </c>
      <c r="W751" s="182">
        <v>100</v>
      </c>
      <c r="X751" s="739" t="s">
        <v>1921</v>
      </c>
      <c r="Y751" s="496">
        <v>1</v>
      </c>
      <c r="Z751" s="496">
        <v>9</v>
      </c>
      <c r="AA751" s="496">
        <v>1</v>
      </c>
      <c r="AB751" s="496">
        <v>4</v>
      </c>
      <c r="AC751" s="740">
        <v>101</v>
      </c>
      <c r="AD751" s="182">
        <v>22.57</v>
      </c>
      <c r="AE751" s="424">
        <v>2</v>
      </c>
      <c r="AF751" s="189">
        <v>52</v>
      </c>
      <c r="AG751" s="190" t="s">
        <v>1922</v>
      </c>
      <c r="AH751" s="182"/>
      <c r="AI751" s="191">
        <v>43</v>
      </c>
      <c r="AJ751" s="190"/>
      <c r="AK751" s="182"/>
      <c r="AL751" s="191"/>
      <c r="AM751" s="190"/>
      <c r="AN751" s="182"/>
      <c r="AO751" s="191"/>
      <c r="AP751" s="190"/>
      <c r="AQ751" s="182"/>
      <c r="AR751" s="191"/>
      <c r="AS751" s="190" t="s">
        <v>1946</v>
      </c>
      <c r="AT751" s="182"/>
      <c r="AU751" s="191">
        <v>10</v>
      </c>
      <c r="AV751" s="190"/>
      <c r="AW751" s="182"/>
      <c r="AX751" s="191"/>
    </row>
    <row r="752" spans="1:50" s="88" customFormat="1" ht="186.1" x14ac:dyDescent="0.25">
      <c r="A752" s="182">
        <v>1555</v>
      </c>
      <c r="B752" s="184" t="s">
        <v>1912</v>
      </c>
      <c r="C752" s="419">
        <v>3</v>
      </c>
      <c r="D752" s="419"/>
      <c r="E752" s="184" t="s">
        <v>1961</v>
      </c>
      <c r="F752" s="182">
        <v>18565</v>
      </c>
      <c r="G752" s="184" t="s">
        <v>1962</v>
      </c>
      <c r="H752" s="182">
        <v>2005</v>
      </c>
      <c r="I752" s="185" t="s">
        <v>1963</v>
      </c>
      <c r="J752" s="186">
        <v>63642.400000000001</v>
      </c>
      <c r="K752" s="182" t="s">
        <v>664</v>
      </c>
      <c r="L752" s="185" t="s">
        <v>1928</v>
      </c>
      <c r="M752" s="185" t="s">
        <v>1929</v>
      </c>
      <c r="N752" s="185" t="s">
        <v>1964</v>
      </c>
      <c r="O752" s="185" t="s">
        <v>1965</v>
      </c>
      <c r="P752" s="182" t="s">
        <v>1966</v>
      </c>
      <c r="Q752" s="182">
        <v>33.26</v>
      </c>
      <c r="R752" s="182">
        <v>0</v>
      </c>
      <c r="S752" s="182">
        <v>0</v>
      </c>
      <c r="T752" s="182">
        <v>33.26</v>
      </c>
      <c r="U752" s="182">
        <v>33.26</v>
      </c>
      <c r="V752" s="424">
        <v>37</v>
      </c>
      <c r="W752" s="182">
        <v>100</v>
      </c>
      <c r="X752" s="739" t="s">
        <v>1921</v>
      </c>
      <c r="Y752" s="496">
        <v>3</v>
      </c>
      <c r="Z752" s="496">
        <v>4</v>
      </c>
      <c r="AA752" s="496">
        <v>4</v>
      </c>
      <c r="AB752" s="496">
        <v>44</v>
      </c>
      <c r="AC752" s="740">
        <v>328</v>
      </c>
      <c r="AD752" s="182">
        <v>36.25</v>
      </c>
      <c r="AE752" s="424">
        <v>5</v>
      </c>
      <c r="AF752" s="189">
        <v>35</v>
      </c>
      <c r="AG752" s="190" t="s">
        <v>8959</v>
      </c>
      <c r="AH752" s="182"/>
      <c r="AI752" s="191">
        <v>35</v>
      </c>
      <c r="AJ752" s="190"/>
      <c r="AK752" s="182"/>
      <c r="AL752" s="191"/>
      <c r="AM752" s="190"/>
      <c r="AN752" s="182"/>
      <c r="AO752" s="744"/>
      <c r="AP752" s="747"/>
      <c r="AQ752" s="743"/>
      <c r="AR752" s="744"/>
      <c r="AS752" s="747"/>
      <c r="AT752" s="743"/>
      <c r="AU752" s="744"/>
      <c r="AV752" s="747"/>
      <c r="AW752" s="743"/>
      <c r="AX752" s="744"/>
    </row>
    <row r="753" spans="1:50" s="88" customFormat="1" ht="103.6" customHeight="1" x14ac:dyDescent="0.25">
      <c r="A753" s="182">
        <v>1555</v>
      </c>
      <c r="B753" s="184" t="s">
        <v>1912</v>
      </c>
      <c r="C753" s="419">
        <v>5</v>
      </c>
      <c r="D753" s="419"/>
      <c r="E753" s="184" t="s">
        <v>1967</v>
      </c>
      <c r="F753" s="182">
        <v>24381</v>
      </c>
      <c r="G753" s="184" t="s">
        <v>1968</v>
      </c>
      <c r="H753" s="182">
        <v>2002</v>
      </c>
      <c r="I753" s="185" t="s">
        <v>1969</v>
      </c>
      <c r="J753" s="186">
        <v>155206.16</v>
      </c>
      <c r="K753" s="182" t="s">
        <v>1970</v>
      </c>
      <c r="L753" s="185" t="s">
        <v>1928</v>
      </c>
      <c r="M753" s="185" t="s">
        <v>1971</v>
      </c>
      <c r="N753" s="185" t="s">
        <v>1972</v>
      </c>
      <c r="O753" s="185" t="s">
        <v>1973</v>
      </c>
      <c r="P753" s="182" t="s">
        <v>1974</v>
      </c>
      <c r="Q753" s="182">
        <v>17.73</v>
      </c>
      <c r="R753" s="182">
        <v>0</v>
      </c>
      <c r="S753" s="182">
        <v>5.0599999999999996</v>
      </c>
      <c r="T753" s="182">
        <v>12.67</v>
      </c>
      <c r="U753" s="182">
        <v>17.73</v>
      </c>
      <c r="V753" s="424">
        <v>37</v>
      </c>
      <c r="W753" s="741">
        <v>100</v>
      </c>
      <c r="X753" s="739" t="s">
        <v>1921</v>
      </c>
      <c r="Y753" s="496">
        <v>3</v>
      </c>
      <c r="Z753" s="496">
        <v>5</v>
      </c>
      <c r="AA753" s="496">
        <v>1</v>
      </c>
      <c r="AB753" s="496">
        <v>44</v>
      </c>
      <c r="AC753" s="740">
        <v>204</v>
      </c>
      <c r="AD753" s="182">
        <v>40.950000000000003</v>
      </c>
      <c r="AE753" s="424">
        <v>5</v>
      </c>
      <c r="AF753" s="189">
        <v>44</v>
      </c>
      <c r="AG753" s="190" t="s">
        <v>1933</v>
      </c>
      <c r="AH753" s="182"/>
      <c r="AI753" s="191">
        <v>14</v>
      </c>
      <c r="AJ753" s="190"/>
      <c r="AK753" s="182"/>
      <c r="AL753" s="191"/>
      <c r="AM753" s="190"/>
      <c r="AN753" s="182"/>
      <c r="AO753" s="191"/>
      <c r="AP753" s="190"/>
      <c r="AQ753" s="182"/>
      <c r="AR753" s="191"/>
      <c r="AS753" s="190" t="s">
        <v>1975</v>
      </c>
      <c r="AT753" s="182" t="s">
        <v>8960</v>
      </c>
      <c r="AU753" s="191">
        <v>8</v>
      </c>
      <c r="AV753" s="190" t="s">
        <v>1947</v>
      </c>
      <c r="AW753" s="182" t="s">
        <v>8961</v>
      </c>
      <c r="AX753" s="191">
        <v>22</v>
      </c>
    </row>
    <row r="754" spans="1:50" s="88" customFormat="1" ht="186.1" x14ac:dyDescent="0.25">
      <c r="A754" s="182">
        <v>1555</v>
      </c>
      <c r="B754" s="184" t="s">
        <v>1912</v>
      </c>
      <c r="C754" s="183">
        <v>3</v>
      </c>
      <c r="D754" s="419"/>
      <c r="E754" s="184" t="s">
        <v>1961</v>
      </c>
      <c r="F754" s="182">
        <v>18565</v>
      </c>
      <c r="G754" s="184" t="s">
        <v>1976</v>
      </c>
      <c r="H754" s="182">
        <v>2008</v>
      </c>
      <c r="I754" s="185" t="s">
        <v>1977</v>
      </c>
      <c r="J754" s="186">
        <v>149413.79</v>
      </c>
      <c r="K754" s="182" t="s">
        <v>655</v>
      </c>
      <c r="L754" s="185" t="s">
        <v>1928</v>
      </c>
      <c r="M754" s="185" t="s">
        <v>1928</v>
      </c>
      <c r="N754" s="185" t="s">
        <v>1978</v>
      </c>
      <c r="O754" s="185" t="s">
        <v>1979</v>
      </c>
      <c r="P754" s="182" t="s">
        <v>1980</v>
      </c>
      <c r="Q754" s="182">
        <v>124.34</v>
      </c>
      <c r="R754" s="182">
        <v>0</v>
      </c>
      <c r="S754" s="182">
        <v>113.82</v>
      </c>
      <c r="T754" s="182">
        <v>14.92</v>
      </c>
      <c r="U754" s="182">
        <v>124.34</v>
      </c>
      <c r="V754" s="424">
        <v>26</v>
      </c>
      <c r="W754" s="182">
        <v>100</v>
      </c>
      <c r="X754" s="748" t="s">
        <v>1921</v>
      </c>
      <c r="Y754" s="496">
        <v>1</v>
      </c>
      <c r="Z754" s="496">
        <v>4</v>
      </c>
      <c r="AA754" s="496">
        <v>1</v>
      </c>
      <c r="AB754" s="496">
        <v>44</v>
      </c>
      <c r="AC754" s="740">
        <v>163</v>
      </c>
      <c r="AD754" s="182">
        <v>14.92</v>
      </c>
      <c r="AE754" s="424">
        <v>5</v>
      </c>
      <c r="AF754" s="189">
        <v>29</v>
      </c>
      <c r="AG754" s="190" t="s">
        <v>1981</v>
      </c>
      <c r="AH754" s="182"/>
      <c r="AI754" s="191">
        <v>14</v>
      </c>
      <c r="AJ754" s="190" t="s">
        <v>1982</v>
      </c>
      <c r="AK754" s="182"/>
      <c r="AL754" s="191">
        <v>14</v>
      </c>
      <c r="AM754" s="190"/>
      <c r="AN754" s="182"/>
      <c r="AO754" s="191"/>
      <c r="AP754" s="747"/>
      <c r="AQ754" s="743"/>
      <c r="AR754" s="744"/>
      <c r="AS754" s="747"/>
      <c r="AT754" s="743"/>
      <c r="AU754" s="744"/>
      <c r="AV754" s="747"/>
      <c r="AW754" s="743"/>
      <c r="AX754" s="744"/>
    </row>
    <row r="755" spans="1:50" s="88" customFormat="1" ht="146.25" x14ac:dyDescent="0.25">
      <c r="A755" s="182">
        <v>1555</v>
      </c>
      <c r="B755" s="184" t="s">
        <v>1912</v>
      </c>
      <c r="C755" s="419">
        <v>5</v>
      </c>
      <c r="D755" s="419"/>
      <c r="E755" s="184" t="s">
        <v>1983</v>
      </c>
      <c r="F755" s="182">
        <v>16115</v>
      </c>
      <c r="G755" s="184" t="s">
        <v>1984</v>
      </c>
      <c r="H755" s="182">
        <v>2008</v>
      </c>
      <c r="I755" s="185" t="s">
        <v>1985</v>
      </c>
      <c r="J755" s="186">
        <v>50008.959999999999</v>
      </c>
      <c r="K755" s="182" t="s">
        <v>8962</v>
      </c>
      <c r="L755" s="185" t="s">
        <v>1986</v>
      </c>
      <c r="M755" s="185" t="s">
        <v>1987</v>
      </c>
      <c r="N755" s="185" t="s">
        <v>1988</v>
      </c>
      <c r="O755" s="185" t="s">
        <v>1989</v>
      </c>
      <c r="P755" s="182" t="s">
        <v>1990</v>
      </c>
      <c r="Q755" s="182">
        <v>34.409999999999997</v>
      </c>
      <c r="R755" s="182">
        <v>0</v>
      </c>
      <c r="S755" s="182">
        <v>0</v>
      </c>
      <c r="T755" s="182">
        <v>34.409999999999997</v>
      </c>
      <c r="U755" s="182">
        <v>34.409999999999997</v>
      </c>
      <c r="V755" s="424">
        <v>5</v>
      </c>
      <c r="W755" s="182">
        <v>100</v>
      </c>
      <c r="X755" s="739" t="s">
        <v>1921</v>
      </c>
      <c r="Y755" s="496">
        <v>3</v>
      </c>
      <c r="Z755" s="496">
        <v>5</v>
      </c>
      <c r="AA755" s="496">
        <v>1</v>
      </c>
      <c r="AB755" s="496">
        <v>4</v>
      </c>
      <c r="AC755" s="186"/>
      <c r="AD755" s="182">
        <v>34.409999999999997</v>
      </c>
      <c r="AE755" s="424">
        <v>5</v>
      </c>
      <c r="AF755" s="189">
        <v>2</v>
      </c>
      <c r="AG755" s="190" t="s">
        <v>1945</v>
      </c>
      <c r="AH755" s="182"/>
      <c r="AI755" s="191">
        <v>2</v>
      </c>
      <c r="AJ755" s="190"/>
      <c r="AK755" s="182"/>
      <c r="AL755" s="191"/>
      <c r="AM755" s="190"/>
      <c r="AN755" s="182"/>
      <c r="AO755" s="744"/>
      <c r="AP755" s="747"/>
      <c r="AQ755" s="743"/>
      <c r="AR755" s="744"/>
      <c r="AS755" s="747"/>
      <c r="AT755" s="743"/>
      <c r="AU755" s="744"/>
      <c r="AV755" s="747"/>
      <c r="AW755" s="743"/>
      <c r="AX755" s="744"/>
    </row>
    <row r="756" spans="1:50" s="88" customFormat="1" ht="66.5" x14ac:dyDescent="0.25">
      <c r="A756" s="182">
        <v>1555</v>
      </c>
      <c r="B756" s="184" t="s">
        <v>1912</v>
      </c>
      <c r="C756" s="419">
        <v>7</v>
      </c>
      <c r="D756" s="419"/>
      <c r="E756" s="184" t="s">
        <v>1991</v>
      </c>
      <c r="F756" s="182">
        <v>17146</v>
      </c>
      <c r="G756" s="184" t="s">
        <v>1992</v>
      </c>
      <c r="H756" s="182">
        <v>2008</v>
      </c>
      <c r="I756" s="185" t="s">
        <v>1993</v>
      </c>
      <c r="J756" s="186">
        <v>72637.05</v>
      </c>
      <c r="K756" s="182" t="s">
        <v>8963</v>
      </c>
      <c r="L756" s="185" t="s">
        <v>1994</v>
      </c>
      <c r="M756" s="185" t="s">
        <v>1995</v>
      </c>
      <c r="N756" s="185" t="s">
        <v>1996</v>
      </c>
      <c r="O756" s="185" t="s">
        <v>1997</v>
      </c>
      <c r="P756" s="182" t="s">
        <v>1998</v>
      </c>
      <c r="Q756" s="182">
        <v>6.26</v>
      </c>
      <c r="R756" s="182">
        <v>0</v>
      </c>
      <c r="S756" s="182">
        <v>0.31</v>
      </c>
      <c r="T756" s="182">
        <v>5.95</v>
      </c>
      <c r="U756" s="182">
        <v>6.26</v>
      </c>
      <c r="V756" s="424">
        <v>23</v>
      </c>
      <c r="W756" s="182">
        <v>100</v>
      </c>
      <c r="X756" s="739" t="s">
        <v>1921</v>
      </c>
      <c r="Y756" s="496">
        <v>3</v>
      </c>
      <c r="Z756" s="496">
        <v>4</v>
      </c>
      <c r="AA756" s="496">
        <v>3</v>
      </c>
      <c r="AB756" s="496">
        <v>4</v>
      </c>
      <c r="AC756" s="186"/>
      <c r="AD756" s="182">
        <v>17.84</v>
      </c>
      <c r="AE756" s="424">
        <v>5</v>
      </c>
      <c r="AF756" s="189">
        <v>44</v>
      </c>
      <c r="AG756" s="190"/>
      <c r="AH756" s="182"/>
      <c r="AI756" s="191"/>
      <c r="AJ756" s="190"/>
      <c r="AK756" s="182"/>
      <c r="AL756" s="191"/>
      <c r="AM756" s="190"/>
      <c r="AN756" s="182"/>
      <c r="AO756" s="191"/>
      <c r="AP756" s="190"/>
      <c r="AQ756" s="182"/>
      <c r="AR756" s="191"/>
      <c r="AS756" s="190" t="s">
        <v>1999</v>
      </c>
      <c r="AT756" s="182"/>
      <c r="AU756" s="191">
        <v>44</v>
      </c>
      <c r="AV756" s="190"/>
      <c r="AW756" s="182"/>
      <c r="AX756" s="744"/>
    </row>
    <row r="757" spans="1:50" s="88" customFormat="1" ht="132.94999999999999" x14ac:dyDescent="0.25">
      <c r="A757" s="182">
        <v>1555</v>
      </c>
      <c r="B757" s="184" t="s">
        <v>1912</v>
      </c>
      <c r="C757" s="419">
        <v>8</v>
      </c>
      <c r="D757" s="419"/>
      <c r="E757" s="184" t="s">
        <v>1913</v>
      </c>
      <c r="F757" s="648">
        <v>24022</v>
      </c>
      <c r="G757" s="184" t="s">
        <v>2000</v>
      </c>
      <c r="H757" s="182">
        <v>2007</v>
      </c>
      <c r="I757" s="185" t="s">
        <v>2001</v>
      </c>
      <c r="J757" s="186">
        <v>117171.25</v>
      </c>
      <c r="K757" s="182" t="s">
        <v>8964</v>
      </c>
      <c r="L757" s="185" t="s">
        <v>1916</v>
      </c>
      <c r="M757" s="185" t="s">
        <v>2002</v>
      </c>
      <c r="N757" s="185" t="s">
        <v>2003</v>
      </c>
      <c r="O757" s="185" t="s">
        <v>2004</v>
      </c>
      <c r="P757" s="182" t="s">
        <v>2005</v>
      </c>
      <c r="Q757" s="182">
        <v>15.31</v>
      </c>
      <c r="R757" s="182">
        <v>0</v>
      </c>
      <c r="S757" s="182">
        <v>1.93</v>
      </c>
      <c r="T757" s="182">
        <v>13.38</v>
      </c>
      <c r="U757" s="182">
        <v>15.31</v>
      </c>
      <c r="V757" s="424">
        <v>9</v>
      </c>
      <c r="W757" s="182">
        <v>100</v>
      </c>
      <c r="X757" s="739" t="s">
        <v>1921</v>
      </c>
      <c r="Y757" s="496">
        <v>3</v>
      </c>
      <c r="Z757" s="496">
        <v>10</v>
      </c>
      <c r="AA757" s="496">
        <v>1</v>
      </c>
      <c r="AB757" s="496">
        <v>4</v>
      </c>
      <c r="AC757" s="186">
        <v>100</v>
      </c>
      <c r="AD757" s="182">
        <v>13.38</v>
      </c>
      <c r="AE757" s="424">
        <v>5</v>
      </c>
      <c r="AF757" s="189">
        <v>0</v>
      </c>
      <c r="AG757" s="190"/>
      <c r="AH757" s="182"/>
      <c r="AI757" s="191"/>
      <c r="AJ757" s="190"/>
      <c r="AK757" s="182"/>
      <c r="AL757" s="191"/>
      <c r="AM757" s="190"/>
      <c r="AN757" s="182"/>
      <c r="AO757" s="191"/>
      <c r="AP757" s="190"/>
      <c r="AQ757" s="182"/>
      <c r="AR757" s="191"/>
      <c r="AS757" s="190"/>
      <c r="AT757" s="182"/>
      <c r="AU757" s="191"/>
      <c r="AV757" s="190"/>
      <c r="AW757" s="182"/>
      <c r="AX757" s="191"/>
    </row>
    <row r="758" spans="1:50" s="88" customFormat="1" ht="93.05" x14ac:dyDescent="0.25">
      <c r="A758" s="182">
        <v>1555</v>
      </c>
      <c r="B758" s="184" t="s">
        <v>1912</v>
      </c>
      <c r="C758" s="419">
        <v>13</v>
      </c>
      <c r="D758" s="419"/>
      <c r="E758" s="184" t="s">
        <v>2006</v>
      </c>
      <c r="F758" s="182">
        <v>22912</v>
      </c>
      <c r="G758" s="184" t="s">
        <v>2007</v>
      </c>
      <c r="H758" s="182">
        <v>2010</v>
      </c>
      <c r="I758" s="185" t="s">
        <v>2008</v>
      </c>
      <c r="J758" s="186">
        <v>77458</v>
      </c>
      <c r="K758" s="182" t="s">
        <v>2009</v>
      </c>
      <c r="L758" s="185" t="s">
        <v>2010</v>
      </c>
      <c r="M758" s="185" t="s">
        <v>2011</v>
      </c>
      <c r="N758" s="185" t="s">
        <v>2012</v>
      </c>
      <c r="O758" s="185" t="s">
        <v>2013</v>
      </c>
      <c r="P758" s="182" t="s">
        <v>2014</v>
      </c>
      <c r="Q758" s="182">
        <v>21.95</v>
      </c>
      <c r="R758" s="182">
        <v>0</v>
      </c>
      <c r="S758" s="182">
        <v>0.42</v>
      </c>
      <c r="T758" s="182">
        <v>21.53</v>
      </c>
      <c r="U758" s="182">
        <v>21.95</v>
      </c>
      <c r="V758" s="424">
        <v>2</v>
      </c>
      <c r="W758" s="182">
        <v>100</v>
      </c>
      <c r="X758" s="739" t="s">
        <v>1921</v>
      </c>
      <c r="Y758" s="496">
        <v>6</v>
      </c>
      <c r="Z758" s="496">
        <v>3</v>
      </c>
      <c r="AA758" s="496">
        <v>9</v>
      </c>
      <c r="AB758" s="496">
        <v>46</v>
      </c>
      <c r="AC758" s="186"/>
      <c r="AD758" s="182">
        <v>0</v>
      </c>
      <c r="AE758" s="424">
        <v>5</v>
      </c>
      <c r="AF758" s="189">
        <v>2</v>
      </c>
      <c r="AG758" s="190"/>
      <c r="AH758" s="182"/>
      <c r="AI758" s="191"/>
      <c r="AJ758" s="190"/>
      <c r="AK758" s="182"/>
      <c r="AL758" s="191"/>
      <c r="AM758" s="190"/>
      <c r="AN758" s="182"/>
      <c r="AO758" s="191"/>
      <c r="AP758" s="190"/>
      <c r="AQ758" s="182"/>
      <c r="AR758" s="191"/>
      <c r="AS758" s="190" t="s">
        <v>1999</v>
      </c>
      <c r="AT758" s="182" t="s">
        <v>8965</v>
      </c>
      <c r="AU758" s="191">
        <v>2</v>
      </c>
      <c r="AV758" s="190"/>
      <c r="AW758" s="182"/>
      <c r="AX758" s="744"/>
    </row>
    <row r="759" spans="1:50" s="88" customFormat="1" ht="106.35" x14ac:dyDescent="0.25">
      <c r="A759" s="182">
        <v>1555</v>
      </c>
      <c r="B759" s="184" t="s">
        <v>1912</v>
      </c>
      <c r="C759" s="496">
        <v>1</v>
      </c>
      <c r="D759" s="419"/>
      <c r="E759" s="184" t="s">
        <v>2015</v>
      </c>
      <c r="F759" s="182">
        <v>15886</v>
      </c>
      <c r="G759" s="184" t="s">
        <v>2016</v>
      </c>
      <c r="H759" s="182" t="s">
        <v>8988</v>
      </c>
      <c r="I759" s="185" t="s">
        <v>2016</v>
      </c>
      <c r="J759" s="186">
        <v>36038.65</v>
      </c>
      <c r="K759" s="182" t="s">
        <v>8966</v>
      </c>
      <c r="L759" s="185" t="s">
        <v>2017</v>
      </c>
      <c r="M759" s="185" t="s">
        <v>2018</v>
      </c>
      <c r="N759" s="185" t="s">
        <v>2019</v>
      </c>
      <c r="O759" s="185" t="s">
        <v>2020</v>
      </c>
      <c r="P759" s="182" t="s">
        <v>2021</v>
      </c>
      <c r="Q759" s="182">
        <v>29.24</v>
      </c>
      <c r="R759" s="182">
        <v>0</v>
      </c>
      <c r="S759" s="182">
        <v>0.3</v>
      </c>
      <c r="T759" s="182">
        <v>28.94</v>
      </c>
      <c r="U759" s="182">
        <v>29.24</v>
      </c>
      <c r="V759" s="424">
        <v>22</v>
      </c>
      <c r="W759" s="741">
        <v>86</v>
      </c>
      <c r="X759" s="739" t="s">
        <v>1921</v>
      </c>
      <c r="Y759" s="496"/>
      <c r="Z759" s="496"/>
      <c r="AA759" s="496"/>
      <c r="AB759" s="496">
        <v>39</v>
      </c>
      <c r="AC759" s="186"/>
      <c r="AD759" s="182">
        <v>0</v>
      </c>
      <c r="AE759" s="424">
        <v>5</v>
      </c>
      <c r="AF759" s="189">
        <v>0</v>
      </c>
      <c r="AG759" s="190"/>
      <c r="AH759" s="182"/>
      <c r="AI759" s="744"/>
      <c r="AJ759" s="747"/>
      <c r="AK759" s="743"/>
      <c r="AL759" s="744"/>
      <c r="AM759" s="747"/>
      <c r="AN759" s="743"/>
      <c r="AO759" s="744"/>
      <c r="AP759" s="747"/>
      <c r="AQ759" s="743"/>
      <c r="AR759" s="744"/>
      <c r="AS759" s="747"/>
      <c r="AT759" s="743"/>
      <c r="AU759" s="744"/>
      <c r="AV759" s="747"/>
      <c r="AW759" s="743"/>
      <c r="AX759" s="744"/>
    </row>
    <row r="760" spans="1:50" s="88" customFormat="1" ht="53.2" x14ac:dyDescent="0.25">
      <c r="A760" s="182">
        <v>1555</v>
      </c>
      <c r="B760" s="184" t="s">
        <v>1912</v>
      </c>
      <c r="C760" s="419">
        <v>2</v>
      </c>
      <c r="D760" s="419"/>
      <c r="E760" s="184" t="s">
        <v>1924</v>
      </c>
      <c r="F760" s="182">
        <v>11625</v>
      </c>
      <c r="G760" s="184" t="s">
        <v>2022</v>
      </c>
      <c r="H760" s="182">
        <v>2012</v>
      </c>
      <c r="I760" s="185"/>
      <c r="J760" s="749">
        <v>51468.87</v>
      </c>
      <c r="K760" s="182" t="s">
        <v>8570</v>
      </c>
      <c r="L760" s="185" t="s">
        <v>1928</v>
      </c>
      <c r="M760" s="185" t="s">
        <v>1929</v>
      </c>
      <c r="N760" s="185" t="s">
        <v>2023</v>
      </c>
      <c r="O760" s="185" t="s">
        <v>2024</v>
      </c>
      <c r="P760" s="182" t="s">
        <v>2025</v>
      </c>
      <c r="Q760" s="182">
        <v>0</v>
      </c>
      <c r="R760" s="182">
        <v>0</v>
      </c>
      <c r="S760" s="182">
        <v>0</v>
      </c>
      <c r="T760" s="182">
        <v>0</v>
      </c>
      <c r="U760" s="182">
        <v>0</v>
      </c>
      <c r="V760" s="424">
        <v>84</v>
      </c>
      <c r="W760" s="741">
        <v>85</v>
      </c>
      <c r="X760" s="739" t="s">
        <v>1921</v>
      </c>
      <c r="Y760" s="496">
        <v>6</v>
      </c>
      <c r="Z760" s="496">
        <v>1</v>
      </c>
      <c r="AA760" s="496">
        <v>5</v>
      </c>
      <c r="AB760" s="496">
        <v>24</v>
      </c>
      <c r="AC760" s="186"/>
      <c r="AD760" s="182">
        <v>25.77</v>
      </c>
      <c r="AE760" s="424">
        <v>5</v>
      </c>
      <c r="AF760" s="189">
        <v>84</v>
      </c>
      <c r="AG760" s="190" t="s">
        <v>1934</v>
      </c>
      <c r="AH760" s="182"/>
      <c r="AI760" s="191">
        <v>30</v>
      </c>
      <c r="AJ760" s="190" t="s">
        <v>1945</v>
      </c>
      <c r="AK760" s="182"/>
      <c r="AL760" s="191">
        <v>30</v>
      </c>
      <c r="AM760" s="190" t="s">
        <v>1935</v>
      </c>
      <c r="AN760" s="182"/>
      <c r="AO760" s="191">
        <v>24</v>
      </c>
      <c r="AP760" s="190"/>
      <c r="AQ760" s="743"/>
      <c r="AR760" s="744"/>
      <c r="AS760" s="747"/>
      <c r="AT760" s="743"/>
      <c r="AU760" s="744"/>
      <c r="AV760" s="747"/>
      <c r="AW760" s="743"/>
      <c r="AX760" s="744"/>
    </row>
    <row r="761" spans="1:50" s="88" customFormat="1" ht="106.35" x14ac:dyDescent="0.25">
      <c r="A761" s="182">
        <v>1555</v>
      </c>
      <c r="B761" s="184" t="s">
        <v>1912</v>
      </c>
      <c r="C761" s="496">
        <v>5</v>
      </c>
      <c r="D761" s="419"/>
      <c r="E761" s="184" t="s">
        <v>2026</v>
      </c>
      <c r="F761" s="182">
        <v>16115</v>
      </c>
      <c r="G761" s="184" t="s">
        <v>2027</v>
      </c>
      <c r="H761" s="182">
        <v>2008</v>
      </c>
      <c r="I761" s="185" t="s">
        <v>2028</v>
      </c>
      <c r="J761" s="186">
        <v>36826.050000000003</v>
      </c>
      <c r="K761" s="182" t="s">
        <v>8967</v>
      </c>
      <c r="L761" s="185" t="s">
        <v>2029</v>
      </c>
      <c r="M761" s="185" t="s">
        <v>2030</v>
      </c>
      <c r="N761" s="185" t="s">
        <v>2031</v>
      </c>
      <c r="O761" s="185" t="s">
        <v>2032</v>
      </c>
      <c r="P761" s="182">
        <v>260646</v>
      </c>
      <c r="Q761" s="182">
        <v>34.409999999999997</v>
      </c>
      <c r="R761" s="182">
        <v>0</v>
      </c>
      <c r="S761" s="182">
        <v>0</v>
      </c>
      <c r="T761" s="182">
        <v>34.409999999999997</v>
      </c>
      <c r="U761" s="182">
        <v>34.409999999999997</v>
      </c>
      <c r="V761" s="424">
        <v>91</v>
      </c>
      <c r="W761" s="182">
        <v>100</v>
      </c>
      <c r="X761" s="739" t="s">
        <v>1921</v>
      </c>
      <c r="Y761" s="496">
        <v>3</v>
      </c>
      <c r="Z761" s="496">
        <v>4</v>
      </c>
      <c r="AA761" s="496">
        <v>4</v>
      </c>
      <c r="AB761" s="496">
        <v>4</v>
      </c>
      <c r="AC761" s="186"/>
      <c r="AD761" s="182">
        <v>34.409999999999997</v>
      </c>
      <c r="AE761" s="424">
        <v>5</v>
      </c>
      <c r="AF761" s="189">
        <v>100</v>
      </c>
      <c r="AG761" s="190" t="s">
        <v>1945</v>
      </c>
      <c r="AH761" s="182"/>
      <c r="AI761" s="191">
        <v>15</v>
      </c>
      <c r="AJ761" s="190" t="s">
        <v>1933</v>
      </c>
      <c r="AK761" s="182"/>
      <c r="AL761" s="191">
        <v>18</v>
      </c>
      <c r="AM761" s="190" t="s">
        <v>2033</v>
      </c>
      <c r="AN761" s="182"/>
      <c r="AO761" s="191">
        <v>15</v>
      </c>
      <c r="AP761" s="190" t="s">
        <v>2034</v>
      </c>
      <c r="AQ761" s="182"/>
      <c r="AR761" s="191">
        <v>26</v>
      </c>
      <c r="AS761" s="190" t="s">
        <v>1999</v>
      </c>
      <c r="AT761" s="182" t="s">
        <v>2035</v>
      </c>
      <c r="AU761" s="191">
        <v>25</v>
      </c>
      <c r="AV761" s="190"/>
      <c r="AW761" s="182"/>
      <c r="AX761" s="744"/>
    </row>
    <row r="762" spans="1:50" s="88" customFormat="1" ht="93.05" x14ac:dyDescent="0.25">
      <c r="A762" s="182">
        <v>1555</v>
      </c>
      <c r="B762" s="184" t="s">
        <v>1912</v>
      </c>
      <c r="C762" s="496">
        <v>2</v>
      </c>
      <c r="D762" s="419"/>
      <c r="E762" s="184" t="s">
        <v>2036</v>
      </c>
      <c r="F762" s="182">
        <v>11624</v>
      </c>
      <c r="G762" s="184" t="s">
        <v>2037</v>
      </c>
      <c r="H762" s="182">
        <v>2010</v>
      </c>
      <c r="I762" s="185" t="s">
        <v>2038</v>
      </c>
      <c r="J762" s="186">
        <v>20121.060000000001</v>
      </c>
      <c r="K762" s="528" t="s">
        <v>8580</v>
      </c>
      <c r="L762" s="185" t="s">
        <v>2039</v>
      </c>
      <c r="M762" s="185" t="s">
        <v>2040</v>
      </c>
      <c r="N762" s="185" t="s">
        <v>2041</v>
      </c>
      <c r="O762" s="185" t="s">
        <v>2042</v>
      </c>
      <c r="P762" s="182" t="s">
        <v>2043</v>
      </c>
      <c r="Q762" s="182">
        <v>18.12</v>
      </c>
      <c r="R762" s="182">
        <v>0</v>
      </c>
      <c r="S762" s="182">
        <v>1.18</v>
      </c>
      <c r="T762" s="182">
        <v>16.940000000000001</v>
      </c>
      <c r="U762" s="182">
        <v>18.12</v>
      </c>
      <c r="V762" s="424">
        <v>10</v>
      </c>
      <c r="W762" s="182">
        <v>100</v>
      </c>
      <c r="X762" s="739" t="s">
        <v>1921</v>
      </c>
      <c r="Y762" s="496">
        <v>3</v>
      </c>
      <c r="Z762" s="496">
        <v>12</v>
      </c>
      <c r="AA762" s="496">
        <v>3</v>
      </c>
      <c r="AB762" s="496">
        <v>31</v>
      </c>
      <c r="AC762" s="186"/>
      <c r="AD762" s="182">
        <v>25.77</v>
      </c>
      <c r="AE762" s="424">
        <v>5</v>
      </c>
      <c r="AF762" s="189">
        <v>12</v>
      </c>
      <c r="AG762" s="190"/>
      <c r="AH762" s="182"/>
      <c r="AI762" s="191"/>
      <c r="AJ762" s="190"/>
      <c r="AK762" s="182"/>
      <c r="AL762" s="191"/>
      <c r="AM762" s="190"/>
      <c r="AN762" s="182"/>
      <c r="AO762" s="191"/>
      <c r="AP762" s="190"/>
      <c r="AQ762" s="182"/>
      <c r="AR762" s="191"/>
      <c r="AS762" s="190" t="s">
        <v>1946</v>
      </c>
      <c r="AT762" s="182" t="s">
        <v>8968</v>
      </c>
      <c r="AU762" s="191">
        <v>12</v>
      </c>
      <c r="AV762" s="190"/>
      <c r="AW762" s="743"/>
      <c r="AX762" s="744"/>
    </row>
    <row r="763" spans="1:50" s="88" customFormat="1" ht="53.2" x14ac:dyDescent="0.25">
      <c r="A763" s="182">
        <v>1555</v>
      </c>
      <c r="B763" s="184" t="s">
        <v>1912</v>
      </c>
      <c r="C763" s="496">
        <v>5</v>
      </c>
      <c r="D763" s="419"/>
      <c r="E763" s="184" t="s">
        <v>2044</v>
      </c>
      <c r="F763" s="193" t="s">
        <v>2045</v>
      </c>
      <c r="G763" s="184" t="s">
        <v>2046</v>
      </c>
      <c r="H763" s="182">
        <v>2010</v>
      </c>
      <c r="I763" s="185" t="s">
        <v>2047</v>
      </c>
      <c r="J763" s="186">
        <v>23867.29</v>
      </c>
      <c r="K763" s="528" t="s">
        <v>8580</v>
      </c>
      <c r="L763" s="185" t="s">
        <v>2048</v>
      </c>
      <c r="M763" s="185" t="s">
        <v>2049</v>
      </c>
      <c r="N763" s="185" t="s">
        <v>2050</v>
      </c>
      <c r="O763" s="185" t="s">
        <v>2051</v>
      </c>
      <c r="P763" s="182" t="s">
        <v>2052</v>
      </c>
      <c r="Q763" s="182">
        <v>12.55</v>
      </c>
      <c r="R763" s="182">
        <v>0</v>
      </c>
      <c r="S763" s="182">
        <v>0</v>
      </c>
      <c r="T763" s="182">
        <v>12.55</v>
      </c>
      <c r="U763" s="182">
        <v>12.55</v>
      </c>
      <c r="V763" s="424">
        <v>0</v>
      </c>
      <c r="W763" s="182">
        <v>100</v>
      </c>
      <c r="X763" s="739" t="s">
        <v>1921</v>
      </c>
      <c r="Y763" s="496">
        <v>3</v>
      </c>
      <c r="Z763" s="496">
        <v>12</v>
      </c>
      <c r="AA763" s="496">
        <v>4</v>
      </c>
      <c r="AB763" s="496">
        <v>44</v>
      </c>
      <c r="AC763" s="186"/>
      <c r="AD763" s="182">
        <v>0</v>
      </c>
      <c r="AE763" s="424">
        <v>5</v>
      </c>
      <c r="AF763" s="750"/>
      <c r="AG763" s="747"/>
      <c r="AH763" s="743"/>
      <c r="AI763" s="744"/>
      <c r="AJ763" s="747"/>
      <c r="AK763" s="743"/>
      <c r="AL763" s="744"/>
      <c r="AM763" s="747"/>
      <c r="AN763" s="743"/>
      <c r="AO763" s="744"/>
      <c r="AP763" s="747"/>
      <c r="AQ763" s="743"/>
      <c r="AR763" s="744"/>
      <c r="AS763" s="747"/>
      <c r="AT763" s="743"/>
      <c r="AU763" s="744"/>
      <c r="AV763" s="747"/>
      <c r="AW763" s="743"/>
      <c r="AX763" s="744"/>
    </row>
    <row r="764" spans="1:50" s="88" customFormat="1" ht="79.75" x14ac:dyDescent="0.25">
      <c r="A764" s="182">
        <v>1555</v>
      </c>
      <c r="B764" s="184" t="s">
        <v>1912</v>
      </c>
      <c r="C764" s="496">
        <v>7</v>
      </c>
      <c r="D764" s="419"/>
      <c r="E764" s="184" t="s">
        <v>2053</v>
      </c>
      <c r="F764" s="182">
        <v>21372</v>
      </c>
      <c r="G764" s="184" t="s">
        <v>2054</v>
      </c>
      <c r="H764" s="182">
        <v>2010</v>
      </c>
      <c r="I764" s="185" t="s">
        <v>2055</v>
      </c>
      <c r="J764" s="186">
        <v>47782.7</v>
      </c>
      <c r="K764" s="528" t="s">
        <v>4748</v>
      </c>
      <c r="L764" s="185" t="s">
        <v>2056</v>
      </c>
      <c r="M764" s="185" t="s">
        <v>2057</v>
      </c>
      <c r="N764" s="185" t="s">
        <v>2058</v>
      </c>
      <c r="O764" s="185" t="s">
        <v>2059</v>
      </c>
      <c r="P764" s="182" t="s">
        <v>2060</v>
      </c>
      <c r="Q764" s="182">
        <v>8.6</v>
      </c>
      <c r="R764" s="182">
        <v>0</v>
      </c>
      <c r="S764" s="182">
        <v>2.65</v>
      </c>
      <c r="T764" s="182">
        <v>5.95</v>
      </c>
      <c r="U764" s="182">
        <v>8.6</v>
      </c>
      <c r="V764" s="424">
        <v>4</v>
      </c>
      <c r="W764" s="182">
        <v>100</v>
      </c>
      <c r="X764" s="739" t="s">
        <v>1921</v>
      </c>
      <c r="Y764" s="496">
        <v>3</v>
      </c>
      <c r="Z764" s="496">
        <v>1</v>
      </c>
      <c r="AA764" s="496">
        <v>7</v>
      </c>
      <c r="AB764" s="496">
        <v>4</v>
      </c>
      <c r="AC764" s="186"/>
      <c r="AD764" s="182">
        <v>14.86</v>
      </c>
      <c r="AE764" s="424">
        <v>5</v>
      </c>
      <c r="AF764" s="189">
        <v>19</v>
      </c>
      <c r="AG764" s="190" t="s">
        <v>2061</v>
      </c>
      <c r="AH764" s="182"/>
      <c r="AI764" s="191" t="s">
        <v>8969</v>
      </c>
      <c r="AJ764" s="190"/>
      <c r="AK764" s="182"/>
      <c r="AL764" s="191"/>
      <c r="AM764" s="190"/>
      <c r="AN764" s="182"/>
      <c r="AO764" s="191"/>
      <c r="AP764" s="190"/>
      <c r="AQ764" s="182"/>
      <c r="AR764" s="191"/>
      <c r="AS764" s="190" t="s">
        <v>1923</v>
      </c>
      <c r="AT764" s="182"/>
      <c r="AU764" s="191">
        <v>19</v>
      </c>
      <c r="AV764" s="190"/>
      <c r="AW764" s="182"/>
      <c r="AX764" s="744"/>
    </row>
    <row r="765" spans="1:50" s="88" customFormat="1" ht="146.25" x14ac:dyDescent="0.25">
      <c r="A765" s="182">
        <v>1555</v>
      </c>
      <c r="B765" s="184" t="s">
        <v>1912</v>
      </c>
      <c r="C765" s="496">
        <v>8</v>
      </c>
      <c r="D765" s="419"/>
      <c r="E765" s="184" t="s">
        <v>2062</v>
      </c>
      <c r="F765" s="182">
        <v>12571</v>
      </c>
      <c r="G765" s="184" t="s">
        <v>2063</v>
      </c>
      <c r="H765" s="182">
        <v>2007</v>
      </c>
      <c r="I765" s="185" t="s">
        <v>2064</v>
      </c>
      <c r="J765" s="186">
        <v>21892.61</v>
      </c>
      <c r="K765" s="182" t="s">
        <v>8570</v>
      </c>
      <c r="L765" s="185" t="s">
        <v>1916</v>
      </c>
      <c r="M765" s="185" t="s">
        <v>2002</v>
      </c>
      <c r="N765" s="185" t="s">
        <v>2065</v>
      </c>
      <c r="O765" s="185" t="s">
        <v>2066</v>
      </c>
      <c r="P765" s="182" t="s">
        <v>2067</v>
      </c>
      <c r="Q765" s="182">
        <v>12.81</v>
      </c>
      <c r="R765" s="182">
        <v>0</v>
      </c>
      <c r="S765" s="182">
        <v>3.7</v>
      </c>
      <c r="T765" s="182">
        <v>9.11</v>
      </c>
      <c r="U765" s="182">
        <v>12.81</v>
      </c>
      <c r="V765" s="424">
        <v>5</v>
      </c>
      <c r="W765" s="182">
        <v>100</v>
      </c>
      <c r="X765" s="739" t="s">
        <v>1921</v>
      </c>
      <c r="Y765" s="496">
        <v>3</v>
      </c>
      <c r="Z765" s="496">
        <v>1</v>
      </c>
      <c r="AA765" s="496">
        <v>2</v>
      </c>
      <c r="AB765" s="496">
        <v>4</v>
      </c>
      <c r="AC765" s="186"/>
      <c r="AD765" s="182">
        <v>18.21</v>
      </c>
      <c r="AE765" s="424">
        <v>5</v>
      </c>
      <c r="AF765" s="189">
        <v>14</v>
      </c>
      <c r="AG765" s="190" t="s">
        <v>1922</v>
      </c>
      <c r="AH765" s="182"/>
      <c r="AI765" s="191">
        <v>10</v>
      </c>
      <c r="AJ765" s="190" t="s">
        <v>2078</v>
      </c>
      <c r="AK765" s="182"/>
      <c r="AL765" s="191">
        <v>2</v>
      </c>
      <c r="AM765" s="190"/>
      <c r="AN765" s="182"/>
      <c r="AO765" s="191"/>
      <c r="AP765" s="190"/>
      <c r="AQ765" s="182"/>
      <c r="AR765" s="191"/>
      <c r="AS765" s="190" t="s">
        <v>1923</v>
      </c>
      <c r="AT765" s="182" t="s">
        <v>8970</v>
      </c>
      <c r="AU765" s="191">
        <v>1</v>
      </c>
      <c r="AV765" s="747"/>
      <c r="AW765" s="743"/>
      <c r="AX765" s="744"/>
    </row>
    <row r="766" spans="1:50" s="88" customFormat="1" ht="172.8" x14ac:dyDescent="0.25">
      <c r="A766" s="182">
        <v>1555</v>
      </c>
      <c r="B766" s="184" t="s">
        <v>1912</v>
      </c>
      <c r="C766" s="496">
        <v>13</v>
      </c>
      <c r="D766" s="419"/>
      <c r="E766" s="184" t="s">
        <v>2068</v>
      </c>
      <c r="F766" s="182">
        <v>20447</v>
      </c>
      <c r="G766" s="184" t="s">
        <v>2069</v>
      </c>
      <c r="H766" s="182">
        <v>2010</v>
      </c>
      <c r="I766" s="185" t="s">
        <v>2070</v>
      </c>
      <c r="J766" s="186">
        <v>38035.019999999997</v>
      </c>
      <c r="K766" s="182" t="s">
        <v>2009</v>
      </c>
      <c r="L766" s="185" t="s">
        <v>2071</v>
      </c>
      <c r="M766" s="185" t="s">
        <v>2072</v>
      </c>
      <c r="N766" s="185" t="s">
        <v>2073</v>
      </c>
      <c r="O766" s="185" t="s">
        <v>2074</v>
      </c>
      <c r="P766" s="182" t="s">
        <v>2075</v>
      </c>
      <c r="Q766" s="182">
        <v>16.010000000000002</v>
      </c>
      <c r="R766" s="182">
        <v>0</v>
      </c>
      <c r="S766" s="182">
        <v>0.55000000000000004</v>
      </c>
      <c r="T766" s="182">
        <v>15.46</v>
      </c>
      <c r="U766" s="182">
        <v>16.010000000000002</v>
      </c>
      <c r="V766" s="424">
        <v>17</v>
      </c>
      <c r="W766" s="182">
        <v>100</v>
      </c>
      <c r="X766" s="739" t="s">
        <v>1921</v>
      </c>
      <c r="Y766" s="496">
        <v>6</v>
      </c>
      <c r="Z766" s="496">
        <v>1</v>
      </c>
      <c r="AA766" s="496">
        <v>5</v>
      </c>
      <c r="AB766" s="496">
        <v>60</v>
      </c>
      <c r="AC766" s="186"/>
      <c r="AD766" s="182">
        <v>15.46</v>
      </c>
      <c r="AE766" s="424">
        <v>5</v>
      </c>
      <c r="AF766" s="189">
        <v>65</v>
      </c>
      <c r="AG766" s="190"/>
      <c r="AH766" s="182"/>
      <c r="AI766" s="191"/>
      <c r="AJ766" s="190"/>
      <c r="AK766" s="182"/>
      <c r="AL766" s="191"/>
      <c r="AM766" s="190"/>
      <c r="AN766" s="182"/>
      <c r="AO766" s="191"/>
      <c r="AP766" s="190"/>
      <c r="AQ766" s="182"/>
      <c r="AR766" s="191"/>
      <c r="AS766" s="190" t="s">
        <v>1923</v>
      </c>
      <c r="AT766" s="182" t="s">
        <v>8971</v>
      </c>
      <c r="AU766" s="191">
        <v>65</v>
      </c>
      <c r="AV766" s="190"/>
      <c r="AW766" s="743"/>
      <c r="AX766" s="744"/>
    </row>
    <row r="767" spans="1:50" s="88" customFormat="1" ht="93.05" x14ac:dyDescent="0.25">
      <c r="A767" s="182">
        <v>1555</v>
      </c>
      <c r="B767" s="184" t="s">
        <v>1912</v>
      </c>
      <c r="C767" s="496">
        <v>2</v>
      </c>
      <c r="D767" s="419" t="s">
        <v>1933</v>
      </c>
      <c r="E767" s="184" t="s">
        <v>2036</v>
      </c>
      <c r="F767" s="182">
        <v>11624</v>
      </c>
      <c r="G767" s="184" t="s">
        <v>2076</v>
      </c>
      <c r="H767" s="182">
        <v>2016</v>
      </c>
      <c r="I767" s="185" t="s">
        <v>2077</v>
      </c>
      <c r="J767" s="186">
        <v>67560.73</v>
      </c>
      <c r="K767" s="751" t="s">
        <v>694</v>
      </c>
      <c r="L767" s="752" t="s">
        <v>2039</v>
      </c>
      <c r="M767" s="752" t="s">
        <v>2040</v>
      </c>
      <c r="N767" s="752" t="s">
        <v>2041</v>
      </c>
      <c r="O767" s="752" t="s">
        <v>2042</v>
      </c>
      <c r="P767" s="182">
        <v>260944</v>
      </c>
      <c r="Q767" s="182">
        <v>198.22</v>
      </c>
      <c r="R767" s="182">
        <v>0</v>
      </c>
      <c r="S767" s="182">
        <v>148.04</v>
      </c>
      <c r="T767" s="182">
        <v>50.19</v>
      </c>
      <c r="U767" s="182">
        <v>198.22</v>
      </c>
      <c r="V767" s="424">
        <v>23</v>
      </c>
      <c r="W767" s="741">
        <v>43</v>
      </c>
      <c r="X767" s="739" t="s">
        <v>1921</v>
      </c>
      <c r="Y767" s="496">
        <v>3</v>
      </c>
      <c r="Z767" s="496">
        <v>12</v>
      </c>
      <c r="AA767" s="496">
        <v>3</v>
      </c>
      <c r="AB767" s="496">
        <v>44</v>
      </c>
      <c r="AC767" s="186"/>
      <c r="AD767" s="182">
        <v>29.95</v>
      </c>
      <c r="AE767" s="424">
        <v>5</v>
      </c>
      <c r="AF767" s="189">
        <v>9</v>
      </c>
      <c r="AG767" s="190"/>
      <c r="AH767" s="182"/>
      <c r="AI767" s="191"/>
      <c r="AJ767" s="190"/>
      <c r="AK767" s="182"/>
      <c r="AL767" s="191"/>
      <c r="AM767" s="190"/>
      <c r="AN767" s="182"/>
      <c r="AO767" s="191"/>
      <c r="AP767" s="190"/>
      <c r="AQ767" s="182"/>
      <c r="AR767" s="191"/>
      <c r="AS767" s="190" t="s">
        <v>1923</v>
      </c>
      <c r="AT767" s="182" t="s">
        <v>8972</v>
      </c>
      <c r="AU767" s="191">
        <v>9</v>
      </c>
      <c r="AV767" s="190"/>
      <c r="AW767" s="182"/>
      <c r="AX767" s="744"/>
    </row>
    <row r="768" spans="1:50" s="88" customFormat="1" ht="239.95" customHeight="1" x14ac:dyDescent="0.25">
      <c r="A768" s="182">
        <v>1555</v>
      </c>
      <c r="B768" s="184" t="s">
        <v>1912</v>
      </c>
      <c r="C768" s="182">
        <v>11</v>
      </c>
      <c r="D768" s="183" t="s">
        <v>2078</v>
      </c>
      <c r="E768" s="184" t="s">
        <v>2079</v>
      </c>
      <c r="F768" s="193" t="s">
        <v>2080</v>
      </c>
      <c r="G768" s="184" t="s">
        <v>2081</v>
      </c>
      <c r="H768" s="182">
        <v>2017</v>
      </c>
      <c r="I768" s="185" t="s">
        <v>2082</v>
      </c>
      <c r="J768" s="186">
        <v>95460.73</v>
      </c>
      <c r="K768" s="751" t="s">
        <v>694</v>
      </c>
      <c r="L768" s="185" t="s">
        <v>1916</v>
      </c>
      <c r="M768" s="185" t="s">
        <v>2002</v>
      </c>
      <c r="N768" s="185" t="s">
        <v>2083</v>
      </c>
      <c r="O768" s="185" t="s">
        <v>2084</v>
      </c>
      <c r="P768" s="182" t="s">
        <v>2085</v>
      </c>
      <c r="Q768" s="182">
        <v>81.25</v>
      </c>
      <c r="R768" s="182">
        <v>0</v>
      </c>
      <c r="S768" s="182">
        <v>0.19</v>
      </c>
      <c r="T768" s="182">
        <v>81.06</v>
      </c>
      <c r="U768" s="182">
        <v>81.25</v>
      </c>
      <c r="V768" s="182">
        <v>4</v>
      </c>
      <c r="W768" s="741">
        <v>28</v>
      </c>
      <c r="X768" s="197" t="s">
        <v>1921</v>
      </c>
      <c r="Y768" s="182">
        <v>1</v>
      </c>
      <c r="Z768" s="182">
        <v>9</v>
      </c>
      <c r="AA768" s="182">
        <v>1</v>
      </c>
      <c r="AB768" s="182">
        <v>46</v>
      </c>
      <c r="AC768" s="182"/>
      <c r="AD768" s="182">
        <v>57.43</v>
      </c>
      <c r="AE768" s="182">
        <v>5</v>
      </c>
      <c r="AF768" s="189">
        <v>20</v>
      </c>
      <c r="AG768" s="190"/>
      <c r="AH768" s="182"/>
      <c r="AI768" s="191"/>
      <c r="AJ768" s="190"/>
      <c r="AK768" s="182"/>
      <c r="AL768" s="191"/>
      <c r="AM768" s="190"/>
      <c r="AN768" s="182"/>
      <c r="AO768" s="191"/>
      <c r="AP768" s="190"/>
      <c r="AQ768" s="182"/>
      <c r="AR768" s="191"/>
      <c r="AS768" s="190" t="s">
        <v>1923</v>
      </c>
      <c r="AT768" s="182" t="s">
        <v>8973</v>
      </c>
      <c r="AU768" s="191">
        <v>20</v>
      </c>
      <c r="AV768" s="190"/>
      <c r="AW768" s="182"/>
      <c r="AX768" s="744"/>
    </row>
    <row r="769" spans="1:50" s="88" customFormat="1" ht="196.5" customHeight="1" x14ac:dyDescent="0.25">
      <c r="A769" s="182">
        <v>1555</v>
      </c>
      <c r="B769" s="184" t="s">
        <v>1912</v>
      </c>
      <c r="C769" s="182"/>
      <c r="D769" s="183" t="s">
        <v>8974</v>
      </c>
      <c r="E769" s="184" t="s">
        <v>1967</v>
      </c>
      <c r="F769" s="182"/>
      <c r="G769" s="184" t="s">
        <v>8975</v>
      </c>
      <c r="H769" s="182">
        <v>2018</v>
      </c>
      <c r="I769" s="185" t="s">
        <v>8976</v>
      </c>
      <c r="J769" s="186" t="s">
        <v>8977</v>
      </c>
      <c r="K769" s="182" t="s">
        <v>800</v>
      </c>
      <c r="L769" s="185" t="s">
        <v>1928</v>
      </c>
      <c r="M769" s="185" t="s">
        <v>8978</v>
      </c>
      <c r="N769" s="185" t="s">
        <v>8979</v>
      </c>
      <c r="O769" s="185" t="s">
        <v>8980</v>
      </c>
      <c r="P769" s="182">
        <v>260997</v>
      </c>
      <c r="Q769" s="182" t="s">
        <v>8981</v>
      </c>
      <c r="R769" s="182" t="s">
        <v>8982</v>
      </c>
      <c r="S769" s="182" t="s">
        <v>8982</v>
      </c>
      <c r="T769" s="182" t="s">
        <v>8982</v>
      </c>
      <c r="U769" s="182" t="s">
        <v>8982</v>
      </c>
      <c r="V769" s="182" t="s">
        <v>8982</v>
      </c>
      <c r="W769" s="741">
        <v>0</v>
      </c>
      <c r="X769" s="197" t="s">
        <v>1921</v>
      </c>
      <c r="Y769" s="182"/>
      <c r="Z769" s="182"/>
      <c r="AA769" s="182"/>
      <c r="AB769" s="182"/>
      <c r="AC769" s="182"/>
      <c r="AD769" s="182"/>
      <c r="AE769" s="182"/>
      <c r="AF769" s="189">
        <v>61</v>
      </c>
      <c r="AG769" s="190" t="s">
        <v>1933</v>
      </c>
      <c r="AH769" s="182"/>
      <c r="AI769" s="191">
        <v>1</v>
      </c>
      <c r="AJ769" s="190" t="s">
        <v>1945</v>
      </c>
      <c r="AK769" s="182"/>
      <c r="AL769" s="191">
        <v>2</v>
      </c>
      <c r="AM769" s="190" t="s">
        <v>8983</v>
      </c>
      <c r="AN769" s="182"/>
      <c r="AO769" s="191">
        <v>1</v>
      </c>
      <c r="AP769" s="190" t="s">
        <v>8984</v>
      </c>
      <c r="AQ769" s="182"/>
      <c r="AR769" s="191">
        <v>10</v>
      </c>
      <c r="AS769" s="190" t="s">
        <v>1923</v>
      </c>
      <c r="AT769" s="182" t="s">
        <v>8985</v>
      </c>
      <c r="AU769" s="191">
        <v>17</v>
      </c>
      <c r="AV769" s="190" t="s">
        <v>1947</v>
      </c>
      <c r="AW769" s="182" t="s">
        <v>8986</v>
      </c>
      <c r="AX769" s="191">
        <v>30</v>
      </c>
    </row>
    <row r="770" spans="1:50" s="47" customFormat="1" ht="153.69999999999999" customHeight="1" x14ac:dyDescent="0.25">
      <c r="A770" s="164">
        <v>1613</v>
      </c>
      <c r="B770" s="169" t="s">
        <v>4923</v>
      </c>
      <c r="C770" s="165">
        <v>1</v>
      </c>
      <c r="D770" s="228"/>
      <c r="E770" s="169" t="s">
        <v>4924</v>
      </c>
      <c r="F770" s="165" t="s">
        <v>4925</v>
      </c>
      <c r="G770" s="169" t="s">
        <v>4926</v>
      </c>
      <c r="H770" s="165">
        <v>2009</v>
      </c>
      <c r="I770" s="170" t="s">
        <v>4926</v>
      </c>
      <c r="J770" s="413">
        <v>33915</v>
      </c>
      <c r="K770" s="528" t="s">
        <v>2157</v>
      </c>
      <c r="L770" s="170" t="s">
        <v>4927</v>
      </c>
      <c r="M770" s="170" t="s">
        <v>4928</v>
      </c>
      <c r="N770" s="170" t="s">
        <v>4929</v>
      </c>
      <c r="O770" s="170" t="s">
        <v>4930</v>
      </c>
      <c r="P770" s="165">
        <v>9936</v>
      </c>
      <c r="Q770" s="165">
        <v>26.68</v>
      </c>
      <c r="R770" s="165">
        <v>0</v>
      </c>
      <c r="S770" s="165">
        <v>4.4400000000000004</v>
      </c>
      <c r="T770" s="165">
        <v>22.24</v>
      </c>
      <c r="U770" s="165">
        <f t="shared" ref="U770:U777" si="22">T770+S770</f>
        <v>26.68</v>
      </c>
      <c r="V770" s="165">
        <v>100</v>
      </c>
      <c r="W770" s="165">
        <v>100</v>
      </c>
      <c r="X770" s="432" t="s">
        <v>4931</v>
      </c>
      <c r="Y770" s="165">
        <v>3</v>
      </c>
      <c r="Z770" s="165">
        <v>4</v>
      </c>
      <c r="AA770" s="165">
        <v>6</v>
      </c>
      <c r="AB770" s="165"/>
      <c r="AC770" s="165"/>
      <c r="AD770" s="165">
        <v>6.69</v>
      </c>
      <c r="AE770" s="433">
        <v>5</v>
      </c>
      <c r="AF770" s="175">
        <v>100</v>
      </c>
      <c r="AG770" s="401" t="s">
        <v>4932</v>
      </c>
      <c r="AH770" s="402" t="s">
        <v>4933</v>
      </c>
      <c r="AI770" s="341">
        <v>100</v>
      </c>
      <c r="AJ770" s="403"/>
      <c r="AK770" s="404"/>
      <c r="AL770" s="274"/>
      <c r="AM770" s="403"/>
      <c r="AN770" s="404"/>
      <c r="AO770" s="274"/>
      <c r="AP770" s="403"/>
      <c r="AQ770" s="404"/>
      <c r="AR770" s="274"/>
      <c r="AS770" s="532"/>
      <c r="AT770" s="536"/>
      <c r="AU770" s="537"/>
      <c r="AV770" s="179"/>
      <c r="AW770" s="165"/>
      <c r="AX770" s="180"/>
    </row>
    <row r="771" spans="1:50" s="47" customFormat="1" ht="117" customHeight="1" x14ac:dyDescent="0.25">
      <c r="A771" s="164">
        <v>1613</v>
      </c>
      <c r="B771" s="169" t="s">
        <v>4923</v>
      </c>
      <c r="C771" s="165">
        <v>1</v>
      </c>
      <c r="D771" s="228"/>
      <c r="E771" s="169" t="s">
        <v>4934</v>
      </c>
      <c r="F771" s="165" t="s">
        <v>4935</v>
      </c>
      <c r="G771" s="169" t="s">
        <v>4936</v>
      </c>
      <c r="H771" s="165">
        <v>2007</v>
      </c>
      <c r="I771" s="170" t="s">
        <v>4937</v>
      </c>
      <c r="J771" s="413">
        <v>21600</v>
      </c>
      <c r="K771" s="528" t="s">
        <v>2157</v>
      </c>
      <c r="L771" s="170" t="s">
        <v>4927</v>
      </c>
      <c r="M771" s="170" t="s">
        <v>4928</v>
      </c>
      <c r="N771" s="170" t="s">
        <v>4929</v>
      </c>
      <c r="O771" s="170" t="s">
        <v>4930</v>
      </c>
      <c r="P771" s="165">
        <v>7833</v>
      </c>
      <c r="Q771" s="165">
        <v>29.27</v>
      </c>
      <c r="R771" s="165">
        <v>0</v>
      </c>
      <c r="S771" s="165">
        <v>5.36</v>
      </c>
      <c r="T771" s="165">
        <v>23.91</v>
      </c>
      <c r="U771" s="165">
        <f t="shared" si="22"/>
        <v>29.27</v>
      </c>
      <c r="V771" s="165">
        <v>100</v>
      </c>
      <c r="W771" s="165">
        <v>100</v>
      </c>
      <c r="X771" s="432" t="s">
        <v>4931</v>
      </c>
      <c r="Y771" s="165">
        <v>3</v>
      </c>
      <c r="Z771" s="165">
        <v>4</v>
      </c>
      <c r="AA771" s="165">
        <v>1</v>
      </c>
      <c r="AB771" s="165">
        <v>17</v>
      </c>
      <c r="AC771" s="165" t="s">
        <v>4938</v>
      </c>
      <c r="AD771" s="165">
        <v>7.12</v>
      </c>
      <c r="AE771" s="433">
        <v>5</v>
      </c>
      <c r="AF771" s="175">
        <v>100</v>
      </c>
      <c r="AG771" s="401" t="s">
        <v>4932</v>
      </c>
      <c r="AH771" s="402" t="s">
        <v>4933</v>
      </c>
      <c r="AI771" s="341">
        <v>30</v>
      </c>
      <c r="AJ771" s="403" t="s">
        <v>4939</v>
      </c>
      <c r="AK771" s="404" t="s">
        <v>4940</v>
      </c>
      <c r="AL771" s="274">
        <v>40</v>
      </c>
      <c r="AM771" s="403"/>
      <c r="AN771" s="404"/>
      <c r="AO771" s="274"/>
      <c r="AP771" s="403"/>
      <c r="AQ771" s="404"/>
      <c r="AR771" s="274"/>
      <c r="AS771" s="403" t="s">
        <v>4941</v>
      </c>
      <c r="AT771" s="406" t="s">
        <v>4942</v>
      </c>
      <c r="AU771" s="276">
        <v>30</v>
      </c>
      <c r="AV771" s="179"/>
      <c r="AW771" s="165"/>
      <c r="AX771" s="180"/>
    </row>
    <row r="772" spans="1:50" s="47" customFormat="1" ht="117" customHeight="1" x14ac:dyDescent="0.25">
      <c r="A772" s="164">
        <v>1613</v>
      </c>
      <c r="B772" s="169" t="s">
        <v>4923</v>
      </c>
      <c r="C772" s="165">
        <v>1</v>
      </c>
      <c r="D772" s="228"/>
      <c r="E772" s="169" t="s">
        <v>4924</v>
      </c>
      <c r="F772" s="165" t="s">
        <v>4925</v>
      </c>
      <c r="G772" s="169" t="s">
        <v>4943</v>
      </c>
      <c r="H772" s="165">
        <v>2007</v>
      </c>
      <c r="I772" s="170" t="s">
        <v>4944</v>
      </c>
      <c r="J772" s="413">
        <v>11761</v>
      </c>
      <c r="K772" s="528" t="s">
        <v>2157</v>
      </c>
      <c r="L772" s="170" t="s">
        <v>4927</v>
      </c>
      <c r="M772" s="170" t="s">
        <v>4928</v>
      </c>
      <c r="N772" s="170" t="s">
        <v>4929</v>
      </c>
      <c r="O772" s="170" t="s">
        <v>4930</v>
      </c>
      <c r="P772" s="165">
        <v>7730</v>
      </c>
      <c r="Q772" s="165">
        <v>12.56</v>
      </c>
      <c r="R772" s="165">
        <v>0</v>
      </c>
      <c r="S772" s="165">
        <v>2.25</v>
      </c>
      <c r="T772" s="165">
        <v>10.31</v>
      </c>
      <c r="U772" s="165">
        <f t="shared" si="22"/>
        <v>12.56</v>
      </c>
      <c r="V772" s="165">
        <v>100</v>
      </c>
      <c r="W772" s="165">
        <v>100</v>
      </c>
      <c r="X772" s="432" t="s">
        <v>4931</v>
      </c>
      <c r="Y772" s="165">
        <v>2</v>
      </c>
      <c r="Z772" s="165">
        <v>2</v>
      </c>
      <c r="AA772" s="165">
        <v>1</v>
      </c>
      <c r="AB772" s="165">
        <v>17</v>
      </c>
      <c r="AC772" s="165" t="s">
        <v>4938</v>
      </c>
      <c r="AD772" s="165">
        <v>10.31</v>
      </c>
      <c r="AE772" s="433">
        <v>5</v>
      </c>
      <c r="AF772" s="175">
        <v>100</v>
      </c>
      <c r="AG772" s="401" t="s">
        <v>4932</v>
      </c>
      <c r="AH772" s="402" t="s">
        <v>4933</v>
      </c>
      <c r="AI772" s="341">
        <v>80</v>
      </c>
      <c r="AJ772" s="403" t="s">
        <v>4939</v>
      </c>
      <c r="AK772" s="404" t="s">
        <v>4940</v>
      </c>
      <c r="AL772" s="274">
        <v>20</v>
      </c>
      <c r="AM772" s="403"/>
      <c r="AN772" s="404"/>
      <c r="AO772" s="274"/>
      <c r="AP772" s="403"/>
      <c r="AQ772" s="404"/>
      <c r="AR772" s="274"/>
      <c r="AS772" s="403"/>
      <c r="AT772" s="406"/>
      <c r="AU772" s="276"/>
      <c r="AV772" s="179"/>
      <c r="AW772" s="165"/>
      <c r="AX772" s="180"/>
    </row>
    <row r="773" spans="1:50" s="47" customFormat="1" ht="117" customHeight="1" x14ac:dyDescent="0.25">
      <c r="A773" s="164">
        <v>1613</v>
      </c>
      <c r="B773" s="169" t="s">
        <v>4923</v>
      </c>
      <c r="C773" s="165">
        <v>1</v>
      </c>
      <c r="D773" s="228"/>
      <c r="E773" s="169" t="s">
        <v>4924</v>
      </c>
      <c r="F773" s="165" t="s">
        <v>4925</v>
      </c>
      <c r="G773" s="169" t="s">
        <v>4943</v>
      </c>
      <c r="H773" s="165">
        <v>2007</v>
      </c>
      <c r="I773" s="170" t="s">
        <v>4945</v>
      </c>
      <c r="J773" s="413">
        <v>45120</v>
      </c>
      <c r="K773" s="528" t="s">
        <v>2157</v>
      </c>
      <c r="L773" s="170" t="s">
        <v>4927</v>
      </c>
      <c r="M773" s="170" t="s">
        <v>4928</v>
      </c>
      <c r="N773" s="170" t="s">
        <v>4929</v>
      </c>
      <c r="O773" s="170" t="s">
        <v>4930</v>
      </c>
      <c r="P773" s="165">
        <v>7777</v>
      </c>
      <c r="Q773" s="165">
        <v>13.56</v>
      </c>
      <c r="R773" s="165">
        <v>0</v>
      </c>
      <c r="S773" s="165">
        <v>6.79</v>
      </c>
      <c r="T773" s="165">
        <v>6.77</v>
      </c>
      <c r="U773" s="431">
        <f t="shared" si="22"/>
        <v>13.559999999999999</v>
      </c>
      <c r="V773" s="165">
        <v>100</v>
      </c>
      <c r="W773" s="165">
        <v>100</v>
      </c>
      <c r="X773" s="432" t="s">
        <v>4931</v>
      </c>
      <c r="Y773" s="165">
        <v>4</v>
      </c>
      <c r="Z773" s="165">
        <v>6</v>
      </c>
      <c r="AA773" s="165">
        <v>2</v>
      </c>
      <c r="AB773" s="165">
        <v>17</v>
      </c>
      <c r="AC773" s="165" t="s">
        <v>4938</v>
      </c>
      <c r="AD773" s="165">
        <v>6.69</v>
      </c>
      <c r="AE773" s="433">
        <v>5</v>
      </c>
      <c r="AF773" s="175">
        <v>100</v>
      </c>
      <c r="AG773" s="401" t="s">
        <v>4932</v>
      </c>
      <c r="AH773" s="402" t="s">
        <v>4933</v>
      </c>
      <c r="AI773" s="341">
        <v>50</v>
      </c>
      <c r="AJ773" s="403" t="s">
        <v>4939</v>
      </c>
      <c r="AK773" s="404" t="s">
        <v>4940</v>
      </c>
      <c r="AL773" s="274">
        <v>30</v>
      </c>
      <c r="AM773" s="403"/>
      <c r="AN773" s="404"/>
      <c r="AO773" s="274"/>
      <c r="AP773" s="403"/>
      <c r="AQ773" s="404"/>
      <c r="AR773" s="274"/>
      <c r="AS773" s="403" t="s">
        <v>4946</v>
      </c>
      <c r="AT773" s="406" t="s">
        <v>4947</v>
      </c>
      <c r="AU773" s="276">
        <v>20</v>
      </c>
      <c r="AV773" s="179"/>
      <c r="AW773" s="165"/>
      <c r="AX773" s="180"/>
    </row>
    <row r="774" spans="1:50" s="47" customFormat="1" ht="64.95" customHeight="1" x14ac:dyDescent="0.25">
      <c r="A774" s="164">
        <v>1613</v>
      </c>
      <c r="B774" s="169" t="s">
        <v>4923</v>
      </c>
      <c r="C774" s="165">
        <v>1</v>
      </c>
      <c r="D774" s="228"/>
      <c r="E774" s="169" t="s">
        <v>4934</v>
      </c>
      <c r="F774" s="165" t="s">
        <v>4935</v>
      </c>
      <c r="G774" s="169" t="s">
        <v>4943</v>
      </c>
      <c r="H774" s="165">
        <v>2007</v>
      </c>
      <c r="I774" s="170" t="s">
        <v>4948</v>
      </c>
      <c r="J774" s="413">
        <v>18100</v>
      </c>
      <c r="K774" s="528" t="s">
        <v>2157</v>
      </c>
      <c r="L774" s="170" t="s">
        <v>4927</v>
      </c>
      <c r="M774" s="170" t="s">
        <v>4928</v>
      </c>
      <c r="N774" s="170" t="s">
        <v>4929</v>
      </c>
      <c r="O774" s="170" t="s">
        <v>4930</v>
      </c>
      <c r="P774" s="165">
        <v>7964</v>
      </c>
      <c r="Q774" s="165">
        <v>22.23</v>
      </c>
      <c r="R774" s="165">
        <v>0</v>
      </c>
      <c r="S774" s="165">
        <v>3.7</v>
      </c>
      <c r="T774" s="165">
        <v>18.53</v>
      </c>
      <c r="U774" s="165">
        <f t="shared" si="22"/>
        <v>22.23</v>
      </c>
      <c r="V774" s="165">
        <v>100</v>
      </c>
      <c r="W774" s="165">
        <v>100</v>
      </c>
      <c r="X774" s="432" t="s">
        <v>4931</v>
      </c>
      <c r="Y774" s="165">
        <v>2</v>
      </c>
      <c r="Z774" s="165">
        <v>5</v>
      </c>
      <c r="AA774" s="165">
        <v>1</v>
      </c>
      <c r="AB774" s="165">
        <v>10</v>
      </c>
      <c r="AC774" s="165" t="s">
        <v>4938</v>
      </c>
      <c r="AD774" s="165">
        <v>10.3</v>
      </c>
      <c r="AE774" s="433">
        <v>2</v>
      </c>
      <c r="AF774" s="175">
        <v>100</v>
      </c>
      <c r="AG774" s="401" t="s">
        <v>4939</v>
      </c>
      <c r="AH774" s="402" t="s">
        <v>4940</v>
      </c>
      <c r="AI774" s="341">
        <v>40</v>
      </c>
      <c r="AJ774" s="403"/>
      <c r="AK774" s="404"/>
      <c r="AL774" s="274"/>
      <c r="AM774" s="403"/>
      <c r="AN774" s="404"/>
      <c r="AO774" s="274"/>
      <c r="AP774" s="403"/>
      <c r="AQ774" s="404"/>
      <c r="AR774" s="274"/>
      <c r="AS774" s="403" t="s">
        <v>4941</v>
      </c>
      <c r="AT774" s="406" t="s">
        <v>4949</v>
      </c>
      <c r="AU774" s="276">
        <v>60</v>
      </c>
      <c r="AV774" s="179"/>
      <c r="AW774" s="165"/>
      <c r="AX774" s="180"/>
    </row>
    <row r="775" spans="1:50" s="47" customFormat="1" ht="117" customHeight="1" x14ac:dyDescent="0.25">
      <c r="A775" s="164">
        <v>1613</v>
      </c>
      <c r="B775" s="169" t="s">
        <v>4923</v>
      </c>
      <c r="C775" s="165">
        <v>1</v>
      </c>
      <c r="D775" s="228"/>
      <c r="E775" s="169" t="s">
        <v>4934</v>
      </c>
      <c r="F775" s="165" t="s">
        <v>4935</v>
      </c>
      <c r="G775" s="169" t="s">
        <v>4943</v>
      </c>
      <c r="H775" s="165">
        <v>2007</v>
      </c>
      <c r="I775" s="170" t="s">
        <v>4950</v>
      </c>
      <c r="J775" s="413">
        <v>12103</v>
      </c>
      <c r="K775" s="528" t="s">
        <v>2157</v>
      </c>
      <c r="L775" s="170" t="s">
        <v>4927</v>
      </c>
      <c r="M775" s="170" t="s">
        <v>4928</v>
      </c>
      <c r="N775" s="170" t="s">
        <v>4929</v>
      </c>
      <c r="O775" s="170" t="s">
        <v>4930</v>
      </c>
      <c r="P775" s="165">
        <v>7965</v>
      </c>
      <c r="Q775" s="165">
        <v>22.23</v>
      </c>
      <c r="R775" s="165">
        <v>0</v>
      </c>
      <c r="S775" s="165">
        <v>3.7</v>
      </c>
      <c r="T775" s="165">
        <v>18.53</v>
      </c>
      <c r="U775" s="165">
        <f t="shared" si="22"/>
        <v>22.23</v>
      </c>
      <c r="V775" s="165">
        <v>100</v>
      </c>
      <c r="W775" s="165">
        <v>100</v>
      </c>
      <c r="X775" s="432" t="s">
        <v>4931</v>
      </c>
      <c r="Y775" s="165">
        <v>2</v>
      </c>
      <c r="Z775" s="165">
        <v>5</v>
      </c>
      <c r="AA775" s="165">
        <v>1</v>
      </c>
      <c r="AB775" s="165">
        <v>10</v>
      </c>
      <c r="AC775" s="165" t="s">
        <v>4938</v>
      </c>
      <c r="AD775" s="165">
        <v>10.3</v>
      </c>
      <c r="AE775" s="433">
        <v>5</v>
      </c>
      <c r="AF775" s="175">
        <v>100</v>
      </c>
      <c r="AG775" s="401" t="s">
        <v>4932</v>
      </c>
      <c r="AH775" s="402" t="s">
        <v>4933</v>
      </c>
      <c r="AI775" s="341">
        <v>60</v>
      </c>
      <c r="AJ775" s="403" t="s">
        <v>4939</v>
      </c>
      <c r="AK775" s="404" t="s">
        <v>4940</v>
      </c>
      <c r="AL775" s="274">
        <v>40</v>
      </c>
      <c r="AM775" s="403"/>
      <c r="AN775" s="404"/>
      <c r="AO775" s="274"/>
      <c r="AP775" s="403"/>
      <c r="AQ775" s="404"/>
      <c r="AR775" s="274"/>
      <c r="AS775" s="403"/>
      <c r="AT775" s="406"/>
      <c r="AU775" s="276"/>
      <c r="AV775" s="179"/>
      <c r="AW775" s="165"/>
      <c r="AX775" s="180"/>
    </row>
    <row r="776" spans="1:50" s="47" customFormat="1" ht="130.05000000000001" customHeight="1" x14ac:dyDescent="0.25">
      <c r="A776" s="164">
        <v>1613</v>
      </c>
      <c r="B776" s="169" t="s">
        <v>4923</v>
      </c>
      <c r="C776" s="165">
        <v>1</v>
      </c>
      <c r="D776" s="228"/>
      <c r="E776" s="169" t="s">
        <v>4924</v>
      </c>
      <c r="F776" s="165" t="s">
        <v>4925</v>
      </c>
      <c r="G776" s="169" t="s">
        <v>4951</v>
      </c>
      <c r="H776" s="165">
        <v>2008</v>
      </c>
      <c r="I776" s="170" t="s">
        <v>4952</v>
      </c>
      <c r="J776" s="413">
        <v>26800</v>
      </c>
      <c r="K776" s="528" t="s">
        <v>2157</v>
      </c>
      <c r="L776" s="170" t="s">
        <v>4927</v>
      </c>
      <c r="M776" s="170" t="s">
        <v>4928</v>
      </c>
      <c r="N776" s="170" t="s">
        <v>4929</v>
      </c>
      <c r="O776" s="170" t="s">
        <v>4930</v>
      </c>
      <c r="P776" s="165">
        <v>9018</v>
      </c>
      <c r="Q776" s="165">
        <v>18.66</v>
      </c>
      <c r="R776" s="165">
        <v>0</v>
      </c>
      <c r="S776" s="165">
        <v>3.11</v>
      </c>
      <c r="T776" s="165">
        <v>15.55</v>
      </c>
      <c r="U776" s="165">
        <f t="shared" si="22"/>
        <v>18.66</v>
      </c>
      <c r="V776" s="165">
        <v>100</v>
      </c>
      <c r="W776" s="165">
        <v>10</v>
      </c>
      <c r="X776" s="432" t="s">
        <v>4931</v>
      </c>
      <c r="Y776" s="165">
        <v>3</v>
      </c>
      <c r="Z776" s="165">
        <v>4</v>
      </c>
      <c r="AA776" s="165">
        <v>6</v>
      </c>
      <c r="AB776" s="165">
        <v>11</v>
      </c>
      <c r="AC776" s="165" t="s">
        <v>4938</v>
      </c>
      <c r="AD776" s="165">
        <v>15.55</v>
      </c>
      <c r="AE776" s="433">
        <v>5</v>
      </c>
      <c r="AF776" s="175">
        <v>100</v>
      </c>
      <c r="AG776" s="401" t="s">
        <v>4932</v>
      </c>
      <c r="AH776" s="402" t="s">
        <v>4933</v>
      </c>
      <c r="AI776" s="341">
        <v>40</v>
      </c>
      <c r="AJ776" s="403" t="s">
        <v>4939</v>
      </c>
      <c r="AK776" s="404" t="s">
        <v>4940</v>
      </c>
      <c r="AL776" s="274">
        <v>40</v>
      </c>
      <c r="AM776" s="403"/>
      <c r="AN776" s="404"/>
      <c r="AO776" s="274"/>
      <c r="AP776" s="403"/>
      <c r="AQ776" s="404"/>
      <c r="AR776" s="274"/>
      <c r="AS776" s="403" t="s">
        <v>4953</v>
      </c>
      <c r="AT776" s="406" t="s">
        <v>4954</v>
      </c>
      <c r="AU776" s="276">
        <v>20</v>
      </c>
      <c r="AV776" s="179"/>
      <c r="AW776" s="165"/>
      <c r="AX776" s="180"/>
    </row>
    <row r="777" spans="1:50" s="47" customFormat="1" ht="117" customHeight="1" x14ac:dyDescent="0.25">
      <c r="A777" s="164">
        <v>1613</v>
      </c>
      <c r="B777" s="169" t="s">
        <v>4923</v>
      </c>
      <c r="C777" s="165">
        <v>1</v>
      </c>
      <c r="D777" s="228"/>
      <c r="E777" s="169" t="s">
        <v>4955</v>
      </c>
      <c r="F777" s="165" t="s">
        <v>4956</v>
      </c>
      <c r="G777" s="169" t="s">
        <v>4957</v>
      </c>
      <c r="H777" s="165">
        <v>2009</v>
      </c>
      <c r="I777" s="170" t="s">
        <v>4957</v>
      </c>
      <c r="J777" s="413">
        <v>35153</v>
      </c>
      <c r="K777" s="528" t="s">
        <v>2157</v>
      </c>
      <c r="L777" s="170" t="s">
        <v>4927</v>
      </c>
      <c r="M777" s="170" t="s">
        <v>4928</v>
      </c>
      <c r="N777" s="170" t="s">
        <v>4929</v>
      </c>
      <c r="O777" s="170" t="s">
        <v>4930</v>
      </c>
      <c r="P777" s="165">
        <v>9939</v>
      </c>
      <c r="Q777" s="431">
        <v>16.28</v>
      </c>
      <c r="R777" s="165">
        <v>0</v>
      </c>
      <c r="S777" s="165">
        <v>5.1100000000000003</v>
      </c>
      <c r="T777" s="431">
        <v>11.17</v>
      </c>
      <c r="U777" s="431">
        <f t="shared" si="22"/>
        <v>16.28</v>
      </c>
      <c r="V777" s="165">
        <v>100</v>
      </c>
      <c r="W777" s="165">
        <v>100</v>
      </c>
      <c r="X777" s="432" t="s">
        <v>4931</v>
      </c>
      <c r="Y777" s="165">
        <v>3</v>
      </c>
      <c r="Z777" s="165">
        <v>4</v>
      </c>
      <c r="AA777" s="165">
        <v>6</v>
      </c>
      <c r="AB777" s="165"/>
      <c r="AC777" s="165"/>
      <c r="AD777" s="431">
        <v>11.17</v>
      </c>
      <c r="AE777" s="433">
        <v>5</v>
      </c>
      <c r="AF777" s="175">
        <v>100</v>
      </c>
      <c r="AG777" s="401" t="s">
        <v>4932</v>
      </c>
      <c r="AH777" s="402" t="s">
        <v>4933</v>
      </c>
      <c r="AI777" s="341">
        <v>80</v>
      </c>
      <c r="AJ777" s="403"/>
      <c r="AK777" s="404"/>
      <c r="AL777" s="274"/>
      <c r="AM777" s="403"/>
      <c r="AN777" s="404"/>
      <c r="AO777" s="274"/>
      <c r="AP777" s="403"/>
      <c r="AQ777" s="404"/>
      <c r="AR777" s="274"/>
      <c r="AS777" s="403" t="s">
        <v>4958</v>
      </c>
      <c r="AT777" s="406" t="s">
        <v>4959</v>
      </c>
      <c r="AU777" s="276">
        <v>20</v>
      </c>
      <c r="AV777" s="179"/>
      <c r="AW777" s="165"/>
      <c r="AX777" s="180"/>
    </row>
    <row r="778" spans="1:50" s="47" customFormat="1" ht="130.05000000000001" customHeight="1" x14ac:dyDescent="0.25">
      <c r="A778" s="164">
        <v>1613</v>
      </c>
      <c r="B778" s="169" t="s">
        <v>4923</v>
      </c>
      <c r="C778" s="165">
        <v>1</v>
      </c>
      <c r="D778" s="228"/>
      <c r="E778" s="169" t="s">
        <v>4924</v>
      </c>
      <c r="F778" s="165">
        <v>22807</v>
      </c>
      <c r="G778" s="169" t="s">
        <v>4960</v>
      </c>
      <c r="H778" s="165">
        <v>2015</v>
      </c>
      <c r="I778" s="170" t="s">
        <v>4961</v>
      </c>
      <c r="J778" s="413">
        <v>117934.3</v>
      </c>
      <c r="K778" s="528" t="s">
        <v>2157</v>
      </c>
      <c r="L778" s="170" t="s">
        <v>4927</v>
      </c>
      <c r="M778" s="170" t="s">
        <v>4928</v>
      </c>
      <c r="N778" s="170" t="s">
        <v>4929</v>
      </c>
      <c r="O778" s="170" t="s">
        <v>4930</v>
      </c>
      <c r="P778" s="165">
        <v>13668</v>
      </c>
      <c r="Q778" s="165">
        <v>34.22</v>
      </c>
      <c r="R778" s="165">
        <v>11.17</v>
      </c>
      <c r="S778" s="165">
        <v>16.98</v>
      </c>
      <c r="T778" s="165">
        <v>17.239999999999998</v>
      </c>
      <c r="U778" s="165">
        <f>T778+S778+R778</f>
        <v>45.39</v>
      </c>
      <c r="V778" s="165">
        <v>100</v>
      </c>
      <c r="W778" s="165">
        <v>60</v>
      </c>
      <c r="X778" s="432" t="s">
        <v>4931</v>
      </c>
      <c r="Y778" s="165">
        <v>4</v>
      </c>
      <c r="Z778" s="165">
        <v>6</v>
      </c>
      <c r="AA778" s="165">
        <v>2</v>
      </c>
      <c r="AB778" s="165"/>
      <c r="AC778" s="165" t="s">
        <v>4962</v>
      </c>
      <c r="AD778" s="165">
        <v>17.239999999999998</v>
      </c>
      <c r="AE778" s="433">
        <v>5</v>
      </c>
      <c r="AF778" s="175">
        <v>100</v>
      </c>
      <c r="AG778" s="401" t="s">
        <v>4932</v>
      </c>
      <c r="AH778" s="402" t="s">
        <v>4933</v>
      </c>
      <c r="AI778" s="341">
        <v>60</v>
      </c>
      <c r="AJ778" s="403"/>
      <c r="AK778" s="404"/>
      <c r="AL778" s="274"/>
      <c r="AM778" s="403" t="s">
        <v>4939</v>
      </c>
      <c r="AN778" s="404" t="s">
        <v>4940</v>
      </c>
      <c r="AO778" s="274">
        <v>20</v>
      </c>
      <c r="AP778" s="403"/>
      <c r="AQ778" s="404"/>
      <c r="AR778" s="274"/>
      <c r="AS778" s="403" t="s">
        <v>4963</v>
      </c>
      <c r="AT778" s="406" t="s">
        <v>4964</v>
      </c>
      <c r="AU778" s="276">
        <v>20</v>
      </c>
      <c r="AV778" s="179"/>
      <c r="AW778" s="165"/>
      <c r="AX778" s="180"/>
    </row>
    <row r="779" spans="1:50" s="47" customFormat="1" ht="91" customHeight="1" x14ac:dyDescent="0.25">
      <c r="A779" s="164">
        <v>1683</v>
      </c>
      <c r="B779" s="169" t="s">
        <v>2453</v>
      </c>
      <c r="C779" s="165">
        <v>1</v>
      </c>
      <c r="D779" s="228" t="s">
        <v>2454</v>
      </c>
      <c r="E779" s="169" t="s">
        <v>2455</v>
      </c>
      <c r="F779" s="165" t="s">
        <v>2456</v>
      </c>
      <c r="G779" s="169" t="s">
        <v>2457</v>
      </c>
      <c r="H779" s="165">
        <v>2011</v>
      </c>
      <c r="I779" s="170" t="s">
        <v>2458</v>
      </c>
      <c r="J779" s="413" t="s">
        <v>2459</v>
      </c>
      <c r="K779" s="528" t="s">
        <v>2157</v>
      </c>
      <c r="L779" s="170" t="s">
        <v>2460</v>
      </c>
      <c r="M779" s="170" t="s">
        <v>2461</v>
      </c>
      <c r="N779" s="170" t="s">
        <v>2462</v>
      </c>
      <c r="O779" s="170" t="s">
        <v>2463</v>
      </c>
      <c r="P779" s="165">
        <v>186</v>
      </c>
      <c r="Q779" s="165" t="s">
        <v>2464</v>
      </c>
      <c r="R779" s="165">
        <v>3.2</v>
      </c>
      <c r="S779" s="165">
        <v>3.4</v>
      </c>
      <c r="T779" s="165">
        <v>25</v>
      </c>
      <c r="U779" s="165">
        <v>31.6</v>
      </c>
      <c r="V779" s="165">
        <v>100</v>
      </c>
      <c r="W779" s="165">
        <v>100</v>
      </c>
      <c r="X779" s="432" t="s">
        <v>2465</v>
      </c>
      <c r="Y779" s="165">
        <v>4</v>
      </c>
      <c r="Z779" s="165">
        <v>5</v>
      </c>
      <c r="AA779" s="165">
        <v>5</v>
      </c>
      <c r="AB779" s="165">
        <v>10</v>
      </c>
      <c r="AC779" s="165"/>
      <c r="AD779" s="165">
        <v>25</v>
      </c>
      <c r="AE779" s="433">
        <v>5</v>
      </c>
      <c r="AF779" s="175">
        <v>100</v>
      </c>
      <c r="AG779" s="401" t="s">
        <v>2454</v>
      </c>
      <c r="AH779" s="402" t="s">
        <v>2466</v>
      </c>
      <c r="AI779" s="341">
        <v>70</v>
      </c>
      <c r="AJ779" s="532"/>
      <c r="AK779" s="533"/>
      <c r="AL779" s="534"/>
      <c r="AM779" s="535"/>
      <c r="AN779" s="533"/>
      <c r="AO779" s="534"/>
      <c r="AP779" s="535"/>
      <c r="AQ779" s="533"/>
      <c r="AR779" s="534"/>
      <c r="AS779" s="268" t="s">
        <v>2467</v>
      </c>
      <c r="AT779" s="536" t="s">
        <v>2468</v>
      </c>
      <c r="AU779" s="537">
        <v>30</v>
      </c>
      <c r="AV779" s="179"/>
      <c r="AW779" s="165"/>
      <c r="AX779" s="180"/>
    </row>
    <row r="780" spans="1:50" s="47" customFormat="1" ht="91" customHeight="1" x14ac:dyDescent="0.25">
      <c r="A780" s="164">
        <v>1683</v>
      </c>
      <c r="B780" s="169" t="s">
        <v>2453</v>
      </c>
      <c r="C780" s="165">
        <v>2</v>
      </c>
      <c r="D780" s="228" t="s">
        <v>2454</v>
      </c>
      <c r="E780" s="169" t="s">
        <v>2455</v>
      </c>
      <c r="F780" s="165" t="s">
        <v>2456</v>
      </c>
      <c r="G780" s="169" t="s">
        <v>2469</v>
      </c>
      <c r="H780" s="165">
        <v>2011</v>
      </c>
      <c r="I780" s="170" t="s">
        <v>2470</v>
      </c>
      <c r="J780" s="413" t="s">
        <v>2471</v>
      </c>
      <c r="K780" s="528" t="s">
        <v>2157</v>
      </c>
      <c r="L780" s="170" t="s">
        <v>2460</v>
      </c>
      <c r="M780" s="170" t="s">
        <v>2461</v>
      </c>
      <c r="N780" s="170" t="s">
        <v>2462</v>
      </c>
      <c r="O780" s="170" t="s">
        <v>2463</v>
      </c>
      <c r="P780" s="165">
        <v>187</v>
      </c>
      <c r="Q780" s="165" t="s">
        <v>2464</v>
      </c>
      <c r="R780" s="165">
        <v>5.05</v>
      </c>
      <c r="S780" s="165">
        <v>3.4</v>
      </c>
      <c r="T780" s="165">
        <v>25</v>
      </c>
      <c r="U780" s="165">
        <v>33.450000000000003</v>
      </c>
      <c r="V780" s="165">
        <v>100</v>
      </c>
      <c r="W780" s="165">
        <v>100</v>
      </c>
      <c r="X780" s="432" t="s">
        <v>2465</v>
      </c>
      <c r="Y780" s="165">
        <v>4</v>
      </c>
      <c r="Z780" s="165">
        <v>5</v>
      </c>
      <c r="AA780" s="165">
        <v>5</v>
      </c>
      <c r="AB780" s="165">
        <v>10</v>
      </c>
      <c r="AC780" s="165"/>
      <c r="AD780" s="165">
        <v>25</v>
      </c>
      <c r="AE780" s="433">
        <v>5</v>
      </c>
      <c r="AF780" s="175">
        <v>100</v>
      </c>
      <c r="AG780" s="401" t="s">
        <v>2454</v>
      </c>
      <c r="AH780" s="402" t="s">
        <v>2466</v>
      </c>
      <c r="AI780" s="341">
        <v>70</v>
      </c>
      <c r="AJ780" s="403"/>
      <c r="AK780" s="404"/>
      <c r="AL780" s="274"/>
      <c r="AM780" s="403"/>
      <c r="AN780" s="404"/>
      <c r="AO780" s="274"/>
      <c r="AP780" s="403"/>
      <c r="AQ780" s="404"/>
      <c r="AR780" s="274"/>
      <c r="AS780" s="268" t="s">
        <v>2467</v>
      </c>
      <c r="AT780" s="536" t="s">
        <v>2468</v>
      </c>
      <c r="AU780" s="276">
        <v>30</v>
      </c>
      <c r="AV780" s="179"/>
      <c r="AW780" s="165"/>
      <c r="AX780" s="180"/>
    </row>
    <row r="781" spans="1:50" s="47" customFormat="1" ht="91" customHeight="1" x14ac:dyDescent="0.25">
      <c r="A781" s="164">
        <v>1683</v>
      </c>
      <c r="B781" s="169" t="s">
        <v>2453</v>
      </c>
      <c r="C781" s="165">
        <v>3</v>
      </c>
      <c r="D781" s="228" t="s">
        <v>2454</v>
      </c>
      <c r="E781" s="169" t="s">
        <v>2455</v>
      </c>
      <c r="F781" s="165" t="s">
        <v>2456</v>
      </c>
      <c r="G781" s="169" t="s">
        <v>2472</v>
      </c>
      <c r="H781" s="165">
        <v>2011</v>
      </c>
      <c r="I781" s="170" t="s">
        <v>2473</v>
      </c>
      <c r="J781" s="413" t="s">
        <v>2474</v>
      </c>
      <c r="K781" s="528" t="s">
        <v>2157</v>
      </c>
      <c r="L781" s="170" t="s">
        <v>2460</v>
      </c>
      <c r="M781" s="170" t="s">
        <v>2461</v>
      </c>
      <c r="N781" s="170" t="s">
        <v>2462</v>
      </c>
      <c r="O781" s="170" t="s">
        <v>2463</v>
      </c>
      <c r="P781" s="165">
        <v>177</v>
      </c>
      <c r="Q781" s="165" t="s">
        <v>2464</v>
      </c>
      <c r="R781" s="165">
        <v>2.5</v>
      </c>
      <c r="S781" s="165">
        <v>3.4</v>
      </c>
      <c r="T781" s="165">
        <v>25</v>
      </c>
      <c r="U781" s="165">
        <v>30.9</v>
      </c>
      <c r="V781" s="165">
        <v>100</v>
      </c>
      <c r="W781" s="165">
        <v>100</v>
      </c>
      <c r="X781" s="432" t="s">
        <v>2465</v>
      </c>
      <c r="Y781" s="165">
        <v>4</v>
      </c>
      <c r="Z781" s="165">
        <v>5</v>
      </c>
      <c r="AA781" s="165">
        <v>5</v>
      </c>
      <c r="AB781" s="165">
        <v>10</v>
      </c>
      <c r="AC781" s="165"/>
      <c r="AD781" s="165">
        <v>25</v>
      </c>
      <c r="AE781" s="433">
        <v>5</v>
      </c>
      <c r="AF781" s="175">
        <v>100</v>
      </c>
      <c r="AG781" s="401" t="s">
        <v>2454</v>
      </c>
      <c r="AH781" s="402" t="s">
        <v>2466</v>
      </c>
      <c r="AI781" s="341">
        <v>70</v>
      </c>
      <c r="AJ781" s="403"/>
      <c r="AK781" s="404"/>
      <c r="AL781" s="274"/>
      <c r="AM781" s="403"/>
      <c r="AN781" s="404"/>
      <c r="AO781" s="274"/>
      <c r="AP781" s="403"/>
      <c r="AQ781" s="404"/>
      <c r="AR781" s="274"/>
      <c r="AS781" s="268" t="s">
        <v>2467</v>
      </c>
      <c r="AT781" s="536" t="s">
        <v>2468</v>
      </c>
      <c r="AU781" s="276">
        <v>30</v>
      </c>
      <c r="AV781" s="179"/>
      <c r="AW781" s="165"/>
      <c r="AX781" s="180"/>
    </row>
    <row r="782" spans="1:50" s="47" customFormat="1" ht="91" customHeight="1" x14ac:dyDescent="0.25">
      <c r="A782" s="164">
        <v>1683</v>
      </c>
      <c r="B782" s="169" t="s">
        <v>2453</v>
      </c>
      <c r="C782" s="165">
        <v>4</v>
      </c>
      <c r="D782" s="228" t="s">
        <v>2454</v>
      </c>
      <c r="E782" s="169" t="s">
        <v>2455</v>
      </c>
      <c r="F782" s="165" t="s">
        <v>2456</v>
      </c>
      <c r="G782" s="169" t="s">
        <v>2475</v>
      </c>
      <c r="H782" s="165">
        <v>2016</v>
      </c>
      <c r="I782" s="170" t="s">
        <v>2476</v>
      </c>
      <c r="J782" s="413">
        <v>66687.460000000006</v>
      </c>
      <c r="K782" s="528" t="s">
        <v>2157</v>
      </c>
      <c r="L782" s="170" t="s">
        <v>2460</v>
      </c>
      <c r="M782" s="170" t="s">
        <v>2461</v>
      </c>
      <c r="N782" s="170" t="s">
        <v>2462</v>
      </c>
      <c r="O782" s="170" t="s">
        <v>2463</v>
      </c>
      <c r="P782" s="165">
        <v>280</v>
      </c>
      <c r="Q782" s="165" t="s">
        <v>2464</v>
      </c>
      <c r="R782" s="165">
        <v>7.64</v>
      </c>
      <c r="S782" s="165">
        <v>3.4</v>
      </c>
      <c r="T782" s="165">
        <v>25</v>
      </c>
      <c r="U782" s="165">
        <v>36.04</v>
      </c>
      <c r="V782" s="165">
        <v>100</v>
      </c>
      <c r="W782" s="165">
        <v>20</v>
      </c>
      <c r="X782" s="432" t="s">
        <v>2465</v>
      </c>
      <c r="Y782" s="165">
        <v>4</v>
      </c>
      <c r="Z782" s="165">
        <v>5</v>
      </c>
      <c r="AA782" s="165">
        <v>5</v>
      </c>
      <c r="AB782" s="165">
        <v>10</v>
      </c>
      <c r="AC782" s="165"/>
      <c r="AD782" s="165">
        <v>25</v>
      </c>
      <c r="AE782" s="433">
        <v>5</v>
      </c>
      <c r="AF782" s="175">
        <v>100</v>
      </c>
      <c r="AG782" s="401" t="s">
        <v>2454</v>
      </c>
      <c r="AH782" s="402" t="s">
        <v>2466</v>
      </c>
      <c r="AI782" s="341">
        <v>70</v>
      </c>
      <c r="AJ782" s="403"/>
      <c r="AK782" s="404"/>
      <c r="AL782" s="274"/>
      <c r="AM782" s="403"/>
      <c r="AN782" s="404"/>
      <c r="AO782" s="274"/>
      <c r="AP782" s="403"/>
      <c r="AQ782" s="404"/>
      <c r="AR782" s="274"/>
      <c r="AS782" s="268" t="s">
        <v>2467</v>
      </c>
      <c r="AT782" s="536" t="s">
        <v>2468</v>
      </c>
      <c r="AU782" s="276">
        <v>30</v>
      </c>
      <c r="AV782" s="179"/>
      <c r="AW782" s="165"/>
      <c r="AX782" s="180"/>
    </row>
    <row r="783" spans="1:50" s="47" customFormat="1" ht="77.95" customHeight="1" x14ac:dyDescent="0.25">
      <c r="A783" s="164">
        <v>1669</v>
      </c>
      <c r="B783" s="169" t="s">
        <v>2086</v>
      </c>
      <c r="C783" s="165">
        <v>1</v>
      </c>
      <c r="D783" s="228" t="s">
        <v>2087</v>
      </c>
      <c r="E783" s="169" t="s">
        <v>2088</v>
      </c>
      <c r="F783" s="165">
        <v>1941</v>
      </c>
      <c r="G783" s="169" t="s">
        <v>2089</v>
      </c>
      <c r="H783" s="165">
        <v>2007</v>
      </c>
      <c r="I783" s="170" t="s">
        <v>2090</v>
      </c>
      <c r="J783" s="413">
        <v>71471.12</v>
      </c>
      <c r="K783" s="528" t="s">
        <v>655</v>
      </c>
      <c r="L783" s="170" t="s">
        <v>2091</v>
      </c>
      <c r="M783" s="170" t="s">
        <v>2092</v>
      </c>
      <c r="N783" s="170" t="s">
        <v>2093</v>
      </c>
      <c r="O783" s="170" t="s">
        <v>2094</v>
      </c>
      <c r="P783" s="165" t="s">
        <v>2095</v>
      </c>
      <c r="Q783" s="165">
        <v>46.75</v>
      </c>
      <c r="R783" s="165">
        <v>0</v>
      </c>
      <c r="S783" s="165">
        <v>5.49</v>
      </c>
      <c r="T783" s="165">
        <v>41.26</v>
      </c>
      <c r="U783" s="165">
        <v>46.75</v>
      </c>
      <c r="V783" s="553">
        <v>300</v>
      </c>
      <c r="W783" s="553">
        <v>100</v>
      </c>
      <c r="X783" s="432" t="s">
        <v>2096</v>
      </c>
      <c r="Y783" s="165">
        <v>6</v>
      </c>
      <c r="Z783" s="165">
        <v>4</v>
      </c>
      <c r="AA783" s="165">
        <v>8</v>
      </c>
      <c r="AB783" s="165">
        <v>32</v>
      </c>
      <c r="AC783" s="165"/>
      <c r="AD783" s="165"/>
      <c r="AE783" s="433">
        <v>9</v>
      </c>
      <c r="AF783" s="175">
        <v>300</v>
      </c>
      <c r="AG783" s="753"/>
      <c r="AH783" s="754"/>
      <c r="AI783" s="755"/>
      <c r="AJ783" s="756"/>
      <c r="AK783" s="754"/>
      <c r="AL783" s="755"/>
      <c r="AM783" s="756"/>
      <c r="AN783" s="754"/>
      <c r="AO783" s="755"/>
      <c r="AP783" s="756"/>
      <c r="AQ783" s="754"/>
      <c r="AR783" s="755"/>
      <c r="AS783" s="757" t="s">
        <v>2097</v>
      </c>
      <c r="AT783" s="758" t="s">
        <v>2098</v>
      </c>
      <c r="AU783" s="759"/>
      <c r="AV783" s="179"/>
      <c r="AW783" s="165"/>
      <c r="AX783" s="180"/>
    </row>
    <row r="784" spans="1:50" s="92" customFormat="1" ht="39.049999999999997" customHeight="1" x14ac:dyDescent="0.25">
      <c r="A784" s="446">
        <v>2294</v>
      </c>
      <c r="B784" s="147" t="s">
        <v>6742</v>
      </c>
      <c r="C784" s="447" t="s">
        <v>6743</v>
      </c>
      <c r="D784" s="233"/>
      <c r="E784" s="448" t="s">
        <v>6744</v>
      </c>
      <c r="F784" s="447" t="s">
        <v>6745</v>
      </c>
      <c r="G784" s="448" t="s">
        <v>6746</v>
      </c>
      <c r="H784" s="447">
        <v>2009</v>
      </c>
      <c r="I784" s="449" t="s">
        <v>6746</v>
      </c>
      <c r="J784" s="232">
        <v>105355</v>
      </c>
      <c r="K784" s="528" t="s">
        <v>2157</v>
      </c>
      <c r="L784" s="449" t="s">
        <v>6747</v>
      </c>
      <c r="M784" s="449" t="s">
        <v>6748</v>
      </c>
      <c r="N784" s="449" t="s">
        <v>6749</v>
      </c>
      <c r="O784" s="449" t="s">
        <v>6750</v>
      </c>
      <c r="P784" s="447">
        <v>209</v>
      </c>
      <c r="Q784" s="233">
        <v>29.81</v>
      </c>
      <c r="R784" s="233">
        <v>10.97</v>
      </c>
      <c r="S784" s="233">
        <v>1.56</v>
      </c>
      <c r="T784" s="233">
        <v>17.28</v>
      </c>
      <c r="U784" s="233">
        <v>29.810000000000002</v>
      </c>
      <c r="V784" s="447">
        <v>100</v>
      </c>
      <c r="W784" s="447">
        <v>100</v>
      </c>
      <c r="X784" s="233" t="s">
        <v>6751</v>
      </c>
      <c r="Y784" s="447">
        <v>6</v>
      </c>
      <c r="Z784" s="447">
        <v>3</v>
      </c>
      <c r="AA784" s="447">
        <v>1</v>
      </c>
      <c r="AB784" s="447">
        <v>44</v>
      </c>
      <c r="AC784" s="447"/>
      <c r="AD784" s="233"/>
      <c r="AE784" s="247">
        <v>5</v>
      </c>
      <c r="AF784" s="239">
        <v>100</v>
      </c>
      <c r="AG784" s="450"/>
      <c r="AH784" s="264" t="s">
        <v>6752</v>
      </c>
      <c r="AI784" s="242">
        <v>100</v>
      </c>
      <c r="AJ784" s="451"/>
      <c r="AK784" s="452"/>
      <c r="AL784" s="245"/>
      <c r="AM784" s="451"/>
      <c r="AN784" s="452"/>
      <c r="AO784" s="245"/>
      <c r="AP784" s="451"/>
      <c r="AQ784" s="452"/>
      <c r="AR784" s="245"/>
      <c r="AS784" s="451"/>
      <c r="AT784" s="454"/>
      <c r="AU784" s="247"/>
      <c r="AV784" s="455"/>
      <c r="AW784" s="447"/>
      <c r="AX784" s="399"/>
    </row>
    <row r="785" spans="1:233" s="47" customFormat="1" ht="117" customHeight="1" x14ac:dyDescent="0.25">
      <c r="A785" s="164">
        <v>2316</v>
      </c>
      <c r="B785" s="169" t="s">
        <v>4886</v>
      </c>
      <c r="C785" s="165"/>
      <c r="D785" s="228" t="s">
        <v>4887</v>
      </c>
      <c r="E785" s="169" t="s">
        <v>4888</v>
      </c>
      <c r="F785" s="165">
        <v>28079</v>
      </c>
      <c r="G785" s="169" t="s">
        <v>4889</v>
      </c>
      <c r="H785" s="165">
        <v>2008</v>
      </c>
      <c r="I785" s="170" t="s">
        <v>4890</v>
      </c>
      <c r="J785" s="413">
        <v>205835.45</v>
      </c>
      <c r="K785" s="528" t="s">
        <v>655</v>
      </c>
      <c r="L785" s="567" t="s">
        <v>4891</v>
      </c>
      <c r="M785" s="261" t="s">
        <v>4892</v>
      </c>
      <c r="N785" s="261" t="s">
        <v>4893</v>
      </c>
      <c r="O785" s="170"/>
      <c r="P785" s="165"/>
      <c r="Q785" s="165" t="s">
        <v>4894</v>
      </c>
      <c r="R785" s="165">
        <v>41.16</v>
      </c>
      <c r="S785" s="165">
        <v>21.7</v>
      </c>
      <c r="T785" s="165">
        <v>37.14</v>
      </c>
      <c r="U785" s="165">
        <f>SUM(R785:T785)</f>
        <v>100</v>
      </c>
      <c r="V785" s="165">
        <v>80</v>
      </c>
      <c r="W785" s="165">
        <v>91.67</v>
      </c>
      <c r="X785" s="432" t="s">
        <v>4895</v>
      </c>
      <c r="Y785" s="165">
        <v>3</v>
      </c>
      <c r="Z785" s="165">
        <v>1</v>
      </c>
      <c r="AA785" s="165">
        <v>1</v>
      </c>
      <c r="AB785" s="165">
        <v>60</v>
      </c>
      <c r="AC785" s="165"/>
      <c r="AD785" s="165">
        <v>0</v>
      </c>
      <c r="AE785" s="433">
        <v>5</v>
      </c>
      <c r="AF785" s="175">
        <f>AI785+AL785+AO785</f>
        <v>100</v>
      </c>
      <c r="AG785" s="401">
        <v>664330</v>
      </c>
      <c r="AH785" s="402" t="s">
        <v>4896</v>
      </c>
      <c r="AI785" s="341">
        <f>100.75/149*100</f>
        <v>67.617449664429529</v>
      </c>
      <c r="AJ785" s="532">
        <v>1576</v>
      </c>
      <c r="AK785" s="533" t="s">
        <v>4897</v>
      </c>
      <c r="AL785" s="274">
        <f>36.5/149*100</f>
        <v>24.496644295302016</v>
      </c>
      <c r="AM785" s="535" t="s">
        <v>2165</v>
      </c>
      <c r="AN785" s="533" t="s">
        <v>4898</v>
      </c>
      <c r="AO785" s="274">
        <f>11.75/149*100</f>
        <v>7.8859060402684564</v>
      </c>
      <c r="AP785" s="403"/>
      <c r="AQ785" s="404"/>
      <c r="AR785" s="274"/>
      <c r="AS785" s="403"/>
      <c r="AT785" s="406"/>
      <c r="AU785" s="276"/>
      <c r="AV785" s="179"/>
      <c r="AW785" s="165"/>
      <c r="AX785" s="180"/>
    </row>
    <row r="786" spans="1:233" s="47" customFormat="1" ht="117" customHeight="1" x14ac:dyDescent="0.25">
      <c r="A786" s="164">
        <v>2316</v>
      </c>
      <c r="B786" s="169" t="s">
        <v>4886</v>
      </c>
      <c r="C786" s="165"/>
      <c r="D786" s="228" t="s">
        <v>4887</v>
      </c>
      <c r="E786" s="169" t="s">
        <v>4888</v>
      </c>
      <c r="F786" s="165">
        <v>28079</v>
      </c>
      <c r="G786" s="169" t="s">
        <v>4899</v>
      </c>
      <c r="H786" s="165">
        <v>2008</v>
      </c>
      <c r="I786" s="170" t="s">
        <v>4890</v>
      </c>
      <c r="J786" s="413">
        <v>84134.7</v>
      </c>
      <c r="K786" s="528" t="s">
        <v>655</v>
      </c>
      <c r="L786" s="567" t="s">
        <v>4891</v>
      </c>
      <c r="M786" s="261" t="s">
        <v>4892</v>
      </c>
      <c r="N786" s="261" t="s">
        <v>4893</v>
      </c>
      <c r="O786" s="170"/>
      <c r="P786" s="165"/>
      <c r="Q786" s="165" t="s">
        <v>4900</v>
      </c>
      <c r="R786" s="165">
        <v>16.82</v>
      </c>
      <c r="S786" s="165">
        <v>16.04</v>
      </c>
      <c r="T786" s="165">
        <v>37.14</v>
      </c>
      <c r="U786" s="165">
        <f>SUM(R786:T786)</f>
        <v>70</v>
      </c>
      <c r="V786" s="165">
        <v>80</v>
      </c>
      <c r="W786" s="165">
        <v>96.67</v>
      </c>
      <c r="X786" s="432" t="s">
        <v>4895</v>
      </c>
      <c r="Y786" s="165">
        <v>3</v>
      </c>
      <c r="Z786" s="165">
        <v>1</v>
      </c>
      <c r="AA786" s="165">
        <v>2</v>
      </c>
      <c r="AB786" s="165">
        <v>60</v>
      </c>
      <c r="AC786" s="165"/>
      <c r="AD786" s="165">
        <v>0</v>
      </c>
      <c r="AE786" s="433">
        <v>5</v>
      </c>
      <c r="AF786" s="175">
        <f>AI786+AL786+AO786</f>
        <v>100</v>
      </c>
      <c r="AG786" s="529">
        <v>664330</v>
      </c>
      <c r="AH786" s="530" t="s">
        <v>4896</v>
      </c>
      <c r="AI786" s="341">
        <f>180.5/202.25*100</f>
        <v>89.245982694684798</v>
      </c>
      <c r="AJ786" s="532">
        <v>1576</v>
      </c>
      <c r="AK786" s="533" t="s">
        <v>4897</v>
      </c>
      <c r="AL786" s="274">
        <f>21.75/202.25*100</f>
        <v>10.754017305315204</v>
      </c>
      <c r="AM786" s="535" t="s">
        <v>2165</v>
      </c>
      <c r="AN786" s="533" t="s">
        <v>4898</v>
      </c>
      <c r="AO786" s="274"/>
      <c r="AP786" s="403"/>
      <c r="AQ786" s="404"/>
      <c r="AR786" s="274"/>
      <c r="AS786" s="403"/>
      <c r="AT786" s="406"/>
      <c r="AU786" s="276"/>
      <c r="AV786" s="179"/>
      <c r="AW786" s="165"/>
      <c r="AX786" s="180"/>
    </row>
    <row r="787" spans="1:233" s="47" customFormat="1" ht="117" customHeight="1" x14ac:dyDescent="0.25">
      <c r="A787" s="164">
        <v>2334</v>
      </c>
      <c r="B787" s="169" t="s">
        <v>4901</v>
      </c>
      <c r="C787" s="165">
        <v>3</v>
      </c>
      <c r="D787" s="228" t="s">
        <v>2454</v>
      </c>
      <c r="E787" s="169" t="s">
        <v>4268</v>
      </c>
      <c r="F787" s="165">
        <v>12266</v>
      </c>
      <c r="G787" s="169" t="s">
        <v>4902</v>
      </c>
      <c r="H787" s="165">
        <v>2008</v>
      </c>
      <c r="I787" s="170" t="s">
        <v>4903</v>
      </c>
      <c r="J787" s="413">
        <v>131417</v>
      </c>
      <c r="K787" s="528" t="s">
        <v>4604</v>
      </c>
      <c r="L787" s="567" t="s">
        <v>4904</v>
      </c>
      <c r="M787" s="261" t="s">
        <v>4905</v>
      </c>
      <c r="N787" s="261" t="s">
        <v>4906</v>
      </c>
      <c r="O787" s="170" t="s">
        <v>4907</v>
      </c>
      <c r="P787" s="165" t="s">
        <v>4908</v>
      </c>
      <c r="Q787" s="165">
        <v>25.2</v>
      </c>
      <c r="R787" s="165">
        <v>0</v>
      </c>
      <c r="S787" s="165"/>
      <c r="T787" s="165">
        <v>25.2</v>
      </c>
      <c r="U787" s="165">
        <v>25.2</v>
      </c>
      <c r="V787" s="165">
        <v>55</v>
      </c>
      <c r="W787" s="165">
        <v>100</v>
      </c>
      <c r="X787" s="432" t="s">
        <v>4909</v>
      </c>
      <c r="Y787" s="165">
        <v>3</v>
      </c>
      <c r="Z787" s="165">
        <v>4</v>
      </c>
      <c r="AA787" s="165">
        <v>1</v>
      </c>
      <c r="AB787" s="165">
        <v>60</v>
      </c>
      <c r="AC787" s="165"/>
      <c r="AD787" s="165">
        <v>21.98</v>
      </c>
      <c r="AE787" s="433">
        <v>5</v>
      </c>
      <c r="AF787" s="175">
        <v>62</v>
      </c>
      <c r="AG787" s="529" t="s">
        <v>4910</v>
      </c>
      <c r="AH787" s="530" t="s">
        <v>4911</v>
      </c>
      <c r="AI787" s="341">
        <v>20</v>
      </c>
      <c r="AJ787" s="532" t="s">
        <v>4276</v>
      </c>
      <c r="AK787" s="533" t="s">
        <v>4912</v>
      </c>
      <c r="AL787" s="274">
        <v>20</v>
      </c>
      <c r="AM787" s="535" t="s">
        <v>4913</v>
      </c>
      <c r="AN787" s="533" t="s">
        <v>4911</v>
      </c>
      <c r="AO787" s="274">
        <v>20</v>
      </c>
      <c r="AP787" s="403"/>
      <c r="AQ787" s="404"/>
      <c r="AR787" s="274"/>
      <c r="AS787" s="403" t="s">
        <v>4914</v>
      </c>
      <c r="AT787" s="406" t="s">
        <v>4915</v>
      </c>
      <c r="AU787" s="276">
        <v>20</v>
      </c>
      <c r="AV787" s="179" t="s">
        <v>4916</v>
      </c>
      <c r="AW787" s="165" t="s">
        <v>4915</v>
      </c>
      <c r="AX787" s="180">
        <v>20</v>
      </c>
    </row>
    <row r="788" spans="1:233" s="47" customFormat="1" ht="117" customHeight="1" x14ac:dyDescent="0.25">
      <c r="A788" s="164">
        <v>2334</v>
      </c>
      <c r="B788" s="169" t="s">
        <v>4901</v>
      </c>
      <c r="C788" s="165">
        <v>3</v>
      </c>
      <c r="D788" s="228" t="s">
        <v>2454</v>
      </c>
      <c r="E788" s="169" t="s">
        <v>4268</v>
      </c>
      <c r="F788" s="165">
        <v>12266</v>
      </c>
      <c r="G788" s="169" t="s">
        <v>4917</v>
      </c>
      <c r="H788" s="165">
        <v>2010</v>
      </c>
      <c r="I788" s="170" t="s">
        <v>4918</v>
      </c>
      <c r="J788" s="413">
        <v>585556</v>
      </c>
      <c r="K788" s="528" t="s">
        <v>4919</v>
      </c>
      <c r="L788" s="567" t="s">
        <v>4904</v>
      </c>
      <c r="M788" s="261" t="s">
        <v>4905</v>
      </c>
      <c r="N788" s="261" t="s">
        <v>4920</v>
      </c>
      <c r="O788" s="170" t="s">
        <v>4921</v>
      </c>
      <c r="P788" s="165" t="s">
        <v>4922</v>
      </c>
      <c r="Q788" s="165">
        <v>25.2</v>
      </c>
      <c r="R788" s="165">
        <v>0</v>
      </c>
      <c r="S788" s="165"/>
      <c r="T788" s="165">
        <v>25.2</v>
      </c>
      <c r="U788" s="165">
        <v>25.2</v>
      </c>
      <c r="V788" s="165">
        <v>55</v>
      </c>
      <c r="W788" s="165">
        <v>100</v>
      </c>
      <c r="X788" s="432" t="s">
        <v>4909</v>
      </c>
      <c r="Y788" s="165">
        <v>3</v>
      </c>
      <c r="Z788" s="165">
        <v>4</v>
      </c>
      <c r="AA788" s="165">
        <v>1</v>
      </c>
      <c r="AB788" s="165">
        <v>60</v>
      </c>
      <c r="AC788" s="165" t="s">
        <v>655</v>
      </c>
      <c r="AD788" s="165">
        <v>21.98</v>
      </c>
      <c r="AE788" s="433">
        <v>5</v>
      </c>
      <c r="AF788" s="175">
        <v>62</v>
      </c>
      <c r="AG788" s="529" t="s">
        <v>4910</v>
      </c>
      <c r="AH788" s="530" t="s">
        <v>4911</v>
      </c>
      <c r="AI788" s="341">
        <v>20</v>
      </c>
      <c r="AJ788" s="532" t="s">
        <v>4276</v>
      </c>
      <c r="AK788" s="533" t="s">
        <v>4912</v>
      </c>
      <c r="AL788" s="274">
        <v>20</v>
      </c>
      <c r="AM788" s="535" t="s">
        <v>4913</v>
      </c>
      <c r="AN788" s="533" t="s">
        <v>4911</v>
      </c>
      <c r="AO788" s="274">
        <v>20</v>
      </c>
      <c r="AP788" s="403"/>
      <c r="AQ788" s="404"/>
      <c r="AR788" s="274"/>
      <c r="AS788" s="403" t="s">
        <v>4914</v>
      </c>
      <c r="AT788" s="406" t="s">
        <v>4915</v>
      </c>
      <c r="AU788" s="276">
        <v>20</v>
      </c>
      <c r="AV788" s="179" t="s">
        <v>4916</v>
      </c>
      <c r="AW788" s="165" t="s">
        <v>4915</v>
      </c>
      <c r="AX788" s="180">
        <v>20</v>
      </c>
    </row>
    <row r="789" spans="1:233" s="92" customFormat="1" ht="208" customHeight="1" x14ac:dyDescent="0.25">
      <c r="A789" s="446">
        <v>2413</v>
      </c>
      <c r="B789" s="147" t="s">
        <v>6753</v>
      </c>
      <c r="C789" s="447" t="s">
        <v>6754</v>
      </c>
      <c r="D789" s="233" t="s">
        <v>6755</v>
      </c>
      <c r="E789" s="448" t="s">
        <v>6756</v>
      </c>
      <c r="F789" s="447">
        <v>35374</v>
      </c>
      <c r="G789" s="448" t="s">
        <v>6757</v>
      </c>
      <c r="H789" s="447">
        <v>2016</v>
      </c>
      <c r="I789" s="449" t="s">
        <v>6758</v>
      </c>
      <c r="J789" s="232">
        <v>29742.62</v>
      </c>
      <c r="K789" s="528" t="s">
        <v>694</v>
      </c>
      <c r="L789" s="449" t="s">
        <v>6759</v>
      </c>
      <c r="M789" s="449" t="s">
        <v>6760</v>
      </c>
      <c r="N789" s="449" t="s">
        <v>6761</v>
      </c>
      <c r="O789" s="449" t="s">
        <v>6762</v>
      </c>
      <c r="P789" s="447">
        <v>1601520</v>
      </c>
      <c r="Q789" s="233">
        <v>0</v>
      </c>
      <c r="R789" s="233">
        <v>0</v>
      </c>
      <c r="S789" s="233">
        <v>0</v>
      </c>
      <c r="T789" s="233">
        <v>0</v>
      </c>
      <c r="U789" s="233">
        <v>0</v>
      </c>
      <c r="V789" s="447">
        <v>0</v>
      </c>
      <c r="W789" s="447">
        <v>0</v>
      </c>
      <c r="X789" s="715" t="s">
        <v>6763</v>
      </c>
      <c r="Y789" s="447">
        <v>2</v>
      </c>
      <c r="Z789" s="447">
        <v>1</v>
      </c>
      <c r="AA789" s="447">
        <v>3</v>
      </c>
      <c r="AB789" s="447">
        <v>11</v>
      </c>
      <c r="AC789" s="447" t="s">
        <v>6764</v>
      </c>
      <c r="AD789" s="233">
        <v>0</v>
      </c>
      <c r="AE789" s="247">
        <v>5</v>
      </c>
      <c r="AF789" s="239"/>
      <c r="AG789" s="450"/>
      <c r="AH789" s="264"/>
      <c r="AI789" s="242"/>
      <c r="AJ789" s="451"/>
      <c r="AK789" s="452"/>
      <c r="AL789" s="245"/>
      <c r="AM789" s="451"/>
      <c r="AN789" s="452"/>
      <c r="AO789" s="245"/>
      <c r="AP789" s="451"/>
      <c r="AQ789" s="452"/>
      <c r="AR789" s="245"/>
      <c r="AS789" s="451"/>
      <c r="AT789" s="454"/>
      <c r="AU789" s="247"/>
      <c r="AV789" s="455"/>
      <c r="AW789" s="447"/>
      <c r="AX789" s="399"/>
    </row>
    <row r="790" spans="1:233" s="47" customFormat="1" ht="156.05000000000001" customHeight="1" x14ac:dyDescent="0.25">
      <c r="A790" s="164">
        <v>2547</v>
      </c>
      <c r="B790" s="169" t="s">
        <v>2477</v>
      </c>
      <c r="C790" s="165" t="s">
        <v>2478</v>
      </c>
      <c r="D790" s="228" t="s">
        <v>2479</v>
      </c>
      <c r="E790" s="169" t="s">
        <v>2480</v>
      </c>
      <c r="F790" s="165">
        <v>26467</v>
      </c>
      <c r="G790" s="169" t="s">
        <v>2481</v>
      </c>
      <c r="H790" s="165">
        <v>2010</v>
      </c>
      <c r="I790" s="170" t="s">
        <v>2482</v>
      </c>
      <c r="J790" s="413">
        <v>137287.24</v>
      </c>
      <c r="K790" s="528" t="s">
        <v>677</v>
      </c>
      <c r="L790" s="170" t="s">
        <v>2483</v>
      </c>
      <c r="M790" s="170" t="s">
        <v>2484</v>
      </c>
      <c r="N790" s="170" t="s">
        <v>2485</v>
      </c>
      <c r="O790" s="170" t="s">
        <v>2486</v>
      </c>
      <c r="P790" s="165" t="s">
        <v>2487</v>
      </c>
      <c r="Q790" s="165">
        <v>30</v>
      </c>
      <c r="R790" s="165">
        <v>0</v>
      </c>
      <c r="S790" s="165">
        <v>50</v>
      </c>
      <c r="T790" s="165">
        <v>38</v>
      </c>
      <c r="U790" s="165">
        <v>88</v>
      </c>
      <c r="V790" s="165">
        <v>70</v>
      </c>
      <c r="W790" s="165">
        <v>100</v>
      </c>
      <c r="X790" s="165" t="s">
        <v>2488</v>
      </c>
      <c r="Y790" s="165">
        <v>1</v>
      </c>
      <c r="Z790" s="165">
        <v>8</v>
      </c>
      <c r="AA790" s="165">
        <v>1</v>
      </c>
      <c r="AB790" s="165">
        <v>47</v>
      </c>
      <c r="AC790" s="165">
        <v>22</v>
      </c>
      <c r="AD790" s="165">
        <v>20</v>
      </c>
      <c r="AE790" s="433">
        <v>4</v>
      </c>
      <c r="AF790" s="175">
        <v>70</v>
      </c>
      <c r="AG790" s="401" t="s">
        <v>2479</v>
      </c>
      <c r="AH790" s="402" t="s">
        <v>2489</v>
      </c>
      <c r="AI790" s="341">
        <v>100</v>
      </c>
      <c r="AJ790" s="403"/>
      <c r="AK790" s="404"/>
      <c r="AL790" s="274"/>
      <c r="AM790" s="403"/>
      <c r="AN790" s="404"/>
      <c r="AO790" s="274"/>
      <c r="AP790" s="403"/>
      <c r="AQ790" s="404"/>
      <c r="AR790" s="274"/>
      <c r="AS790" s="403"/>
      <c r="AT790" s="760"/>
      <c r="AU790" s="276"/>
      <c r="AV790" s="179"/>
      <c r="AW790" s="165"/>
      <c r="AX790" s="180"/>
    </row>
    <row r="791" spans="1:233" s="92" customFormat="1" ht="91" customHeight="1" x14ac:dyDescent="0.25">
      <c r="A791" s="446">
        <v>2565</v>
      </c>
      <c r="B791" s="147" t="s">
        <v>6765</v>
      </c>
      <c r="C791" s="447">
        <v>9</v>
      </c>
      <c r="D791" s="233" t="s">
        <v>6766</v>
      </c>
      <c r="E791" s="448" t="s">
        <v>6767</v>
      </c>
      <c r="F791" s="447" t="s">
        <v>6768</v>
      </c>
      <c r="G791" s="448" t="s">
        <v>6769</v>
      </c>
      <c r="H791" s="447">
        <v>2007</v>
      </c>
      <c r="I791" s="449" t="s">
        <v>6769</v>
      </c>
      <c r="J791" s="232">
        <v>28363</v>
      </c>
      <c r="K791" s="528" t="s">
        <v>655</v>
      </c>
      <c r="L791" s="449" t="s">
        <v>6770</v>
      </c>
      <c r="M791" s="449" t="s">
        <v>6771</v>
      </c>
      <c r="N791" s="449" t="s">
        <v>6772</v>
      </c>
      <c r="O791" s="449" t="s">
        <v>6773</v>
      </c>
      <c r="P791" s="447">
        <v>15053</v>
      </c>
      <c r="Q791" s="233">
        <v>160.01</v>
      </c>
      <c r="R791" s="233">
        <v>2.5099999999999998</v>
      </c>
      <c r="S791" s="233">
        <v>0</v>
      </c>
      <c r="T791" s="233">
        <v>157.5</v>
      </c>
      <c r="U791" s="233">
        <v>160.01</v>
      </c>
      <c r="V791" s="447">
        <v>80</v>
      </c>
      <c r="W791" s="447">
        <v>100</v>
      </c>
      <c r="X791" s="233" t="s">
        <v>6774</v>
      </c>
      <c r="Y791" s="447"/>
      <c r="Z791" s="447"/>
      <c r="AA791" s="447"/>
      <c r="AB791" s="447">
        <v>68</v>
      </c>
      <c r="AC791" s="447"/>
      <c r="AD791" s="233"/>
      <c r="AE791" s="247"/>
      <c r="AF791" s="239">
        <v>80</v>
      </c>
      <c r="AG791" s="450" t="s">
        <v>6766</v>
      </c>
      <c r="AH791" s="264" t="s">
        <v>6775</v>
      </c>
      <c r="AI791" s="242">
        <v>80</v>
      </c>
      <c r="AJ791" s="451"/>
      <c r="AK791" s="452"/>
      <c r="AL791" s="245"/>
      <c r="AM791" s="451"/>
      <c r="AN791" s="452"/>
      <c r="AO791" s="245"/>
      <c r="AP791" s="451"/>
      <c r="AQ791" s="452"/>
      <c r="AR791" s="245"/>
      <c r="AS791" s="451"/>
      <c r="AT791" s="454"/>
      <c r="AU791" s="247"/>
      <c r="AV791" s="455"/>
      <c r="AW791" s="447"/>
      <c r="AX791" s="399"/>
    </row>
    <row r="792" spans="1:233" s="47" customFormat="1" ht="130.05000000000001" customHeight="1" x14ac:dyDescent="0.25">
      <c r="A792" s="761">
        <v>2990</v>
      </c>
      <c r="B792" s="435" t="s">
        <v>4257</v>
      </c>
      <c r="C792" s="762" t="s">
        <v>4258</v>
      </c>
      <c r="D792" s="763" t="s">
        <v>4259</v>
      </c>
      <c r="E792" s="764" t="s">
        <v>4260</v>
      </c>
      <c r="F792" s="765">
        <v>13301</v>
      </c>
      <c r="G792" s="766" t="s">
        <v>8554</v>
      </c>
      <c r="H792" s="762">
        <v>2011</v>
      </c>
      <c r="I792" s="736" t="s">
        <v>4261</v>
      </c>
      <c r="J792" s="767">
        <v>161360.82999999999</v>
      </c>
      <c r="K792" s="528" t="s">
        <v>6781</v>
      </c>
      <c r="L792" s="736" t="s">
        <v>4262</v>
      </c>
      <c r="M792" s="736" t="s">
        <v>4263</v>
      </c>
      <c r="N792" s="736" t="s">
        <v>8555</v>
      </c>
      <c r="O792" s="736" t="s">
        <v>4264</v>
      </c>
      <c r="P792" s="765" t="s">
        <v>4265</v>
      </c>
      <c r="Q792" s="768">
        <v>22.35</v>
      </c>
      <c r="R792" s="768"/>
      <c r="S792" s="768">
        <v>2.9310344827586206</v>
      </c>
      <c r="T792" s="768">
        <v>22.35</v>
      </c>
      <c r="U792" s="768">
        <v>25.281034482758621</v>
      </c>
      <c r="V792" s="762">
        <v>100</v>
      </c>
      <c r="W792" s="762">
        <v>100</v>
      </c>
      <c r="X792" s="541" t="s">
        <v>4266</v>
      </c>
      <c r="Y792" s="434"/>
      <c r="Z792" s="434"/>
      <c r="AA792" s="434"/>
      <c r="AB792" s="762">
        <v>10</v>
      </c>
      <c r="AC792" s="434"/>
      <c r="AD792" s="768">
        <v>12.57</v>
      </c>
      <c r="AE792" s="769">
        <v>5</v>
      </c>
      <c r="AF792" s="703">
        <v>50</v>
      </c>
      <c r="AG792" s="770"/>
      <c r="AH792" s="771" t="s">
        <v>4267</v>
      </c>
      <c r="AI792" s="706">
        <v>50</v>
      </c>
      <c r="AJ792" s="772"/>
      <c r="AK792" s="773"/>
      <c r="AL792" s="440"/>
      <c r="AM792" s="772"/>
      <c r="AN792" s="773"/>
      <c r="AO792" s="440"/>
      <c r="AP792" s="772"/>
      <c r="AQ792" s="773"/>
      <c r="AR792" s="440"/>
      <c r="AS792" s="772"/>
      <c r="AT792" s="774"/>
      <c r="AU792" s="442"/>
      <c r="AV792" s="775"/>
      <c r="AW792" s="762"/>
      <c r="AX792" s="444"/>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c r="CN792" s="98"/>
      <c r="CO792" s="98"/>
      <c r="CP792" s="98"/>
      <c r="CQ792" s="98"/>
      <c r="CR792" s="98"/>
      <c r="CS792" s="98"/>
      <c r="CT792" s="98"/>
      <c r="CU792" s="98"/>
      <c r="CV792" s="98"/>
      <c r="CW792" s="98"/>
      <c r="CX792" s="98"/>
      <c r="CY792" s="98"/>
      <c r="CZ792" s="98"/>
      <c r="DA792" s="98"/>
      <c r="DB792" s="98"/>
      <c r="DC792" s="98"/>
      <c r="DD792" s="98"/>
      <c r="DE792" s="98"/>
      <c r="DF792" s="98"/>
      <c r="DG792" s="98"/>
      <c r="DH792" s="98"/>
      <c r="DI792" s="98"/>
      <c r="DJ792" s="98"/>
      <c r="DK792" s="98"/>
      <c r="DL792" s="98"/>
      <c r="DM792" s="98"/>
      <c r="DN792" s="98"/>
      <c r="DO792" s="98"/>
      <c r="DP792" s="98"/>
      <c r="DQ792" s="98"/>
      <c r="DR792" s="98"/>
      <c r="DS792" s="98"/>
      <c r="DT792" s="98"/>
      <c r="DU792" s="98"/>
      <c r="DV792" s="98"/>
      <c r="DW792" s="98"/>
      <c r="DX792" s="98"/>
      <c r="DY792" s="98"/>
      <c r="DZ792" s="98"/>
      <c r="EA792" s="98"/>
      <c r="EB792" s="98"/>
      <c r="EC792" s="98"/>
      <c r="ED792" s="98"/>
      <c r="EE792" s="98"/>
      <c r="EF792" s="98"/>
      <c r="EG792" s="98"/>
      <c r="EH792" s="98"/>
      <c r="EI792" s="98"/>
      <c r="EJ792" s="98"/>
      <c r="EK792" s="98"/>
      <c r="EL792" s="98"/>
      <c r="EM792" s="98"/>
      <c r="EN792" s="98"/>
      <c r="EO792" s="98"/>
      <c r="EP792" s="98"/>
      <c r="EQ792" s="98"/>
      <c r="ER792" s="98"/>
      <c r="ES792" s="98"/>
      <c r="ET792" s="98"/>
      <c r="EU792" s="98"/>
      <c r="EV792" s="98"/>
      <c r="EW792" s="98"/>
      <c r="EX792" s="98"/>
      <c r="EY792" s="98"/>
      <c r="EZ792" s="98"/>
      <c r="FA792" s="98"/>
      <c r="FB792" s="98"/>
      <c r="FC792" s="98"/>
      <c r="FD792" s="98"/>
      <c r="FE792" s="98"/>
      <c r="FF792" s="98"/>
      <c r="FG792" s="98"/>
      <c r="FH792" s="98"/>
      <c r="FI792" s="98"/>
      <c r="FJ792" s="98"/>
      <c r="FK792" s="98"/>
      <c r="FL792" s="98"/>
      <c r="FM792" s="98"/>
      <c r="FN792" s="98"/>
      <c r="FO792" s="98"/>
      <c r="FP792" s="98"/>
      <c r="FQ792" s="98"/>
      <c r="FR792" s="98"/>
      <c r="FS792" s="98"/>
      <c r="FT792" s="98"/>
      <c r="FU792" s="98"/>
      <c r="FV792" s="98"/>
      <c r="FW792" s="98"/>
      <c r="FX792" s="98"/>
      <c r="FY792" s="98"/>
      <c r="FZ792" s="98"/>
      <c r="GA792" s="98"/>
      <c r="GB792" s="98"/>
      <c r="GC792" s="98"/>
      <c r="GD792" s="98"/>
      <c r="GE792" s="98"/>
      <c r="GF792" s="98"/>
      <c r="GG792" s="98"/>
      <c r="GH792" s="98"/>
      <c r="GI792" s="98"/>
      <c r="GJ792" s="98"/>
      <c r="GK792" s="98"/>
      <c r="GL792" s="98"/>
      <c r="GM792" s="98"/>
      <c r="GN792" s="98"/>
      <c r="GO792" s="98"/>
      <c r="GP792" s="98"/>
      <c r="GQ792" s="98"/>
      <c r="GR792" s="98"/>
      <c r="GS792" s="98"/>
      <c r="GT792" s="98"/>
      <c r="GU792" s="98"/>
      <c r="GV792" s="98"/>
      <c r="GW792" s="98"/>
      <c r="GX792" s="98"/>
      <c r="GY792" s="98"/>
      <c r="GZ792" s="98"/>
      <c r="HA792" s="98"/>
      <c r="HB792" s="98"/>
      <c r="HC792" s="98"/>
      <c r="HD792" s="98"/>
      <c r="HE792" s="98"/>
      <c r="HF792" s="98"/>
      <c r="HG792" s="98"/>
      <c r="HH792" s="98"/>
      <c r="HI792" s="98"/>
      <c r="HJ792" s="98"/>
      <c r="HK792" s="98"/>
      <c r="HL792" s="98"/>
      <c r="HM792" s="98"/>
      <c r="HN792" s="98"/>
      <c r="HO792" s="98"/>
      <c r="HP792" s="98"/>
      <c r="HQ792" s="98"/>
      <c r="HR792" s="98"/>
      <c r="HS792" s="98"/>
      <c r="HT792" s="98"/>
      <c r="HU792" s="98"/>
      <c r="HV792" s="98"/>
      <c r="HW792" s="98"/>
      <c r="HX792" s="98"/>
      <c r="HY792" s="98"/>
    </row>
    <row r="793" spans="1:233" s="47" customFormat="1" ht="403.2" customHeight="1" x14ac:dyDescent="0.25">
      <c r="A793" s="761">
        <v>2990</v>
      </c>
      <c r="B793" s="435" t="s">
        <v>4257</v>
      </c>
      <c r="C793" s="762" t="s">
        <v>4258</v>
      </c>
      <c r="D793" s="763" t="s">
        <v>4259</v>
      </c>
      <c r="E793" s="766" t="s">
        <v>4268</v>
      </c>
      <c r="F793" s="776" t="s">
        <v>4518</v>
      </c>
      <c r="G793" s="766" t="s">
        <v>4269</v>
      </c>
      <c r="H793" s="762">
        <v>2011</v>
      </c>
      <c r="I793" s="736" t="s">
        <v>4270</v>
      </c>
      <c r="J793" s="767">
        <v>244920</v>
      </c>
      <c r="K793" s="528" t="s">
        <v>6781</v>
      </c>
      <c r="L793" s="736" t="s">
        <v>4271</v>
      </c>
      <c r="M793" s="736" t="s">
        <v>4272</v>
      </c>
      <c r="N793" s="736" t="s">
        <v>4273</v>
      </c>
      <c r="O793" s="736" t="s">
        <v>4274</v>
      </c>
      <c r="P793" s="765" t="s">
        <v>4275</v>
      </c>
      <c r="Q793" s="768">
        <v>22.35</v>
      </c>
      <c r="R793" s="768"/>
      <c r="S793" s="768">
        <v>2.9310344827586206</v>
      </c>
      <c r="T793" s="768">
        <v>22.35</v>
      </c>
      <c r="U793" s="768">
        <v>25.281034482758621</v>
      </c>
      <c r="V793" s="762">
        <v>100</v>
      </c>
      <c r="W793" s="762">
        <v>100</v>
      </c>
      <c r="X793" s="541" t="s">
        <v>4266</v>
      </c>
      <c r="Y793" s="434"/>
      <c r="Z793" s="434"/>
      <c r="AA793" s="434"/>
      <c r="AB793" s="762">
        <v>66</v>
      </c>
      <c r="AC793" s="434"/>
      <c r="AD793" s="768">
        <v>12.57</v>
      </c>
      <c r="AE793" s="769">
        <v>5</v>
      </c>
      <c r="AF793" s="703">
        <v>100</v>
      </c>
      <c r="AG793" s="770" t="s">
        <v>4276</v>
      </c>
      <c r="AH793" s="771" t="s">
        <v>4277</v>
      </c>
      <c r="AI793" s="706">
        <v>90</v>
      </c>
      <c r="AJ793" s="772" t="s">
        <v>4278</v>
      </c>
      <c r="AK793" s="773" t="s">
        <v>4279</v>
      </c>
      <c r="AL793" s="440">
        <v>10</v>
      </c>
      <c r="AM793" s="772"/>
      <c r="AN793" s="773"/>
      <c r="AO793" s="440"/>
      <c r="AP793" s="772"/>
      <c r="AQ793" s="773"/>
      <c r="AR793" s="440"/>
      <c r="AS793" s="772"/>
      <c r="AT793" s="774"/>
      <c r="AU793" s="442"/>
      <c r="AV793" s="775"/>
      <c r="AW793" s="762"/>
      <c r="AX793" s="444"/>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c r="CN793" s="98"/>
      <c r="CO793" s="98"/>
      <c r="CP793" s="98"/>
      <c r="CQ793" s="98"/>
      <c r="CR793" s="98"/>
      <c r="CS793" s="98"/>
      <c r="CT793" s="98"/>
      <c r="CU793" s="98"/>
      <c r="CV793" s="98"/>
      <c r="CW793" s="98"/>
      <c r="CX793" s="98"/>
      <c r="CY793" s="98"/>
      <c r="CZ793" s="98"/>
      <c r="DA793" s="98"/>
      <c r="DB793" s="98"/>
      <c r="DC793" s="98"/>
      <c r="DD793" s="98"/>
      <c r="DE793" s="98"/>
      <c r="DF793" s="98"/>
      <c r="DG793" s="98"/>
      <c r="DH793" s="98"/>
      <c r="DI793" s="98"/>
      <c r="DJ793" s="98"/>
      <c r="DK793" s="98"/>
      <c r="DL793" s="98"/>
      <c r="DM793" s="98"/>
      <c r="DN793" s="98"/>
      <c r="DO793" s="98"/>
      <c r="DP793" s="98"/>
      <c r="DQ793" s="98"/>
      <c r="DR793" s="98"/>
      <c r="DS793" s="98"/>
      <c r="DT793" s="98"/>
      <c r="DU793" s="98"/>
      <c r="DV793" s="98"/>
      <c r="DW793" s="98"/>
      <c r="DX793" s="98"/>
      <c r="DY793" s="98"/>
      <c r="DZ793" s="98"/>
      <c r="EA793" s="98"/>
      <c r="EB793" s="98"/>
      <c r="EC793" s="98"/>
      <c r="ED793" s="98"/>
      <c r="EE793" s="98"/>
      <c r="EF793" s="98"/>
      <c r="EG793" s="98"/>
      <c r="EH793" s="98"/>
      <c r="EI793" s="98"/>
      <c r="EJ793" s="98"/>
      <c r="EK793" s="98"/>
      <c r="EL793" s="98"/>
      <c r="EM793" s="98"/>
      <c r="EN793" s="98"/>
      <c r="EO793" s="98"/>
      <c r="EP793" s="98"/>
      <c r="EQ793" s="98"/>
      <c r="ER793" s="98"/>
      <c r="ES793" s="98"/>
      <c r="ET793" s="98"/>
      <c r="EU793" s="98"/>
      <c r="EV793" s="98"/>
      <c r="EW793" s="98"/>
      <c r="EX793" s="98"/>
      <c r="EY793" s="98"/>
      <c r="EZ793" s="98"/>
      <c r="FA793" s="98"/>
      <c r="FB793" s="98"/>
      <c r="FC793" s="98"/>
      <c r="FD793" s="98"/>
      <c r="FE793" s="98"/>
      <c r="FF793" s="98"/>
      <c r="FG793" s="98"/>
      <c r="FH793" s="98"/>
      <c r="FI793" s="98"/>
      <c r="FJ793" s="98"/>
      <c r="FK793" s="98"/>
      <c r="FL793" s="98"/>
      <c r="FM793" s="98"/>
      <c r="FN793" s="98"/>
      <c r="FO793" s="98"/>
      <c r="FP793" s="98"/>
      <c r="FQ793" s="98"/>
      <c r="FR793" s="98"/>
      <c r="FS793" s="98"/>
      <c r="FT793" s="98"/>
      <c r="FU793" s="98"/>
      <c r="FV793" s="98"/>
      <c r="FW793" s="98"/>
      <c r="FX793" s="98"/>
      <c r="FY793" s="98"/>
      <c r="FZ793" s="98"/>
      <c r="GA793" s="98"/>
      <c r="GB793" s="98"/>
      <c r="GC793" s="98"/>
      <c r="GD793" s="98"/>
      <c r="GE793" s="98"/>
      <c r="GF793" s="98"/>
      <c r="GG793" s="98"/>
      <c r="GH793" s="98"/>
      <c r="GI793" s="98"/>
      <c r="GJ793" s="98"/>
      <c r="GK793" s="98"/>
      <c r="GL793" s="98"/>
      <c r="GM793" s="98"/>
      <c r="GN793" s="98"/>
      <c r="GO793" s="98"/>
      <c r="GP793" s="98"/>
      <c r="GQ793" s="98"/>
      <c r="GR793" s="98"/>
      <c r="GS793" s="98"/>
      <c r="GT793" s="98"/>
      <c r="GU793" s="98"/>
      <c r="GV793" s="98"/>
      <c r="GW793" s="98"/>
      <c r="GX793" s="98"/>
      <c r="GY793" s="98"/>
      <c r="GZ793" s="98"/>
      <c r="HA793" s="98"/>
      <c r="HB793" s="98"/>
      <c r="HC793" s="98"/>
      <c r="HD793" s="98"/>
      <c r="HE793" s="98"/>
      <c r="HF793" s="98"/>
      <c r="HG793" s="98"/>
      <c r="HH793" s="98"/>
      <c r="HI793" s="98"/>
      <c r="HJ793" s="98"/>
      <c r="HK793" s="98"/>
      <c r="HL793" s="98"/>
      <c r="HM793" s="98"/>
      <c r="HN793" s="98"/>
      <c r="HO793" s="98"/>
      <c r="HP793" s="98"/>
      <c r="HQ793" s="98"/>
      <c r="HR793" s="98"/>
      <c r="HS793" s="98"/>
      <c r="HT793" s="98"/>
      <c r="HU793" s="98"/>
      <c r="HV793" s="98"/>
      <c r="HW793" s="98"/>
      <c r="HX793" s="98"/>
      <c r="HY793" s="98"/>
    </row>
    <row r="794" spans="1:233" s="47" customFormat="1" ht="286.2" customHeight="1" x14ac:dyDescent="0.25">
      <c r="A794" s="761">
        <v>2990</v>
      </c>
      <c r="B794" s="435" t="s">
        <v>4257</v>
      </c>
      <c r="C794" s="762" t="s">
        <v>4258</v>
      </c>
      <c r="D794" s="763" t="s">
        <v>4259</v>
      </c>
      <c r="E794" s="766" t="s">
        <v>4268</v>
      </c>
      <c r="F794" s="776" t="s">
        <v>4518</v>
      </c>
      <c r="G794" s="766" t="s">
        <v>4280</v>
      </c>
      <c r="H794" s="762">
        <v>2011</v>
      </c>
      <c r="I794" s="736" t="s">
        <v>4281</v>
      </c>
      <c r="J794" s="767">
        <v>244920</v>
      </c>
      <c r="K794" s="528" t="s">
        <v>6781</v>
      </c>
      <c r="L794" s="736" t="s">
        <v>4271</v>
      </c>
      <c r="M794" s="736" t="s">
        <v>4272</v>
      </c>
      <c r="N794" s="736" t="s">
        <v>4282</v>
      </c>
      <c r="O794" s="736" t="s">
        <v>4283</v>
      </c>
      <c r="P794" s="765" t="s">
        <v>4284</v>
      </c>
      <c r="Q794" s="768">
        <v>22.35</v>
      </c>
      <c r="R794" s="768"/>
      <c r="S794" s="768">
        <v>2.9310344827586206</v>
      </c>
      <c r="T794" s="768">
        <v>22.35</v>
      </c>
      <c r="U794" s="768">
        <v>25.281034482758621</v>
      </c>
      <c r="V794" s="762">
        <v>100</v>
      </c>
      <c r="W794" s="762">
        <v>100</v>
      </c>
      <c r="X794" s="541" t="s">
        <v>4266</v>
      </c>
      <c r="Y794" s="434"/>
      <c r="Z794" s="434"/>
      <c r="AA794" s="434"/>
      <c r="AB794" s="762">
        <v>66</v>
      </c>
      <c r="AC794" s="434"/>
      <c r="AD794" s="768">
        <v>12.57</v>
      </c>
      <c r="AE794" s="769">
        <v>5</v>
      </c>
      <c r="AF794" s="703">
        <v>100</v>
      </c>
      <c r="AG794" s="770" t="s">
        <v>4276</v>
      </c>
      <c r="AH794" s="771" t="s">
        <v>4277</v>
      </c>
      <c r="AI794" s="706">
        <v>90</v>
      </c>
      <c r="AJ794" s="772" t="s">
        <v>4278</v>
      </c>
      <c r="AK794" s="773" t="s">
        <v>4279</v>
      </c>
      <c r="AL794" s="440">
        <v>10</v>
      </c>
      <c r="AM794" s="772"/>
      <c r="AN794" s="773"/>
      <c r="AO794" s="440"/>
      <c r="AP794" s="772"/>
      <c r="AQ794" s="773"/>
      <c r="AR794" s="440"/>
      <c r="AS794" s="772"/>
      <c r="AT794" s="774"/>
      <c r="AU794" s="442"/>
      <c r="AV794" s="775"/>
      <c r="AW794" s="762"/>
      <c r="AX794" s="444"/>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c r="CN794" s="98"/>
      <c r="CO794" s="98"/>
      <c r="CP794" s="98"/>
      <c r="CQ794" s="98"/>
      <c r="CR794" s="98"/>
      <c r="CS794" s="98"/>
      <c r="CT794" s="98"/>
      <c r="CU794" s="98"/>
      <c r="CV794" s="98"/>
      <c r="CW794" s="98"/>
      <c r="CX794" s="98"/>
      <c r="CY794" s="98"/>
      <c r="CZ794" s="98"/>
      <c r="DA794" s="98"/>
      <c r="DB794" s="98"/>
      <c r="DC794" s="98"/>
      <c r="DD794" s="98"/>
      <c r="DE794" s="98"/>
      <c r="DF794" s="98"/>
      <c r="DG794" s="98"/>
      <c r="DH794" s="98"/>
      <c r="DI794" s="98"/>
      <c r="DJ794" s="98"/>
      <c r="DK794" s="98"/>
      <c r="DL794" s="98"/>
      <c r="DM794" s="98"/>
      <c r="DN794" s="98"/>
      <c r="DO794" s="98"/>
      <c r="DP794" s="98"/>
      <c r="DQ794" s="98"/>
      <c r="DR794" s="98"/>
      <c r="DS794" s="98"/>
      <c r="DT794" s="98"/>
      <c r="DU794" s="98"/>
      <c r="DV794" s="98"/>
      <c r="DW794" s="98"/>
      <c r="DX794" s="98"/>
      <c r="DY794" s="98"/>
      <c r="DZ794" s="98"/>
      <c r="EA794" s="98"/>
      <c r="EB794" s="98"/>
      <c r="EC794" s="98"/>
      <c r="ED794" s="98"/>
      <c r="EE794" s="98"/>
      <c r="EF794" s="98"/>
      <c r="EG794" s="98"/>
      <c r="EH794" s="98"/>
      <c r="EI794" s="98"/>
      <c r="EJ794" s="98"/>
      <c r="EK794" s="98"/>
      <c r="EL794" s="98"/>
      <c r="EM794" s="98"/>
      <c r="EN794" s="98"/>
      <c r="EO794" s="98"/>
      <c r="EP794" s="98"/>
      <c r="EQ794" s="98"/>
      <c r="ER794" s="98"/>
      <c r="ES794" s="98"/>
      <c r="ET794" s="98"/>
      <c r="EU794" s="98"/>
      <c r="EV794" s="98"/>
      <c r="EW794" s="98"/>
      <c r="EX794" s="98"/>
      <c r="EY794" s="98"/>
      <c r="EZ794" s="98"/>
      <c r="FA794" s="98"/>
      <c r="FB794" s="98"/>
      <c r="FC794" s="98"/>
      <c r="FD794" s="98"/>
      <c r="FE794" s="98"/>
      <c r="FF794" s="98"/>
      <c r="FG794" s="98"/>
      <c r="FH794" s="98"/>
      <c r="FI794" s="98"/>
      <c r="FJ794" s="98"/>
      <c r="FK794" s="98"/>
      <c r="FL794" s="98"/>
      <c r="FM794" s="98"/>
      <c r="FN794" s="98"/>
      <c r="FO794" s="98"/>
      <c r="FP794" s="98"/>
      <c r="FQ794" s="98"/>
      <c r="FR794" s="98"/>
      <c r="FS794" s="98"/>
      <c r="FT794" s="98"/>
      <c r="FU794" s="98"/>
      <c r="FV794" s="98"/>
      <c r="FW794" s="98"/>
      <c r="FX794" s="98"/>
      <c r="FY794" s="98"/>
      <c r="FZ794" s="98"/>
      <c r="GA794" s="98"/>
      <c r="GB794" s="98"/>
      <c r="GC794" s="98"/>
      <c r="GD794" s="98"/>
      <c r="GE794" s="98"/>
      <c r="GF794" s="98"/>
      <c r="GG794" s="98"/>
      <c r="GH794" s="98"/>
      <c r="GI794" s="98"/>
      <c r="GJ794" s="98"/>
      <c r="GK794" s="98"/>
      <c r="GL794" s="98"/>
      <c r="GM794" s="98"/>
      <c r="GN794" s="98"/>
      <c r="GO794" s="98"/>
      <c r="GP794" s="98"/>
      <c r="GQ794" s="98"/>
      <c r="GR794" s="98"/>
      <c r="GS794" s="98"/>
      <c r="GT794" s="98"/>
      <c r="GU794" s="98"/>
      <c r="GV794" s="98"/>
      <c r="GW794" s="98"/>
      <c r="GX794" s="98"/>
      <c r="GY794" s="98"/>
      <c r="GZ794" s="98"/>
      <c r="HA794" s="98"/>
      <c r="HB794" s="98"/>
      <c r="HC794" s="98"/>
      <c r="HD794" s="98"/>
      <c r="HE794" s="98"/>
      <c r="HF794" s="98"/>
      <c r="HG794" s="98"/>
      <c r="HH794" s="98"/>
      <c r="HI794" s="98"/>
      <c r="HJ794" s="98"/>
      <c r="HK794" s="98"/>
      <c r="HL794" s="98"/>
      <c r="HM794" s="98"/>
      <c r="HN794" s="98"/>
      <c r="HO794" s="98"/>
      <c r="HP794" s="98"/>
      <c r="HQ794" s="98"/>
      <c r="HR794" s="98"/>
      <c r="HS794" s="98"/>
      <c r="HT794" s="98"/>
      <c r="HU794" s="98"/>
      <c r="HV794" s="98"/>
      <c r="HW794" s="98"/>
      <c r="HX794" s="98"/>
      <c r="HY794" s="98"/>
    </row>
    <row r="795" spans="1:233" s="47" customFormat="1" ht="351" customHeight="1" x14ac:dyDescent="0.25">
      <c r="A795" s="761">
        <v>2990</v>
      </c>
      <c r="B795" s="435" t="s">
        <v>4257</v>
      </c>
      <c r="C795" s="762" t="s">
        <v>4258</v>
      </c>
      <c r="D795" s="763" t="s">
        <v>4259</v>
      </c>
      <c r="E795" s="766" t="s">
        <v>2455</v>
      </c>
      <c r="F795" s="776" t="s">
        <v>4519</v>
      </c>
      <c r="G795" s="777" t="s">
        <v>4285</v>
      </c>
      <c r="H795" s="762">
        <v>2010</v>
      </c>
      <c r="I795" s="736" t="s">
        <v>4286</v>
      </c>
      <c r="J795" s="767">
        <v>159981.9</v>
      </c>
      <c r="K795" s="528" t="s">
        <v>6781</v>
      </c>
      <c r="L795" s="736" t="s">
        <v>4287</v>
      </c>
      <c r="M795" s="736" t="s">
        <v>4288</v>
      </c>
      <c r="N795" s="778" t="s">
        <v>8567</v>
      </c>
      <c r="O795" s="778" t="s">
        <v>4289</v>
      </c>
      <c r="P795" s="765" t="s">
        <v>4290</v>
      </c>
      <c r="Q795" s="768">
        <v>22.35</v>
      </c>
      <c r="R795" s="768"/>
      <c r="S795" s="768">
        <v>10.536398467432949</v>
      </c>
      <c r="T795" s="768">
        <v>22.35</v>
      </c>
      <c r="U795" s="768">
        <v>32.886398467432954</v>
      </c>
      <c r="V795" s="762">
        <v>100</v>
      </c>
      <c r="W795" s="762">
        <v>100</v>
      </c>
      <c r="X795" s="541" t="s">
        <v>4266</v>
      </c>
      <c r="Y795" s="434"/>
      <c r="Z795" s="434"/>
      <c r="AA795" s="434"/>
      <c r="AB795" s="762">
        <v>66</v>
      </c>
      <c r="AC795" s="434"/>
      <c r="AD795" s="768">
        <v>12.57</v>
      </c>
      <c r="AE795" s="769">
        <v>3</v>
      </c>
      <c r="AF795" s="703">
        <v>100</v>
      </c>
      <c r="AG795" s="770" t="s">
        <v>2454</v>
      </c>
      <c r="AH795" s="771" t="s">
        <v>4291</v>
      </c>
      <c r="AI795" s="706">
        <v>80</v>
      </c>
      <c r="AJ795" s="772" t="s">
        <v>4278</v>
      </c>
      <c r="AK795" s="773" t="s">
        <v>4279</v>
      </c>
      <c r="AL795" s="440">
        <v>10</v>
      </c>
      <c r="AM795" s="772" t="s">
        <v>4292</v>
      </c>
      <c r="AN795" s="773" t="s">
        <v>4291</v>
      </c>
      <c r="AO795" s="440">
        <v>10</v>
      </c>
      <c r="AP795" s="772"/>
      <c r="AQ795" s="773"/>
      <c r="AR795" s="440"/>
      <c r="AS795" s="772"/>
      <c r="AT795" s="774"/>
      <c r="AU795" s="442"/>
      <c r="AV795" s="775"/>
      <c r="AW795" s="762"/>
      <c r="AX795" s="444"/>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c r="CN795" s="98"/>
      <c r="CO795" s="98"/>
      <c r="CP795" s="98"/>
      <c r="CQ795" s="98"/>
      <c r="CR795" s="98"/>
      <c r="CS795" s="98"/>
      <c r="CT795" s="98"/>
      <c r="CU795" s="98"/>
      <c r="CV795" s="98"/>
      <c r="CW795" s="98"/>
      <c r="CX795" s="98"/>
      <c r="CY795" s="98"/>
      <c r="CZ795" s="98"/>
      <c r="DA795" s="98"/>
      <c r="DB795" s="98"/>
      <c r="DC795" s="98"/>
      <c r="DD795" s="98"/>
      <c r="DE795" s="98"/>
      <c r="DF795" s="98"/>
      <c r="DG795" s="98"/>
      <c r="DH795" s="98"/>
      <c r="DI795" s="98"/>
      <c r="DJ795" s="98"/>
      <c r="DK795" s="98"/>
      <c r="DL795" s="98"/>
      <c r="DM795" s="98"/>
      <c r="DN795" s="98"/>
      <c r="DO795" s="98"/>
      <c r="DP795" s="98"/>
      <c r="DQ795" s="98"/>
      <c r="DR795" s="98"/>
      <c r="DS795" s="98"/>
      <c r="DT795" s="98"/>
      <c r="DU795" s="98"/>
      <c r="DV795" s="98"/>
      <c r="DW795" s="98"/>
      <c r="DX795" s="98"/>
      <c r="DY795" s="98"/>
      <c r="DZ795" s="98"/>
      <c r="EA795" s="98"/>
      <c r="EB795" s="98"/>
      <c r="EC795" s="98"/>
      <c r="ED795" s="98"/>
      <c r="EE795" s="98"/>
      <c r="EF795" s="98"/>
      <c r="EG795" s="98"/>
      <c r="EH795" s="98"/>
      <c r="EI795" s="98"/>
      <c r="EJ795" s="98"/>
      <c r="EK795" s="98"/>
      <c r="EL795" s="98"/>
      <c r="EM795" s="98"/>
      <c r="EN795" s="98"/>
      <c r="EO795" s="98"/>
      <c r="EP795" s="98"/>
      <c r="EQ795" s="98"/>
      <c r="ER795" s="98"/>
      <c r="ES795" s="98"/>
      <c r="ET795" s="98"/>
      <c r="EU795" s="98"/>
      <c r="EV795" s="98"/>
      <c r="EW795" s="98"/>
      <c r="EX795" s="98"/>
      <c r="EY795" s="98"/>
      <c r="EZ795" s="98"/>
      <c r="FA795" s="98"/>
      <c r="FB795" s="98"/>
      <c r="FC795" s="98"/>
      <c r="FD795" s="98"/>
      <c r="FE795" s="98"/>
      <c r="FF795" s="98"/>
      <c r="FG795" s="98"/>
      <c r="FH795" s="98"/>
      <c r="FI795" s="98"/>
      <c r="FJ795" s="98"/>
      <c r="FK795" s="98"/>
      <c r="FL795" s="98"/>
      <c r="FM795" s="98"/>
      <c r="FN795" s="98"/>
      <c r="FO795" s="98"/>
      <c r="FP795" s="98"/>
      <c r="FQ795" s="98"/>
      <c r="FR795" s="98"/>
      <c r="FS795" s="98"/>
      <c r="FT795" s="98"/>
      <c r="FU795" s="98"/>
      <c r="FV795" s="98"/>
      <c r="FW795" s="98"/>
      <c r="FX795" s="98"/>
      <c r="FY795" s="98"/>
      <c r="FZ795" s="98"/>
      <c r="GA795" s="98"/>
      <c r="GB795" s="98"/>
      <c r="GC795" s="98"/>
      <c r="GD795" s="98"/>
      <c r="GE795" s="98"/>
      <c r="GF795" s="98"/>
      <c r="GG795" s="98"/>
      <c r="GH795" s="98"/>
      <c r="GI795" s="98"/>
      <c r="GJ795" s="98"/>
      <c r="GK795" s="98"/>
      <c r="GL795" s="98"/>
      <c r="GM795" s="98"/>
      <c r="GN795" s="98"/>
      <c r="GO795" s="98"/>
      <c r="GP795" s="98"/>
      <c r="GQ795" s="98"/>
      <c r="GR795" s="98"/>
      <c r="GS795" s="98"/>
      <c r="GT795" s="98"/>
      <c r="GU795" s="98"/>
      <c r="GV795" s="98"/>
      <c r="GW795" s="98"/>
      <c r="GX795" s="98"/>
      <c r="GY795" s="98"/>
      <c r="GZ795" s="98"/>
      <c r="HA795" s="98"/>
      <c r="HB795" s="98"/>
      <c r="HC795" s="98"/>
      <c r="HD795" s="98"/>
      <c r="HE795" s="98"/>
      <c r="HF795" s="98"/>
      <c r="HG795" s="98"/>
      <c r="HH795" s="98"/>
      <c r="HI795" s="98"/>
      <c r="HJ795" s="98"/>
      <c r="HK795" s="98"/>
      <c r="HL795" s="98"/>
      <c r="HM795" s="98"/>
      <c r="HN795" s="98"/>
      <c r="HO795" s="98"/>
      <c r="HP795" s="98"/>
      <c r="HQ795" s="98"/>
      <c r="HR795" s="98"/>
      <c r="HS795" s="98"/>
      <c r="HT795" s="98"/>
      <c r="HU795" s="98"/>
      <c r="HV795" s="98"/>
      <c r="HW795" s="98"/>
      <c r="HX795" s="98"/>
      <c r="HY795" s="98"/>
    </row>
    <row r="796" spans="1:233" s="47" customFormat="1" ht="77.95" customHeight="1" x14ac:dyDescent="0.25">
      <c r="A796" s="761">
        <v>2990</v>
      </c>
      <c r="B796" s="435" t="s">
        <v>4257</v>
      </c>
      <c r="C796" s="762" t="s">
        <v>4258</v>
      </c>
      <c r="D796" s="763" t="s">
        <v>4259</v>
      </c>
      <c r="E796" s="766" t="s">
        <v>2455</v>
      </c>
      <c r="F796" s="776" t="s">
        <v>4519</v>
      </c>
      <c r="G796" s="777" t="s">
        <v>4293</v>
      </c>
      <c r="H796" s="762">
        <v>2011</v>
      </c>
      <c r="I796" s="736" t="s">
        <v>4294</v>
      </c>
      <c r="J796" s="767">
        <v>175336.82</v>
      </c>
      <c r="K796" s="528" t="s">
        <v>6781</v>
      </c>
      <c r="L796" s="736" t="s">
        <v>4287</v>
      </c>
      <c r="M796" s="736" t="s">
        <v>4288</v>
      </c>
      <c r="N796" s="778" t="s">
        <v>4295</v>
      </c>
      <c r="O796" s="778" t="s">
        <v>4296</v>
      </c>
      <c r="P796" s="765" t="s">
        <v>4297</v>
      </c>
      <c r="Q796" s="768">
        <v>22.35</v>
      </c>
      <c r="R796" s="768"/>
      <c r="S796" s="768">
        <v>10.536398467432949</v>
      </c>
      <c r="T796" s="768">
        <v>22.35</v>
      </c>
      <c r="U796" s="768">
        <v>32.886398467432954</v>
      </c>
      <c r="V796" s="762">
        <v>100</v>
      </c>
      <c r="W796" s="762">
        <v>100</v>
      </c>
      <c r="X796" s="541" t="s">
        <v>4266</v>
      </c>
      <c r="Y796" s="434"/>
      <c r="Z796" s="434"/>
      <c r="AA796" s="434"/>
      <c r="AB796" s="762">
        <v>66</v>
      </c>
      <c r="AC796" s="434"/>
      <c r="AD796" s="768">
        <v>12.57</v>
      </c>
      <c r="AE796" s="769">
        <v>5</v>
      </c>
      <c r="AF796" s="703">
        <v>100</v>
      </c>
      <c r="AG796" s="770" t="s">
        <v>2454</v>
      </c>
      <c r="AH796" s="771" t="s">
        <v>4291</v>
      </c>
      <c r="AI796" s="706">
        <v>80</v>
      </c>
      <c r="AJ796" s="772" t="s">
        <v>4278</v>
      </c>
      <c r="AK796" s="773" t="s">
        <v>4279</v>
      </c>
      <c r="AL796" s="440">
        <v>10</v>
      </c>
      <c r="AM796" s="772" t="s">
        <v>4292</v>
      </c>
      <c r="AN796" s="773" t="s">
        <v>4291</v>
      </c>
      <c r="AO796" s="440">
        <v>10</v>
      </c>
      <c r="AP796" s="772"/>
      <c r="AQ796" s="773"/>
      <c r="AR796" s="440"/>
      <c r="AS796" s="772"/>
      <c r="AT796" s="774"/>
      <c r="AU796" s="442"/>
      <c r="AV796" s="775"/>
      <c r="AW796" s="762"/>
      <c r="AX796" s="444"/>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c r="CN796" s="98"/>
      <c r="CO796" s="98"/>
      <c r="CP796" s="98"/>
      <c r="CQ796" s="98"/>
      <c r="CR796" s="98"/>
      <c r="CS796" s="98"/>
      <c r="CT796" s="98"/>
      <c r="CU796" s="98"/>
      <c r="CV796" s="98"/>
      <c r="CW796" s="98"/>
      <c r="CX796" s="98"/>
      <c r="CY796" s="98"/>
      <c r="CZ796" s="98"/>
      <c r="DA796" s="98"/>
      <c r="DB796" s="98"/>
      <c r="DC796" s="98"/>
      <c r="DD796" s="98"/>
      <c r="DE796" s="98"/>
      <c r="DF796" s="98"/>
      <c r="DG796" s="98"/>
      <c r="DH796" s="98"/>
      <c r="DI796" s="98"/>
      <c r="DJ796" s="98"/>
      <c r="DK796" s="98"/>
      <c r="DL796" s="98"/>
      <c r="DM796" s="98"/>
      <c r="DN796" s="98"/>
      <c r="DO796" s="98"/>
      <c r="DP796" s="98"/>
      <c r="DQ796" s="98"/>
      <c r="DR796" s="98"/>
      <c r="DS796" s="98"/>
      <c r="DT796" s="98"/>
      <c r="DU796" s="98"/>
      <c r="DV796" s="98"/>
      <c r="DW796" s="98"/>
      <c r="DX796" s="98"/>
      <c r="DY796" s="98"/>
      <c r="DZ796" s="98"/>
      <c r="EA796" s="98"/>
      <c r="EB796" s="98"/>
      <c r="EC796" s="98"/>
      <c r="ED796" s="98"/>
      <c r="EE796" s="98"/>
      <c r="EF796" s="98"/>
      <c r="EG796" s="98"/>
      <c r="EH796" s="98"/>
      <c r="EI796" s="98"/>
      <c r="EJ796" s="98"/>
      <c r="EK796" s="98"/>
      <c r="EL796" s="98"/>
      <c r="EM796" s="98"/>
      <c r="EN796" s="98"/>
      <c r="EO796" s="98"/>
      <c r="EP796" s="98"/>
      <c r="EQ796" s="98"/>
      <c r="ER796" s="98"/>
      <c r="ES796" s="98"/>
      <c r="ET796" s="98"/>
      <c r="EU796" s="98"/>
      <c r="EV796" s="98"/>
      <c r="EW796" s="98"/>
      <c r="EX796" s="98"/>
      <c r="EY796" s="98"/>
      <c r="EZ796" s="98"/>
      <c r="FA796" s="98"/>
      <c r="FB796" s="98"/>
      <c r="FC796" s="98"/>
      <c r="FD796" s="98"/>
      <c r="FE796" s="98"/>
      <c r="FF796" s="98"/>
      <c r="FG796" s="98"/>
      <c r="FH796" s="98"/>
      <c r="FI796" s="98"/>
      <c r="FJ796" s="98"/>
      <c r="FK796" s="98"/>
      <c r="FL796" s="98"/>
      <c r="FM796" s="98"/>
      <c r="FN796" s="98"/>
      <c r="FO796" s="98"/>
      <c r="FP796" s="98"/>
      <c r="FQ796" s="98"/>
      <c r="FR796" s="98"/>
      <c r="FS796" s="98"/>
      <c r="FT796" s="98"/>
      <c r="FU796" s="98"/>
      <c r="FV796" s="98"/>
      <c r="FW796" s="98"/>
      <c r="FX796" s="98"/>
      <c r="FY796" s="98"/>
      <c r="FZ796" s="98"/>
      <c r="GA796" s="98"/>
      <c r="GB796" s="98"/>
      <c r="GC796" s="98"/>
      <c r="GD796" s="98"/>
      <c r="GE796" s="98"/>
      <c r="GF796" s="98"/>
      <c r="GG796" s="98"/>
      <c r="GH796" s="98"/>
      <c r="GI796" s="98"/>
      <c r="GJ796" s="98"/>
      <c r="GK796" s="98"/>
      <c r="GL796" s="98"/>
      <c r="GM796" s="98"/>
      <c r="GN796" s="98"/>
      <c r="GO796" s="98"/>
      <c r="GP796" s="98"/>
      <c r="GQ796" s="98"/>
      <c r="GR796" s="98"/>
      <c r="GS796" s="98"/>
      <c r="GT796" s="98"/>
      <c r="GU796" s="98"/>
      <c r="GV796" s="98"/>
      <c r="GW796" s="98"/>
      <c r="GX796" s="98"/>
      <c r="GY796" s="98"/>
      <c r="GZ796" s="98"/>
      <c r="HA796" s="98"/>
      <c r="HB796" s="98"/>
      <c r="HC796" s="98"/>
      <c r="HD796" s="98"/>
      <c r="HE796" s="98"/>
      <c r="HF796" s="98"/>
      <c r="HG796" s="98"/>
      <c r="HH796" s="98"/>
      <c r="HI796" s="98"/>
      <c r="HJ796" s="98"/>
      <c r="HK796" s="98"/>
      <c r="HL796" s="98"/>
      <c r="HM796" s="98"/>
      <c r="HN796" s="98"/>
      <c r="HO796" s="98"/>
      <c r="HP796" s="98"/>
      <c r="HQ796" s="98"/>
      <c r="HR796" s="98"/>
      <c r="HS796" s="98"/>
      <c r="HT796" s="98"/>
      <c r="HU796" s="98"/>
      <c r="HV796" s="98"/>
      <c r="HW796" s="98"/>
      <c r="HX796" s="98"/>
      <c r="HY796" s="98"/>
    </row>
    <row r="797" spans="1:233" s="47" customFormat="1" ht="77.95" customHeight="1" x14ac:dyDescent="0.25">
      <c r="A797" s="761">
        <v>2990</v>
      </c>
      <c r="B797" s="435" t="s">
        <v>4257</v>
      </c>
      <c r="C797" s="762" t="s">
        <v>4258</v>
      </c>
      <c r="D797" s="763" t="s">
        <v>4259</v>
      </c>
      <c r="E797" s="766" t="s">
        <v>2455</v>
      </c>
      <c r="F797" s="776" t="s">
        <v>4519</v>
      </c>
      <c r="G797" s="777" t="s">
        <v>4298</v>
      </c>
      <c r="H797" s="762">
        <v>2011</v>
      </c>
      <c r="I797" s="736" t="s">
        <v>4299</v>
      </c>
      <c r="J797" s="767">
        <v>179156.45</v>
      </c>
      <c r="K797" s="528" t="s">
        <v>6781</v>
      </c>
      <c r="L797" s="736" t="s">
        <v>4287</v>
      </c>
      <c r="M797" s="736" t="s">
        <v>4288</v>
      </c>
      <c r="N797" s="778" t="s">
        <v>4295</v>
      </c>
      <c r="O797" s="778" t="s">
        <v>4296</v>
      </c>
      <c r="P797" s="765" t="s">
        <v>4300</v>
      </c>
      <c r="Q797" s="768">
        <v>22.35</v>
      </c>
      <c r="R797" s="768"/>
      <c r="S797" s="768">
        <v>10.536398467432949</v>
      </c>
      <c r="T797" s="768">
        <v>22.35</v>
      </c>
      <c r="U797" s="768">
        <v>32.886398467432954</v>
      </c>
      <c r="V797" s="762">
        <v>100</v>
      </c>
      <c r="W797" s="762">
        <v>100</v>
      </c>
      <c r="X797" s="541" t="s">
        <v>4266</v>
      </c>
      <c r="Y797" s="434"/>
      <c r="Z797" s="434"/>
      <c r="AA797" s="434"/>
      <c r="AB797" s="762">
        <v>66</v>
      </c>
      <c r="AC797" s="434"/>
      <c r="AD797" s="768">
        <v>12.57</v>
      </c>
      <c r="AE797" s="769">
        <v>5</v>
      </c>
      <c r="AF797" s="703">
        <v>100</v>
      </c>
      <c r="AG797" s="770" t="s">
        <v>2454</v>
      </c>
      <c r="AH797" s="771" t="s">
        <v>4291</v>
      </c>
      <c r="AI797" s="706">
        <v>80</v>
      </c>
      <c r="AJ797" s="772" t="s">
        <v>4278</v>
      </c>
      <c r="AK797" s="773" t="s">
        <v>4279</v>
      </c>
      <c r="AL797" s="440">
        <v>10</v>
      </c>
      <c r="AM797" s="772" t="s">
        <v>4292</v>
      </c>
      <c r="AN797" s="773" t="s">
        <v>4291</v>
      </c>
      <c r="AO797" s="440">
        <v>10</v>
      </c>
      <c r="AP797" s="772"/>
      <c r="AQ797" s="773"/>
      <c r="AR797" s="440"/>
      <c r="AS797" s="772"/>
      <c r="AT797" s="774"/>
      <c r="AU797" s="442"/>
      <c r="AV797" s="775"/>
      <c r="AW797" s="762"/>
      <c r="AX797" s="444"/>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c r="CN797" s="98"/>
      <c r="CO797" s="98"/>
      <c r="CP797" s="98"/>
      <c r="CQ797" s="98"/>
      <c r="CR797" s="98"/>
      <c r="CS797" s="98"/>
      <c r="CT797" s="98"/>
      <c r="CU797" s="98"/>
      <c r="CV797" s="98"/>
      <c r="CW797" s="98"/>
      <c r="CX797" s="98"/>
      <c r="CY797" s="98"/>
      <c r="CZ797" s="98"/>
      <c r="DA797" s="98"/>
      <c r="DB797" s="98"/>
      <c r="DC797" s="98"/>
      <c r="DD797" s="98"/>
      <c r="DE797" s="98"/>
      <c r="DF797" s="98"/>
      <c r="DG797" s="98"/>
      <c r="DH797" s="98"/>
      <c r="DI797" s="98"/>
      <c r="DJ797" s="98"/>
      <c r="DK797" s="98"/>
      <c r="DL797" s="98"/>
      <c r="DM797" s="98"/>
      <c r="DN797" s="98"/>
      <c r="DO797" s="98"/>
      <c r="DP797" s="98"/>
      <c r="DQ797" s="98"/>
      <c r="DR797" s="98"/>
      <c r="DS797" s="98"/>
      <c r="DT797" s="98"/>
      <c r="DU797" s="98"/>
      <c r="DV797" s="98"/>
      <c r="DW797" s="98"/>
      <c r="DX797" s="98"/>
      <c r="DY797" s="98"/>
      <c r="DZ797" s="98"/>
      <c r="EA797" s="98"/>
      <c r="EB797" s="98"/>
      <c r="EC797" s="98"/>
      <c r="ED797" s="98"/>
      <c r="EE797" s="98"/>
      <c r="EF797" s="98"/>
      <c r="EG797" s="98"/>
      <c r="EH797" s="98"/>
      <c r="EI797" s="98"/>
      <c r="EJ797" s="98"/>
      <c r="EK797" s="98"/>
      <c r="EL797" s="98"/>
      <c r="EM797" s="98"/>
      <c r="EN797" s="98"/>
      <c r="EO797" s="98"/>
      <c r="EP797" s="98"/>
      <c r="EQ797" s="98"/>
      <c r="ER797" s="98"/>
      <c r="ES797" s="98"/>
      <c r="ET797" s="98"/>
      <c r="EU797" s="98"/>
      <c r="EV797" s="98"/>
      <c r="EW797" s="98"/>
      <c r="EX797" s="98"/>
      <c r="EY797" s="98"/>
      <c r="EZ797" s="98"/>
      <c r="FA797" s="98"/>
      <c r="FB797" s="98"/>
      <c r="FC797" s="98"/>
      <c r="FD797" s="98"/>
      <c r="FE797" s="98"/>
      <c r="FF797" s="98"/>
      <c r="FG797" s="98"/>
      <c r="FH797" s="98"/>
      <c r="FI797" s="98"/>
      <c r="FJ797" s="98"/>
      <c r="FK797" s="98"/>
      <c r="FL797" s="98"/>
      <c r="FM797" s="98"/>
      <c r="FN797" s="98"/>
      <c r="FO797" s="98"/>
      <c r="FP797" s="98"/>
      <c r="FQ797" s="98"/>
      <c r="FR797" s="98"/>
      <c r="FS797" s="98"/>
      <c r="FT797" s="98"/>
      <c r="FU797" s="98"/>
      <c r="FV797" s="98"/>
      <c r="FW797" s="98"/>
      <c r="FX797" s="98"/>
      <c r="FY797" s="98"/>
      <c r="FZ797" s="98"/>
      <c r="GA797" s="98"/>
      <c r="GB797" s="98"/>
      <c r="GC797" s="98"/>
      <c r="GD797" s="98"/>
      <c r="GE797" s="98"/>
      <c r="GF797" s="98"/>
      <c r="GG797" s="98"/>
      <c r="GH797" s="98"/>
      <c r="GI797" s="98"/>
      <c r="GJ797" s="98"/>
      <c r="GK797" s="98"/>
      <c r="GL797" s="98"/>
      <c r="GM797" s="98"/>
      <c r="GN797" s="98"/>
      <c r="GO797" s="98"/>
      <c r="GP797" s="98"/>
      <c r="GQ797" s="98"/>
      <c r="GR797" s="98"/>
      <c r="GS797" s="98"/>
      <c r="GT797" s="98"/>
      <c r="GU797" s="98"/>
      <c r="GV797" s="98"/>
      <c r="GW797" s="98"/>
      <c r="GX797" s="98"/>
      <c r="GY797" s="98"/>
      <c r="GZ797" s="98"/>
      <c r="HA797" s="98"/>
      <c r="HB797" s="98"/>
      <c r="HC797" s="98"/>
      <c r="HD797" s="98"/>
      <c r="HE797" s="98"/>
      <c r="HF797" s="98"/>
      <c r="HG797" s="98"/>
      <c r="HH797" s="98"/>
      <c r="HI797" s="98"/>
      <c r="HJ797" s="98"/>
      <c r="HK797" s="98"/>
      <c r="HL797" s="98"/>
      <c r="HM797" s="98"/>
      <c r="HN797" s="98"/>
      <c r="HO797" s="98"/>
      <c r="HP797" s="98"/>
      <c r="HQ797" s="98"/>
      <c r="HR797" s="98"/>
      <c r="HS797" s="98"/>
      <c r="HT797" s="98"/>
      <c r="HU797" s="98"/>
      <c r="HV797" s="98"/>
      <c r="HW797" s="98"/>
      <c r="HX797" s="98"/>
      <c r="HY797" s="98"/>
    </row>
    <row r="798" spans="1:233" s="47" customFormat="1" ht="77.95" customHeight="1" x14ac:dyDescent="0.25">
      <c r="A798" s="761">
        <v>2990</v>
      </c>
      <c r="B798" s="435" t="s">
        <v>4257</v>
      </c>
      <c r="C798" s="762" t="s">
        <v>4258</v>
      </c>
      <c r="D798" s="763" t="s">
        <v>4259</v>
      </c>
      <c r="E798" s="766" t="s">
        <v>2455</v>
      </c>
      <c r="F798" s="776" t="s">
        <v>4519</v>
      </c>
      <c r="G798" s="777" t="s">
        <v>4301</v>
      </c>
      <c r="H798" s="762">
        <v>2011</v>
      </c>
      <c r="I798" s="736" t="s">
        <v>4302</v>
      </c>
      <c r="J798" s="767">
        <v>102000</v>
      </c>
      <c r="K798" s="528" t="s">
        <v>6781</v>
      </c>
      <c r="L798" s="736" t="s">
        <v>4287</v>
      </c>
      <c r="M798" s="736" t="s">
        <v>4288</v>
      </c>
      <c r="N798" s="778" t="s">
        <v>4303</v>
      </c>
      <c r="O798" s="778" t="s">
        <v>4304</v>
      </c>
      <c r="P798" s="765" t="s">
        <v>4305</v>
      </c>
      <c r="Q798" s="768">
        <v>22.35</v>
      </c>
      <c r="R798" s="768"/>
      <c r="S798" s="768">
        <v>10.536398467432949</v>
      </c>
      <c r="T798" s="768">
        <v>22.35</v>
      </c>
      <c r="U798" s="768">
        <v>32.886398467432954</v>
      </c>
      <c r="V798" s="762">
        <v>100</v>
      </c>
      <c r="W798" s="762">
        <v>100</v>
      </c>
      <c r="X798" s="541" t="s">
        <v>4266</v>
      </c>
      <c r="Y798" s="434"/>
      <c r="Z798" s="434"/>
      <c r="AA798" s="434"/>
      <c r="AB798" s="762">
        <v>66</v>
      </c>
      <c r="AC798" s="434"/>
      <c r="AD798" s="768">
        <v>12.57</v>
      </c>
      <c r="AE798" s="769">
        <v>5</v>
      </c>
      <c r="AF798" s="703">
        <v>100</v>
      </c>
      <c r="AG798" s="770" t="s">
        <v>2454</v>
      </c>
      <c r="AH798" s="771" t="s">
        <v>4291</v>
      </c>
      <c r="AI798" s="706">
        <v>80</v>
      </c>
      <c r="AJ798" s="772" t="s">
        <v>4278</v>
      </c>
      <c r="AK798" s="773" t="s">
        <v>4279</v>
      </c>
      <c r="AL798" s="440">
        <v>10</v>
      </c>
      <c r="AM798" s="772" t="s">
        <v>4292</v>
      </c>
      <c r="AN798" s="773" t="s">
        <v>4291</v>
      </c>
      <c r="AO798" s="440">
        <v>10</v>
      </c>
      <c r="AP798" s="772"/>
      <c r="AQ798" s="773"/>
      <c r="AR798" s="440"/>
      <c r="AS798" s="772"/>
      <c r="AT798" s="774"/>
      <c r="AU798" s="442"/>
      <c r="AV798" s="775"/>
      <c r="AW798" s="762"/>
      <c r="AX798" s="444"/>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c r="CN798" s="98"/>
      <c r="CO798" s="98"/>
      <c r="CP798" s="98"/>
      <c r="CQ798" s="98"/>
      <c r="CR798" s="98"/>
      <c r="CS798" s="98"/>
      <c r="CT798" s="98"/>
      <c r="CU798" s="98"/>
      <c r="CV798" s="98"/>
      <c r="CW798" s="98"/>
      <c r="CX798" s="98"/>
      <c r="CY798" s="98"/>
      <c r="CZ798" s="98"/>
      <c r="DA798" s="98"/>
      <c r="DB798" s="98"/>
      <c r="DC798" s="98"/>
      <c r="DD798" s="98"/>
      <c r="DE798" s="98"/>
      <c r="DF798" s="98"/>
      <c r="DG798" s="98"/>
      <c r="DH798" s="98"/>
      <c r="DI798" s="98"/>
      <c r="DJ798" s="98"/>
      <c r="DK798" s="98"/>
      <c r="DL798" s="98"/>
      <c r="DM798" s="98"/>
      <c r="DN798" s="98"/>
      <c r="DO798" s="98"/>
      <c r="DP798" s="98"/>
      <c r="DQ798" s="98"/>
      <c r="DR798" s="98"/>
      <c r="DS798" s="98"/>
      <c r="DT798" s="98"/>
      <c r="DU798" s="98"/>
      <c r="DV798" s="98"/>
      <c r="DW798" s="98"/>
      <c r="DX798" s="98"/>
      <c r="DY798" s="98"/>
      <c r="DZ798" s="98"/>
      <c r="EA798" s="98"/>
      <c r="EB798" s="98"/>
      <c r="EC798" s="98"/>
      <c r="ED798" s="98"/>
      <c r="EE798" s="98"/>
      <c r="EF798" s="98"/>
      <c r="EG798" s="98"/>
      <c r="EH798" s="98"/>
      <c r="EI798" s="98"/>
      <c r="EJ798" s="98"/>
      <c r="EK798" s="98"/>
      <c r="EL798" s="98"/>
      <c r="EM798" s="98"/>
      <c r="EN798" s="98"/>
      <c r="EO798" s="98"/>
      <c r="EP798" s="98"/>
      <c r="EQ798" s="98"/>
      <c r="ER798" s="98"/>
      <c r="ES798" s="98"/>
      <c r="ET798" s="98"/>
      <c r="EU798" s="98"/>
      <c r="EV798" s="98"/>
      <c r="EW798" s="98"/>
      <c r="EX798" s="98"/>
      <c r="EY798" s="98"/>
      <c r="EZ798" s="98"/>
      <c r="FA798" s="98"/>
      <c r="FB798" s="98"/>
      <c r="FC798" s="98"/>
      <c r="FD798" s="98"/>
      <c r="FE798" s="98"/>
      <c r="FF798" s="98"/>
      <c r="FG798" s="98"/>
      <c r="FH798" s="98"/>
      <c r="FI798" s="98"/>
      <c r="FJ798" s="98"/>
      <c r="FK798" s="98"/>
      <c r="FL798" s="98"/>
      <c r="FM798" s="98"/>
      <c r="FN798" s="98"/>
      <c r="FO798" s="98"/>
      <c r="FP798" s="98"/>
      <c r="FQ798" s="98"/>
      <c r="FR798" s="98"/>
      <c r="FS798" s="98"/>
      <c r="FT798" s="98"/>
      <c r="FU798" s="98"/>
      <c r="FV798" s="98"/>
      <c r="FW798" s="98"/>
      <c r="FX798" s="98"/>
      <c r="FY798" s="98"/>
      <c r="FZ798" s="98"/>
      <c r="GA798" s="98"/>
      <c r="GB798" s="98"/>
      <c r="GC798" s="98"/>
      <c r="GD798" s="98"/>
      <c r="GE798" s="98"/>
      <c r="GF798" s="98"/>
      <c r="GG798" s="98"/>
      <c r="GH798" s="98"/>
      <c r="GI798" s="98"/>
      <c r="GJ798" s="98"/>
      <c r="GK798" s="98"/>
      <c r="GL798" s="98"/>
      <c r="GM798" s="98"/>
      <c r="GN798" s="98"/>
      <c r="GO798" s="98"/>
      <c r="GP798" s="98"/>
      <c r="GQ798" s="98"/>
      <c r="GR798" s="98"/>
      <c r="GS798" s="98"/>
      <c r="GT798" s="98"/>
      <c r="GU798" s="98"/>
      <c r="GV798" s="98"/>
      <c r="GW798" s="98"/>
      <c r="GX798" s="98"/>
      <c r="GY798" s="98"/>
      <c r="GZ798" s="98"/>
      <c r="HA798" s="98"/>
      <c r="HB798" s="98"/>
      <c r="HC798" s="98"/>
      <c r="HD798" s="98"/>
      <c r="HE798" s="98"/>
      <c r="HF798" s="98"/>
      <c r="HG798" s="98"/>
      <c r="HH798" s="98"/>
      <c r="HI798" s="98"/>
      <c r="HJ798" s="98"/>
      <c r="HK798" s="98"/>
      <c r="HL798" s="98"/>
      <c r="HM798" s="98"/>
      <c r="HN798" s="98"/>
      <c r="HO798" s="98"/>
      <c r="HP798" s="98"/>
      <c r="HQ798" s="98"/>
      <c r="HR798" s="98"/>
      <c r="HS798" s="98"/>
      <c r="HT798" s="98"/>
      <c r="HU798" s="98"/>
      <c r="HV798" s="98"/>
      <c r="HW798" s="98"/>
      <c r="HX798" s="98"/>
      <c r="HY798" s="98"/>
    </row>
    <row r="799" spans="1:233" s="47" customFormat="1" ht="77.95" customHeight="1" x14ac:dyDescent="0.25">
      <c r="A799" s="761">
        <v>2990</v>
      </c>
      <c r="B799" s="435" t="s">
        <v>4257</v>
      </c>
      <c r="C799" s="762" t="s">
        <v>4258</v>
      </c>
      <c r="D799" s="763" t="s">
        <v>4259</v>
      </c>
      <c r="E799" s="766" t="s">
        <v>2455</v>
      </c>
      <c r="F799" s="776" t="s">
        <v>4519</v>
      </c>
      <c r="G799" s="777" t="s">
        <v>4306</v>
      </c>
      <c r="H799" s="762">
        <v>2011</v>
      </c>
      <c r="I799" s="736" t="s">
        <v>4307</v>
      </c>
      <c r="J799" s="767">
        <v>584938.55000000005</v>
      </c>
      <c r="K799" s="528" t="s">
        <v>6781</v>
      </c>
      <c r="L799" s="736" t="s">
        <v>4287</v>
      </c>
      <c r="M799" s="736" t="s">
        <v>4288</v>
      </c>
      <c r="N799" s="778" t="s">
        <v>4308</v>
      </c>
      <c r="O799" s="778" t="s">
        <v>4309</v>
      </c>
      <c r="P799" s="765" t="s">
        <v>4310</v>
      </c>
      <c r="Q799" s="768">
        <v>22.35</v>
      </c>
      <c r="R799" s="768"/>
      <c r="S799" s="768">
        <v>10.536398467432949</v>
      </c>
      <c r="T799" s="768">
        <v>22.35</v>
      </c>
      <c r="U799" s="768">
        <v>32.886398467432954</v>
      </c>
      <c r="V799" s="762">
        <v>100</v>
      </c>
      <c r="W799" s="762">
        <v>100</v>
      </c>
      <c r="X799" s="541" t="s">
        <v>4266</v>
      </c>
      <c r="Y799" s="434"/>
      <c r="Z799" s="434"/>
      <c r="AA799" s="434"/>
      <c r="AB799" s="762">
        <v>66</v>
      </c>
      <c r="AC799" s="434"/>
      <c r="AD799" s="768">
        <v>12.57</v>
      </c>
      <c r="AE799" s="769">
        <v>5</v>
      </c>
      <c r="AF799" s="703">
        <v>100</v>
      </c>
      <c r="AG799" s="770" t="s">
        <v>2454</v>
      </c>
      <c r="AH799" s="771" t="s">
        <v>4291</v>
      </c>
      <c r="AI799" s="706">
        <v>80</v>
      </c>
      <c r="AJ799" s="772" t="s">
        <v>4278</v>
      </c>
      <c r="AK799" s="773" t="s">
        <v>4279</v>
      </c>
      <c r="AL799" s="440">
        <v>10</v>
      </c>
      <c r="AM799" s="772" t="s">
        <v>4292</v>
      </c>
      <c r="AN799" s="773" t="s">
        <v>4291</v>
      </c>
      <c r="AO799" s="440">
        <v>10</v>
      </c>
      <c r="AP799" s="772"/>
      <c r="AQ799" s="773"/>
      <c r="AR799" s="440"/>
      <c r="AS799" s="772"/>
      <c r="AT799" s="774"/>
      <c r="AU799" s="442"/>
      <c r="AV799" s="775"/>
      <c r="AW799" s="762"/>
      <c r="AX799" s="444"/>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c r="CN799" s="98"/>
      <c r="CO799" s="98"/>
      <c r="CP799" s="98"/>
      <c r="CQ799" s="98"/>
      <c r="CR799" s="98"/>
      <c r="CS799" s="98"/>
      <c r="CT799" s="98"/>
      <c r="CU799" s="98"/>
      <c r="CV799" s="98"/>
      <c r="CW799" s="98"/>
      <c r="CX799" s="98"/>
      <c r="CY799" s="98"/>
      <c r="CZ799" s="98"/>
      <c r="DA799" s="98"/>
      <c r="DB799" s="98"/>
      <c r="DC799" s="98"/>
      <c r="DD799" s="98"/>
      <c r="DE799" s="98"/>
      <c r="DF799" s="98"/>
      <c r="DG799" s="98"/>
      <c r="DH799" s="98"/>
      <c r="DI799" s="98"/>
      <c r="DJ799" s="98"/>
      <c r="DK799" s="98"/>
      <c r="DL799" s="98"/>
      <c r="DM799" s="98"/>
      <c r="DN799" s="98"/>
      <c r="DO799" s="98"/>
      <c r="DP799" s="98"/>
      <c r="DQ799" s="98"/>
      <c r="DR799" s="98"/>
      <c r="DS799" s="98"/>
      <c r="DT799" s="98"/>
      <c r="DU799" s="98"/>
      <c r="DV799" s="98"/>
      <c r="DW799" s="98"/>
      <c r="DX799" s="98"/>
      <c r="DY799" s="98"/>
      <c r="DZ799" s="98"/>
      <c r="EA799" s="98"/>
      <c r="EB799" s="98"/>
      <c r="EC799" s="98"/>
      <c r="ED799" s="98"/>
      <c r="EE799" s="98"/>
      <c r="EF799" s="98"/>
      <c r="EG799" s="98"/>
      <c r="EH799" s="98"/>
      <c r="EI799" s="98"/>
      <c r="EJ799" s="98"/>
      <c r="EK799" s="98"/>
      <c r="EL799" s="98"/>
      <c r="EM799" s="98"/>
      <c r="EN799" s="98"/>
      <c r="EO799" s="98"/>
      <c r="EP799" s="98"/>
      <c r="EQ799" s="98"/>
      <c r="ER799" s="98"/>
      <c r="ES799" s="98"/>
      <c r="ET799" s="98"/>
      <c r="EU799" s="98"/>
      <c r="EV799" s="98"/>
      <c r="EW799" s="98"/>
      <c r="EX799" s="98"/>
      <c r="EY799" s="98"/>
      <c r="EZ799" s="98"/>
      <c r="FA799" s="98"/>
      <c r="FB799" s="98"/>
      <c r="FC799" s="98"/>
      <c r="FD799" s="98"/>
      <c r="FE799" s="98"/>
      <c r="FF799" s="98"/>
      <c r="FG799" s="98"/>
      <c r="FH799" s="98"/>
      <c r="FI799" s="98"/>
      <c r="FJ799" s="98"/>
      <c r="FK799" s="98"/>
      <c r="FL799" s="98"/>
      <c r="FM799" s="98"/>
      <c r="FN799" s="98"/>
      <c r="FO799" s="98"/>
      <c r="FP799" s="98"/>
      <c r="FQ799" s="98"/>
      <c r="FR799" s="98"/>
      <c r="FS799" s="98"/>
      <c r="FT799" s="98"/>
      <c r="FU799" s="98"/>
      <c r="FV799" s="98"/>
      <c r="FW799" s="98"/>
      <c r="FX799" s="98"/>
      <c r="FY799" s="98"/>
      <c r="FZ799" s="98"/>
      <c r="GA799" s="98"/>
      <c r="GB799" s="98"/>
      <c r="GC799" s="98"/>
      <c r="GD799" s="98"/>
      <c r="GE799" s="98"/>
      <c r="GF799" s="98"/>
      <c r="GG799" s="98"/>
      <c r="GH799" s="98"/>
      <c r="GI799" s="98"/>
      <c r="GJ799" s="98"/>
      <c r="GK799" s="98"/>
      <c r="GL799" s="98"/>
      <c r="GM799" s="98"/>
      <c r="GN799" s="98"/>
      <c r="GO799" s="98"/>
      <c r="GP799" s="98"/>
      <c r="GQ799" s="98"/>
      <c r="GR799" s="98"/>
      <c r="GS799" s="98"/>
      <c r="GT799" s="98"/>
      <c r="GU799" s="98"/>
      <c r="GV799" s="98"/>
      <c r="GW799" s="98"/>
      <c r="GX799" s="98"/>
      <c r="GY799" s="98"/>
      <c r="GZ799" s="98"/>
      <c r="HA799" s="98"/>
      <c r="HB799" s="98"/>
      <c r="HC799" s="98"/>
      <c r="HD799" s="98"/>
      <c r="HE799" s="98"/>
      <c r="HF799" s="98"/>
      <c r="HG799" s="98"/>
      <c r="HH799" s="98"/>
      <c r="HI799" s="98"/>
      <c r="HJ799" s="98"/>
      <c r="HK799" s="98"/>
      <c r="HL799" s="98"/>
      <c r="HM799" s="98"/>
      <c r="HN799" s="98"/>
      <c r="HO799" s="98"/>
      <c r="HP799" s="98"/>
      <c r="HQ799" s="98"/>
      <c r="HR799" s="98"/>
      <c r="HS799" s="98"/>
      <c r="HT799" s="98"/>
      <c r="HU799" s="98"/>
      <c r="HV799" s="98"/>
      <c r="HW799" s="98"/>
      <c r="HX799" s="98"/>
      <c r="HY799" s="98"/>
    </row>
    <row r="800" spans="1:233" s="47" customFormat="1" ht="156.05000000000001" customHeight="1" x14ac:dyDescent="0.25">
      <c r="A800" s="761">
        <v>2990</v>
      </c>
      <c r="B800" s="435" t="s">
        <v>4257</v>
      </c>
      <c r="C800" s="762" t="s">
        <v>4258</v>
      </c>
      <c r="D800" s="763" t="s">
        <v>4259</v>
      </c>
      <c r="E800" s="766" t="s">
        <v>4311</v>
      </c>
      <c r="F800" s="776" t="s">
        <v>4520</v>
      </c>
      <c r="G800" s="766" t="s">
        <v>4312</v>
      </c>
      <c r="H800" s="762">
        <v>2011</v>
      </c>
      <c r="I800" s="736" t="s">
        <v>4313</v>
      </c>
      <c r="J800" s="767">
        <v>174000</v>
      </c>
      <c r="K800" s="528" t="s">
        <v>6781</v>
      </c>
      <c r="L800" s="736" t="s">
        <v>4314</v>
      </c>
      <c r="M800" s="736" t="s">
        <v>4315</v>
      </c>
      <c r="N800" s="736" t="s">
        <v>8556</v>
      </c>
      <c r="O800" s="736" t="s">
        <v>4316</v>
      </c>
      <c r="P800" s="765" t="s">
        <v>4317</v>
      </c>
      <c r="Q800" s="768">
        <v>22.35</v>
      </c>
      <c r="R800" s="768"/>
      <c r="S800" s="768">
        <v>5.0268199233716473</v>
      </c>
      <c r="T800" s="768">
        <v>22.35</v>
      </c>
      <c r="U800" s="768">
        <v>27.376819923371649</v>
      </c>
      <c r="V800" s="762">
        <v>100</v>
      </c>
      <c r="W800" s="762">
        <v>100</v>
      </c>
      <c r="X800" s="541" t="s">
        <v>4266</v>
      </c>
      <c r="Y800" s="434"/>
      <c r="Z800" s="434"/>
      <c r="AA800" s="434"/>
      <c r="AB800" s="762">
        <v>4</v>
      </c>
      <c r="AC800" s="434"/>
      <c r="AD800" s="768">
        <v>12.57</v>
      </c>
      <c r="AE800" s="769">
        <v>5</v>
      </c>
      <c r="AF800" s="703">
        <v>100</v>
      </c>
      <c r="AG800" s="770" t="s">
        <v>4318</v>
      </c>
      <c r="AH800" s="771" t="s">
        <v>4319</v>
      </c>
      <c r="AI800" s="706">
        <v>90</v>
      </c>
      <c r="AJ800" s="772" t="s">
        <v>4278</v>
      </c>
      <c r="AK800" s="773" t="s">
        <v>4279</v>
      </c>
      <c r="AL800" s="440">
        <v>10</v>
      </c>
      <c r="AM800" s="772"/>
      <c r="AN800" s="773"/>
      <c r="AO800" s="440"/>
      <c r="AP800" s="772"/>
      <c r="AQ800" s="773"/>
      <c r="AR800" s="440"/>
      <c r="AS800" s="772"/>
      <c r="AT800" s="774"/>
      <c r="AU800" s="442"/>
      <c r="AV800" s="775"/>
      <c r="AW800" s="762"/>
      <c r="AX800" s="444"/>
    </row>
    <row r="801" spans="1:50" s="47" customFormat="1" ht="181.95" customHeight="1" x14ac:dyDescent="0.25">
      <c r="A801" s="761">
        <v>2990</v>
      </c>
      <c r="B801" s="435" t="s">
        <v>4257</v>
      </c>
      <c r="C801" s="762" t="s">
        <v>4258</v>
      </c>
      <c r="D801" s="763" t="s">
        <v>4259</v>
      </c>
      <c r="E801" s="766" t="s">
        <v>4311</v>
      </c>
      <c r="F801" s="776" t="s">
        <v>4520</v>
      </c>
      <c r="G801" s="766" t="s">
        <v>4320</v>
      </c>
      <c r="H801" s="762">
        <v>2010</v>
      </c>
      <c r="I801" s="736" t="s">
        <v>4321</v>
      </c>
      <c r="J801" s="767">
        <v>44714.36</v>
      </c>
      <c r="K801" s="528" t="s">
        <v>6781</v>
      </c>
      <c r="L801" s="736" t="s">
        <v>4322</v>
      </c>
      <c r="M801" s="736" t="s">
        <v>4315</v>
      </c>
      <c r="N801" s="736" t="s">
        <v>4323</v>
      </c>
      <c r="O801" s="736" t="s">
        <v>4324</v>
      </c>
      <c r="P801" s="765" t="s">
        <v>4325</v>
      </c>
      <c r="Q801" s="768">
        <v>22.35</v>
      </c>
      <c r="R801" s="768"/>
      <c r="S801" s="768">
        <v>1.0038314176245211</v>
      </c>
      <c r="T801" s="768">
        <v>22.35</v>
      </c>
      <c r="U801" s="768">
        <v>23.353831417624523</v>
      </c>
      <c r="V801" s="762">
        <v>100</v>
      </c>
      <c r="W801" s="762">
        <v>100</v>
      </c>
      <c r="X801" s="541" t="s">
        <v>4266</v>
      </c>
      <c r="Y801" s="434"/>
      <c r="Z801" s="434"/>
      <c r="AA801" s="434"/>
      <c r="AB801" s="762">
        <v>35</v>
      </c>
      <c r="AC801" s="434"/>
      <c r="AD801" s="768"/>
      <c r="AE801" s="769">
        <v>5</v>
      </c>
      <c r="AF801" s="703">
        <v>100</v>
      </c>
      <c r="AG801" s="770" t="s">
        <v>4318</v>
      </c>
      <c r="AH801" s="771" t="s">
        <v>4319</v>
      </c>
      <c r="AI801" s="706">
        <v>90</v>
      </c>
      <c r="AJ801" s="772" t="s">
        <v>4278</v>
      </c>
      <c r="AK801" s="773" t="s">
        <v>4279</v>
      </c>
      <c r="AL801" s="440">
        <v>10</v>
      </c>
      <c r="AM801" s="772"/>
      <c r="AN801" s="773"/>
      <c r="AO801" s="440"/>
      <c r="AP801" s="772"/>
      <c r="AQ801" s="773"/>
      <c r="AR801" s="440"/>
      <c r="AS801" s="772"/>
      <c r="AT801" s="774"/>
      <c r="AU801" s="442"/>
      <c r="AV801" s="775"/>
      <c r="AW801" s="762"/>
      <c r="AX801" s="444"/>
    </row>
    <row r="802" spans="1:50" s="47" customFormat="1" ht="52.2" customHeight="1" x14ac:dyDescent="0.25">
      <c r="A802" s="761">
        <v>2990</v>
      </c>
      <c r="B802" s="435" t="s">
        <v>4257</v>
      </c>
      <c r="C802" s="762" t="s">
        <v>4258</v>
      </c>
      <c r="D802" s="763" t="s">
        <v>4259</v>
      </c>
      <c r="E802" s="766" t="s">
        <v>4311</v>
      </c>
      <c r="F802" s="776" t="s">
        <v>4520</v>
      </c>
      <c r="G802" s="766" t="s">
        <v>4326</v>
      </c>
      <c r="H802" s="762">
        <v>2011</v>
      </c>
      <c r="I802" s="736" t="s">
        <v>4327</v>
      </c>
      <c r="J802" s="767">
        <v>23501.09</v>
      </c>
      <c r="K802" s="528" t="s">
        <v>6781</v>
      </c>
      <c r="L802" s="736" t="s">
        <v>4322</v>
      </c>
      <c r="M802" s="736" t="s">
        <v>4315</v>
      </c>
      <c r="N802" s="736" t="s">
        <v>4328</v>
      </c>
      <c r="O802" s="736" t="s">
        <v>4329</v>
      </c>
      <c r="P802" s="765" t="s">
        <v>4330</v>
      </c>
      <c r="Q802" s="768">
        <v>22.35</v>
      </c>
      <c r="R802" s="768"/>
      <c r="S802" s="768">
        <v>1.0038314176245211</v>
      </c>
      <c r="T802" s="768">
        <v>22.35</v>
      </c>
      <c r="U802" s="768">
        <v>23.353831417624523</v>
      </c>
      <c r="V802" s="762">
        <v>100</v>
      </c>
      <c r="W802" s="762">
        <v>100</v>
      </c>
      <c r="X802" s="541" t="s">
        <v>4266</v>
      </c>
      <c r="Y802" s="434"/>
      <c r="Z802" s="434"/>
      <c r="AA802" s="434"/>
      <c r="AB802" s="762">
        <v>4</v>
      </c>
      <c r="AC802" s="434"/>
      <c r="AD802" s="768"/>
      <c r="AE802" s="769">
        <v>5</v>
      </c>
      <c r="AF802" s="703">
        <v>100</v>
      </c>
      <c r="AG802" s="770" t="s">
        <v>4318</v>
      </c>
      <c r="AH802" s="771" t="s">
        <v>4319</v>
      </c>
      <c r="AI802" s="706">
        <v>90</v>
      </c>
      <c r="AJ802" s="772" t="s">
        <v>4278</v>
      </c>
      <c r="AK802" s="773" t="s">
        <v>4279</v>
      </c>
      <c r="AL802" s="440">
        <v>10</v>
      </c>
      <c r="AM802" s="772"/>
      <c r="AN802" s="773"/>
      <c r="AO802" s="440"/>
      <c r="AP802" s="772"/>
      <c r="AQ802" s="773"/>
      <c r="AR802" s="440"/>
      <c r="AS802" s="772"/>
      <c r="AT802" s="774"/>
      <c r="AU802" s="442"/>
      <c r="AV802" s="775"/>
      <c r="AW802" s="762"/>
      <c r="AX802" s="444"/>
    </row>
    <row r="803" spans="1:50" s="47" customFormat="1" ht="247.05" customHeight="1" x14ac:dyDescent="0.25">
      <c r="A803" s="761">
        <v>2990</v>
      </c>
      <c r="B803" s="435" t="s">
        <v>4257</v>
      </c>
      <c r="C803" s="762" t="s">
        <v>4258</v>
      </c>
      <c r="D803" s="763" t="s">
        <v>4259</v>
      </c>
      <c r="E803" s="766" t="s">
        <v>4331</v>
      </c>
      <c r="F803" s="776" t="s">
        <v>4521</v>
      </c>
      <c r="G803" s="766" t="s">
        <v>4332</v>
      </c>
      <c r="H803" s="762">
        <v>2011</v>
      </c>
      <c r="I803" s="736" t="s">
        <v>4333</v>
      </c>
      <c r="J803" s="767">
        <v>118800</v>
      </c>
      <c r="K803" s="528" t="s">
        <v>6781</v>
      </c>
      <c r="L803" s="736" t="s">
        <v>4334</v>
      </c>
      <c r="M803" s="736" t="s">
        <v>4334</v>
      </c>
      <c r="N803" s="778" t="s">
        <v>4335</v>
      </c>
      <c r="O803" s="778" t="s">
        <v>4336</v>
      </c>
      <c r="P803" s="765" t="s">
        <v>8582</v>
      </c>
      <c r="Q803" s="768">
        <v>22.35</v>
      </c>
      <c r="R803" s="768"/>
      <c r="S803" s="768">
        <v>10.737547892720306</v>
      </c>
      <c r="T803" s="768">
        <v>22.35</v>
      </c>
      <c r="U803" s="768">
        <v>33.087547892720309</v>
      </c>
      <c r="V803" s="762">
        <v>100</v>
      </c>
      <c r="W803" s="762">
        <v>100</v>
      </c>
      <c r="X803" s="541" t="s">
        <v>4266</v>
      </c>
      <c r="Y803" s="434"/>
      <c r="Z803" s="434"/>
      <c r="AA803" s="434"/>
      <c r="AB803" s="762">
        <v>11</v>
      </c>
      <c r="AC803" s="434"/>
      <c r="AD803" s="768">
        <v>12.57</v>
      </c>
      <c r="AE803" s="769">
        <v>5</v>
      </c>
      <c r="AF803" s="703">
        <v>100</v>
      </c>
      <c r="AG803" s="770" t="s">
        <v>3673</v>
      </c>
      <c r="AH803" s="771" t="s">
        <v>4337</v>
      </c>
      <c r="AI803" s="706">
        <v>20</v>
      </c>
      <c r="AJ803" s="772" t="s">
        <v>4278</v>
      </c>
      <c r="AK803" s="773" t="s">
        <v>4279</v>
      </c>
      <c r="AL803" s="440">
        <v>30</v>
      </c>
      <c r="AM803" s="772" t="s">
        <v>4338</v>
      </c>
      <c r="AN803" s="773" t="s">
        <v>4339</v>
      </c>
      <c r="AO803" s="440">
        <v>50</v>
      </c>
      <c r="AP803" s="772"/>
      <c r="AQ803" s="773"/>
      <c r="AR803" s="440"/>
      <c r="AS803" s="772"/>
      <c r="AT803" s="774"/>
      <c r="AU803" s="442"/>
      <c r="AV803" s="775"/>
      <c r="AW803" s="762"/>
      <c r="AX803" s="444"/>
    </row>
    <row r="804" spans="1:50" s="47" customFormat="1" ht="247.05" customHeight="1" x14ac:dyDescent="0.25">
      <c r="A804" s="761">
        <v>2990</v>
      </c>
      <c r="B804" s="435" t="s">
        <v>4257</v>
      </c>
      <c r="C804" s="762" t="s">
        <v>4258</v>
      </c>
      <c r="D804" s="763" t="s">
        <v>4259</v>
      </c>
      <c r="E804" s="766" t="s">
        <v>4331</v>
      </c>
      <c r="F804" s="776" t="s">
        <v>4521</v>
      </c>
      <c r="G804" s="766" t="s">
        <v>4340</v>
      </c>
      <c r="H804" s="762">
        <v>2011</v>
      </c>
      <c r="I804" s="736" t="s">
        <v>4341</v>
      </c>
      <c r="J804" s="767">
        <v>246000</v>
      </c>
      <c r="K804" s="528" t="s">
        <v>6781</v>
      </c>
      <c r="L804" s="736" t="s">
        <v>4334</v>
      </c>
      <c r="M804" s="736" t="s">
        <v>4334</v>
      </c>
      <c r="N804" s="778" t="s">
        <v>4335</v>
      </c>
      <c r="O804" s="778" t="s">
        <v>4336</v>
      </c>
      <c r="P804" s="765" t="s">
        <v>8583</v>
      </c>
      <c r="Q804" s="768">
        <v>22.35</v>
      </c>
      <c r="R804" s="768"/>
      <c r="S804" s="768">
        <v>19.35823754789272</v>
      </c>
      <c r="T804" s="768">
        <v>44.7</v>
      </c>
      <c r="U804" s="768">
        <v>64.05823754789273</v>
      </c>
      <c r="V804" s="762">
        <v>100</v>
      </c>
      <c r="W804" s="762">
        <v>100</v>
      </c>
      <c r="X804" s="541" t="s">
        <v>4266</v>
      </c>
      <c r="Y804" s="434"/>
      <c r="Z804" s="434"/>
      <c r="AA804" s="434"/>
      <c r="AB804" s="762">
        <v>11</v>
      </c>
      <c r="AC804" s="434"/>
      <c r="AD804" s="768">
        <v>12.57</v>
      </c>
      <c r="AE804" s="769">
        <v>5</v>
      </c>
      <c r="AF804" s="703">
        <v>100</v>
      </c>
      <c r="AG804" s="770" t="s">
        <v>3673</v>
      </c>
      <c r="AH804" s="771" t="s">
        <v>4337</v>
      </c>
      <c r="AI804" s="706">
        <v>20</v>
      </c>
      <c r="AJ804" s="772" t="s">
        <v>4278</v>
      </c>
      <c r="AK804" s="773" t="s">
        <v>4279</v>
      </c>
      <c r="AL804" s="440">
        <v>30</v>
      </c>
      <c r="AM804" s="772" t="s">
        <v>4338</v>
      </c>
      <c r="AN804" s="773" t="s">
        <v>4339</v>
      </c>
      <c r="AO804" s="440">
        <v>50</v>
      </c>
      <c r="AP804" s="772"/>
      <c r="AQ804" s="773"/>
      <c r="AR804" s="440"/>
      <c r="AS804" s="772"/>
      <c r="AT804" s="774"/>
      <c r="AU804" s="442"/>
      <c r="AV804" s="775"/>
      <c r="AW804" s="762"/>
      <c r="AX804" s="444"/>
    </row>
    <row r="805" spans="1:50" s="47" customFormat="1" ht="247.05" customHeight="1" x14ac:dyDescent="0.25">
      <c r="A805" s="761">
        <v>2990</v>
      </c>
      <c r="B805" s="435" t="s">
        <v>4257</v>
      </c>
      <c r="C805" s="762" t="s">
        <v>4258</v>
      </c>
      <c r="D805" s="763" t="s">
        <v>4259</v>
      </c>
      <c r="E805" s="766" t="s">
        <v>4331</v>
      </c>
      <c r="F805" s="776" t="s">
        <v>4521</v>
      </c>
      <c r="G805" s="766" t="s">
        <v>4342</v>
      </c>
      <c r="H805" s="762">
        <v>2011</v>
      </c>
      <c r="I805" s="736" t="s">
        <v>4343</v>
      </c>
      <c r="J805" s="767">
        <v>200400</v>
      </c>
      <c r="K805" s="528" t="s">
        <v>6781</v>
      </c>
      <c r="L805" s="736" t="s">
        <v>4334</v>
      </c>
      <c r="M805" s="736" t="s">
        <v>4334</v>
      </c>
      <c r="N805" s="778" t="s">
        <v>4335</v>
      </c>
      <c r="O805" s="778" t="s">
        <v>4336</v>
      </c>
      <c r="P805" s="765" t="s">
        <v>8584</v>
      </c>
      <c r="Q805" s="768">
        <v>22.35</v>
      </c>
      <c r="R805" s="768"/>
      <c r="S805" s="768">
        <v>19.35823754789272</v>
      </c>
      <c r="T805" s="768">
        <v>44.7</v>
      </c>
      <c r="U805" s="768">
        <v>64.05823754789273</v>
      </c>
      <c r="V805" s="762">
        <v>100</v>
      </c>
      <c r="W805" s="762">
        <v>100</v>
      </c>
      <c r="X805" s="541" t="s">
        <v>4266</v>
      </c>
      <c r="Y805" s="434"/>
      <c r="Z805" s="434"/>
      <c r="AA805" s="434"/>
      <c r="AB805" s="762">
        <v>11</v>
      </c>
      <c r="AC805" s="434"/>
      <c r="AD805" s="768">
        <v>12.57</v>
      </c>
      <c r="AE805" s="769">
        <v>5</v>
      </c>
      <c r="AF805" s="703">
        <v>100</v>
      </c>
      <c r="AG805" s="770" t="s">
        <v>3673</v>
      </c>
      <c r="AH805" s="771" t="s">
        <v>4337</v>
      </c>
      <c r="AI805" s="706">
        <v>20</v>
      </c>
      <c r="AJ805" s="772" t="s">
        <v>4278</v>
      </c>
      <c r="AK805" s="773" t="s">
        <v>4279</v>
      </c>
      <c r="AL805" s="440">
        <v>30</v>
      </c>
      <c r="AM805" s="772" t="s">
        <v>4338</v>
      </c>
      <c r="AN805" s="773" t="s">
        <v>4339</v>
      </c>
      <c r="AO805" s="440">
        <v>50</v>
      </c>
      <c r="AP805" s="772"/>
      <c r="AQ805" s="773"/>
      <c r="AR805" s="440"/>
      <c r="AS805" s="772"/>
      <c r="AT805" s="774"/>
      <c r="AU805" s="442"/>
      <c r="AV805" s="775"/>
      <c r="AW805" s="762"/>
      <c r="AX805" s="444"/>
    </row>
    <row r="806" spans="1:50" s="47" customFormat="1" ht="247.05" customHeight="1" x14ac:dyDescent="0.25">
      <c r="A806" s="761">
        <v>2990</v>
      </c>
      <c r="B806" s="435" t="s">
        <v>4257</v>
      </c>
      <c r="C806" s="762" t="s">
        <v>4258</v>
      </c>
      <c r="D806" s="763" t="s">
        <v>4259</v>
      </c>
      <c r="E806" s="766" t="s">
        <v>4331</v>
      </c>
      <c r="F806" s="776" t="s">
        <v>4521</v>
      </c>
      <c r="G806" s="766" t="s">
        <v>4344</v>
      </c>
      <c r="H806" s="762">
        <v>2010</v>
      </c>
      <c r="I806" s="736" t="s">
        <v>4345</v>
      </c>
      <c r="J806" s="767">
        <v>49098.94</v>
      </c>
      <c r="K806" s="528" t="s">
        <v>6781</v>
      </c>
      <c r="L806" s="736" t="s">
        <v>4334</v>
      </c>
      <c r="M806" s="736" t="s">
        <v>4334</v>
      </c>
      <c r="N806" s="778" t="s">
        <v>4335</v>
      </c>
      <c r="O806" s="778" t="s">
        <v>4336</v>
      </c>
      <c r="P806" s="765" t="s">
        <v>8585</v>
      </c>
      <c r="Q806" s="768">
        <v>22.35</v>
      </c>
      <c r="R806" s="768"/>
      <c r="S806" s="768">
        <v>7.0977011494252871</v>
      </c>
      <c r="T806" s="768">
        <v>22.35</v>
      </c>
      <c r="U806" s="768">
        <v>29.447701149425288</v>
      </c>
      <c r="V806" s="762">
        <v>100</v>
      </c>
      <c r="W806" s="762">
        <v>100</v>
      </c>
      <c r="X806" s="541" t="s">
        <v>4266</v>
      </c>
      <c r="Y806" s="434"/>
      <c r="Z806" s="434"/>
      <c r="AA806" s="434"/>
      <c r="AB806" s="762">
        <v>11</v>
      </c>
      <c r="AC806" s="434"/>
      <c r="AD806" s="768">
        <v>12.57</v>
      </c>
      <c r="AE806" s="769">
        <v>3</v>
      </c>
      <c r="AF806" s="703">
        <v>100</v>
      </c>
      <c r="AG806" s="770" t="s">
        <v>3673</v>
      </c>
      <c r="AH806" s="771" t="s">
        <v>4337</v>
      </c>
      <c r="AI806" s="706">
        <v>20</v>
      </c>
      <c r="AJ806" s="772" t="s">
        <v>4278</v>
      </c>
      <c r="AK806" s="773" t="s">
        <v>4279</v>
      </c>
      <c r="AL806" s="440">
        <v>30</v>
      </c>
      <c r="AM806" s="772" t="s">
        <v>4338</v>
      </c>
      <c r="AN806" s="773" t="s">
        <v>4339</v>
      </c>
      <c r="AO806" s="440">
        <v>50</v>
      </c>
      <c r="AP806" s="772"/>
      <c r="AQ806" s="773"/>
      <c r="AR806" s="440"/>
      <c r="AS806" s="772"/>
      <c r="AT806" s="774"/>
      <c r="AU806" s="442"/>
      <c r="AV806" s="775"/>
      <c r="AW806" s="762"/>
      <c r="AX806" s="444"/>
    </row>
    <row r="807" spans="1:50" s="47" customFormat="1" ht="247.05" customHeight="1" x14ac:dyDescent="0.25">
      <c r="A807" s="761">
        <v>2990</v>
      </c>
      <c r="B807" s="435" t="s">
        <v>4257</v>
      </c>
      <c r="C807" s="762" t="s">
        <v>4258</v>
      </c>
      <c r="D807" s="763" t="s">
        <v>4259</v>
      </c>
      <c r="E807" s="766" t="s">
        <v>4331</v>
      </c>
      <c r="F807" s="776" t="s">
        <v>4521</v>
      </c>
      <c r="G807" s="766" t="s">
        <v>4346</v>
      </c>
      <c r="H807" s="762">
        <v>2010</v>
      </c>
      <c r="I807" s="736" t="s">
        <v>4347</v>
      </c>
      <c r="J807" s="767">
        <v>41275.199999999997</v>
      </c>
      <c r="K807" s="528" t="s">
        <v>6781</v>
      </c>
      <c r="L807" s="736" t="s">
        <v>4334</v>
      </c>
      <c r="M807" s="736" t="s">
        <v>4334</v>
      </c>
      <c r="N807" s="778" t="s">
        <v>4335</v>
      </c>
      <c r="O807" s="778" t="s">
        <v>4336</v>
      </c>
      <c r="P807" s="765" t="s">
        <v>8586</v>
      </c>
      <c r="Q807" s="768">
        <v>22.35</v>
      </c>
      <c r="R807" s="768"/>
      <c r="S807" s="768">
        <v>3.6494252873563218</v>
      </c>
      <c r="T807" s="768">
        <v>22.35</v>
      </c>
      <c r="U807" s="768">
        <v>25.999425287356324</v>
      </c>
      <c r="V807" s="762">
        <v>100</v>
      </c>
      <c r="W807" s="762">
        <v>100</v>
      </c>
      <c r="X807" s="541" t="s">
        <v>4266</v>
      </c>
      <c r="Y807" s="434"/>
      <c r="Z807" s="434"/>
      <c r="AA807" s="434"/>
      <c r="AB807" s="762">
        <v>11</v>
      </c>
      <c r="AC807" s="434"/>
      <c r="AD807" s="768">
        <v>12.57</v>
      </c>
      <c r="AE807" s="769">
        <v>5</v>
      </c>
      <c r="AF807" s="703">
        <v>100</v>
      </c>
      <c r="AG807" s="770" t="s">
        <v>3673</v>
      </c>
      <c r="AH807" s="771" t="s">
        <v>4337</v>
      </c>
      <c r="AI807" s="706">
        <v>20</v>
      </c>
      <c r="AJ807" s="772" t="s">
        <v>4278</v>
      </c>
      <c r="AK807" s="773" t="s">
        <v>4279</v>
      </c>
      <c r="AL807" s="440">
        <v>30</v>
      </c>
      <c r="AM807" s="772" t="s">
        <v>4338</v>
      </c>
      <c r="AN807" s="773" t="s">
        <v>4339</v>
      </c>
      <c r="AO807" s="440">
        <v>50</v>
      </c>
      <c r="AP807" s="772"/>
      <c r="AQ807" s="773"/>
      <c r="AR807" s="440"/>
      <c r="AS807" s="772"/>
      <c r="AT807" s="774"/>
      <c r="AU807" s="442"/>
      <c r="AV807" s="775"/>
      <c r="AW807" s="762"/>
      <c r="AX807" s="444"/>
    </row>
    <row r="808" spans="1:50" s="47" customFormat="1" ht="247.05" customHeight="1" x14ac:dyDescent="0.25">
      <c r="A808" s="761">
        <v>2990</v>
      </c>
      <c r="B808" s="435" t="s">
        <v>4257</v>
      </c>
      <c r="C808" s="762" t="s">
        <v>4258</v>
      </c>
      <c r="D808" s="763" t="s">
        <v>4259</v>
      </c>
      <c r="E808" s="766" t="s">
        <v>4331</v>
      </c>
      <c r="F808" s="776" t="s">
        <v>4521</v>
      </c>
      <c r="G808" s="766" t="s">
        <v>4348</v>
      </c>
      <c r="H808" s="762">
        <v>2010</v>
      </c>
      <c r="I808" s="778" t="s">
        <v>4349</v>
      </c>
      <c r="J808" s="767">
        <v>46198.8</v>
      </c>
      <c r="K808" s="528" t="s">
        <v>6781</v>
      </c>
      <c r="L808" s="736" t="s">
        <v>4334</v>
      </c>
      <c r="M808" s="736" t="s">
        <v>4334</v>
      </c>
      <c r="N808" s="778" t="s">
        <v>4335</v>
      </c>
      <c r="O808" s="778" t="s">
        <v>4336</v>
      </c>
      <c r="P808" s="765" t="s">
        <v>8587</v>
      </c>
      <c r="Q808" s="768">
        <v>22.35</v>
      </c>
      <c r="R808" s="768"/>
      <c r="S808" s="768">
        <v>10.210727969348659</v>
      </c>
      <c r="T808" s="768">
        <v>22.35</v>
      </c>
      <c r="U808" s="768">
        <v>32.560727969348662</v>
      </c>
      <c r="V808" s="762">
        <v>100</v>
      </c>
      <c r="W808" s="762">
        <v>100</v>
      </c>
      <c r="X808" s="541" t="s">
        <v>4266</v>
      </c>
      <c r="Y808" s="434"/>
      <c r="Z808" s="434"/>
      <c r="AA808" s="434"/>
      <c r="AB808" s="762">
        <v>11</v>
      </c>
      <c r="AC808" s="434"/>
      <c r="AD808" s="768">
        <v>12.57</v>
      </c>
      <c r="AE808" s="769">
        <v>3</v>
      </c>
      <c r="AF808" s="703">
        <v>100</v>
      </c>
      <c r="AG808" s="770" t="s">
        <v>3673</v>
      </c>
      <c r="AH808" s="771" t="s">
        <v>4337</v>
      </c>
      <c r="AI808" s="706">
        <v>20</v>
      </c>
      <c r="AJ808" s="772" t="s">
        <v>4278</v>
      </c>
      <c r="AK808" s="773" t="s">
        <v>4279</v>
      </c>
      <c r="AL808" s="440">
        <v>30</v>
      </c>
      <c r="AM808" s="772" t="s">
        <v>4338</v>
      </c>
      <c r="AN808" s="773" t="s">
        <v>4339</v>
      </c>
      <c r="AO808" s="440">
        <v>50</v>
      </c>
      <c r="AP808" s="772"/>
      <c r="AQ808" s="773"/>
      <c r="AR808" s="440"/>
      <c r="AS808" s="772"/>
      <c r="AT808" s="774"/>
      <c r="AU808" s="442"/>
      <c r="AV808" s="775"/>
      <c r="AW808" s="762"/>
      <c r="AX808" s="444"/>
    </row>
    <row r="809" spans="1:50" s="47" customFormat="1" ht="247.05" customHeight="1" x14ac:dyDescent="0.25">
      <c r="A809" s="761">
        <v>2990</v>
      </c>
      <c r="B809" s="435" t="s">
        <v>4257</v>
      </c>
      <c r="C809" s="762" t="s">
        <v>4258</v>
      </c>
      <c r="D809" s="763" t="s">
        <v>4259</v>
      </c>
      <c r="E809" s="766" t="s">
        <v>4350</v>
      </c>
      <c r="F809" s="776" t="s">
        <v>4521</v>
      </c>
      <c r="G809" s="766" t="s">
        <v>4351</v>
      </c>
      <c r="H809" s="762">
        <v>2011</v>
      </c>
      <c r="I809" s="778" t="s">
        <v>4352</v>
      </c>
      <c r="J809" s="767">
        <v>40992</v>
      </c>
      <c r="K809" s="528" t="s">
        <v>6781</v>
      </c>
      <c r="L809" s="736" t="s">
        <v>4353</v>
      </c>
      <c r="M809" s="736" t="s">
        <v>4353</v>
      </c>
      <c r="N809" s="778" t="s">
        <v>4335</v>
      </c>
      <c r="O809" s="778" t="s">
        <v>4336</v>
      </c>
      <c r="P809" s="765" t="s">
        <v>8588</v>
      </c>
      <c r="Q809" s="768">
        <v>22.35</v>
      </c>
      <c r="R809" s="768"/>
      <c r="S809" s="768">
        <v>5.0871647509578546</v>
      </c>
      <c r="T809" s="768">
        <v>22.35</v>
      </c>
      <c r="U809" s="768">
        <v>27.437164750957855</v>
      </c>
      <c r="V809" s="762">
        <v>100</v>
      </c>
      <c r="W809" s="762">
        <v>100</v>
      </c>
      <c r="X809" s="541" t="s">
        <v>4266</v>
      </c>
      <c r="Y809" s="434"/>
      <c r="Z809" s="434"/>
      <c r="AA809" s="434"/>
      <c r="AB809" s="762">
        <v>11</v>
      </c>
      <c r="AC809" s="434"/>
      <c r="AD809" s="768">
        <v>12.57</v>
      </c>
      <c r="AE809" s="769">
        <v>5</v>
      </c>
      <c r="AF809" s="703">
        <v>100</v>
      </c>
      <c r="AG809" s="770" t="s">
        <v>4278</v>
      </c>
      <c r="AH809" s="771" t="s">
        <v>4279</v>
      </c>
      <c r="AI809" s="706">
        <v>30</v>
      </c>
      <c r="AJ809" s="772" t="s">
        <v>4354</v>
      </c>
      <c r="AK809" s="773" t="s">
        <v>4355</v>
      </c>
      <c r="AL809" s="440">
        <v>50</v>
      </c>
      <c r="AM809" s="438"/>
      <c r="AN809" s="439"/>
      <c r="AO809" s="440"/>
      <c r="AP809" s="772"/>
      <c r="AQ809" s="773"/>
      <c r="AR809" s="440"/>
      <c r="AS809" s="772"/>
      <c r="AT809" s="774"/>
      <c r="AU809" s="442"/>
      <c r="AV809" s="775"/>
      <c r="AW809" s="762"/>
      <c r="AX809" s="444"/>
    </row>
    <row r="810" spans="1:50" s="47" customFormat="1" ht="91" customHeight="1" x14ac:dyDescent="0.25">
      <c r="A810" s="761">
        <v>2990</v>
      </c>
      <c r="B810" s="435" t="s">
        <v>4257</v>
      </c>
      <c r="C810" s="762" t="s">
        <v>4258</v>
      </c>
      <c r="D810" s="763" t="s">
        <v>4259</v>
      </c>
      <c r="E810" s="766" t="s">
        <v>4350</v>
      </c>
      <c r="F810" s="776" t="s">
        <v>4522</v>
      </c>
      <c r="G810" s="766" t="s">
        <v>4356</v>
      </c>
      <c r="H810" s="762">
        <v>2011</v>
      </c>
      <c r="I810" s="736" t="s">
        <v>4357</v>
      </c>
      <c r="J810" s="767">
        <v>43864.62</v>
      </c>
      <c r="K810" s="528" t="s">
        <v>6781</v>
      </c>
      <c r="L810" s="736" t="s">
        <v>4353</v>
      </c>
      <c r="M810" s="736" t="s">
        <v>4353</v>
      </c>
      <c r="N810" s="778" t="s">
        <v>4358</v>
      </c>
      <c r="O810" s="736" t="s">
        <v>4359</v>
      </c>
      <c r="P810" s="765" t="s">
        <v>4360</v>
      </c>
      <c r="Q810" s="768">
        <v>22.35</v>
      </c>
      <c r="R810" s="768"/>
      <c r="S810" s="768">
        <v>4.2241379310344831</v>
      </c>
      <c r="T810" s="768">
        <v>22.35</v>
      </c>
      <c r="U810" s="768">
        <v>26.574137931034485</v>
      </c>
      <c r="V810" s="762">
        <v>100</v>
      </c>
      <c r="W810" s="762">
        <v>100</v>
      </c>
      <c r="X810" s="541" t="s">
        <v>4266</v>
      </c>
      <c r="Y810" s="434"/>
      <c r="Z810" s="434"/>
      <c r="AA810" s="434"/>
      <c r="AB810" s="762">
        <v>44</v>
      </c>
      <c r="AC810" s="434"/>
      <c r="AD810" s="768">
        <v>12.57</v>
      </c>
      <c r="AE810" s="769">
        <v>5</v>
      </c>
      <c r="AF810" s="703">
        <v>100</v>
      </c>
      <c r="AG810" s="770" t="s">
        <v>4278</v>
      </c>
      <c r="AH810" s="771" t="s">
        <v>4279</v>
      </c>
      <c r="AI810" s="706">
        <v>30</v>
      </c>
      <c r="AJ810" s="772" t="s">
        <v>4354</v>
      </c>
      <c r="AK810" s="773" t="s">
        <v>4355</v>
      </c>
      <c r="AL810" s="440">
        <v>50</v>
      </c>
      <c r="AM810" s="438"/>
      <c r="AN810" s="439"/>
      <c r="AO810" s="440"/>
      <c r="AP810" s="772"/>
      <c r="AQ810" s="773"/>
      <c r="AR810" s="440"/>
      <c r="AS810" s="772"/>
      <c r="AT810" s="774"/>
      <c r="AU810" s="442"/>
      <c r="AV810" s="775"/>
      <c r="AW810" s="762"/>
      <c r="AX810" s="444"/>
    </row>
    <row r="811" spans="1:50" s="47" customFormat="1" ht="104" customHeight="1" x14ac:dyDescent="0.25">
      <c r="A811" s="761">
        <v>2990</v>
      </c>
      <c r="B811" s="435" t="s">
        <v>4257</v>
      </c>
      <c r="C811" s="762" t="s">
        <v>4258</v>
      </c>
      <c r="D811" s="763" t="s">
        <v>4259</v>
      </c>
      <c r="E811" s="766" t="s">
        <v>4331</v>
      </c>
      <c r="F811" s="776" t="s">
        <v>4522</v>
      </c>
      <c r="G811" s="766" t="s">
        <v>4361</v>
      </c>
      <c r="H811" s="762">
        <v>2011</v>
      </c>
      <c r="I811" s="736" t="s">
        <v>4362</v>
      </c>
      <c r="J811" s="767">
        <v>248943</v>
      </c>
      <c r="K811" s="528" t="s">
        <v>6781</v>
      </c>
      <c r="L811" s="736" t="s">
        <v>4334</v>
      </c>
      <c r="M811" s="736" t="s">
        <v>4334</v>
      </c>
      <c r="N811" s="736" t="s">
        <v>4363</v>
      </c>
      <c r="O811" s="736" t="s">
        <v>4364</v>
      </c>
      <c r="P811" s="765" t="s">
        <v>4365</v>
      </c>
      <c r="Q811" s="768">
        <v>22.35</v>
      </c>
      <c r="R811" s="768"/>
      <c r="S811" s="768">
        <v>11.408045977011493</v>
      </c>
      <c r="T811" s="768">
        <v>22.35</v>
      </c>
      <c r="U811" s="768">
        <v>33.758045977011491</v>
      </c>
      <c r="V811" s="762">
        <v>100</v>
      </c>
      <c r="W811" s="762">
        <v>100</v>
      </c>
      <c r="X811" s="541" t="s">
        <v>4266</v>
      </c>
      <c r="Y811" s="434"/>
      <c r="Z811" s="434"/>
      <c r="AA811" s="434"/>
      <c r="AB811" s="762">
        <v>4</v>
      </c>
      <c r="AC811" s="434"/>
      <c r="AD811" s="768">
        <v>12.57</v>
      </c>
      <c r="AE811" s="769">
        <v>5</v>
      </c>
      <c r="AF811" s="703">
        <v>100</v>
      </c>
      <c r="AG811" s="770" t="s">
        <v>3673</v>
      </c>
      <c r="AH811" s="771" t="s">
        <v>4337</v>
      </c>
      <c r="AI811" s="706">
        <v>20</v>
      </c>
      <c r="AJ811" s="772" t="s">
        <v>4278</v>
      </c>
      <c r="AK811" s="773" t="s">
        <v>4279</v>
      </c>
      <c r="AL811" s="440">
        <v>30</v>
      </c>
      <c r="AM811" s="772" t="s">
        <v>4366</v>
      </c>
      <c r="AN811" s="773" t="s">
        <v>4339</v>
      </c>
      <c r="AO811" s="440">
        <v>50</v>
      </c>
      <c r="AP811" s="772"/>
      <c r="AQ811" s="773"/>
      <c r="AR811" s="440"/>
      <c r="AS811" s="772"/>
      <c r="AT811" s="774"/>
      <c r="AU811" s="442"/>
      <c r="AV811" s="775"/>
      <c r="AW811" s="762"/>
      <c r="AX811" s="444"/>
    </row>
    <row r="812" spans="1:50" s="47" customFormat="1" ht="52.2" customHeight="1" x14ac:dyDescent="0.25">
      <c r="A812" s="761">
        <v>2990</v>
      </c>
      <c r="B812" s="435" t="s">
        <v>4257</v>
      </c>
      <c r="C812" s="762" t="s">
        <v>4258</v>
      </c>
      <c r="D812" s="763" t="s">
        <v>4259</v>
      </c>
      <c r="E812" s="766" t="s">
        <v>4023</v>
      </c>
      <c r="F812" s="776" t="s">
        <v>4523</v>
      </c>
      <c r="G812" s="766" t="s">
        <v>4367</v>
      </c>
      <c r="H812" s="762">
        <v>2011</v>
      </c>
      <c r="I812" s="736" t="s">
        <v>4368</v>
      </c>
      <c r="J812" s="767">
        <v>86193.67</v>
      </c>
      <c r="K812" s="528" t="s">
        <v>6781</v>
      </c>
      <c r="L812" s="736" t="s">
        <v>4369</v>
      </c>
      <c r="M812" s="736" t="s">
        <v>4370</v>
      </c>
      <c r="N812" s="736" t="s">
        <v>4371</v>
      </c>
      <c r="O812" s="736" t="s">
        <v>4372</v>
      </c>
      <c r="P812" s="765" t="s">
        <v>4373</v>
      </c>
      <c r="Q812" s="768">
        <v>22.35</v>
      </c>
      <c r="R812" s="768"/>
      <c r="S812" s="768">
        <v>3.1704980842911876</v>
      </c>
      <c r="T812" s="768">
        <v>22.35</v>
      </c>
      <c r="U812" s="768">
        <v>25.520498084291191</v>
      </c>
      <c r="V812" s="762">
        <v>100</v>
      </c>
      <c r="W812" s="762">
        <v>100</v>
      </c>
      <c r="X812" s="541" t="s">
        <v>4266</v>
      </c>
      <c r="Y812" s="434"/>
      <c r="Z812" s="434"/>
      <c r="AA812" s="434"/>
      <c r="AB812" s="762">
        <v>4</v>
      </c>
      <c r="AC812" s="434"/>
      <c r="AD812" s="768">
        <v>12.57</v>
      </c>
      <c r="AE812" s="769">
        <v>5</v>
      </c>
      <c r="AF812" s="703">
        <v>100</v>
      </c>
      <c r="AG812" s="770" t="s">
        <v>4014</v>
      </c>
      <c r="AH812" s="771" t="s">
        <v>4374</v>
      </c>
      <c r="AI812" s="706">
        <v>90</v>
      </c>
      <c r="AJ812" s="772" t="s">
        <v>4278</v>
      </c>
      <c r="AK812" s="773" t="s">
        <v>4375</v>
      </c>
      <c r="AL812" s="440">
        <v>10</v>
      </c>
      <c r="AM812" s="772"/>
      <c r="AN812" s="773"/>
      <c r="AO812" s="440"/>
      <c r="AP812" s="772"/>
      <c r="AQ812" s="773"/>
      <c r="AR812" s="440"/>
      <c r="AS812" s="772"/>
      <c r="AT812" s="774"/>
      <c r="AU812" s="442"/>
      <c r="AV812" s="775"/>
      <c r="AW812" s="762"/>
      <c r="AX812" s="444"/>
    </row>
    <row r="813" spans="1:50" s="47" customFormat="1" ht="104" customHeight="1" x14ac:dyDescent="0.25">
      <c r="A813" s="761">
        <v>2990</v>
      </c>
      <c r="B813" s="435" t="s">
        <v>4257</v>
      </c>
      <c r="C813" s="762" t="s">
        <v>4258</v>
      </c>
      <c r="D813" s="763" t="s">
        <v>4259</v>
      </c>
      <c r="E813" s="766" t="s">
        <v>4376</v>
      </c>
      <c r="F813" s="776" t="s">
        <v>4524</v>
      </c>
      <c r="G813" s="766" t="s">
        <v>4377</v>
      </c>
      <c r="H813" s="762">
        <v>2011</v>
      </c>
      <c r="I813" s="736" t="s">
        <v>4378</v>
      </c>
      <c r="J813" s="767">
        <v>37664.71</v>
      </c>
      <c r="K813" s="528" t="s">
        <v>6781</v>
      </c>
      <c r="L813" s="736" t="s">
        <v>4379</v>
      </c>
      <c r="M813" s="736" t="s">
        <v>4379</v>
      </c>
      <c r="N813" s="736" t="s">
        <v>4380</v>
      </c>
      <c r="O813" s="736" t="s">
        <v>4381</v>
      </c>
      <c r="P813" s="765" t="s">
        <v>4382</v>
      </c>
      <c r="Q813" s="768">
        <v>22.35</v>
      </c>
      <c r="R813" s="768"/>
      <c r="S813" s="768">
        <v>5.9003831417624522</v>
      </c>
      <c r="T813" s="768">
        <v>22.35</v>
      </c>
      <c r="U813" s="768">
        <v>28.250383141762455</v>
      </c>
      <c r="V813" s="762">
        <v>100</v>
      </c>
      <c r="W813" s="762">
        <v>100</v>
      </c>
      <c r="X813" s="541" t="s">
        <v>4266</v>
      </c>
      <c r="Y813" s="434"/>
      <c r="Z813" s="434"/>
      <c r="AA813" s="434"/>
      <c r="AB813" s="762">
        <v>4</v>
      </c>
      <c r="AC813" s="434"/>
      <c r="AD813" s="768">
        <v>12.57</v>
      </c>
      <c r="AE813" s="769">
        <v>5</v>
      </c>
      <c r="AF813" s="703">
        <v>100</v>
      </c>
      <c r="AG813" s="770" t="s">
        <v>2532</v>
      </c>
      <c r="AH813" s="771" t="s">
        <v>4383</v>
      </c>
      <c r="AI813" s="706">
        <v>80</v>
      </c>
      <c r="AJ813" s="772" t="s">
        <v>4278</v>
      </c>
      <c r="AK813" s="773" t="s">
        <v>4375</v>
      </c>
      <c r="AL813" s="440">
        <v>20</v>
      </c>
      <c r="AM813" s="772"/>
      <c r="AN813" s="773"/>
      <c r="AO813" s="440"/>
      <c r="AP813" s="772"/>
      <c r="AQ813" s="773"/>
      <c r="AR813" s="440"/>
      <c r="AS813" s="772"/>
      <c r="AT813" s="774"/>
      <c r="AU813" s="442"/>
      <c r="AV813" s="775"/>
      <c r="AW813" s="762"/>
      <c r="AX813" s="444"/>
    </row>
    <row r="814" spans="1:50" s="47" customFormat="1" ht="104" customHeight="1" x14ac:dyDescent="0.25">
      <c r="A814" s="761">
        <v>2990</v>
      </c>
      <c r="B814" s="435" t="s">
        <v>4257</v>
      </c>
      <c r="C814" s="762" t="s">
        <v>4258</v>
      </c>
      <c r="D814" s="763" t="s">
        <v>4259</v>
      </c>
      <c r="E814" s="766" t="s">
        <v>4376</v>
      </c>
      <c r="F814" s="776" t="s">
        <v>4524</v>
      </c>
      <c r="G814" s="766" t="s">
        <v>4384</v>
      </c>
      <c r="H814" s="762">
        <v>2011</v>
      </c>
      <c r="I814" s="736" t="s">
        <v>4385</v>
      </c>
      <c r="J814" s="767">
        <v>172320</v>
      </c>
      <c r="K814" s="528" t="s">
        <v>6781</v>
      </c>
      <c r="L814" s="736" t="s">
        <v>4379</v>
      </c>
      <c r="M814" s="736" t="s">
        <v>4379</v>
      </c>
      <c r="N814" s="736" t="s">
        <v>4386</v>
      </c>
      <c r="O814" s="736" t="s">
        <v>4387</v>
      </c>
      <c r="P814" s="765" t="s">
        <v>4388</v>
      </c>
      <c r="Q814" s="768">
        <v>22.35</v>
      </c>
      <c r="R814" s="768"/>
      <c r="S814" s="768">
        <v>5.421455938697318</v>
      </c>
      <c r="T814" s="768">
        <v>22.35</v>
      </c>
      <c r="U814" s="768">
        <v>27.771455938697319</v>
      </c>
      <c r="V814" s="762">
        <v>100</v>
      </c>
      <c r="W814" s="762">
        <v>100</v>
      </c>
      <c r="X814" s="541" t="s">
        <v>4266</v>
      </c>
      <c r="Y814" s="434"/>
      <c r="Z814" s="434"/>
      <c r="AA814" s="434"/>
      <c r="AB814" s="762">
        <v>44</v>
      </c>
      <c r="AC814" s="434"/>
      <c r="AD814" s="768">
        <v>12.57</v>
      </c>
      <c r="AE814" s="769">
        <v>5</v>
      </c>
      <c r="AF814" s="703">
        <v>100</v>
      </c>
      <c r="AG814" s="770" t="s">
        <v>2532</v>
      </c>
      <c r="AH814" s="771" t="s">
        <v>4383</v>
      </c>
      <c r="AI814" s="706">
        <v>80</v>
      </c>
      <c r="AJ814" s="772" t="s">
        <v>4278</v>
      </c>
      <c r="AK814" s="773" t="s">
        <v>4375</v>
      </c>
      <c r="AL814" s="440">
        <v>20</v>
      </c>
      <c r="AM814" s="772"/>
      <c r="AN814" s="773"/>
      <c r="AO814" s="440"/>
      <c r="AP814" s="772"/>
      <c r="AQ814" s="773"/>
      <c r="AR814" s="440"/>
      <c r="AS814" s="772"/>
      <c r="AT814" s="774"/>
      <c r="AU814" s="442"/>
      <c r="AV814" s="775"/>
      <c r="AW814" s="762"/>
      <c r="AX814" s="444"/>
    </row>
    <row r="815" spans="1:50" s="47" customFormat="1" ht="143.05000000000001" customHeight="1" x14ac:dyDescent="0.25">
      <c r="A815" s="761">
        <v>2990</v>
      </c>
      <c r="B815" s="435" t="s">
        <v>4257</v>
      </c>
      <c r="C815" s="762" t="s">
        <v>4258</v>
      </c>
      <c r="D815" s="763" t="s">
        <v>4259</v>
      </c>
      <c r="E815" s="766" t="s">
        <v>4389</v>
      </c>
      <c r="F815" s="776" t="s">
        <v>4525</v>
      </c>
      <c r="G815" s="766" t="s">
        <v>4390</v>
      </c>
      <c r="H815" s="762">
        <v>2013</v>
      </c>
      <c r="I815" s="736" t="s">
        <v>4391</v>
      </c>
      <c r="J815" s="767">
        <v>76283.25</v>
      </c>
      <c r="K815" s="528" t="s">
        <v>6781</v>
      </c>
      <c r="L815" s="778" t="s">
        <v>4392</v>
      </c>
      <c r="M815" s="736" t="s">
        <v>4393</v>
      </c>
      <c r="N815" s="778" t="s">
        <v>4394</v>
      </c>
      <c r="O815" s="736" t="s">
        <v>4395</v>
      </c>
      <c r="P815" s="765" t="s">
        <v>4396</v>
      </c>
      <c r="Q815" s="768">
        <v>22.35</v>
      </c>
      <c r="R815" s="768"/>
      <c r="S815" s="768">
        <v>2.9310344827586206</v>
      </c>
      <c r="T815" s="768">
        <v>22.35</v>
      </c>
      <c r="U815" s="768">
        <v>25.281034482758621</v>
      </c>
      <c r="V815" s="762">
        <v>100</v>
      </c>
      <c r="W815" s="762">
        <v>100</v>
      </c>
      <c r="X815" s="541" t="s">
        <v>4266</v>
      </c>
      <c r="Y815" s="434"/>
      <c r="Z815" s="434"/>
      <c r="AA815" s="434"/>
      <c r="AB815" s="762">
        <v>4</v>
      </c>
      <c r="AC815" s="434"/>
      <c r="AD815" s="768">
        <v>12.57</v>
      </c>
      <c r="AE815" s="769">
        <v>5</v>
      </c>
      <c r="AF815" s="703">
        <v>100</v>
      </c>
      <c r="AG815" s="770" t="s">
        <v>2733</v>
      </c>
      <c r="AH815" s="771" t="s">
        <v>4397</v>
      </c>
      <c r="AI815" s="706">
        <v>70</v>
      </c>
      <c r="AJ815" s="772" t="s">
        <v>4278</v>
      </c>
      <c r="AK815" s="773" t="s">
        <v>4375</v>
      </c>
      <c r="AL815" s="440">
        <v>30</v>
      </c>
      <c r="AM815" s="772"/>
      <c r="AN815" s="773"/>
      <c r="AO815" s="440"/>
      <c r="AP815" s="772"/>
      <c r="AQ815" s="773"/>
      <c r="AR815" s="440"/>
      <c r="AS815" s="772"/>
      <c r="AT815" s="774"/>
      <c r="AU815" s="442"/>
      <c r="AV815" s="775"/>
      <c r="AW815" s="762"/>
      <c r="AX815" s="444"/>
    </row>
    <row r="816" spans="1:50" s="47" customFormat="1" ht="117" customHeight="1" x14ac:dyDescent="0.25">
      <c r="A816" s="761">
        <v>2990</v>
      </c>
      <c r="B816" s="435" t="s">
        <v>4257</v>
      </c>
      <c r="C816" s="762" t="s">
        <v>4258</v>
      </c>
      <c r="D816" s="763" t="s">
        <v>4259</v>
      </c>
      <c r="E816" s="766" t="s">
        <v>4389</v>
      </c>
      <c r="F816" s="776" t="s">
        <v>4525</v>
      </c>
      <c r="G816" s="766" t="s">
        <v>4398</v>
      </c>
      <c r="H816" s="762">
        <v>2012</v>
      </c>
      <c r="I816" s="736" t="s">
        <v>4399</v>
      </c>
      <c r="J816" s="767">
        <v>68999.179999999993</v>
      </c>
      <c r="K816" s="528" t="s">
        <v>6781</v>
      </c>
      <c r="L816" s="778" t="s">
        <v>4392</v>
      </c>
      <c r="M816" s="736" t="s">
        <v>4393</v>
      </c>
      <c r="N816" s="736" t="s">
        <v>4400</v>
      </c>
      <c r="O816" s="736" t="s">
        <v>4401</v>
      </c>
      <c r="P816" s="765" t="s">
        <v>4402</v>
      </c>
      <c r="Q816" s="768">
        <v>22.35</v>
      </c>
      <c r="R816" s="768"/>
      <c r="S816" s="768">
        <v>3.3524904214559386</v>
      </c>
      <c r="T816" s="768">
        <v>22.35</v>
      </c>
      <c r="U816" s="768">
        <v>25.702490421455941</v>
      </c>
      <c r="V816" s="762">
        <v>100</v>
      </c>
      <c r="W816" s="762">
        <v>100</v>
      </c>
      <c r="X816" s="541" t="s">
        <v>4266</v>
      </c>
      <c r="Y816" s="434"/>
      <c r="Z816" s="434"/>
      <c r="AA816" s="434"/>
      <c r="AB816" s="762">
        <v>4</v>
      </c>
      <c r="AC816" s="434"/>
      <c r="AD816" s="768">
        <v>12.57</v>
      </c>
      <c r="AE816" s="769">
        <v>5</v>
      </c>
      <c r="AF816" s="703">
        <v>100</v>
      </c>
      <c r="AG816" s="770" t="s">
        <v>2733</v>
      </c>
      <c r="AH816" s="771" t="s">
        <v>4397</v>
      </c>
      <c r="AI816" s="706">
        <v>80</v>
      </c>
      <c r="AJ816" s="772" t="s">
        <v>4278</v>
      </c>
      <c r="AK816" s="773" t="s">
        <v>4375</v>
      </c>
      <c r="AL816" s="440">
        <v>20</v>
      </c>
      <c r="AM816" s="772"/>
      <c r="AN816" s="773"/>
      <c r="AO816" s="440"/>
      <c r="AP816" s="772"/>
      <c r="AQ816" s="773"/>
      <c r="AR816" s="440"/>
      <c r="AS816" s="772"/>
      <c r="AT816" s="774"/>
      <c r="AU816" s="442"/>
      <c r="AV816" s="775"/>
      <c r="AW816" s="762"/>
      <c r="AX816" s="444"/>
    </row>
    <row r="817" spans="1:50" s="47" customFormat="1" ht="311.95" customHeight="1" x14ac:dyDescent="0.25">
      <c r="A817" s="761">
        <v>2990</v>
      </c>
      <c r="B817" s="435" t="s">
        <v>4257</v>
      </c>
      <c r="C817" s="762" t="s">
        <v>4258</v>
      </c>
      <c r="D817" s="763" t="s">
        <v>4259</v>
      </c>
      <c r="E817" s="766" t="s">
        <v>4389</v>
      </c>
      <c r="F817" s="776" t="s">
        <v>4525</v>
      </c>
      <c r="G817" s="766" t="s">
        <v>4403</v>
      </c>
      <c r="H817" s="762">
        <v>2010</v>
      </c>
      <c r="I817" s="736" t="s">
        <v>4404</v>
      </c>
      <c r="J817" s="767">
        <v>28390.84</v>
      </c>
      <c r="K817" s="528" t="s">
        <v>6781</v>
      </c>
      <c r="L817" s="778" t="s">
        <v>4392</v>
      </c>
      <c r="M817" s="736" t="s">
        <v>4393</v>
      </c>
      <c r="N817" s="736" t="s">
        <v>8557</v>
      </c>
      <c r="O817" s="736" t="s">
        <v>4405</v>
      </c>
      <c r="P817" s="765" t="s">
        <v>4406</v>
      </c>
      <c r="Q817" s="768">
        <v>22.35</v>
      </c>
      <c r="R817" s="768"/>
      <c r="S817" s="768">
        <v>2.9310344827586206</v>
      </c>
      <c r="T817" s="768">
        <v>22.35</v>
      </c>
      <c r="U817" s="768">
        <v>25.281034482758621</v>
      </c>
      <c r="V817" s="762">
        <v>100</v>
      </c>
      <c r="W817" s="762">
        <v>100</v>
      </c>
      <c r="X817" s="541" t="s">
        <v>4266</v>
      </c>
      <c r="Y817" s="434"/>
      <c r="Z817" s="434"/>
      <c r="AA817" s="434"/>
      <c r="AB817" s="762">
        <v>66</v>
      </c>
      <c r="AC817" s="434"/>
      <c r="AD817" s="768">
        <v>12.57</v>
      </c>
      <c r="AE817" s="769">
        <v>5</v>
      </c>
      <c r="AF817" s="703">
        <v>100</v>
      </c>
      <c r="AG817" s="770" t="s">
        <v>2733</v>
      </c>
      <c r="AH817" s="771" t="s">
        <v>4397</v>
      </c>
      <c r="AI817" s="706">
        <v>80</v>
      </c>
      <c r="AJ817" s="772" t="s">
        <v>4278</v>
      </c>
      <c r="AK817" s="773" t="s">
        <v>4375</v>
      </c>
      <c r="AL817" s="440">
        <v>20</v>
      </c>
      <c r="AM817" s="772"/>
      <c r="AN817" s="773"/>
      <c r="AO817" s="440"/>
      <c r="AP817" s="772"/>
      <c r="AQ817" s="773"/>
      <c r="AR817" s="440"/>
      <c r="AS817" s="772"/>
      <c r="AT817" s="774"/>
      <c r="AU817" s="442"/>
      <c r="AV817" s="775"/>
      <c r="AW817" s="762"/>
      <c r="AX817" s="444"/>
    </row>
    <row r="818" spans="1:50" s="47" customFormat="1" ht="91" customHeight="1" x14ac:dyDescent="0.25">
      <c r="A818" s="761">
        <v>2990</v>
      </c>
      <c r="B818" s="435" t="s">
        <v>4257</v>
      </c>
      <c r="C818" s="762" t="s">
        <v>4258</v>
      </c>
      <c r="D818" s="763" t="s">
        <v>4259</v>
      </c>
      <c r="E818" s="766" t="s">
        <v>4389</v>
      </c>
      <c r="F818" s="776" t="s">
        <v>4525</v>
      </c>
      <c r="G818" s="766" t="s">
        <v>4407</v>
      </c>
      <c r="H818" s="762">
        <v>2010</v>
      </c>
      <c r="I818" s="736" t="s">
        <v>4408</v>
      </c>
      <c r="J818" s="767">
        <v>792044.16</v>
      </c>
      <c r="K818" s="528" t="s">
        <v>6781</v>
      </c>
      <c r="L818" s="736" t="s">
        <v>4409</v>
      </c>
      <c r="M818" s="736" t="s">
        <v>4393</v>
      </c>
      <c r="N818" s="736" t="s">
        <v>4410</v>
      </c>
      <c r="O818" s="736" t="s">
        <v>4411</v>
      </c>
      <c r="P818" s="765" t="s">
        <v>4412</v>
      </c>
      <c r="Q818" s="768">
        <v>22.35</v>
      </c>
      <c r="R818" s="768"/>
      <c r="S818" s="768">
        <v>11.015325670498084</v>
      </c>
      <c r="T818" s="768">
        <v>22.35</v>
      </c>
      <c r="U818" s="768">
        <v>33.365325670498088</v>
      </c>
      <c r="V818" s="762">
        <v>100</v>
      </c>
      <c r="W818" s="762">
        <v>100</v>
      </c>
      <c r="X818" s="541" t="s">
        <v>4266</v>
      </c>
      <c r="Y818" s="434"/>
      <c r="Z818" s="434"/>
      <c r="AA818" s="434"/>
      <c r="AB818" s="762">
        <v>35</v>
      </c>
      <c r="AC818" s="434"/>
      <c r="AD818" s="768">
        <v>12.57</v>
      </c>
      <c r="AE818" s="769">
        <v>3</v>
      </c>
      <c r="AF818" s="703">
        <v>100</v>
      </c>
      <c r="AG818" s="770" t="s">
        <v>2733</v>
      </c>
      <c r="AH818" s="771" t="s">
        <v>4397</v>
      </c>
      <c r="AI818" s="706">
        <v>80</v>
      </c>
      <c r="AJ818" s="772" t="s">
        <v>4278</v>
      </c>
      <c r="AK818" s="773" t="s">
        <v>4375</v>
      </c>
      <c r="AL818" s="440">
        <v>20</v>
      </c>
      <c r="AM818" s="772"/>
      <c r="AN818" s="773"/>
      <c r="AO818" s="440"/>
      <c r="AP818" s="772"/>
      <c r="AQ818" s="773"/>
      <c r="AR818" s="440"/>
      <c r="AS818" s="772"/>
      <c r="AT818" s="774"/>
      <c r="AU818" s="442"/>
      <c r="AV818" s="775"/>
      <c r="AW818" s="762"/>
      <c r="AX818" s="444"/>
    </row>
    <row r="819" spans="1:50" s="47" customFormat="1" ht="143.05000000000001" customHeight="1" x14ac:dyDescent="0.25">
      <c r="A819" s="761">
        <v>2990</v>
      </c>
      <c r="B819" s="435" t="s">
        <v>4257</v>
      </c>
      <c r="C819" s="762" t="s">
        <v>4258</v>
      </c>
      <c r="D819" s="763" t="s">
        <v>4259</v>
      </c>
      <c r="E819" s="766" t="s">
        <v>4389</v>
      </c>
      <c r="F819" s="776" t="s">
        <v>4525</v>
      </c>
      <c r="G819" s="766" t="s">
        <v>4413</v>
      </c>
      <c r="H819" s="762">
        <v>2010</v>
      </c>
      <c r="I819" s="736" t="s">
        <v>4414</v>
      </c>
      <c r="J819" s="767">
        <v>64284</v>
      </c>
      <c r="K819" s="528" t="s">
        <v>6781</v>
      </c>
      <c r="L819" s="736" t="s">
        <v>4409</v>
      </c>
      <c r="M819" s="736" t="s">
        <v>4393</v>
      </c>
      <c r="N819" s="736" t="s">
        <v>4415</v>
      </c>
      <c r="O819" s="736" t="s">
        <v>4416</v>
      </c>
      <c r="P819" s="765" t="s">
        <v>4417</v>
      </c>
      <c r="Q819" s="768">
        <v>22.35</v>
      </c>
      <c r="R819" s="768"/>
      <c r="S819" s="768">
        <v>4.5498084291187739</v>
      </c>
      <c r="T819" s="768">
        <v>22.35</v>
      </c>
      <c r="U819" s="768">
        <v>26.899808429118774</v>
      </c>
      <c r="V819" s="762">
        <v>100</v>
      </c>
      <c r="W819" s="762">
        <v>100</v>
      </c>
      <c r="X819" s="541" t="s">
        <v>4266</v>
      </c>
      <c r="Y819" s="434"/>
      <c r="Z819" s="434"/>
      <c r="AA819" s="434"/>
      <c r="AB819" s="762">
        <v>35</v>
      </c>
      <c r="AC819" s="434"/>
      <c r="AD819" s="768">
        <v>12.57</v>
      </c>
      <c r="AE819" s="769">
        <v>5</v>
      </c>
      <c r="AF819" s="703">
        <v>100</v>
      </c>
      <c r="AG819" s="770" t="s">
        <v>2733</v>
      </c>
      <c r="AH819" s="771" t="s">
        <v>4397</v>
      </c>
      <c r="AI819" s="706">
        <v>80</v>
      </c>
      <c r="AJ819" s="772" t="s">
        <v>4278</v>
      </c>
      <c r="AK819" s="773" t="s">
        <v>4375</v>
      </c>
      <c r="AL819" s="440">
        <v>20</v>
      </c>
      <c r="AM819" s="772"/>
      <c r="AN819" s="773"/>
      <c r="AO819" s="440"/>
      <c r="AP819" s="772"/>
      <c r="AQ819" s="773"/>
      <c r="AR819" s="440"/>
      <c r="AS819" s="772"/>
      <c r="AT819" s="774"/>
      <c r="AU819" s="442"/>
      <c r="AV819" s="775"/>
      <c r="AW819" s="762"/>
      <c r="AX819" s="444"/>
    </row>
    <row r="820" spans="1:50" s="47" customFormat="1" ht="91" customHeight="1" x14ac:dyDescent="0.25">
      <c r="A820" s="761">
        <v>2990</v>
      </c>
      <c r="B820" s="435" t="s">
        <v>4257</v>
      </c>
      <c r="C820" s="762" t="s">
        <v>4258</v>
      </c>
      <c r="D820" s="763" t="s">
        <v>4259</v>
      </c>
      <c r="E820" s="766" t="s">
        <v>4389</v>
      </c>
      <c r="F820" s="776" t="s">
        <v>4525</v>
      </c>
      <c r="G820" s="766" t="s">
        <v>4418</v>
      </c>
      <c r="H820" s="762">
        <v>2013</v>
      </c>
      <c r="I820" s="736" t="s">
        <v>4419</v>
      </c>
      <c r="J820" s="701">
        <v>90144.47</v>
      </c>
      <c r="K820" s="528" t="s">
        <v>6781</v>
      </c>
      <c r="L820" s="778" t="s">
        <v>4392</v>
      </c>
      <c r="M820" s="736" t="s">
        <v>4393</v>
      </c>
      <c r="N820" s="736" t="s">
        <v>8558</v>
      </c>
      <c r="O820" s="736" t="s">
        <v>4420</v>
      </c>
      <c r="P820" s="765" t="s">
        <v>4421</v>
      </c>
      <c r="Q820" s="768">
        <v>22.35</v>
      </c>
      <c r="R820" s="768"/>
      <c r="S820" s="768">
        <v>3.3524904214559386</v>
      </c>
      <c r="T820" s="768">
        <v>22.35</v>
      </c>
      <c r="U820" s="768">
        <v>25.702490421455941</v>
      </c>
      <c r="V820" s="762">
        <v>100</v>
      </c>
      <c r="W820" s="762">
        <v>100</v>
      </c>
      <c r="X820" s="541" t="s">
        <v>4266</v>
      </c>
      <c r="Y820" s="434"/>
      <c r="Z820" s="434"/>
      <c r="AA820" s="434"/>
      <c r="AB820" s="762">
        <v>4</v>
      </c>
      <c r="AC820" s="434"/>
      <c r="AD820" s="768">
        <v>12.57</v>
      </c>
      <c r="AE820" s="769">
        <v>5</v>
      </c>
      <c r="AF820" s="703">
        <v>100</v>
      </c>
      <c r="AG820" s="770" t="s">
        <v>2733</v>
      </c>
      <c r="AH820" s="771" t="s">
        <v>4397</v>
      </c>
      <c r="AI820" s="706">
        <v>60</v>
      </c>
      <c r="AJ820" s="772" t="s">
        <v>4278</v>
      </c>
      <c r="AK820" s="773" t="s">
        <v>4375</v>
      </c>
      <c r="AL820" s="440">
        <v>40</v>
      </c>
      <c r="AM820" s="772"/>
      <c r="AN820" s="773"/>
      <c r="AO820" s="440"/>
      <c r="AP820" s="772"/>
      <c r="AQ820" s="773"/>
      <c r="AR820" s="440"/>
      <c r="AS820" s="772"/>
      <c r="AT820" s="774"/>
      <c r="AU820" s="442"/>
      <c r="AV820" s="775"/>
      <c r="AW820" s="762"/>
      <c r="AX820" s="444"/>
    </row>
    <row r="821" spans="1:50" s="47" customFormat="1" ht="52.2" customHeight="1" x14ac:dyDescent="0.25">
      <c r="A821" s="761">
        <v>2990</v>
      </c>
      <c r="B821" s="435" t="s">
        <v>4257</v>
      </c>
      <c r="C821" s="762" t="s">
        <v>4258</v>
      </c>
      <c r="D821" s="763" t="s">
        <v>4259</v>
      </c>
      <c r="E821" s="766" t="s">
        <v>4422</v>
      </c>
      <c r="F821" s="776" t="s">
        <v>4526</v>
      </c>
      <c r="G821" s="766" t="s">
        <v>4423</v>
      </c>
      <c r="H821" s="762">
        <v>2010</v>
      </c>
      <c r="I821" s="736" t="s">
        <v>4424</v>
      </c>
      <c r="J821" s="767">
        <v>111552.17</v>
      </c>
      <c r="K821" s="528" t="s">
        <v>6781</v>
      </c>
      <c r="L821" s="736" t="s">
        <v>4425</v>
      </c>
      <c r="M821" s="736" t="s">
        <v>4426</v>
      </c>
      <c r="N821" s="736" t="s">
        <v>4427</v>
      </c>
      <c r="O821" s="736" t="s">
        <v>4428</v>
      </c>
      <c r="P821" s="765" t="s">
        <v>4429</v>
      </c>
      <c r="Q821" s="768">
        <v>22.35</v>
      </c>
      <c r="R821" s="768"/>
      <c r="S821" s="768">
        <v>10.114942528735632</v>
      </c>
      <c r="T821" s="768">
        <v>22.35</v>
      </c>
      <c r="U821" s="768">
        <v>32.464942528735634</v>
      </c>
      <c r="V821" s="762">
        <v>100</v>
      </c>
      <c r="W821" s="762">
        <v>100</v>
      </c>
      <c r="X821" s="541" t="s">
        <v>4266</v>
      </c>
      <c r="Y821" s="434"/>
      <c r="Z821" s="434"/>
      <c r="AA821" s="434"/>
      <c r="AB821" s="762">
        <v>35</v>
      </c>
      <c r="AC821" s="434"/>
      <c r="AD821" s="768"/>
      <c r="AE821" s="769">
        <v>5</v>
      </c>
      <c r="AF821" s="703">
        <v>100</v>
      </c>
      <c r="AG821" s="770" t="s">
        <v>2660</v>
      </c>
      <c r="AH821" s="771" t="s">
        <v>4430</v>
      </c>
      <c r="AI821" s="706">
        <v>70</v>
      </c>
      <c r="AJ821" s="772" t="s">
        <v>4278</v>
      </c>
      <c r="AK821" s="773" t="s">
        <v>4375</v>
      </c>
      <c r="AL821" s="440">
        <v>30</v>
      </c>
      <c r="AM821" s="772"/>
      <c r="AN821" s="773"/>
      <c r="AO821" s="440"/>
      <c r="AP821" s="772"/>
      <c r="AQ821" s="773"/>
      <c r="AR821" s="440"/>
      <c r="AS821" s="772"/>
      <c r="AT821" s="774"/>
      <c r="AU821" s="442"/>
      <c r="AV821" s="775"/>
      <c r="AW821" s="762"/>
      <c r="AX821" s="444"/>
    </row>
    <row r="822" spans="1:50" s="47" customFormat="1" ht="77.95" customHeight="1" x14ac:dyDescent="0.25">
      <c r="A822" s="761">
        <v>2990</v>
      </c>
      <c r="B822" s="435" t="s">
        <v>4257</v>
      </c>
      <c r="C822" s="762" t="s">
        <v>4258</v>
      </c>
      <c r="D822" s="763" t="s">
        <v>4259</v>
      </c>
      <c r="E822" s="766" t="s">
        <v>4422</v>
      </c>
      <c r="F822" s="776" t="s">
        <v>4526</v>
      </c>
      <c r="G822" s="766" t="s">
        <v>4431</v>
      </c>
      <c r="H822" s="762">
        <v>2011</v>
      </c>
      <c r="I822" s="736" t="s">
        <v>4432</v>
      </c>
      <c r="J822" s="767">
        <v>74940</v>
      </c>
      <c r="K822" s="528" t="s">
        <v>6781</v>
      </c>
      <c r="L822" s="736" t="s">
        <v>4425</v>
      </c>
      <c r="M822" s="736" t="s">
        <v>4433</v>
      </c>
      <c r="N822" s="736" t="s">
        <v>4434</v>
      </c>
      <c r="O822" s="736" t="s">
        <v>4435</v>
      </c>
      <c r="P822" s="765" t="s">
        <v>4436</v>
      </c>
      <c r="Q822" s="768">
        <v>22.35</v>
      </c>
      <c r="R822" s="768"/>
      <c r="S822" s="768">
        <v>6.2835249042145591</v>
      </c>
      <c r="T822" s="768">
        <v>22.35</v>
      </c>
      <c r="U822" s="768">
        <v>28.633524904214561</v>
      </c>
      <c r="V822" s="762">
        <v>100</v>
      </c>
      <c r="W822" s="762">
        <v>100</v>
      </c>
      <c r="X822" s="541" t="s">
        <v>4266</v>
      </c>
      <c r="Y822" s="434"/>
      <c r="Z822" s="434"/>
      <c r="AA822" s="434"/>
      <c r="AB822" s="762">
        <v>4</v>
      </c>
      <c r="AC822" s="434"/>
      <c r="AD822" s="768"/>
      <c r="AE822" s="769">
        <v>5</v>
      </c>
      <c r="AF822" s="703">
        <v>100</v>
      </c>
      <c r="AG822" s="770" t="s">
        <v>2660</v>
      </c>
      <c r="AH822" s="771" t="s">
        <v>4430</v>
      </c>
      <c r="AI822" s="706">
        <v>70</v>
      </c>
      <c r="AJ822" s="772" t="s">
        <v>4278</v>
      </c>
      <c r="AK822" s="773" t="s">
        <v>4375</v>
      </c>
      <c r="AL822" s="440">
        <v>30</v>
      </c>
      <c r="AM822" s="772"/>
      <c r="AN822" s="773"/>
      <c r="AO822" s="440"/>
      <c r="AP822" s="772"/>
      <c r="AQ822" s="773"/>
      <c r="AR822" s="440"/>
      <c r="AS822" s="772"/>
      <c r="AT822" s="774"/>
      <c r="AU822" s="442"/>
      <c r="AV822" s="775"/>
      <c r="AW822" s="762"/>
      <c r="AX822" s="444"/>
    </row>
    <row r="823" spans="1:50" s="47" customFormat="1" ht="117" customHeight="1" x14ac:dyDescent="0.25">
      <c r="A823" s="761">
        <v>2990</v>
      </c>
      <c r="B823" s="435" t="s">
        <v>4257</v>
      </c>
      <c r="C823" s="762" t="s">
        <v>4258</v>
      </c>
      <c r="D823" s="763" t="s">
        <v>4259</v>
      </c>
      <c r="E823" s="766" t="s">
        <v>4437</v>
      </c>
      <c r="F823" s="779" t="s">
        <v>4527</v>
      </c>
      <c r="G823" s="766" t="s">
        <v>4438</v>
      </c>
      <c r="H823" s="762">
        <v>2013</v>
      </c>
      <c r="I823" s="736" t="s">
        <v>4439</v>
      </c>
      <c r="J823" s="767">
        <v>51087.6</v>
      </c>
      <c r="K823" s="528" t="s">
        <v>6781</v>
      </c>
      <c r="L823" s="736" t="s">
        <v>4440</v>
      </c>
      <c r="M823" s="736" t="s">
        <v>4441</v>
      </c>
      <c r="N823" s="736" t="s">
        <v>4442</v>
      </c>
      <c r="O823" s="736" t="s">
        <v>4443</v>
      </c>
      <c r="P823" s="765" t="s">
        <v>4444</v>
      </c>
      <c r="Q823" s="768">
        <v>22.35</v>
      </c>
      <c r="R823" s="768"/>
      <c r="S823" s="768">
        <v>2.3448275862068964</v>
      </c>
      <c r="T823" s="768">
        <v>22.35</v>
      </c>
      <c r="U823" s="768">
        <v>24.694827586206898</v>
      </c>
      <c r="V823" s="762">
        <v>100</v>
      </c>
      <c r="W823" s="762">
        <v>100</v>
      </c>
      <c r="X823" s="541" t="s">
        <v>4266</v>
      </c>
      <c r="Y823" s="434"/>
      <c r="Z823" s="434"/>
      <c r="AA823" s="434"/>
      <c r="AB823" s="762">
        <v>11</v>
      </c>
      <c r="AC823" s="434"/>
      <c r="AD823" s="768">
        <v>12.57</v>
      </c>
      <c r="AE823" s="769">
        <v>5</v>
      </c>
      <c r="AF823" s="703">
        <v>100</v>
      </c>
      <c r="AG823" s="770" t="s">
        <v>4445</v>
      </c>
      <c r="AH823" s="771" t="s">
        <v>4446</v>
      </c>
      <c r="AI823" s="706">
        <v>80</v>
      </c>
      <c r="AJ823" s="772" t="s">
        <v>4278</v>
      </c>
      <c r="AK823" s="773" t="s">
        <v>4375</v>
      </c>
      <c r="AL823" s="440">
        <v>20</v>
      </c>
      <c r="AM823" s="772"/>
      <c r="AN823" s="773"/>
      <c r="AO823" s="440"/>
      <c r="AP823" s="772"/>
      <c r="AQ823" s="773"/>
      <c r="AR823" s="440"/>
      <c r="AS823" s="772"/>
      <c r="AT823" s="774"/>
      <c r="AU823" s="442"/>
      <c r="AV823" s="775"/>
      <c r="AW823" s="762"/>
      <c r="AX823" s="444"/>
    </row>
    <row r="824" spans="1:50" s="47" customFormat="1" ht="156.05000000000001" customHeight="1" x14ac:dyDescent="0.25">
      <c r="A824" s="761">
        <v>2990</v>
      </c>
      <c r="B824" s="435" t="s">
        <v>4257</v>
      </c>
      <c r="C824" s="762" t="s">
        <v>4258</v>
      </c>
      <c r="D824" s="763" t="s">
        <v>4259</v>
      </c>
      <c r="E824" s="766" t="s">
        <v>4437</v>
      </c>
      <c r="F824" s="779" t="s">
        <v>4527</v>
      </c>
      <c r="G824" s="766" t="s">
        <v>4447</v>
      </c>
      <c r="H824" s="762">
        <v>2010</v>
      </c>
      <c r="I824" s="736" t="s">
        <v>4448</v>
      </c>
      <c r="J824" s="767">
        <v>32368.54</v>
      </c>
      <c r="K824" s="528" t="s">
        <v>6781</v>
      </c>
      <c r="L824" s="736" t="s">
        <v>4440</v>
      </c>
      <c r="M824" s="736" t="s">
        <v>4441</v>
      </c>
      <c r="N824" s="736" t="s">
        <v>4449</v>
      </c>
      <c r="O824" s="736" t="s">
        <v>4450</v>
      </c>
      <c r="P824" s="765" t="s">
        <v>4451</v>
      </c>
      <c r="Q824" s="768">
        <v>22.35</v>
      </c>
      <c r="R824" s="768"/>
      <c r="S824" s="768">
        <v>2.3448275862068964</v>
      </c>
      <c r="T824" s="768">
        <v>22.35</v>
      </c>
      <c r="U824" s="768">
        <v>24.694827586206898</v>
      </c>
      <c r="V824" s="762">
        <v>100</v>
      </c>
      <c r="W824" s="762">
        <v>100</v>
      </c>
      <c r="X824" s="541" t="s">
        <v>4266</v>
      </c>
      <c r="Y824" s="434"/>
      <c r="Z824" s="434"/>
      <c r="AA824" s="434"/>
      <c r="AB824" s="762">
        <v>4</v>
      </c>
      <c r="AC824" s="434"/>
      <c r="AD824" s="768">
        <v>12.57</v>
      </c>
      <c r="AE824" s="769">
        <v>5</v>
      </c>
      <c r="AF824" s="703">
        <v>100</v>
      </c>
      <c r="AG824" s="770" t="s">
        <v>4445</v>
      </c>
      <c r="AH824" s="771" t="s">
        <v>4446</v>
      </c>
      <c r="AI824" s="706">
        <v>80</v>
      </c>
      <c r="AJ824" s="772" t="s">
        <v>4278</v>
      </c>
      <c r="AK824" s="773" t="s">
        <v>4375</v>
      </c>
      <c r="AL824" s="440">
        <v>20</v>
      </c>
      <c r="AM824" s="772"/>
      <c r="AN824" s="773"/>
      <c r="AO824" s="440"/>
      <c r="AP824" s="772"/>
      <c r="AQ824" s="773"/>
      <c r="AR824" s="440"/>
      <c r="AS824" s="772"/>
      <c r="AT824" s="774"/>
      <c r="AU824" s="442"/>
      <c r="AV824" s="775"/>
      <c r="AW824" s="762"/>
      <c r="AX824" s="444"/>
    </row>
    <row r="825" spans="1:50" s="47" customFormat="1" ht="91" customHeight="1" x14ac:dyDescent="0.25">
      <c r="A825" s="761">
        <v>2990</v>
      </c>
      <c r="B825" s="435" t="s">
        <v>4257</v>
      </c>
      <c r="C825" s="762" t="s">
        <v>4258</v>
      </c>
      <c r="D825" s="763" t="s">
        <v>4259</v>
      </c>
      <c r="E825" s="766" t="s">
        <v>4452</v>
      </c>
      <c r="F825" s="776" t="s">
        <v>4528</v>
      </c>
      <c r="G825" s="766" t="s">
        <v>4453</v>
      </c>
      <c r="H825" s="762">
        <v>2013</v>
      </c>
      <c r="I825" s="778" t="s">
        <v>4454</v>
      </c>
      <c r="J825" s="767">
        <v>23958</v>
      </c>
      <c r="K825" s="528" t="s">
        <v>6781</v>
      </c>
      <c r="L825" s="736" t="s">
        <v>4455</v>
      </c>
      <c r="M825" s="736" t="s">
        <v>4456</v>
      </c>
      <c r="N825" s="778" t="s">
        <v>4457</v>
      </c>
      <c r="O825" s="736" t="s">
        <v>4458</v>
      </c>
      <c r="P825" s="765" t="s">
        <v>4459</v>
      </c>
      <c r="Q825" s="768">
        <v>22.35</v>
      </c>
      <c r="R825" s="768"/>
      <c r="S825" s="768">
        <v>1.4655172413793103</v>
      </c>
      <c r="T825" s="768">
        <v>22.35</v>
      </c>
      <c r="U825" s="768">
        <v>23.815517241379311</v>
      </c>
      <c r="V825" s="762">
        <v>100</v>
      </c>
      <c r="W825" s="762">
        <v>100</v>
      </c>
      <c r="X825" s="541" t="s">
        <v>4266</v>
      </c>
      <c r="Y825" s="434"/>
      <c r="Z825" s="434"/>
      <c r="AA825" s="434"/>
      <c r="AB825" s="762">
        <v>4</v>
      </c>
      <c r="AC825" s="434"/>
      <c r="AD825" s="768">
        <v>12.57</v>
      </c>
      <c r="AE825" s="769">
        <v>5</v>
      </c>
      <c r="AF825" s="703">
        <v>100</v>
      </c>
      <c r="AG825" s="770" t="s">
        <v>4445</v>
      </c>
      <c r="AH825" s="771" t="s">
        <v>4460</v>
      </c>
      <c r="AI825" s="706">
        <v>50</v>
      </c>
      <c r="AJ825" s="772" t="s">
        <v>4278</v>
      </c>
      <c r="AK825" s="773" t="s">
        <v>4375</v>
      </c>
      <c r="AL825" s="440">
        <v>50</v>
      </c>
      <c r="AM825" s="772"/>
      <c r="AN825" s="773"/>
      <c r="AO825" s="440"/>
      <c r="AP825" s="772"/>
      <c r="AQ825" s="773"/>
      <c r="AR825" s="440"/>
      <c r="AS825" s="772"/>
      <c r="AT825" s="774"/>
      <c r="AU825" s="442"/>
      <c r="AV825" s="775"/>
      <c r="AW825" s="762"/>
      <c r="AX825" s="444"/>
    </row>
    <row r="826" spans="1:50" s="47" customFormat="1" ht="52.2" customHeight="1" x14ac:dyDescent="0.25">
      <c r="A826" s="761">
        <v>2990</v>
      </c>
      <c r="B826" s="435" t="s">
        <v>4257</v>
      </c>
      <c r="C826" s="762" t="s">
        <v>4258</v>
      </c>
      <c r="D826" s="763" t="s">
        <v>4259</v>
      </c>
      <c r="E826" s="766" t="s">
        <v>4452</v>
      </c>
      <c r="F826" s="776" t="s">
        <v>4528</v>
      </c>
      <c r="G826" s="764" t="s">
        <v>4461</v>
      </c>
      <c r="H826" s="762">
        <v>2012</v>
      </c>
      <c r="I826" s="736" t="s">
        <v>4462</v>
      </c>
      <c r="J826" s="767">
        <v>49725.67</v>
      </c>
      <c r="K826" s="528" t="s">
        <v>6781</v>
      </c>
      <c r="L826" s="736" t="s">
        <v>4455</v>
      </c>
      <c r="M826" s="736" t="s">
        <v>4456</v>
      </c>
      <c r="N826" s="778" t="s">
        <v>4463</v>
      </c>
      <c r="O826" s="778" t="s">
        <v>4464</v>
      </c>
      <c r="P826" s="765" t="s">
        <v>4465</v>
      </c>
      <c r="Q826" s="768">
        <v>22.35</v>
      </c>
      <c r="R826" s="768"/>
      <c r="S826" s="768">
        <v>3.2844827586206895</v>
      </c>
      <c r="T826" s="768">
        <v>22.35</v>
      </c>
      <c r="U826" s="768">
        <v>25.634482758620692</v>
      </c>
      <c r="V826" s="762">
        <v>100</v>
      </c>
      <c r="W826" s="762">
        <v>100</v>
      </c>
      <c r="X826" s="541" t="s">
        <v>4266</v>
      </c>
      <c r="Y826" s="434"/>
      <c r="Z826" s="434"/>
      <c r="AA826" s="434"/>
      <c r="AB826" s="762">
        <v>8</v>
      </c>
      <c r="AC826" s="434"/>
      <c r="AD826" s="768">
        <v>12.57</v>
      </c>
      <c r="AE826" s="769">
        <v>5</v>
      </c>
      <c r="AF826" s="703">
        <v>100</v>
      </c>
      <c r="AG826" s="770" t="s">
        <v>4445</v>
      </c>
      <c r="AH826" s="771" t="s">
        <v>4460</v>
      </c>
      <c r="AI826" s="706">
        <v>50</v>
      </c>
      <c r="AJ826" s="772" t="s">
        <v>4278</v>
      </c>
      <c r="AK826" s="773" t="s">
        <v>4375</v>
      </c>
      <c r="AL826" s="440">
        <v>10</v>
      </c>
      <c r="AM826" s="438"/>
      <c r="AN826" s="439"/>
      <c r="AO826" s="440"/>
      <c r="AP826" s="772"/>
      <c r="AQ826" s="773"/>
      <c r="AR826" s="440"/>
      <c r="AS826" s="772"/>
      <c r="AT826" s="774"/>
      <c r="AU826" s="442"/>
      <c r="AV826" s="775"/>
      <c r="AW826" s="762"/>
      <c r="AX826" s="444"/>
    </row>
    <row r="827" spans="1:50" s="47" customFormat="1" ht="52.2" customHeight="1" x14ac:dyDescent="0.25">
      <c r="A827" s="761">
        <v>2990</v>
      </c>
      <c r="B827" s="435" t="s">
        <v>4257</v>
      </c>
      <c r="C827" s="762" t="s">
        <v>4258</v>
      </c>
      <c r="D827" s="763" t="s">
        <v>4259</v>
      </c>
      <c r="E827" s="766" t="s">
        <v>4466</v>
      </c>
      <c r="F827" s="776">
        <v>11130</v>
      </c>
      <c r="G827" s="766" t="s">
        <v>4467</v>
      </c>
      <c r="H827" s="762">
        <v>2011</v>
      </c>
      <c r="I827" s="736" t="s">
        <v>4468</v>
      </c>
      <c r="J827" s="767">
        <v>71850</v>
      </c>
      <c r="K827" s="528" t="s">
        <v>6781</v>
      </c>
      <c r="L827" s="736" t="s">
        <v>4469</v>
      </c>
      <c r="M827" s="736" t="s">
        <v>4470</v>
      </c>
      <c r="N827" s="736" t="s">
        <v>4471</v>
      </c>
      <c r="O827" s="736" t="s">
        <v>4472</v>
      </c>
      <c r="P827" s="765" t="s">
        <v>4473</v>
      </c>
      <c r="Q827" s="768">
        <v>22.35</v>
      </c>
      <c r="R827" s="768"/>
      <c r="S827" s="768">
        <v>2.2126436781609193</v>
      </c>
      <c r="T827" s="768">
        <v>22.35</v>
      </c>
      <c r="U827" s="768">
        <v>24.562643678160921</v>
      </c>
      <c r="V827" s="762">
        <v>100</v>
      </c>
      <c r="W827" s="762">
        <v>100</v>
      </c>
      <c r="X827" s="541" t="s">
        <v>4266</v>
      </c>
      <c r="Y827" s="434"/>
      <c r="Z827" s="434"/>
      <c r="AA827" s="434"/>
      <c r="AB827" s="762">
        <v>67</v>
      </c>
      <c r="AC827" s="434"/>
      <c r="AD827" s="768">
        <v>12.57</v>
      </c>
      <c r="AE827" s="769">
        <v>5</v>
      </c>
      <c r="AF827" s="703">
        <v>100</v>
      </c>
      <c r="AG827" s="770" t="s">
        <v>4474</v>
      </c>
      <c r="AH827" s="771" t="s">
        <v>4475</v>
      </c>
      <c r="AI827" s="706">
        <v>85</v>
      </c>
      <c r="AJ827" s="772" t="s">
        <v>4278</v>
      </c>
      <c r="AK827" s="773" t="s">
        <v>4375</v>
      </c>
      <c r="AL827" s="440">
        <v>15</v>
      </c>
      <c r="AM827" s="772"/>
      <c r="AN827" s="773"/>
      <c r="AO827" s="440"/>
      <c r="AP827" s="772"/>
      <c r="AQ827" s="773"/>
      <c r="AR827" s="440"/>
      <c r="AS827" s="772"/>
      <c r="AT827" s="774"/>
      <c r="AU827" s="442"/>
      <c r="AV827" s="775"/>
      <c r="AW827" s="762"/>
      <c r="AX827" s="444"/>
    </row>
    <row r="828" spans="1:50" s="47" customFormat="1" ht="52.2" customHeight="1" x14ac:dyDescent="0.25">
      <c r="A828" s="761">
        <v>2990</v>
      </c>
      <c r="B828" s="435" t="s">
        <v>4257</v>
      </c>
      <c r="C828" s="762" t="s">
        <v>4258</v>
      </c>
      <c r="D828" s="763" t="s">
        <v>4259</v>
      </c>
      <c r="E828" s="766" t="s">
        <v>4466</v>
      </c>
      <c r="F828" s="776">
        <v>11130</v>
      </c>
      <c r="G828" s="766" t="s">
        <v>4476</v>
      </c>
      <c r="H828" s="762">
        <v>2012</v>
      </c>
      <c r="I828" s="736" t="s">
        <v>4477</v>
      </c>
      <c r="J828" s="767">
        <v>61703.199999999997</v>
      </c>
      <c r="K828" s="528" t="s">
        <v>6781</v>
      </c>
      <c r="L828" s="736" t="s">
        <v>4469</v>
      </c>
      <c r="M828" s="736" t="s">
        <v>4470</v>
      </c>
      <c r="N828" s="736" t="s">
        <v>4471</v>
      </c>
      <c r="O828" s="736" t="s">
        <v>4472</v>
      </c>
      <c r="P828" s="765" t="s">
        <v>4478</v>
      </c>
      <c r="Q828" s="768">
        <v>22.35</v>
      </c>
      <c r="R828" s="768"/>
      <c r="S828" s="768">
        <v>2.2126436781609193</v>
      </c>
      <c r="T828" s="768">
        <v>22.35</v>
      </c>
      <c r="U828" s="768">
        <v>24.562643678160921</v>
      </c>
      <c r="V828" s="762">
        <v>100</v>
      </c>
      <c r="W828" s="762">
        <v>100</v>
      </c>
      <c r="X828" s="541" t="s">
        <v>4266</v>
      </c>
      <c r="Y828" s="434"/>
      <c r="Z828" s="434"/>
      <c r="AA828" s="434"/>
      <c r="AB828" s="762">
        <v>67</v>
      </c>
      <c r="AC828" s="434"/>
      <c r="AD828" s="768">
        <v>12.57</v>
      </c>
      <c r="AE828" s="769">
        <v>5</v>
      </c>
      <c r="AF828" s="703">
        <v>100</v>
      </c>
      <c r="AG828" s="770" t="s">
        <v>4474</v>
      </c>
      <c r="AH828" s="771" t="s">
        <v>4475</v>
      </c>
      <c r="AI828" s="706">
        <v>85</v>
      </c>
      <c r="AJ828" s="772" t="s">
        <v>4278</v>
      </c>
      <c r="AK828" s="773" t="s">
        <v>4375</v>
      </c>
      <c r="AL828" s="440">
        <v>15</v>
      </c>
      <c r="AM828" s="772"/>
      <c r="AN828" s="773"/>
      <c r="AO828" s="440"/>
      <c r="AP828" s="772"/>
      <c r="AQ828" s="773"/>
      <c r="AR828" s="440"/>
      <c r="AS828" s="772"/>
      <c r="AT828" s="774"/>
      <c r="AU828" s="442"/>
      <c r="AV828" s="775"/>
      <c r="AW828" s="762"/>
      <c r="AX828" s="444"/>
    </row>
    <row r="829" spans="1:50" s="47" customFormat="1" ht="52.2" customHeight="1" x14ac:dyDescent="0.25">
      <c r="A829" s="761">
        <v>2990</v>
      </c>
      <c r="B829" s="435" t="s">
        <v>4257</v>
      </c>
      <c r="C829" s="762" t="s">
        <v>4258</v>
      </c>
      <c r="D829" s="763" t="s">
        <v>4259</v>
      </c>
      <c r="E829" s="766" t="s">
        <v>4466</v>
      </c>
      <c r="F829" s="776">
        <v>11130</v>
      </c>
      <c r="G829" s="766" t="s">
        <v>4479</v>
      </c>
      <c r="H829" s="762">
        <v>2013</v>
      </c>
      <c r="I829" s="736" t="s">
        <v>4480</v>
      </c>
      <c r="J829" s="767">
        <v>96044.5</v>
      </c>
      <c r="K829" s="528" t="s">
        <v>6781</v>
      </c>
      <c r="L829" s="736" t="s">
        <v>4469</v>
      </c>
      <c r="M829" s="736" t="s">
        <v>4470</v>
      </c>
      <c r="N829" s="736" t="s">
        <v>4471</v>
      </c>
      <c r="O829" s="736" t="s">
        <v>4472</v>
      </c>
      <c r="P829" s="765" t="s">
        <v>4481</v>
      </c>
      <c r="Q829" s="768">
        <v>22.35</v>
      </c>
      <c r="R829" s="768"/>
      <c r="S829" s="768">
        <v>2.2126436781609193</v>
      </c>
      <c r="T829" s="768">
        <v>22.35</v>
      </c>
      <c r="U829" s="768">
        <v>24.562643678160921</v>
      </c>
      <c r="V829" s="762">
        <v>100</v>
      </c>
      <c r="W829" s="762">
        <v>100</v>
      </c>
      <c r="X829" s="541" t="s">
        <v>4266</v>
      </c>
      <c r="Y829" s="434"/>
      <c r="Z829" s="434"/>
      <c r="AA829" s="434"/>
      <c r="AB829" s="762">
        <v>67</v>
      </c>
      <c r="AC829" s="434"/>
      <c r="AD829" s="768">
        <v>12.57</v>
      </c>
      <c r="AE829" s="769">
        <v>5</v>
      </c>
      <c r="AF829" s="703">
        <v>100</v>
      </c>
      <c r="AG829" s="770" t="s">
        <v>4474</v>
      </c>
      <c r="AH829" s="771" t="s">
        <v>4475</v>
      </c>
      <c r="AI829" s="706">
        <v>85</v>
      </c>
      <c r="AJ829" s="772" t="s">
        <v>4278</v>
      </c>
      <c r="AK829" s="773" t="s">
        <v>4375</v>
      </c>
      <c r="AL829" s="440">
        <v>15</v>
      </c>
      <c r="AM829" s="772"/>
      <c r="AN829" s="773"/>
      <c r="AO829" s="440"/>
      <c r="AP829" s="772"/>
      <c r="AQ829" s="773"/>
      <c r="AR829" s="440"/>
      <c r="AS829" s="772"/>
      <c r="AT829" s="774"/>
      <c r="AU829" s="442"/>
      <c r="AV829" s="775"/>
      <c r="AW829" s="762"/>
      <c r="AX829" s="444"/>
    </row>
    <row r="830" spans="1:50" s="47" customFormat="1" ht="64.95" customHeight="1" x14ac:dyDescent="0.25">
      <c r="A830" s="761">
        <v>2990</v>
      </c>
      <c r="B830" s="435" t="s">
        <v>4257</v>
      </c>
      <c r="C830" s="762" t="s">
        <v>4258</v>
      </c>
      <c r="D830" s="763" t="s">
        <v>4259</v>
      </c>
      <c r="E830" s="766" t="s">
        <v>4260</v>
      </c>
      <c r="F830" s="776" t="s">
        <v>4529</v>
      </c>
      <c r="G830" s="766" t="s">
        <v>4482</v>
      </c>
      <c r="H830" s="762">
        <v>2012</v>
      </c>
      <c r="I830" s="778" t="s">
        <v>4482</v>
      </c>
      <c r="J830" s="767">
        <v>77992.320000000007</v>
      </c>
      <c r="K830" s="528" t="s">
        <v>6781</v>
      </c>
      <c r="L830" s="736" t="s">
        <v>4262</v>
      </c>
      <c r="M830" s="736" t="s">
        <v>4263</v>
      </c>
      <c r="N830" s="736" t="s">
        <v>4483</v>
      </c>
      <c r="O830" s="736" t="s">
        <v>4484</v>
      </c>
      <c r="P830" s="765" t="s">
        <v>4485</v>
      </c>
      <c r="Q830" s="768">
        <v>22.35</v>
      </c>
      <c r="R830" s="768"/>
      <c r="S830" s="768">
        <v>2.7873563218390807</v>
      </c>
      <c r="T830" s="768">
        <v>22.35</v>
      </c>
      <c r="U830" s="768">
        <v>25.137356321839082</v>
      </c>
      <c r="V830" s="762">
        <v>100</v>
      </c>
      <c r="W830" s="762">
        <v>100</v>
      </c>
      <c r="X830" s="541" t="s">
        <v>4266</v>
      </c>
      <c r="Y830" s="434"/>
      <c r="Z830" s="434"/>
      <c r="AA830" s="434"/>
      <c r="AB830" s="762">
        <v>66</v>
      </c>
      <c r="AC830" s="434"/>
      <c r="AD830" s="768">
        <v>12.57</v>
      </c>
      <c r="AE830" s="769">
        <v>5</v>
      </c>
      <c r="AF830" s="703">
        <v>100</v>
      </c>
      <c r="AG830" s="770" t="s">
        <v>4486</v>
      </c>
      <c r="AH830" s="771" t="s">
        <v>4487</v>
      </c>
      <c r="AI830" s="706">
        <v>70</v>
      </c>
      <c r="AJ830" s="772" t="s">
        <v>4278</v>
      </c>
      <c r="AK830" s="773" t="s">
        <v>4375</v>
      </c>
      <c r="AL830" s="440">
        <v>30</v>
      </c>
      <c r="AM830" s="772"/>
      <c r="AN830" s="773"/>
      <c r="AO830" s="440"/>
      <c r="AP830" s="772"/>
      <c r="AQ830" s="773"/>
      <c r="AR830" s="440"/>
      <c r="AS830" s="772"/>
      <c r="AT830" s="774"/>
      <c r="AU830" s="442"/>
      <c r="AV830" s="775"/>
      <c r="AW830" s="762"/>
      <c r="AX830" s="444"/>
    </row>
    <row r="831" spans="1:50" s="47" customFormat="1" ht="91" customHeight="1" x14ac:dyDescent="0.25">
      <c r="A831" s="761">
        <v>2990</v>
      </c>
      <c r="B831" s="435" t="s">
        <v>4257</v>
      </c>
      <c r="C831" s="762" t="s">
        <v>4258</v>
      </c>
      <c r="D831" s="763" t="s">
        <v>4259</v>
      </c>
      <c r="E831" s="766" t="s">
        <v>4260</v>
      </c>
      <c r="F831" s="776" t="s">
        <v>4529</v>
      </c>
      <c r="G831" s="766" t="s">
        <v>4488</v>
      </c>
      <c r="H831" s="762">
        <v>2013</v>
      </c>
      <c r="I831" s="736" t="s">
        <v>4489</v>
      </c>
      <c r="J831" s="780">
        <v>532520.57000000007</v>
      </c>
      <c r="K831" s="528" t="s">
        <v>6781</v>
      </c>
      <c r="L831" s="736" t="s">
        <v>4262</v>
      </c>
      <c r="M831" s="736" t="s">
        <v>4263</v>
      </c>
      <c r="N831" s="736" t="s">
        <v>4490</v>
      </c>
      <c r="O831" s="778" t="s">
        <v>4491</v>
      </c>
      <c r="P831" s="765" t="s">
        <v>4492</v>
      </c>
      <c r="Q831" s="768">
        <v>22.35</v>
      </c>
      <c r="R831" s="768"/>
      <c r="S831" s="768">
        <v>2.1551724137931036</v>
      </c>
      <c r="T831" s="768">
        <v>22.35</v>
      </c>
      <c r="U831" s="768">
        <v>24.505172413793105</v>
      </c>
      <c r="V831" s="762">
        <v>100</v>
      </c>
      <c r="W831" s="762">
        <v>100</v>
      </c>
      <c r="X831" s="541" t="s">
        <v>4266</v>
      </c>
      <c r="Y831" s="434"/>
      <c r="Z831" s="434"/>
      <c r="AA831" s="434"/>
      <c r="AB831" s="762">
        <v>66</v>
      </c>
      <c r="AC831" s="434"/>
      <c r="AD831" s="768">
        <v>12.57</v>
      </c>
      <c r="AE831" s="769">
        <v>5</v>
      </c>
      <c r="AF831" s="703">
        <v>100</v>
      </c>
      <c r="AG831" s="770" t="s">
        <v>4486</v>
      </c>
      <c r="AH831" s="771" t="s">
        <v>4487</v>
      </c>
      <c r="AI831" s="706">
        <v>90</v>
      </c>
      <c r="AJ831" s="772" t="s">
        <v>4278</v>
      </c>
      <c r="AK831" s="773" t="s">
        <v>4375</v>
      </c>
      <c r="AL831" s="440">
        <v>10</v>
      </c>
      <c r="AM831" s="772"/>
      <c r="AN831" s="773"/>
      <c r="AO831" s="440"/>
      <c r="AP831" s="772"/>
      <c r="AQ831" s="773"/>
      <c r="AR831" s="440"/>
      <c r="AS831" s="772"/>
      <c r="AT831" s="774"/>
      <c r="AU831" s="442"/>
      <c r="AV831" s="775"/>
      <c r="AW831" s="762"/>
      <c r="AX831" s="444"/>
    </row>
    <row r="832" spans="1:50" s="47" customFormat="1" ht="39.049999999999997" customHeight="1" x14ac:dyDescent="0.25">
      <c r="A832" s="761">
        <v>2990</v>
      </c>
      <c r="B832" s="435" t="s">
        <v>4257</v>
      </c>
      <c r="C832" s="762" t="s">
        <v>4258</v>
      </c>
      <c r="D832" s="763" t="s">
        <v>4259</v>
      </c>
      <c r="E832" s="766" t="s">
        <v>4260</v>
      </c>
      <c r="F832" s="776" t="s">
        <v>4529</v>
      </c>
      <c r="G832" s="766" t="s">
        <v>4493</v>
      </c>
      <c r="H832" s="762">
        <v>2013</v>
      </c>
      <c r="I832" s="736" t="s">
        <v>4494</v>
      </c>
      <c r="J832" s="767">
        <v>77689.2</v>
      </c>
      <c r="K832" s="528" t="s">
        <v>6781</v>
      </c>
      <c r="L832" s="736" t="s">
        <v>4262</v>
      </c>
      <c r="M832" s="736" t="s">
        <v>4263</v>
      </c>
      <c r="N832" s="736" t="s">
        <v>4495</v>
      </c>
      <c r="O832" s="778" t="s">
        <v>4496</v>
      </c>
      <c r="P832" s="765" t="s">
        <v>4497</v>
      </c>
      <c r="Q832" s="768">
        <v>22.35</v>
      </c>
      <c r="R832" s="768"/>
      <c r="S832" s="768">
        <v>12.270114942528735</v>
      </c>
      <c r="T832" s="768">
        <v>22.35</v>
      </c>
      <c r="U832" s="768">
        <v>34.620114942528737</v>
      </c>
      <c r="V832" s="762">
        <v>100</v>
      </c>
      <c r="W832" s="762">
        <v>100</v>
      </c>
      <c r="X832" s="541" t="s">
        <v>4266</v>
      </c>
      <c r="Y832" s="434"/>
      <c r="Z832" s="434"/>
      <c r="AA832" s="434"/>
      <c r="AB832" s="762">
        <v>66</v>
      </c>
      <c r="AC832" s="434"/>
      <c r="AD832" s="768">
        <v>12.57</v>
      </c>
      <c r="AE832" s="769">
        <v>5</v>
      </c>
      <c r="AF832" s="703">
        <v>100</v>
      </c>
      <c r="AG832" s="770" t="s">
        <v>4486</v>
      </c>
      <c r="AH832" s="771" t="s">
        <v>4487</v>
      </c>
      <c r="AI832" s="706">
        <v>70</v>
      </c>
      <c r="AJ832" s="772" t="s">
        <v>4278</v>
      </c>
      <c r="AK832" s="773" t="s">
        <v>4375</v>
      </c>
      <c r="AL832" s="440">
        <v>30</v>
      </c>
      <c r="AM832" s="772"/>
      <c r="AN832" s="773"/>
      <c r="AO832" s="440"/>
      <c r="AP832" s="772"/>
      <c r="AQ832" s="773"/>
      <c r="AR832" s="440"/>
      <c r="AS832" s="772"/>
      <c r="AT832" s="774"/>
      <c r="AU832" s="442"/>
      <c r="AV832" s="775"/>
      <c r="AW832" s="762"/>
      <c r="AX832" s="444"/>
    </row>
    <row r="833" spans="1:50" s="47" customFormat="1" ht="91" customHeight="1" x14ac:dyDescent="0.25">
      <c r="A833" s="761">
        <v>2990</v>
      </c>
      <c r="B833" s="435" t="s">
        <v>4257</v>
      </c>
      <c r="C833" s="762" t="s">
        <v>4258</v>
      </c>
      <c r="D833" s="763" t="s">
        <v>4259</v>
      </c>
      <c r="E833" s="766" t="s">
        <v>4260</v>
      </c>
      <c r="F833" s="776" t="s">
        <v>4529</v>
      </c>
      <c r="G833" s="766" t="s">
        <v>4498</v>
      </c>
      <c r="H833" s="762">
        <v>2011</v>
      </c>
      <c r="I833" s="736" t="s">
        <v>4499</v>
      </c>
      <c r="J833" s="767">
        <v>621414.93999999994</v>
      </c>
      <c r="K833" s="528" t="s">
        <v>6781</v>
      </c>
      <c r="L833" s="736" t="s">
        <v>4262</v>
      </c>
      <c r="M833" s="736" t="s">
        <v>4263</v>
      </c>
      <c r="N833" s="736" t="s">
        <v>4500</v>
      </c>
      <c r="O833" s="736" t="s">
        <v>4501</v>
      </c>
      <c r="P833" s="765" t="s">
        <v>4502</v>
      </c>
      <c r="Q833" s="768">
        <v>22.35</v>
      </c>
      <c r="R833" s="768"/>
      <c r="S833" s="768">
        <v>14.425287356321839</v>
      </c>
      <c r="T833" s="768">
        <v>22.35</v>
      </c>
      <c r="U833" s="768">
        <v>36.77528735632184</v>
      </c>
      <c r="V833" s="762">
        <v>100</v>
      </c>
      <c r="W833" s="762">
        <v>100</v>
      </c>
      <c r="X833" s="541" t="s">
        <v>4266</v>
      </c>
      <c r="Y833" s="434"/>
      <c r="Z833" s="434"/>
      <c r="AA833" s="434"/>
      <c r="AB833" s="762">
        <v>66</v>
      </c>
      <c r="AC833" s="434"/>
      <c r="AD833" s="768">
        <v>12.57</v>
      </c>
      <c r="AE833" s="769">
        <v>5</v>
      </c>
      <c r="AF833" s="703">
        <v>100</v>
      </c>
      <c r="AG833" s="770" t="s">
        <v>4486</v>
      </c>
      <c r="AH833" s="771" t="s">
        <v>4487</v>
      </c>
      <c r="AI833" s="706">
        <v>70</v>
      </c>
      <c r="AJ833" s="772" t="s">
        <v>4278</v>
      </c>
      <c r="AK833" s="773" t="s">
        <v>4375</v>
      </c>
      <c r="AL833" s="440">
        <v>30</v>
      </c>
      <c r="AM833" s="772"/>
      <c r="AN833" s="773"/>
      <c r="AO833" s="440"/>
      <c r="AP833" s="772"/>
      <c r="AQ833" s="773"/>
      <c r="AR833" s="440"/>
      <c r="AS833" s="772"/>
      <c r="AT833" s="774"/>
      <c r="AU833" s="442"/>
      <c r="AV833" s="775"/>
      <c r="AW833" s="762"/>
      <c r="AX833" s="444"/>
    </row>
    <row r="834" spans="1:50" s="47" customFormat="1" ht="64.95" customHeight="1" x14ac:dyDescent="0.25">
      <c r="A834" s="761">
        <v>2990</v>
      </c>
      <c r="B834" s="435" t="s">
        <v>4257</v>
      </c>
      <c r="C834" s="762" t="s">
        <v>4258</v>
      </c>
      <c r="D834" s="763" t="s">
        <v>4259</v>
      </c>
      <c r="E834" s="766" t="s">
        <v>4260</v>
      </c>
      <c r="F834" s="776" t="s">
        <v>4529</v>
      </c>
      <c r="G834" s="766" t="s">
        <v>4503</v>
      </c>
      <c r="H834" s="762">
        <v>2013</v>
      </c>
      <c r="I834" s="736" t="s">
        <v>4504</v>
      </c>
      <c r="J834" s="767">
        <v>79588.896000000008</v>
      </c>
      <c r="K834" s="528" t="s">
        <v>6781</v>
      </c>
      <c r="L834" s="736" t="s">
        <v>4262</v>
      </c>
      <c r="M834" s="736" t="s">
        <v>4263</v>
      </c>
      <c r="N834" s="736" t="s">
        <v>8559</v>
      </c>
      <c r="O834" s="736" t="s">
        <v>4505</v>
      </c>
      <c r="P834" s="765" t="s">
        <v>4506</v>
      </c>
      <c r="Q834" s="768">
        <v>22.35</v>
      </c>
      <c r="R834" s="768"/>
      <c r="S834" s="768">
        <v>1.8295019157088122</v>
      </c>
      <c r="T834" s="768">
        <v>22.35</v>
      </c>
      <c r="U834" s="768">
        <v>24.179501915708812</v>
      </c>
      <c r="V834" s="762">
        <v>100</v>
      </c>
      <c r="W834" s="762">
        <v>100</v>
      </c>
      <c r="X834" s="541" t="s">
        <v>4266</v>
      </c>
      <c r="Y834" s="434"/>
      <c r="Z834" s="434"/>
      <c r="AA834" s="434"/>
      <c r="AB834" s="762">
        <v>66</v>
      </c>
      <c r="AC834" s="434"/>
      <c r="AD834" s="768">
        <v>12.57</v>
      </c>
      <c r="AE834" s="769">
        <v>5</v>
      </c>
      <c r="AF834" s="703">
        <v>100</v>
      </c>
      <c r="AG834" s="770" t="s">
        <v>4486</v>
      </c>
      <c r="AH834" s="771" t="s">
        <v>4487</v>
      </c>
      <c r="AI834" s="706">
        <v>70</v>
      </c>
      <c r="AJ834" s="772" t="s">
        <v>4278</v>
      </c>
      <c r="AK834" s="773" t="s">
        <v>4375</v>
      </c>
      <c r="AL834" s="440">
        <v>30</v>
      </c>
      <c r="AM834" s="772"/>
      <c r="AN834" s="773"/>
      <c r="AO834" s="440"/>
      <c r="AP834" s="772"/>
      <c r="AQ834" s="773"/>
      <c r="AR834" s="440"/>
      <c r="AS834" s="772"/>
      <c r="AT834" s="774"/>
      <c r="AU834" s="442"/>
      <c r="AV834" s="775"/>
      <c r="AW834" s="762"/>
      <c r="AX834" s="444"/>
    </row>
    <row r="835" spans="1:50" s="47" customFormat="1" ht="130.05000000000001" customHeight="1" x14ac:dyDescent="0.25">
      <c r="A835" s="761">
        <v>2990</v>
      </c>
      <c r="B835" s="435" t="s">
        <v>4257</v>
      </c>
      <c r="C835" s="762" t="s">
        <v>4258</v>
      </c>
      <c r="D835" s="763" t="s">
        <v>4259</v>
      </c>
      <c r="E835" s="766" t="s">
        <v>4260</v>
      </c>
      <c r="F835" s="776" t="s">
        <v>4529</v>
      </c>
      <c r="G835" s="766" t="s">
        <v>4507</v>
      </c>
      <c r="H835" s="762">
        <v>2010</v>
      </c>
      <c r="I835" s="736" t="s">
        <v>4508</v>
      </c>
      <c r="J835" s="767">
        <v>50389.02</v>
      </c>
      <c r="K835" s="528" t="s">
        <v>6781</v>
      </c>
      <c r="L835" s="736" t="s">
        <v>4262</v>
      </c>
      <c r="M835" s="736" t="s">
        <v>4263</v>
      </c>
      <c r="N835" s="736" t="s">
        <v>4509</v>
      </c>
      <c r="O835" s="736" t="s">
        <v>4510</v>
      </c>
      <c r="P835" s="765" t="s">
        <v>4511</v>
      </c>
      <c r="Q835" s="768">
        <v>22.35</v>
      </c>
      <c r="R835" s="768"/>
      <c r="S835" s="768">
        <v>5.804597701149425</v>
      </c>
      <c r="T835" s="768">
        <v>22.35</v>
      </c>
      <c r="U835" s="768">
        <v>28.154597701149427</v>
      </c>
      <c r="V835" s="762">
        <v>100</v>
      </c>
      <c r="W835" s="762">
        <v>100</v>
      </c>
      <c r="X835" s="541" t="s">
        <v>4266</v>
      </c>
      <c r="Y835" s="434"/>
      <c r="Z835" s="434"/>
      <c r="AA835" s="434"/>
      <c r="AB835" s="762">
        <v>66</v>
      </c>
      <c r="AC835" s="434"/>
      <c r="AD835" s="768">
        <v>12.57</v>
      </c>
      <c r="AE835" s="769">
        <v>5</v>
      </c>
      <c r="AF835" s="703">
        <v>100</v>
      </c>
      <c r="AG835" s="770" t="s">
        <v>4486</v>
      </c>
      <c r="AH835" s="771" t="s">
        <v>4487</v>
      </c>
      <c r="AI835" s="706">
        <v>90</v>
      </c>
      <c r="AJ835" s="772" t="s">
        <v>4278</v>
      </c>
      <c r="AK835" s="773" t="s">
        <v>4375</v>
      </c>
      <c r="AL835" s="440">
        <v>10</v>
      </c>
      <c r="AM835" s="772"/>
      <c r="AN835" s="773"/>
      <c r="AO835" s="440"/>
      <c r="AP835" s="772"/>
      <c r="AQ835" s="773"/>
      <c r="AR835" s="440"/>
      <c r="AS835" s="772"/>
      <c r="AT835" s="774"/>
      <c r="AU835" s="442"/>
      <c r="AV835" s="775"/>
      <c r="AW835" s="762"/>
      <c r="AX835" s="444"/>
    </row>
    <row r="836" spans="1:50" s="47" customFormat="1" ht="130.05000000000001" customHeight="1" x14ac:dyDescent="0.25">
      <c r="A836" s="761">
        <v>2990</v>
      </c>
      <c r="B836" s="435" t="s">
        <v>4257</v>
      </c>
      <c r="C836" s="762" t="s">
        <v>4258</v>
      </c>
      <c r="D836" s="763" t="s">
        <v>4259</v>
      </c>
      <c r="E836" s="766" t="s">
        <v>4260</v>
      </c>
      <c r="F836" s="776" t="s">
        <v>4529</v>
      </c>
      <c r="G836" s="766" t="s">
        <v>4512</v>
      </c>
      <c r="H836" s="762">
        <v>2010</v>
      </c>
      <c r="I836" s="736" t="s">
        <v>4513</v>
      </c>
      <c r="J836" s="767">
        <v>43182.5</v>
      </c>
      <c r="K836" s="528" t="s">
        <v>6781</v>
      </c>
      <c r="L836" s="736" t="s">
        <v>4262</v>
      </c>
      <c r="M836" s="736" t="s">
        <v>4263</v>
      </c>
      <c r="N836" s="736" t="s">
        <v>4509</v>
      </c>
      <c r="O836" s="736" t="s">
        <v>4510</v>
      </c>
      <c r="P836" s="765" t="s">
        <v>4514</v>
      </c>
      <c r="Q836" s="768">
        <v>22.35</v>
      </c>
      <c r="R836" s="768"/>
      <c r="S836" s="768">
        <v>3.1704980842911876</v>
      </c>
      <c r="T836" s="768">
        <v>22.35</v>
      </c>
      <c r="U836" s="768">
        <v>25.520498084291191</v>
      </c>
      <c r="V836" s="762">
        <v>100</v>
      </c>
      <c r="W836" s="762">
        <v>100</v>
      </c>
      <c r="X836" s="541" t="s">
        <v>4266</v>
      </c>
      <c r="Y836" s="434"/>
      <c r="Z836" s="434"/>
      <c r="AA836" s="434"/>
      <c r="AB836" s="762">
        <v>66</v>
      </c>
      <c r="AC836" s="434"/>
      <c r="AD836" s="768">
        <v>12.57</v>
      </c>
      <c r="AE836" s="769">
        <v>3</v>
      </c>
      <c r="AF836" s="703">
        <v>100</v>
      </c>
      <c r="AG836" s="770" t="s">
        <v>4486</v>
      </c>
      <c r="AH836" s="771" t="s">
        <v>4487</v>
      </c>
      <c r="AI836" s="706">
        <v>90</v>
      </c>
      <c r="AJ836" s="772" t="s">
        <v>4278</v>
      </c>
      <c r="AK836" s="773" t="s">
        <v>4375</v>
      </c>
      <c r="AL836" s="440">
        <v>10</v>
      </c>
      <c r="AM836" s="772"/>
      <c r="AN836" s="773"/>
      <c r="AO836" s="440"/>
      <c r="AP836" s="772"/>
      <c r="AQ836" s="773"/>
      <c r="AR836" s="440"/>
      <c r="AS836" s="772"/>
      <c r="AT836" s="774"/>
      <c r="AU836" s="442"/>
      <c r="AV836" s="775"/>
      <c r="AW836" s="762"/>
      <c r="AX836" s="444"/>
    </row>
    <row r="837" spans="1:50" s="47" customFormat="1" ht="130.05000000000001" customHeight="1" x14ac:dyDescent="0.25">
      <c r="A837" s="761">
        <v>2990</v>
      </c>
      <c r="B837" s="435" t="s">
        <v>4257</v>
      </c>
      <c r="C837" s="762" t="s">
        <v>4258</v>
      </c>
      <c r="D837" s="763" t="s">
        <v>4259</v>
      </c>
      <c r="E837" s="766" t="s">
        <v>4260</v>
      </c>
      <c r="F837" s="776" t="s">
        <v>4529</v>
      </c>
      <c r="G837" s="766" t="s">
        <v>4515</v>
      </c>
      <c r="H837" s="762">
        <v>2010</v>
      </c>
      <c r="I837" s="778" t="s">
        <v>4516</v>
      </c>
      <c r="J837" s="767">
        <v>53852.76</v>
      </c>
      <c r="K837" s="528" t="s">
        <v>6781</v>
      </c>
      <c r="L837" s="736" t="s">
        <v>4262</v>
      </c>
      <c r="M837" s="736" t="s">
        <v>4263</v>
      </c>
      <c r="N837" s="736" t="s">
        <v>4509</v>
      </c>
      <c r="O837" s="736" t="s">
        <v>4510</v>
      </c>
      <c r="P837" s="765" t="s">
        <v>4517</v>
      </c>
      <c r="Q837" s="768">
        <v>22.35</v>
      </c>
      <c r="R837" s="768"/>
      <c r="S837" s="768">
        <v>3.1704980842911876</v>
      </c>
      <c r="T837" s="768">
        <v>22.35</v>
      </c>
      <c r="U837" s="768">
        <v>25.520498084291191</v>
      </c>
      <c r="V837" s="762">
        <v>100</v>
      </c>
      <c r="W837" s="762">
        <v>100</v>
      </c>
      <c r="X837" s="541" t="s">
        <v>4266</v>
      </c>
      <c r="Y837" s="434"/>
      <c r="Z837" s="434"/>
      <c r="AA837" s="434"/>
      <c r="AB837" s="762">
        <v>66</v>
      </c>
      <c r="AC837" s="434"/>
      <c r="AD837" s="768">
        <v>12.57</v>
      </c>
      <c r="AE837" s="769">
        <v>5</v>
      </c>
      <c r="AF837" s="703">
        <v>100</v>
      </c>
      <c r="AG837" s="770" t="s">
        <v>4486</v>
      </c>
      <c r="AH837" s="771" t="s">
        <v>4487</v>
      </c>
      <c r="AI837" s="706">
        <v>70</v>
      </c>
      <c r="AJ837" s="772" t="s">
        <v>4278</v>
      </c>
      <c r="AK837" s="773" t="s">
        <v>4375</v>
      </c>
      <c r="AL837" s="440">
        <v>30</v>
      </c>
      <c r="AM837" s="772"/>
      <c r="AN837" s="773"/>
      <c r="AO837" s="440"/>
      <c r="AP837" s="772"/>
      <c r="AQ837" s="773"/>
      <c r="AR837" s="440"/>
      <c r="AS837" s="772"/>
      <c r="AT837" s="774"/>
      <c r="AU837" s="442"/>
      <c r="AV837" s="775"/>
      <c r="AW837" s="762"/>
      <c r="AX837" s="444"/>
    </row>
    <row r="838" spans="1:50" s="92" customFormat="1" ht="130.05000000000001" customHeight="1" x14ac:dyDescent="0.25">
      <c r="A838" s="446">
        <v>2991</v>
      </c>
      <c r="B838" s="147" t="s">
        <v>6776</v>
      </c>
      <c r="C838" s="447"/>
      <c r="D838" s="233"/>
      <c r="E838" s="448" t="s">
        <v>6777</v>
      </c>
      <c r="F838" s="447" t="s">
        <v>6778</v>
      </c>
      <c r="G838" s="448" t="s">
        <v>6779</v>
      </c>
      <c r="H838" s="447">
        <v>2011</v>
      </c>
      <c r="I838" s="449" t="s">
        <v>6780</v>
      </c>
      <c r="J838" s="232">
        <v>39840</v>
      </c>
      <c r="K838" s="528" t="s">
        <v>6781</v>
      </c>
      <c r="L838" s="449" t="s">
        <v>6782</v>
      </c>
      <c r="M838" s="449" t="s">
        <v>6783</v>
      </c>
      <c r="N838" s="449" t="s">
        <v>6784</v>
      </c>
      <c r="O838" s="449" t="s">
        <v>6785</v>
      </c>
      <c r="P838" s="447">
        <v>72</v>
      </c>
      <c r="Q838" s="233">
        <v>4.55</v>
      </c>
      <c r="R838" s="233"/>
      <c r="S838" s="233">
        <v>4.55</v>
      </c>
      <c r="T838" s="233">
        <v>19.5</v>
      </c>
      <c r="U838" s="233">
        <v>24.05</v>
      </c>
      <c r="V838" s="447">
        <v>25</v>
      </c>
      <c r="W838" s="447">
        <v>100</v>
      </c>
      <c r="X838" s="233" t="s">
        <v>6786</v>
      </c>
      <c r="Y838" s="447">
        <v>3</v>
      </c>
      <c r="Z838" s="447">
        <v>7</v>
      </c>
      <c r="AA838" s="447">
        <v>2</v>
      </c>
      <c r="AB838" s="447">
        <v>44</v>
      </c>
      <c r="AC838" s="447"/>
      <c r="AD838" s="233">
        <v>19.5</v>
      </c>
      <c r="AE838" s="247">
        <v>4</v>
      </c>
      <c r="AF838" s="239"/>
      <c r="AG838" s="450"/>
      <c r="AH838" s="264"/>
      <c r="AI838" s="242"/>
      <c r="AJ838" s="451"/>
      <c r="AK838" s="452"/>
      <c r="AL838" s="245"/>
      <c r="AM838" s="451"/>
      <c r="AN838" s="452"/>
      <c r="AO838" s="245"/>
      <c r="AP838" s="451"/>
      <c r="AQ838" s="452"/>
      <c r="AR838" s="245"/>
      <c r="AS838" s="451"/>
      <c r="AT838" s="454"/>
      <c r="AU838" s="247"/>
      <c r="AV838" s="455"/>
      <c r="AW838" s="447"/>
      <c r="AX838" s="399"/>
    </row>
    <row r="839" spans="1:50" s="92" customFormat="1" ht="130.05000000000001" customHeight="1" x14ac:dyDescent="0.25">
      <c r="A839" s="446">
        <v>2991</v>
      </c>
      <c r="B839" s="147" t="s">
        <v>6776</v>
      </c>
      <c r="C839" s="447"/>
      <c r="D839" s="233"/>
      <c r="E839" s="448" t="s">
        <v>6787</v>
      </c>
      <c r="F839" s="447" t="s">
        <v>6788</v>
      </c>
      <c r="G839" s="448" t="s">
        <v>6789</v>
      </c>
      <c r="H839" s="447">
        <v>2013</v>
      </c>
      <c r="I839" s="449" t="s">
        <v>6790</v>
      </c>
      <c r="J839" s="232">
        <v>24900</v>
      </c>
      <c r="K839" s="528" t="s">
        <v>6781</v>
      </c>
      <c r="L839" s="449" t="s">
        <v>6791</v>
      </c>
      <c r="M839" s="449" t="s">
        <v>6792</v>
      </c>
      <c r="N839" s="449" t="s">
        <v>6793</v>
      </c>
      <c r="O839" s="449" t="s">
        <v>6794</v>
      </c>
      <c r="P839" s="447">
        <v>214</v>
      </c>
      <c r="Q839" s="233">
        <v>4</v>
      </c>
      <c r="R839" s="233"/>
      <c r="S839" s="233">
        <v>4</v>
      </c>
      <c r="T839" s="233">
        <v>20</v>
      </c>
      <c r="U839" s="233">
        <v>24</v>
      </c>
      <c r="V839" s="447">
        <v>0</v>
      </c>
      <c r="W839" s="447">
        <v>92</v>
      </c>
      <c r="X839" s="233" t="s">
        <v>6795</v>
      </c>
      <c r="Y839" s="447">
        <v>1</v>
      </c>
      <c r="Z839" s="447">
        <v>7</v>
      </c>
      <c r="AA839" s="447">
        <v>6</v>
      </c>
      <c r="AB839" s="447">
        <v>44</v>
      </c>
      <c r="AC839" s="447"/>
      <c r="AD839" s="233">
        <v>20</v>
      </c>
      <c r="AE839" s="247">
        <v>4</v>
      </c>
      <c r="AF839" s="239"/>
      <c r="AG839" s="450"/>
      <c r="AH839" s="264"/>
      <c r="AI839" s="242"/>
      <c r="AJ839" s="451"/>
      <c r="AK839" s="452"/>
      <c r="AL839" s="245"/>
      <c r="AM839" s="451"/>
      <c r="AN839" s="452"/>
      <c r="AO839" s="245"/>
      <c r="AP839" s="451"/>
      <c r="AQ839" s="452"/>
      <c r="AR839" s="245"/>
      <c r="AS839" s="451"/>
      <c r="AT839" s="454"/>
      <c r="AU839" s="247"/>
      <c r="AV839" s="455"/>
      <c r="AW839" s="447"/>
      <c r="AX839" s="399"/>
    </row>
    <row r="840" spans="1:50" s="92" customFormat="1" ht="130.05000000000001" customHeight="1" x14ac:dyDescent="0.25">
      <c r="A840" s="446">
        <v>2991</v>
      </c>
      <c r="B840" s="147" t="s">
        <v>6776</v>
      </c>
      <c r="C840" s="447"/>
      <c r="D840" s="233"/>
      <c r="E840" s="448" t="s">
        <v>6796</v>
      </c>
      <c r="F840" s="447">
        <v>17270</v>
      </c>
      <c r="G840" s="448" t="s">
        <v>6797</v>
      </c>
      <c r="H840" s="447">
        <v>2011</v>
      </c>
      <c r="I840" s="449" t="s">
        <v>6798</v>
      </c>
      <c r="J840" s="232">
        <v>77290.080000000002</v>
      </c>
      <c r="K840" s="528" t="s">
        <v>6781</v>
      </c>
      <c r="L840" s="449" t="s">
        <v>6799</v>
      </c>
      <c r="M840" s="449" t="s">
        <v>6800</v>
      </c>
      <c r="N840" s="449" t="s">
        <v>6801</v>
      </c>
      <c r="O840" s="449" t="s">
        <v>6802</v>
      </c>
      <c r="P840" s="447">
        <v>23</v>
      </c>
      <c r="Q840" s="233">
        <v>16</v>
      </c>
      <c r="R840" s="233"/>
      <c r="S840" s="233">
        <v>16</v>
      </c>
      <c r="T840" s="233">
        <v>23</v>
      </c>
      <c r="U840" s="233">
        <v>39</v>
      </c>
      <c r="V840" s="447">
        <v>2</v>
      </c>
      <c r="W840" s="447">
        <v>100</v>
      </c>
      <c r="X840" s="233" t="s">
        <v>6803</v>
      </c>
      <c r="Y840" s="447">
        <v>3</v>
      </c>
      <c r="Z840" s="447">
        <v>12</v>
      </c>
      <c r="AA840" s="447">
        <v>3</v>
      </c>
      <c r="AB840" s="447">
        <v>44</v>
      </c>
      <c r="AC840" s="447"/>
      <c r="AD840" s="233">
        <v>23</v>
      </c>
      <c r="AE840" s="247">
        <v>4</v>
      </c>
      <c r="AF840" s="239">
        <v>0</v>
      </c>
      <c r="AG840" s="450"/>
      <c r="AH840" s="264"/>
      <c r="AI840" s="242"/>
      <c r="AJ840" s="451"/>
      <c r="AK840" s="452"/>
      <c r="AL840" s="245"/>
      <c r="AM840" s="451"/>
      <c r="AN840" s="452"/>
      <c r="AO840" s="245"/>
      <c r="AP840" s="451"/>
      <c r="AQ840" s="452"/>
      <c r="AR840" s="245"/>
      <c r="AS840" s="451"/>
      <c r="AT840" s="454"/>
      <c r="AU840" s="247"/>
      <c r="AV840" s="455"/>
      <c r="AW840" s="447"/>
      <c r="AX840" s="399"/>
    </row>
    <row r="841" spans="1:50" s="92" customFormat="1" ht="130.05000000000001" customHeight="1" x14ac:dyDescent="0.25">
      <c r="A841" s="446">
        <v>2991</v>
      </c>
      <c r="B841" s="147" t="s">
        <v>6776</v>
      </c>
      <c r="C841" s="447"/>
      <c r="D841" s="233"/>
      <c r="E841" s="448" t="s">
        <v>6804</v>
      </c>
      <c r="F841" s="447" t="s">
        <v>6805</v>
      </c>
      <c r="G841" s="448" t="s">
        <v>6806</v>
      </c>
      <c r="H841" s="447">
        <v>2012</v>
      </c>
      <c r="I841" s="449" t="s">
        <v>6807</v>
      </c>
      <c r="J841" s="232">
        <v>202490.82</v>
      </c>
      <c r="K841" s="528" t="s">
        <v>6781</v>
      </c>
      <c r="L841" s="449" t="s">
        <v>6808</v>
      </c>
      <c r="M841" s="449" t="s">
        <v>6809</v>
      </c>
      <c r="N841" s="449"/>
      <c r="O841" s="449"/>
      <c r="P841" s="447">
        <v>201</v>
      </c>
      <c r="Q841" s="233">
        <v>3</v>
      </c>
      <c r="R841" s="233"/>
      <c r="S841" s="233">
        <v>3</v>
      </c>
      <c r="T841" s="233">
        <v>17</v>
      </c>
      <c r="U841" s="233">
        <v>20</v>
      </c>
      <c r="V841" s="447">
        <v>100</v>
      </c>
      <c r="W841" s="447">
        <v>100</v>
      </c>
      <c r="X841" s="233" t="s">
        <v>6810</v>
      </c>
      <c r="Y841" s="447">
        <v>1</v>
      </c>
      <c r="Z841" s="447">
        <v>2</v>
      </c>
      <c r="AA841" s="447">
        <v>1</v>
      </c>
      <c r="AB841" s="447">
        <v>44</v>
      </c>
      <c r="AC841" s="447"/>
      <c r="AD841" s="233">
        <v>17</v>
      </c>
      <c r="AE841" s="247">
        <v>4</v>
      </c>
      <c r="AF841" s="239">
        <v>21</v>
      </c>
      <c r="AG841" s="450"/>
      <c r="AH841" s="264"/>
      <c r="AI841" s="242"/>
      <c r="AJ841" s="451"/>
      <c r="AK841" s="452"/>
      <c r="AL841" s="245"/>
      <c r="AM841" s="451"/>
      <c r="AN841" s="452"/>
      <c r="AO841" s="245"/>
      <c r="AP841" s="451"/>
      <c r="AQ841" s="452"/>
      <c r="AR841" s="245"/>
      <c r="AS841" s="451"/>
      <c r="AT841" s="454"/>
      <c r="AU841" s="247"/>
      <c r="AV841" s="455"/>
      <c r="AW841" s="447"/>
      <c r="AX841" s="399"/>
    </row>
    <row r="842" spans="1:50" s="92" customFormat="1" ht="130.05000000000001" customHeight="1" x14ac:dyDescent="0.25">
      <c r="A842" s="446">
        <v>2991</v>
      </c>
      <c r="B842" s="147" t="s">
        <v>6776</v>
      </c>
      <c r="C842" s="447"/>
      <c r="D842" s="233"/>
      <c r="E842" s="448" t="s">
        <v>6811</v>
      </c>
      <c r="F842" s="447" t="s">
        <v>6812</v>
      </c>
      <c r="G842" s="448" t="s">
        <v>6813</v>
      </c>
      <c r="H842" s="447">
        <v>2011</v>
      </c>
      <c r="I842" s="449" t="s">
        <v>6814</v>
      </c>
      <c r="J842" s="232">
        <v>38880</v>
      </c>
      <c r="K842" s="528" t="s">
        <v>6781</v>
      </c>
      <c r="L842" s="449" t="s">
        <v>6815</v>
      </c>
      <c r="M842" s="449" t="s">
        <v>6816</v>
      </c>
      <c r="N842" s="449" t="s">
        <v>6817</v>
      </c>
      <c r="O842" s="449" t="s">
        <v>6802</v>
      </c>
      <c r="P842" s="447">
        <v>84</v>
      </c>
      <c r="Q842" s="233">
        <v>16</v>
      </c>
      <c r="R842" s="233"/>
      <c r="S842" s="233">
        <v>16</v>
      </c>
      <c r="T842" s="233">
        <v>34</v>
      </c>
      <c r="U842" s="233">
        <v>50</v>
      </c>
      <c r="V842" s="447">
        <v>13</v>
      </c>
      <c r="W842" s="447">
        <v>100</v>
      </c>
      <c r="X842" s="233" t="s">
        <v>6818</v>
      </c>
      <c r="Y842" s="447">
        <v>3</v>
      </c>
      <c r="Z842" s="447">
        <v>12</v>
      </c>
      <c r="AA842" s="447">
        <v>3</v>
      </c>
      <c r="AB842" s="447">
        <v>44</v>
      </c>
      <c r="AC842" s="447"/>
      <c r="AD842" s="233">
        <v>34</v>
      </c>
      <c r="AE842" s="247">
        <v>4</v>
      </c>
      <c r="AF842" s="239">
        <v>22</v>
      </c>
      <c r="AG842" s="450"/>
      <c r="AH842" s="264"/>
      <c r="AI842" s="242"/>
      <c r="AJ842" s="451"/>
      <c r="AK842" s="452"/>
      <c r="AL842" s="245"/>
      <c r="AM842" s="451"/>
      <c r="AN842" s="452"/>
      <c r="AO842" s="245"/>
      <c r="AP842" s="451"/>
      <c r="AQ842" s="452"/>
      <c r="AR842" s="245"/>
      <c r="AS842" s="451"/>
      <c r="AT842" s="454"/>
      <c r="AU842" s="247"/>
      <c r="AV842" s="455"/>
      <c r="AW842" s="447"/>
      <c r="AX842" s="399"/>
    </row>
    <row r="843" spans="1:50" s="92" customFormat="1" ht="130.05000000000001" customHeight="1" x14ac:dyDescent="0.25">
      <c r="A843" s="446">
        <v>2991</v>
      </c>
      <c r="B843" s="147" t="s">
        <v>6776</v>
      </c>
      <c r="C843" s="447"/>
      <c r="D843" s="233"/>
      <c r="E843" s="448" t="s">
        <v>6819</v>
      </c>
      <c r="F843" s="447" t="s">
        <v>6820</v>
      </c>
      <c r="G843" s="448" t="s">
        <v>6821</v>
      </c>
      <c r="H843" s="447">
        <v>2011</v>
      </c>
      <c r="I843" s="449" t="s">
        <v>6822</v>
      </c>
      <c r="J843" s="232">
        <v>61887</v>
      </c>
      <c r="K843" s="528" t="s">
        <v>6781</v>
      </c>
      <c r="L843" s="449" t="s">
        <v>6823</v>
      </c>
      <c r="M843" s="449" t="s">
        <v>6824</v>
      </c>
      <c r="N843" s="449" t="s">
        <v>6825</v>
      </c>
      <c r="O843" s="449" t="s">
        <v>6826</v>
      </c>
      <c r="P843" s="447">
        <v>78</v>
      </c>
      <c r="Q843" s="233">
        <v>15.62</v>
      </c>
      <c r="R843" s="233"/>
      <c r="S843" s="233">
        <v>15.62</v>
      </c>
      <c r="T843" s="233">
        <v>24</v>
      </c>
      <c r="U843" s="233">
        <v>39.619999999999997</v>
      </c>
      <c r="V843" s="447">
        <v>2</v>
      </c>
      <c r="W843" s="447">
        <v>100</v>
      </c>
      <c r="X843" s="233" t="s">
        <v>6827</v>
      </c>
      <c r="Y843" s="447">
        <v>3</v>
      </c>
      <c r="Z843" s="447">
        <v>11</v>
      </c>
      <c r="AA843" s="447">
        <v>4</v>
      </c>
      <c r="AB843" s="447">
        <v>44</v>
      </c>
      <c r="AC843" s="447"/>
      <c r="AD843" s="233">
        <v>24</v>
      </c>
      <c r="AE843" s="247">
        <v>4</v>
      </c>
      <c r="AF843" s="239">
        <v>7</v>
      </c>
      <c r="AG843" s="450"/>
      <c r="AH843" s="264"/>
      <c r="AI843" s="242"/>
      <c r="AJ843" s="451"/>
      <c r="AK843" s="452"/>
      <c r="AL843" s="245"/>
      <c r="AM843" s="451"/>
      <c r="AN843" s="452"/>
      <c r="AO843" s="245"/>
      <c r="AP843" s="451"/>
      <c r="AQ843" s="452"/>
      <c r="AR843" s="245"/>
      <c r="AS843" s="451"/>
      <c r="AT843" s="454"/>
      <c r="AU843" s="247"/>
      <c r="AV843" s="455"/>
      <c r="AW843" s="447"/>
      <c r="AX843" s="399"/>
    </row>
    <row r="844" spans="1:50" s="92" customFormat="1" ht="130.05000000000001" customHeight="1" x14ac:dyDescent="0.25">
      <c r="A844" s="446">
        <v>2991</v>
      </c>
      <c r="B844" s="147" t="s">
        <v>6776</v>
      </c>
      <c r="C844" s="447"/>
      <c r="D844" s="233"/>
      <c r="E844" s="448" t="s">
        <v>6828</v>
      </c>
      <c r="F844" s="447">
        <v>6216</v>
      </c>
      <c r="G844" s="448" t="s">
        <v>6829</v>
      </c>
      <c r="H844" s="447">
        <v>2011</v>
      </c>
      <c r="I844" s="449" t="s">
        <v>6830</v>
      </c>
      <c r="J844" s="232">
        <v>64254.66</v>
      </c>
      <c r="K844" s="528" t="s">
        <v>6781</v>
      </c>
      <c r="L844" s="449" t="s">
        <v>6831</v>
      </c>
      <c r="M844" s="449" t="s">
        <v>6832</v>
      </c>
      <c r="N844" s="449" t="s">
        <v>6833</v>
      </c>
      <c r="O844" s="449" t="s">
        <v>6834</v>
      </c>
      <c r="P844" s="447">
        <v>77</v>
      </c>
      <c r="Q844" s="233">
        <v>36.9</v>
      </c>
      <c r="R844" s="233"/>
      <c r="S844" s="233">
        <v>36.9</v>
      </c>
      <c r="T844" s="233">
        <v>23</v>
      </c>
      <c r="U844" s="233">
        <v>59.9</v>
      </c>
      <c r="V844" s="447">
        <v>5</v>
      </c>
      <c r="W844" s="447">
        <v>100</v>
      </c>
      <c r="X844" s="233" t="s">
        <v>6835</v>
      </c>
      <c r="Y844" s="447">
        <v>3</v>
      </c>
      <c r="Z844" s="447">
        <v>11</v>
      </c>
      <c r="AA844" s="447">
        <v>5</v>
      </c>
      <c r="AB844" s="447">
        <v>44</v>
      </c>
      <c r="AC844" s="447"/>
      <c r="AD844" s="233">
        <v>23</v>
      </c>
      <c r="AE844" s="247">
        <v>4</v>
      </c>
      <c r="AF844" s="239">
        <v>0</v>
      </c>
      <c r="AG844" s="450"/>
      <c r="AH844" s="264"/>
      <c r="AI844" s="242"/>
      <c r="AJ844" s="451"/>
      <c r="AK844" s="452"/>
      <c r="AL844" s="245"/>
      <c r="AM844" s="451"/>
      <c r="AN844" s="452"/>
      <c r="AO844" s="245"/>
      <c r="AP844" s="451"/>
      <c r="AQ844" s="452"/>
      <c r="AR844" s="245"/>
      <c r="AS844" s="451"/>
      <c r="AT844" s="454"/>
      <c r="AU844" s="247"/>
      <c r="AV844" s="455"/>
      <c r="AW844" s="447"/>
      <c r="AX844" s="399"/>
    </row>
    <row r="845" spans="1:50" s="92" customFormat="1" ht="130.05000000000001" customHeight="1" x14ac:dyDescent="0.25">
      <c r="A845" s="446">
        <v>2991</v>
      </c>
      <c r="B845" s="147" t="s">
        <v>6776</v>
      </c>
      <c r="C845" s="447"/>
      <c r="D845" s="233"/>
      <c r="E845" s="448" t="s">
        <v>6836</v>
      </c>
      <c r="F845" s="447" t="s">
        <v>6837</v>
      </c>
      <c r="G845" s="448" t="s">
        <v>6838</v>
      </c>
      <c r="H845" s="447">
        <v>2010</v>
      </c>
      <c r="I845" s="449" t="s">
        <v>6839</v>
      </c>
      <c r="J845" s="232">
        <v>30273.62</v>
      </c>
      <c r="K845" s="528" t="s">
        <v>6781</v>
      </c>
      <c r="L845" s="449" t="s">
        <v>6840</v>
      </c>
      <c r="M845" s="449" t="s">
        <v>6841</v>
      </c>
      <c r="N845" s="449" t="s">
        <v>6842</v>
      </c>
      <c r="O845" s="449" t="s">
        <v>6843</v>
      </c>
      <c r="P845" s="447">
        <v>14</v>
      </c>
      <c r="Q845" s="233">
        <v>5.0999999999999996</v>
      </c>
      <c r="R845" s="233"/>
      <c r="S845" s="233">
        <v>5.0999999999999996</v>
      </c>
      <c r="T845" s="233">
        <v>17</v>
      </c>
      <c r="U845" s="233">
        <v>22.1</v>
      </c>
      <c r="V845" s="447">
        <v>1</v>
      </c>
      <c r="W845" s="447">
        <v>100</v>
      </c>
      <c r="X845" s="233" t="s">
        <v>6844</v>
      </c>
      <c r="Y845" s="447">
        <v>1</v>
      </c>
      <c r="Z845" s="447">
        <v>7</v>
      </c>
      <c r="AA845" s="447">
        <v>6</v>
      </c>
      <c r="AB845" s="447">
        <v>44</v>
      </c>
      <c r="AC845" s="447"/>
      <c r="AD845" s="233">
        <v>17</v>
      </c>
      <c r="AE845" s="247">
        <v>5</v>
      </c>
      <c r="AF845" s="239">
        <v>0</v>
      </c>
      <c r="AG845" s="450"/>
      <c r="AH845" s="264"/>
      <c r="AI845" s="242"/>
      <c r="AJ845" s="451"/>
      <c r="AK845" s="452"/>
      <c r="AL845" s="245"/>
      <c r="AM845" s="451"/>
      <c r="AN845" s="452"/>
      <c r="AO845" s="245"/>
      <c r="AP845" s="451"/>
      <c r="AQ845" s="452"/>
      <c r="AR845" s="245"/>
      <c r="AS845" s="451"/>
      <c r="AT845" s="454"/>
      <c r="AU845" s="247"/>
      <c r="AV845" s="455"/>
      <c r="AW845" s="447"/>
      <c r="AX845" s="399"/>
    </row>
    <row r="846" spans="1:50" s="92" customFormat="1" ht="130.05000000000001" customHeight="1" x14ac:dyDescent="0.25">
      <c r="A846" s="446">
        <v>2991</v>
      </c>
      <c r="B846" s="147" t="s">
        <v>6776</v>
      </c>
      <c r="C846" s="447"/>
      <c r="D846" s="233"/>
      <c r="E846" s="448" t="s">
        <v>6845</v>
      </c>
      <c r="F846" s="447">
        <v>10692</v>
      </c>
      <c r="G846" s="448" t="s">
        <v>6846</v>
      </c>
      <c r="H846" s="447">
        <v>2011</v>
      </c>
      <c r="I846" s="449" t="s">
        <v>6847</v>
      </c>
      <c r="J846" s="232">
        <v>119994</v>
      </c>
      <c r="K846" s="528" t="s">
        <v>6781</v>
      </c>
      <c r="L846" s="449" t="s">
        <v>6848</v>
      </c>
      <c r="M846" s="449" t="s">
        <v>6849</v>
      </c>
      <c r="N846" s="449" t="s">
        <v>6850</v>
      </c>
      <c r="O846" s="449" t="s">
        <v>6851</v>
      </c>
      <c r="P846" s="447">
        <v>71</v>
      </c>
      <c r="Q846" s="233">
        <v>12</v>
      </c>
      <c r="R846" s="233"/>
      <c r="S846" s="233">
        <v>12</v>
      </c>
      <c r="T846" s="233">
        <v>24</v>
      </c>
      <c r="U846" s="233">
        <v>36</v>
      </c>
      <c r="V846" s="447">
        <v>19</v>
      </c>
      <c r="W846" s="447">
        <v>100</v>
      </c>
      <c r="X846" s="233" t="s">
        <v>6852</v>
      </c>
      <c r="Y846" s="447">
        <v>6</v>
      </c>
      <c r="Z846" s="447">
        <v>3</v>
      </c>
      <c r="AA846" s="447">
        <v>1</v>
      </c>
      <c r="AB846" s="447">
        <v>44</v>
      </c>
      <c r="AC846" s="447"/>
      <c r="AD846" s="233">
        <v>24</v>
      </c>
      <c r="AE846" s="247">
        <v>4</v>
      </c>
      <c r="AF846" s="239">
        <v>0</v>
      </c>
      <c r="AG846" s="450"/>
      <c r="AH846" s="264"/>
      <c r="AI846" s="242"/>
      <c r="AJ846" s="451"/>
      <c r="AK846" s="452"/>
      <c r="AL846" s="245"/>
      <c r="AM846" s="451"/>
      <c r="AN846" s="452"/>
      <c r="AO846" s="245"/>
      <c r="AP846" s="451"/>
      <c r="AQ846" s="452"/>
      <c r="AR846" s="245"/>
      <c r="AS846" s="451"/>
      <c r="AT846" s="454"/>
      <c r="AU846" s="247"/>
      <c r="AV846" s="455"/>
      <c r="AW846" s="447"/>
      <c r="AX846" s="399"/>
    </row>
    <row r="847" spans="1:50" s="92" customFormat="1" ht="130.05000000000001" customHeight="1" x14ac:dyDescent="0.25">
      <c r="A847" s="446">
        <v>2991</v>
      </c>
      <c r="B847" s="147" t="s">
        <v>6776</v>
      </c>
      <c r="C847" s="447"/>
      <c r="D847" s="233"/>
      <c r="E847" s="448" t="s">
        <v>6836</v>
      </c>
      <c r="F847" s="447" t="s">
        <v>6837</v>
      </c>
      <c r="G847" s="448" t="s">
        <v>6853</v>
      </c>
      <c r="H847" s="447">
        <v>2011</v>
      </c>
      <c r="I847" s="449" t="s">
        <v>6854</v>
      </c>
      <c r="J847" s="232">
        <v>33528.199999999997</v>
      </c>
      <c r="K847" s="528" t="s">
        <v>6781</v>
      </c>
      <c r="L847" s="449" t="s">
        <v>6840</v>
      </c>
      <c r="M847" s="449" t="s">
        <v>6841</v>
      </c>
      <c r="N847" s="449" t="s">
        <v>6855</v>
      </c>
      <c r="O847" s="449" t="s">
        <v>6856</v>
      </c>
      <c r="P847" s="447">
        <v>70</v>
      </c>
      <c r="Q847" s="233">
        <v>4.0999999999999996</v>
      </c>
      <c r="R847" s="233"/>
      <c r="S847" s="233">
        <v>4.0999999999999996</v>
      </c>
      <c r="T847" s="233">
        <v>18</v>
      </c>
      <c r="U847" s="233">
        <v>22.1</v>
      </c>
      <c r="V847" s="447">
        <v>1</v>
      </c>
      <c r="W847" s="447">
        <v>100</v>
      </c>
      <c r="X847" s="233" t="s">
        <v>6857</v>
      </c>
      <c r="Y847" s="447">
        <v>1</v>
      </c>
      <c r="Z847" s="447">
        <v>7</v>
      </c>
      <c r="AA847" s="447">
        <v>4</v>
      </c>
      <c r="AB847" s="447">
        <v>44</v>
      </c>
      <c r="AC847" s="447"/>
      <c r="AD847" s="233">
        <v>18</v>
      </c>
      <c r="AE847" s="247">
        <v>4</v>
      </c>
      <c r="AF847" s="239">
        <v>0</v>
      </c>
      <c r="AG847" s="450"/>
      <c r="AH847" s="264"/>
      <c r="AI847" s="242"/>
      <c r="AJ847" s="451"/>
      <c r="AK847" s="452"/>
      <c r="AL847" s="245"/>
      <c r="AM847" s="451"/>
      <c r="AN847" s="452"/>
      <c r="AO847" s="245"/>
      <c r="AP847" s="451"/>
      <c r="AQ847" s="452"/>
      <c r="AR847" s="245"/>
      <c r="AS847" s="451"/>
      <c r="AT847" s="454"/>
      <c r="AU847" s="247"/>
      <c r="AV847" s="455"/>
      <c r="AW847" s="447"/>
      <c r="AX847" s="399"/>
    </row>
    <row r="848" spans="1:50" s="92" customFormat="1" ht="130.05000000000001" customHeight="1" x14ac:dyDescent="0.25">
      <c r="A848" s="446">
        <v>2991</v>
      </c>
      <c r="B848" s="147" t="s">
        <v>6776</v>
      </c>
      <c r="C848" s="447"/>
      <c r="D848" s="233"/>
      <c r="E848" s="448" t="s">
        <v>6858</v>
      </c>
      <c r="F848" s="447"/>
      <c r="G848" s="448" t="s">
        <v>6859</v>
      </c>
      <c r="H848" s="447">
        <v>2011</v>
      </c>
      <c r="I848" s="449" t="s">
        <v>6860</v>
      </c>
      <c r="J848" s="232">
        <v>38760</v>
      </c>
      <c r="K848" s="528" t="s">
        <v>6781</v>
      </c>
      <c r="L848" s="449" t="s">
        <v>6861</v>
      </c>
      <c r="M848" s="449" t="s">
        <v>6862</v>
      </c>
      <c r="N848" s="449" t="s">
        <v>6863</v>
      </c>
      <c r="O848" s="449" t="s">
        <v>6864</v>
      </c>
      <c r="P848" s="447">
        <v>183</v>
      </c>
      <c r="Q848" s="233">
        <v>6</v>
      </c>
      <c r="R848" s="233"/>
      <c r="S848" s="233">
        <v>6</v>
      </c>
      <c r="T848" s="233">
        <v>17</v>
      </c>
      <c r="U848" s="233">
        <v>24</v>
      </c>
      <c r="V848" s="447">
        <v>20</v>
      </c>
      <c r="W848" s="447">
        <v>100</v>
      </c>
      <c r="X848" s="233" t="s">
        <v>6865</v>
      </c>
      <c r="Y848" s="447">
        <v>6</v>
      </c>
      <c r="Z848" s="447">
        <v>3</v>
      </c>
      <c r="AA848" s="447">
        <v>1</v>
      </c>
      <c r="AB848" s="447">
        <v>44</v>
      </c>
      <c r="AC848" s="447"/>
      <c r="AD848" s="233">
        <v>17</v>
      </c>
      <c r="AE848" s="247">
        <v>4</v>
      </c>
      <c r="AF848" s="239">
        <v>11</v>
      </c>
      <c r="AG848" s="450"/>
      <c r="AH848" s="264"/>
      <c r="AI848" s="242"/>
      <c r="AJ848" s="451"/>
      <c r="AK848" s="452"/>
      <c r="AL848" s="245"/>
      <c r="AM848" s="451"/>
      <c r="AN848" s="452"/>
      <c r="AO848" s="245"/>
      <c r="AP848" s="451"/>
      <c r="AQ848" s="452"/>
      <c r="AR848" s="245"/>
      <c r="AS848" s="451"/>
      <c r="AT848" s="454"/>
      <c r="AU848" s="247"/>
      <c r="AV848" s="455"/>
      <c r="AW848" s="447"/>
      <c r="AX848" s="399"/>
    </row>
    <row r="849" spans="1:50" s="92" customFormat="1" ht="130.05000000000001" customHeight="1" x14ac:dyDescent="0.25">
      <c r="A849" s="446">
        <v>2991</v>
      </c>
      <c r="B849" s="147" t="s">
        <v>6776</v>
      </c>
      <c r="C849" s="447"/>
      <c r="D849" s="233"/>
      <c r="E849" s="448" t="s">
        <v>6845</v>
      </c>
      <c r="F849" s="447">
        <v>10692</v>
      </c>
      <c r="G849" s="448" t="s">
        <v>6866</v>
      </c>
      <c r="H849" s="447">
        <v>2011</v>
      </c>
      <c r="I849" s="449" t="s">
        <v>6867</v>
      </c>
      <c r="J849" s="232">
        <v>22794.93</v>
      </c>
      <c r="K849" s="528" t="s">
        <v>6781</v>
      </c>
      <c r="L849" s="449" t="s">
        <v>6848</v>
      </c>
      <c r="M849" s="449" t="s">
        <v>6849</v>
      </c>
      <c r="N849" s="449" t="s">
        <v>6868</v>
      </c>
      <c r="O849" s="449" t="s">
        <v>6869</v>
      </c>
      <c r="P849" s="447">
        <v>188</v>
      </c>
      <c r="Q849" s="233">
        <v>0.66</v>
      </c>
      <c r="R849" s="233"/>
      <c r="S849" s="233">
        <v>0.66</v>
      </c>
      <c r="T849" s="233">
        <v>0.5</v>
      </c>
      <c r="U849" s="233">
        <v>1.1599999999999999</v>
      </c>
      <c r="V849" s="447">
        <v>40</v>
      </c>
      <c r="W849" s="447">
        <v>100</v>
      </c>
      <c r="X849" s="233" t="s">
        <v>6870</v>
      </c>
      <c r="Y849" s="447">
        <v>2</v>
      </c>
      <c r="Z849" s="447">
        <v>3</v>
      </c>
      <c r="AA849" s="447">
        <v>5</v>
      </c>
      <c r="AB849" s="447">
        <v>44</v>
      </c>
      <c r="AC849" s="447"/>
      <c r="AD849" s="233">
        <v>0.5</v>
      </c>
      <c r="AE849" s="247">
        <v>4</v>
      </c>
      <c r="AF849" s="239">
        <v>0</v>
      </c>
      <c r="AG849" s="450"/>
      <c r="AH849" s="264"/>
      <c r="AI849" s="242"/>
      <c r="AJ849" s="451"/>
      <c r="AK849" s="452"/>
      <c r="AL849" s="245"/>
      <c r="AM849" s="451"/>
      <c r="AN849" s="452"/>
      <c r="AO849" s="245"/>
      <c r="AP849" s="451"/>
      <c r="AQ849" s="452"/>
      <c r="AR849" s="245"/>
      <c r="AS849" s="451"/>
      <c r="AT849" s="454"/>
      <c r="AU849" s="247"/>
      <c r="AV849" s="455"/>
      <c r="AW849" s="447"/>
      <c r="AX849" s="399"/>
    </row>
    <row r="850" spans="1:50" s="92" customFormat="1" ht="130.05000000000001" customHeight="1" x14ac:dyDescent="0.25">
      <c r="A850" s="446">
        <v>2991</v>
      </c>
      <c r="B850" s="147" t="s">
        <v>6776</v>
      </c>
      <c r="C850" s="447"/>
      <c r="D850" s="233"/>
      <c r="E850" s="448" t="s">
        <v>1149</v>
      </c>
      <c r="F850" s="447" t="s">
        <v>6871</v>
      </c>
      <c r="G850" s="448" t="s">
        <v>6872</v>
      </c>
      <c r="H850" s="447">
        <v>2011</v>
      </c>
      <c r="I850" s="449" t="s">
        <v>6873</v>
      </c>
      <c r="J850" s="232">
        <v>717960</v>
      </c>
      <c r="K850" s="528" t="s">
        <v>6781</v>
      </c>
      <c r="L850" s="449" t="s">
        <v>6874</v>
      </c>
      <c r="M850" s="449" t="s">
        <v>6875</v>
      </c>
      <c r="N850" s="449" t="s">
        <v>6876</v>
      </c>
      <c r="O850" s="449" t="s">
        <v>6877</v>
      </c>
      <c r="P850" s="447">
        <v>87</v>
      </c>
      <c r="Q850" s="233">
        <v>16</v>
      </c>
      <c r="R850" s="233"/>
      <c r="S850" s="233">
        <v>16</v>
      </c>
      <c r="T850" s="233">
        <v>24</v>
      </c>
      <c r="U850" s="233">
        <v>40</v>
      </c>
      <c r="V850" s="447">
        <v>20</v>
      </c>
      <c r="W850" s="447">
        <v>100</v>
      </c>
      <c r="X850" s="233" t="s">
        <v>6878</v>
      </c>
      <c r="Y850" s="447">
        <v>3</v>
      </c>
      <c r="Z850" s="447">
        <v>2</v>
      </c>
      <c r="AA850" s="447">
        <v>3</v>
      </c>
      <c r="AB850" s="447">
        <v>44</v>
      </c>
      <c r="AC850" s="447"/>
      <c r="AD850" s="233">
        <v>24</v>
      </c>
      <c r="AE850" s="247">
        <v>4</v>
      </c>
      <c r="AF850" s="239"/>
      <c r="AG850" s="450"/>
      <c r="AH850" s="264"/>
      <c r="AI850" s="242"/>
      <c r="AJ850" s="451"/>
      <c r="AK850" s="452"/>
      <c r="AL850" s="245"/>
      <c r="AM850" s="451"/>
      <c r="AN850" s="452"/>
      <c r="AO850" s="245"/>
      <c r="AP850" s="451"/>
      <c r="AQ850" s="452"/>
      <c r="AR850" s="245"/>
      <c r="AS850" s="451"/>
      <c r="AT850" s="454"/>
      <c r="AU850" s="247"/>
      <c r="AV850" s="455"/>
      <c r="AW850" s="447"/>
      <c r="AX850" s="399"/>
    </row>
    <row r="851" spans="1:50" s="92" customFormat="1" ht="130.05000000000001" customHeight="1" x14ac:dyDescent="0.25">
      <c r="A851" s="446">
        <v>2991</v>
      </c>
      <c r="B851" s="147" t="s">
        <v>6776</v>
      </c>
      <c r="C851" s="447"/>
      <c r="D851" s="233"/>
      <c r="E851" s="448" t="s">
        <v>6879</v>
      </c>
      <c r="F851" s="447" t="s">
        <v>6880</v>
      </c>
      <c r="G851" s="448" t="s">
        <v>6881</v>
      </c>
      <c r="H851" s="447">
        <v>2011</v>
      </c>
      <c r="I851" s="449" t="s">
        <v>6882</v>
      </c>
      <c r="J851" s="232">
        <v>26278.77</v>
      </c>
      <c r="K851" s="528" t="s">
        <v>6781</v>
      </c>
      <c r="L851" s="449" t="s">
        <v>6883</v>
      </c>
      <c r="M851" s="449" t="s">
        <v>6884</v>
      </c>
      <c r="N851" s="449" t="s">
        <v>6885</v>
      </c>
      <c r="O851" s="449" t="s">
        <v>6886</v>
      </c>
      <c r="P851" s="447">
        <v>80</v>
      </c>
      <c r="Q851" s="233">
        <v>17.55</v>
      </c>
      <c r="R851" s="233"/>
      <c r="S851" s="233">
        <v>17.55</v>
      </c>
      <c r="T851" s="233">
        <v>22</v>
      </c>
      <c r="U851" s="233">
        <v>39.549999999999997</v>
      </c>
      <c r="V851" s="447">
        <v>20</v>
      </c>
      <c r="W851" s="447">
        <v>100</v>
      </c>
      <c r="X851" s="233" t="s">
        <v>6887</v>
      </c>
      <c r="Y851" s="447">
        <v>6</v>
      </c>
      <c r="Z851" s="447">
        <v>3</v>
      </c>
      <c r="AA851" s="447">
        <v>1</v>
      </c>
      <c r="AB851" s="447">
        <v>44</v>
      </c>
      <c r="AC851" s="447"/>
      <c r="AD851" s="233">
        <v>22</v>
      </c>
      <c r="AE851" s="247">
        <v>4</v>
      </c>
      <c r="AF851" s="239"/>
      <c r="AG851" s="450"/>
      <c r="AH851" s="264"/>
      <c r="AI851" s="242"/>
      <c r="AJ851" s="451"/>
      <c r="AK851" s="452"/>
      <c r="AL851" s="245"/>
      <c r="AM851" s="451"/>
      <c r="AN851" s="452"/>
      <c r="AO851" s="245"/>
      <c r="AP851" s="451"/>
      <c r="AQ851" s="452"/>
      <c r="AR851" s="245"/>
      <c r="AS851" s="451"/>
      <c r="AT851" s="454"/>
      <c r="AU851" s="247"/>
      <c r="AV851" s="455"/>
      <c r="AW851" s="447"/>
      <c r="AX851" s="399"/>
    </row>
    <row r="852" spans="1:50" s="92" customFormat="1" ht="130.05000000000001" customHeight="1" x14ac:dyDescent="0.25">
      <c r="A852" s="446">
        <v>2991</v>
      </c>
      <c r="B852" s="147" t="s">
        <v>6776</v>
      </c>
      <c r="C852" s="447"/>
      <c r="D852" s="233"/>
      <c r="E852" s="448" t="s">
        <v>6811</v>
      </c>
      <c r="F852" s="447" t="s">
        <v>6812</v>
      </c>
      <c r="G852" s="448" t="s">
        <v>6888</v>
      </c>
      <c r="H852" s="447">
        <v>2011</v>
      </c>
      <c r="I852" s="449" t="s">
        <v>6889</v>
      </c>
      <c r="J852" s="232">
        <v>43549</v>
      </c>
      <c r="K852" s="528" t="s">
        <v>6781</v>
      </c>
      <c r="L852" s="449" t="s">
        <v>6890</v>
      </c>
      <c r="M852" s="449" t="s">
        <v>6816</v>
      </c>
      <c r="N852" s="449" t="s">
        <v>6891</v>
      </c>
      <c r="O852" s="449" t="s">
        <v>6892</v>
      </c>
      <c r="P852" s="447">
        <v>180</v>
      </c>
      <c r="Q852" s="233">
        <v>12</v>
      </c>
      <c r="R852" s="233"/>
      <c r="S852" s="233">
        <v>12</v>
      </c>
      <c r="T852" s="233">
        <v>20</v>
      </c>
      <c r="U852" s="233">
        <v>32</v>
      </c>
      <c r="V852" s="447">
        <v>20</v>
      </c>
      <c r="W852" s="447">
        <v>100</v>
      </c>
      <c r="X852" s="233" t="s">
        <v>6893</v>
      </c>
      <c r="Y852" s="447">
        <v>3</v>
      </c>
      <c r="Z852" s="447">
        <v>6</v>
      </c>
      <c r="AA852" s="447">
        <v>1</v>
      </c>
      <c r="AB852" s="447">
        <v>44</v>
      </c>
      <c r="AC852" s="447"/>
      <c r="AD852" s="233">
        <v>20</v>
      </c>
      <c r="AE852" s="247">
        <v>4</v>
      </c>
      <c r="AF852" s="239"/>
      <c r="AG852" s="450"/>
      <c r="AH852" s="264"/>
      <c r="AI852" s="242"/>
      <c r="AJ852" s="451"/>
      <c r="AK852" s="452"/>
      <c r="AL852" s="245"/>
      <c r="AM852" s="451"/>
      <c r="AN852" s="452"/>
      <c r="AO852" s="245"/>
      <c r="AP852" s="451"/>
      <c r="AQ852" s="452"/>
      <c r="AR852" s="245"/>
      <c r="AS852" s="451"/>
      <c r="AT852" s="454"/>
      <c r="AU852" s="247"/>
      <c r="AV852" s="455"/>
      <c r="AW852" s="447"/>
      <c r="AX852" s="399"/>
    </row>
    <row r="853" spans="1:50" s="92" customFormat="1" ht="130.05000000000001" customHeight="1" x14ac:dyDescent="0.25">
      <c r="A853" s="446">
        <v>2991</v>
      </c>
      <c r="B853" s="147" t="s">
        <v>6776</v>
      </c>
      <c r="C853" s="447"/>
      <c r="D853" s="233"/>
      <c r="E853" s="448" t="s">
        <v>6894</v>
      </c>
      <c r="F853" s="447" t="s">
        <v>6895</v>
      </c>
      <c r="G853" s="448" t="s">
        <v>6896</v>
      </c>
      <c r="H853" s="447">
        <v>2011</v>
      </c>
      <c r="I853" s="449" t="s">
        <v>6897</v>
      </c>
      <c r="J853" s="232">
        <v>124999.2</v>
      </c>
      <c r="K853" s="528" t="s">
        <v>6781</v>
      </c>
      <c r="L853" s="449" t="s">
        <v>6898</v>
      </c>
      <c r="M853" s="449" t="s">
        <v>6899</v>
      </c>
      <c r="N853" s="449" t="s">
        <v>6900</v>
      </c>
      <c r="O853" s="449" t="s">
        <v>6901</v>
      </c>
      <c r="P853" s="447">
        <v>68</v>
      </c>
      <c r="Q853" s="233">
        <v>48.16</v>
      </c>
      <c r="R853" s="233"/>
      <c r="S853" s="233">
        <v>48.16</v>
      </c>
      <c r="T853" s="233">
        <v>22.44</v>
      </c>
      <c r="U853" s="233">
        <v>70.599999999999994</v>
      </c>
      <c r="V853" s="447">
        <v>2</v>
      </c>
      <c r="W853" s="447">
        <v>100</v>
      </c>
      <c r="X853" s="233" t="s">
        <v>6902</v>
      </c>
      <c r="Y853" s="447">
        <v>3</v>
      </c>
      <c r="Z853" s="447">
        <v>12</v>
      </c>
      <c r="AA853" s="447">
        <v>1</v>
      </c>
      <c r="AB853" s="447">
        <v>44</v>
      </c>
      <c r="AC853" s="447"/>
      <c r="AD853" s="233">
        <v>22.44</v>
      </c>
      <c r="AE853" s="247">
        <v>4</v>
      </c>
      <c r="AF853" s="239"/>
      <c r="AG853" s="450"/>
      <c r="AH853" s="264"/>
      <c r="AI853" s="242"/>
      <c r="AJ853" s="451"/>
      <c r="AK853" s="452"/>
      <c r="AL853" s="245"/>
      <c r="AM853" s="451"/>
      <c r="AN853" s="452"/>
      <c r="AO853" s="245"/>
      <c r="AP853" s="451"/>
      <c r="AQ853" s="452"/>
      <c r="AR853" s="245"/>
      <c r="AS853" s="451"/>
      <c r="AT853" s="454"/>
      <c r="AU853" s="247"/>
      <c r="AV853" s="455"/>
      <c r="AW853" s="447"/>
      <c r="AX853" s="399"/>
    </row>
    <row r="854" spans="1:50" s="92" customFormat="1" ht="130.05000000000001" customHeight="1" x14ac:dyDescent="0.25">
      <c r="A854" s="446">
        <v>2991</v>
      </c>
      <c r="B854" s="147" t="s">
        <v>6776</v>
      </c>
      <c r="C854" s="447"/>
      <c r="D854" s="233"/>
      <c r="E854" s="448" t="s">
        <v>6903</v>
      </c>
      <c r="F854" s="447" t="s">
        <v>6904</v>
      </c>
      <c r="G854" s="448" t="s">
        <v>6905</v>
      </c>
      <c r="H854" s="447">
        <v>2013</v>
      </c>
      <c r="I854" s="449" t="s">
        <v>6906</v>
      </c>
      <c r="J854" s="232">
        <v>86995</v>
      </c>
      <c r="K854" s="528" t="s">
        <v>6781</v>
      </c>
      <c r="L854" s="449" t="s">
        <v>6907</v>
      </c>
      <c r="M854" s="449" t="s">
        <v>6908</v>
      </c>
      <c r="N854" s="449" t="s">
        <v>6909</v>
      </c>
      <c r="O854" s="449" t="s">
        <v>6910</v>
      </c>
      <c r="P854" s="447">
        <v>213</v>
      </c>
      <c r="Q854" s="233">
        <v>12</v>
      </c>
      <c r="R854" s="233"/>
      <c r="S854" s="233">
        <v>12</v>
      </c>
      <c r="T854" s="233">
        <v>18</v>
      </c>
      <c r="U854" s="233">
        <v>30</v>
      </c>
      <c r="V854" s="447">
        <v>14</v>
      </c>
      <c r="W854" s="447">
        <v>92</v>
      </c>
      <c r="X854" s="233" t="s">
        <v>6795</v>
      </c>
      <c r="Y854" s="447">
        <v>3</v>
      </c>
      <c r="Z854" s="447">
        <v>10</v>
      </c>
      <c r="AA854" s="447">
        <v>4</v>
      </c>
      <c r="AB854" s="447">
        <v>44</v>
      </c>
      <c r="AC854" s="447"/>
      <c r="AD854" s="233">
        <v>18</v>
      </c>
      <c r="AE854" s="247">
        <v>4</v>
      </c>
      <c r="AF854" s="239"/>
      <c r="AG854" s="450"/>
      <c r="AH854" s="264"/>
      <c r="AI854" s="242"/>
      <c r="AJ854" s="451"/>
      <c r="AK854" s="452"/>
      <c r="AL854" s="245"/>
      <c r="AM854" s="451"/>
      <c r="AN854" s="452"/>
      <c r="AO854" s="245"/>
      <c r="AP854" s="451"/>
      <c r="AQ854" s="452"/>
      <c r="AR854" s="245"/>
      <c r="AS854" s="451"/>
      <c r="AT854" s="454"/>
      <c r="AU854" s="247"/>
      <c r="AV854" s="455"/>
      <c r="AW854" s="447"/>
      <c r="AX854" s="399"/>
    </row>
    <row r="855" spans="1:50" s="92" customFormat="1" ht="130.05000000000001" customHeight="1" x14ac:dyDescent="0.25">
      <c r="A855" s="446">
        <v>2991</v>
      </c>
      <c r="B855" s="147" t="s">
        <v>6776</v>
      </c>
      <c r="C855" s="447"/>
      <c r="D855" s="233"/>
      <c r="E855" s="448" t="s">
        <v>6911</v>
      </c>
      <c r="F855" s="447" t="s">
        <v>6912</v>
      </c>
      <c r="G855" s="448" t="s">
        <v>6913</v>
      </c>
      <c r="H855" s="447">
        <v>2011</v>
      </c>
      <c r="I855" s="449" t="s">
        <v>6914</v>
      </c>
      <c r="J855" s="232">
        <v>33138</v>
      </c>
      <c r="K855" s="528" t="s">
        <v>6781</v>
      </c>
      <c r="L855" s="449" t="s">
        <v>6915</v>
      </c>
      <c r="M855" s="449" t="s">
        <v>6916</v>
      </c>
      <c r="N855" s="449" t="s">
        <v>6917</v>
      </c>
      <c r="O855" s="449" t="s">
        <v>6918</v>
      </c>
      <c r="P855" s="447">
        <v>30</v>
      </c>
      <c r="Q855" s="233">
        <v>10</v>
      </c>
      <c r="R855" s="233"/>
      <c r="S855" s="233">
        <v>10</v>
      </c>
      <c r="T855" s="233">
        <v>23</v>
      </c>
      <c r="U855" s="233">
        <v>33</v>
      </c>
      <c r="V855" s="447">
        <v>17</v>
      </c>
      <c r="W855" s="447">
        <v>100</v>
      </c>
      <c r="X855" s="233" t="s">
        <v>6919</v>
      </c>
      <c r="Y855" s="447"/>
      <c r="Z855" s="447"/>
      <c r="AA855" s="447"/>
      <c r="AB855" s="447">
        <v>44</v>
      </c>
      <c r="AC855" s="447"/>
      <c r="AD855" s="233">
        <v>23</v>
      </c>
      <c r="AE855" s="247">
        <v>4</v>
      </c>
      <c r="AF855" s="239"/>
      <c r="AG855" s="450"/>
      <c r="AH855" s="264"/>
      <c r="AI855" s="242"/>
      <c r="AJ855" s="451"/>
      <c r="AK855" s="452"/>
      <c r="AL855" s="245"/>
      <c r="AM855" s="451"/>
      <c r="AN855" s="452"/>
      <c r="AO855" s="245"/>
      <c r="AP855" s="451"/>
      <c r="AQ855" s="452"/>
      <c r="AR855" s="245"/>
      <c r="AS855" s="451"/>
      <c r="AT855" s="454"/>
      <c r="AU855" s="247"/>
      <c r="AV855" s="455"/>
      <c r="AW855" s="447"/>
      <c r="AX855" s="399"/>
    </row>
    <row r="856" spans="1:50" s="92" customFormat="1" ht="130.05000000000001" customHeight="1" x14ac:dyDescent="0.25">
      <c r="A856" s="446">
        <v>2991</v>
      </c>
      <c r="B856" s="147" t="s">
        <v>6776</v>
      </c>
      <c r="C856" s="447"/>
      <c r="D856" s="233"/>
      <c r="E856" s="448" t="s">
        <v>6920</v>
      </c>
      <c r="F856" s="447" t="s">
        <v>6921</v>
      </c>
      <c r="G856" s="448" t="s">
        <v>6922</v>
      </c>
      <c r="H856" s="447">
        <v>2011</v>
      </c>
      <c r="I856" s="449" t="s">
        <v>6923</v>
      </c>
      <c r="J856" s="232">
        <v>99492</v>
      </c>
      <c r="K856" s="528" t="s">
        <v>6781</v>
      </c>
      <c r="L856" s="449" t="s">
        <v>6924</v>
      </c>
      <c r="M856" s="449" t="s">
        <v>6925</v>
      </c>
      <c r="N856" s="449" t="s">
        <v>6926</v>
      </c>
      <c r="O856" s="449" t="s">
        <v>6927</v>
      </c>
      <c r="P856" s="447">
        <v>88</v>
      </c>
      <c r="Q856" s="233">
        <v>48.16</v>
      </c>
      <c r="R856" s="233"/>
      <c r="S856" s="233">
        <v>48.16</v>
      </c>
      <c r="T856" s="233">
        <v>22.44</v>
      </c>
      <c r="U856" s="233">
        <v>70.599999999999994</v>
      </c>
      <c r="V856" s="447">
        <v>26</v>
      </c>
      <c r="W856" s="447">
        <v>100</v>
      </c>
      <c r="X856" s="233" t="s">
        <v>6928</v>
      </c>
      <c r="Y856" s="447">
        <v>1</v>
      </c>
      <c r="Z856" s="447">
        <v>9</v>
      </c>
      <c r="AA856" s="447">
        <v>1</v>
      </c>
      <c r="AB856" s="447">
        <v>44</v>
      </c>
      <c r="AC856" s="447"/>
      <c r="AD856" s="233">
        <v>22.44</v>
      </c>
      <c r="AE856" s="247">
        <v>4</v>
      </c>
      <c r="AF856" s="239"/>
      <c r="AG856" s="450"/>
      <c r="AH856" s="264"/>
      <c r="AI856" s="242"/>
      <c r="AJ856" s="451"/>
      <c r="AK856" s="452"/>
      <c r="AL856" s="245"/>
      <c r="AM856" s="451"/>
      <c r="AN856" s="452"/>
      <c r="AO856" s="245"/>
      <c r="AP856" s="451"/>
      <c r="AQ856" s="452"/>
      <c r="AR856" s="245"/>
      <c r="AS856" s="451"/>
      <c r="AT856" s="454"/>
      <c r="AU856" s="247"/>
      <c r="AV856" s="455"/>
      <c r="AW856" s="447"/>
      <c r="AX856" s="399"/>
    </row>
    <row r="857" spans="1:50" s="92" customFormat="1" ht="130.05000000000001" customHeight="1" x14ac:dyDescent="0.25">
      <c r="A857" s="446">
        <v>2991</v>
      </c>
      <c r="B857" s="147" t="s">
        <v>6776</v>
      </c>
      <c r="C857" s="447"/>
      <c r="D857" s="233"/>
      <c r="E857" s="448" t="s">
        <v>6929</v>
      </c>
      <c r="F857" s="447">
        <v>30844</v>
      </c>
      <c r="G857" s="448" t="s">
        <v>6930</v>
      </c>
      <c r="H857" s="447">
        <v>2010</v>
      </c>
      <c r="I857" s="449" t="s">
        <v>6931</v>
      </c>
      <c r="J857" s="232">
        <v>19950</v>
      </c>
      <c r="K857" s="528" t="s">
        <v>6781</v>
      </c>
      <c r="L857" s="449" t="s">
        <v>6932</v>
      </c>
      <c r="M857" s="449" t="s">
        <v>6933</v>
      </c>
      <c r="N857" s="449" t="s">
        <v>6934</v>
      </c>
      <c r="O857" s="449" t="s">
        <v>6935</v>
      </c>
      <c r="P857" s="447">
        <v>11</v>
      </c>
      <c r="Q857" s="233">
        <v>3</v>
      </c>
      <c r="R857" s="233"/>
      <c r="S857" s="233">
        <v>3</v>
      </c>
      <c r="T857" s="233">
        <v>7</v>
      </c>
      <c r="U857" s="233">
        <v>10</v>
      </c>
      <c r="V857" s="447">
        <v>1</v>
      </c>
      <c r="W857" s="447">
        <v>100</v>
      </c>
      <c r="X857" s="233" t="s">
        <v>6936</v>
      </c>
      <c r="Y857" s="447">
        <v>1</v>
      </c>
      <c r="Z857" s="447">
        <v>7</v>
      </c>
      <c r="AA857" s="447">
        <v>6</v>
      </c>
      <c r="AB857" s="447">
        <v>44</v>
      </c>
      <c r="AC857" s="447"/>
      <c r="AD857" s="233">
        <v>7</v>
      </c>
      <c r="AE857" s="247">
        <v>5</v>
      </c>
      <c r="AF857" s="239"/>
      <c r="AG857" s="450"/>
      <c r="AH857" s="264"/>
      <c r="AI857" s="242"/>
      <c r="AJ857" s="451"/>
      <c r="AK857" s="452"/>
      <c r="AL857" s="245"/>
      <c r="AM857" s="451"/>
      <c r="AN857" s="452"/>
      <c r="AO857" s="245"/>
      <c r="AP857" s="451"/>
      <c r="AQ857" s="452"/>
      <c r="AR857" s="245"/>
      <c r="AS857" s="451"/>
      <c r="AT857" s="454"/>
      <c r="AU857" s="247"/>
      <c r="AV857" s="455"/>
      <c r="AW857" s="447"/>
      <c r="AX857" s="399"/>
    </row>
    <row r="858" spans="1:50" s="92" customFormat="1" ht="130.05000000000001" customHeight="1" x14ac:dyDescent="0.25">
      <c r="A858" s="446">
        <v>2991</v>
      </c>
      <c r="B858" s="147" t="s">
        <v>6776</v>
      </c>
      <c r="C858" s="447"/>
      <c r="D858" s="233"/>
      <c r="E858" s="448" t="s">
        <v>6796</v>
      </c>
      <c r="F858" s="447">
        <v>17270</v>
      </c>
      <c r="G858" s="448" t="s">
        <v>6937</v>
      </c>
      <c r="H858" s="447">
        <v>2011</v>
      </c>
      <c r="I858" s="449" t="s">
        <v>6938</v>
      </c>
      <c r="J858" s="232">
        <v>62442.720000000001</v>
      </c>
      <c r="K858" s="528" t="s">
        <v>6781</v>
      </c>
      <c r="L858" s="449" t="s">
        <v>6939</v>
      </c>
      <c r="M858" s="449" t="s">
        <v>6800</v>
      </c>
      <c r="N858" s="449" t="s">
        <v>6940</v>
      </c>
      <c r="O858" s="449" t="s">
        <v>6941</v>
      </c>
      <c r="P858" s="447">
        <v>186</v>
      </c>
      <c r="Q858" s="233">
        <v>14</v>
      </c>
      <c r="R858" s="233"/>
      <c r="S858" s="233">
        <v>14</v>
      </c>
      <c r="T858" s="233">
        <v>23</v>
      </c>
      <c r="U858" s="233">
        <v>37</v>
      </c>
      <c r="V858" s="447">
        <v>2</v>
      </c>
      <c r="W858" s="447">
        <v>100</v>
      </c>
      <c r="X858" s="233" t="s">
        <v>6795</v>
      </c>
      <c r="Y858" s="447">
        <v>3</v>
      </c>
      <c r="Z858" s="447">
        <v>2</v>
      </c>
      <c r="AA858" s="447">
        <v>3</v>
      </c>
      <c r="AB858" s="447">
        <v>44</v>
      </c>
      <c r="AC858" s="447"/>
      <c r="AD858" s="233">
        <v>23</v>
      </c>
      <c r="AE858" s="247">
        <v>4</v>
      </c>
      <c r="AF858" s="239"/>
      <c r="AG858" s="450"/>
      <c r="AH858" s="264"/>
      <c r="AI858" s="242"/>
      <c r="AJ858" s="451"/>
      <c r="AK858" s="452"/>
      <c r="AL858" s="245"/>
      <c r="AM858" s="451"/>
      <c r="AN858" s="452"/>
      <c r="AO858" s="245"/>
      <c r="AP858" s="451"/>
      <c r="AQ858" s="452"/>
      <c r="AR858" s="245"/>
      <c r="AS858" s="451"/>
      <c r="AT858" s="454"/>
      <c r="AU858" s="247"/>
      <c r="AV858" s="455"/>
      <c r="AW858" s="447"/>
      <c r="AX858" s="399"/>
    </row>
    <row r="859" spans="1:50" s="92" customFormat="1" ht="130.05000000000001" customHeight="1" x14ac:dyDescent="0.25">
      <c r="A859" s="446">
        <v>2991</v>
      </c>
      <c r="B859" s="147" t="s">
        <v>6776</v>
      </c>
      <c r="C859" s="447"/>
      <c r="D859" s="233"/>
      <c r="E859" s="448" t="s">
        <v>6845</v>
      </c>
      <c r="F859" s="447">
        <v>10692</v>
      </c>
      <c r="G859" s="448" t="s">
        <v>6942</v>
      </c>
      <c r="H859" s="447">
        <v>2012</v>
      </c>
      <c r="I859" s="449" t="s">
        <v>6943</v>
      </c>
      <c r="J859" s="232">
        <v>34986</v>
      </c>
      <c r="K859" s="528" t="s">
        <v>6781</v>
      </c>
      <c r="L859" s="449" t="s">
        <v>6848</v>
      </c>
      <c r="M859" s="449" t="s">
        <v>6849</v>
      </c>
      <c r="N859" s="449" t="s">
        <v>6944</v>
      </c>
      <c r="O859" s="449" t="s">
        <v>6945</v>
      </c>
      <c r="P859" s="447">
        <v>199</v>
      </c>
      <c r="Q859" s="233">
        <v>9</v>
      </c>
      <c r="R859" s="233"/>
      <c r="S859" s="233">
        <v>9</v>
      </c>
      <c r="T859" s="233">
        <v>15</v>
      </c>
      <c r="U859" s="233">
        <v>24</v>
      </c>
      <c r="V859" s="447">
        <v>0</v>
      </c>
      <c r="W859" s="447">
        <v>100</v>
      </c>
      <c r="X859" s="233" t="s">
        <v>6795</v>
      </c>
      <c r="Y859" s="447">
        <v>6</v>
      </c>
      <c r="Z859" s="447">
        <v>3</v>
      </c>
      <c r="AA859" s="447">
        <v>6</v>
      </c>
      <c r="AB859" s="447">
        <v>44</v>
      </c>
      <c r="AC859" s="447"/>
      <c r="AD859" s="233">
        <v>15</v>
      </c>
      <c r="AE859" s="247">
        <v>4</v>
      </c>
      <c r="AF859" s="239"/>
      <c r="AG859" s="450"/>
      <c r="AH859" s="264"/>
      <c r="AI859" s="242"/>
      <c r="AJ859" s="451"/>
      <c r="AK859" s="452"/>
      <c r="AL859" s="245"/>
      <c r="AM859" s="451"/>
      <c r="AN859" s="452"/>
      <c r="AO859" s="245"/>
      <c r="AP859" s="451"/>
      <c r="AQ859" s="452"/>
      <c r="AR859" s="245"/>
      <c r="AS859" s="451"/>
      <c r="AT859" s="454"/>
      <c r="AU859" s="247"/>
      <c r="AV859" s="455"/>
      <c r="AW859" s="447"/>
      <c r="AX859" s="399"/>
    </row>
    <row r="860" spans="1:50" s="92" customFormat="1" ht="130.05000000000001" customHeight="1" x14ac:dyDescent="0.25">
      <c r="A860" s="446">
        <v>2991</v>
      </c>
      <c r="B860" s="147" t="s">
        <v>6776</v>
      </c>
      <c r="C860" s="447"/>
      <c r="D860" s="233"/>
      <c r="E860" s="448" t="s">
        <v>6946</v>
      </c>
      <c r="F860" s="447">
        <v>25446</v>
      </c>
      <c r="G860" s="448" t="s">
        <v>6947</v>
      </c>
      <c r="H860" s="447">
        <v>2010</v>
      </c>
      <c r="I860" s="449" t="s">
        <v>6948</v>
      </c>
      <c r="J860" s="232">
        <v>620806.88</v>
      </c>
      <c r="K860" s="528" t="s">
        <v>6781</v>
      </c>
      <c r="L860" s="449" t="s">
        <v>6949</v>
      </c>
      <c r="M860" s="449" t="s">
        <v>6950</v>
      </c>
      <c r="N860" s="449" t="s">
        <v>6951</v>
      </c>
      <c r="O860" s="449" t="s">
        <v>6951</v>
      </c>
      <c r="P860" s="447">
        <v>22</v>
      </c>
      <c r="Q860" s="233">
        <v>14</v>
      </c>
      <c r="R860" s="233"/>
      <c r="S860" s="233">
        <v>14</v>
      </c>
      <c r="T860" s="233">
        <v>22</v>
      </c>
      <c r="U860" s="233">
        <v>36</v>
      </c>
      <c r="V860" s="447">
        <v>9</v>
      </c>
      <c r="W860" s="447">
        <v>100</v>
      </c>
      <c r="X860" s="233" t="s">
        <v>6952</v>
      </c>
      <c r="Y860" s="447">
        <v>1</v>
      </c>
      <c r="Z860" s="447">
        <v>7</v>
      </c>
      <c r="AA860" s="447">
        <v>6</v>
      </c>
      <c r="AB860" s="447">
        <v>44</v>
      </c>
      <c r="AC860" s="447"/>
      <c r="AD860" s="233">
        <v>22</v>
      </c>
      <c r="AE860" s="247">
        <v>4</v>
      </c>
      <c r="AF860" s="239"/>
      <c r="AG860" s="450"/>
      <c r="AH860" s="264"/>
      <c r="AI860" s="242"/>
      <c r="AJ860" s="451"/>
      <c r="AK860" s="452"/>
      <c r="AL860" s="245"/>
      <c r="AM860" s="451"/>
      <c r="AN860" s="452"/>
      <c r="AO860" s="245"/>
      <c r="AP860" s="451"/>
      <c r="AQ860" s="452"/>
      <c r="AR860" s="245"/>
      <c r="AS860" s="451"/>
      <c r="AT860" s="454"/>
      <c r="AU860" s="247"/>
      <c r="AV860" s="455"/>
      <c r="AW860" s="447"/>
      <c r="AX860" s="399"/>
    </row>
    <row r="861" spans="1:50" s="92" customFormat="1" ht="130.05000000000001" customHeight="1" x14ac:dyDescent="0.25">
      <c r="A861" s="446">
        <v>2991</v>
      </c>
      <c r="B861" s="147" t="s">
        <v>6776</v>
      </c>
      <c r="C861" s="447"/>
      <c r="D861" s="233"/>
      <c r="E861" s="448" t="s">
        <v>6845</v>
      </c>
      <c r="F861" s="447">
        <v>10692</v>
      </c>
      <c r="G861" s="448" t="s">
        <v>6953</v>
      </c>
      <c r="H861" s="447">
        <v>2011</v>
      </c>
      <c r="I861" s="449" t="s">
        <v>6954</v>
      </c>
      <c r="J861" s="232">
        <v>39900</v>
      </c>
      <c r="K861" s="528" t="s">
        <v>6781</v>
      </c>
      <c r="L861" s="449" t="s">
        <v>6955</v>
      </c>
      <c r="M861" s="449" t="s">
        <v>6956</v>
      </c>
      <c r="N861" s="449" t="s">
        <v>6957</v>
      </c>
      <c r="O861" s="449" t="s">
        <v>6958</v>
      </c>
      <c r="P861" s="447">
        <v>76</v>
      </c>
      <c r="Q861" s="233">
        <v>1.4</v>
      </c>
      <c r="R861" s="233"/>
      <c r="S861" s="233">
        <v>1.4</v>
      </c>
      <c r="T861" s="233">
        <v>0.5</v>
      </c>
      <c r="U861" s="233">
        <v>1.9</v>
      </c>
      <c r="V861" s="447">
        <v>0</v>
      </c>
      <c r="W861" s="447">
        <v>100</v>
      </c>
      <c r="X861" s="233" t="s">
        <v>6959</v>
      </c>
      <c r="Y861" s="447">
        <v>3</v>
      </c>
      <c r="Z861" s="447">
        <v>11</v>
      </c>
      <c r="AA861" s="447">
        <v>1</v>
      </c>
      <c r="AB861" s="447">
        <v>44</v>
      </c>
      <c r="AC861" s="447"/>
      <c r="AD861" s="233">
        <v>0</v>
      </c>
      <c r="AE861" s="247">
        <v>4</v>
      </c>
      <c r="AF861" s="239"/>
      <c r="AG861" s="450"/>
      <c r="AH861" s="264"/>
      <c r="AI861" s="242"/>
      <c r="AJ861" s="451"/>
      <c r="AK861" s="452"/>
      <c r="AL861" s="245"/>
      <c r="AM861" s="451"/>
      <c r="AN861" s="452"/>
      <c r="AO861" s="245"/>
      <c r="AP861" s="451"/>
      <c r="AQ861" s="452"/>
      <c r="AR861" s="245"/>
      <c r="AS861" s="451"/>
      <c r="AT861" s="454"/>
      <c r="AU861" s="247"/>
      <c r="AV861" s="455"/>
      <c r="AW861" s="447"/>
      <c r="AX861" s="399"/>
    </row>
    <row r="862" spans="1:50" s="92" customFormat="1" ht="130.05000000000001" customHeight="1" x14ac:dyDescent="0.25">
      <c r="A862" s="446">
        <v>2991</v>
      </c>
      <c r="B862" s="147" t="s">
        <v>6776</v>
      </c>
      <c r="C862" s="447"/>
      <c r="D862" s="233"/>
      <c r="E862" s="448" t="s">
        <v>6787</v>
      </c>
      <c r="F862" s="447" t="s">
        <v>6788</v>
      </c>
      <c r="G862" s="448" t="s">
        <v>6960</v>
      </c>
      <c r="H862" s="447">
        <v>2013</v>
      </c>
      <c r="I862" s="449" t="s">
        <v>6961</v>
      </c>
      <c r="J862" s="232">
        <v>34980</v>
      </c>
      <c r="K862" s="528" t="s">
        <v>6781</v>
      </c>
      <c r="L862" s="449" t="s">
        <v>6791</v>
      </c>
      <c r="M862" s="449" t="s">
        <v>6792</v>
      </c>
      <c r="N862" s="449" t="s">
        <v>6962</v>
      </c>
      <c r="O862" s="449" t="s">
        <v>6963</v>
      </c>
      <c r="P862" s="447">
        <v>215</v>
      </c>
      <c r="Q862" s="233">
        <v>4</v>
      </c>
      <c r="R862" s="233"/>
      <c r="S862" s="233">
        <v>4</v>
      </c>
      <c r="T862" s="233">
        <v>20</v>
      </c>
      <c r="U862" s="233">
        <v>24</v>
      </c>
      <c r="V862" s="447">
        <v>0</v>
      </c>
      <c r="W862" s="447">
        <v>92</v>
      </c>
      <c r="X862" s="233" t="s">
        <v>6795</v>
      </c>
      <c r="Y862" s="447"/>
      <c r="Z862" s="447"/>
      <c r="AA862" s="447"/>
      <c r="AB862" s="447">
        <v>44</v>
      </c>
      <c r="AC862" s="447"/>
      <c r="AD862" s="233">
        <v>20</v>
      </c>
      <c r="AE862" s="247">
        <v>4</v>
      </c>
      <c r="AF862" s="239"/>
      <c r="AG862" s="450"/>
      <c r="AH862" s="264"/>
      <c r="AI862" s="242"/>
      <c r="AJ862" s="451"/>
      <c r="AK862" s="452"/>
      <c r="AL862" s="245"/>
      <c r="AM862" s="451"/>
      <c r="AN862" s="452"/>
      <c r="AO862" s="245"/>
      <c r="AP862" s="451"/>
      <c r="AQ862" s="452"/>
      <c r="AR862" s="245"/>
      <c r="AS862" s="451"/>
      <c r="AT862" s="454"/>
      <c r="AU862" s="247"/>
      <c r="AV862" s="455"/>
      <c r="AW862" s="447"/>
      <c r="AX862" s="399"/>
    </row>
    <row r="863" spans="1:50" s="92" customFormat="1" ht="130.05000000000001" customHeight="1" x14ac:dyDescent="0.25">
      <c r="A863" s="446">
        <v>2991</v>
      </c>
      <c r="B863" s="147" t="s">
        <v>6776</v>
      </c>
      <c r="C863" s="447"/>
      <c r="D863" s="233"/>
      <c r="E863" s="448" t="s">
        <v>6811</v>
      </c>
      <c r="F863" s="447" t="s">
        <v>6812</v>
      </c>
      <c r="G863" s="448" t="s">
        <v>6964</v>
      </c>
      <c r="H863" s="447">
        <v>2010</v>
      </c>
      <c r="I863" s="449" t="s">
        <v>6965</v>
      </c>
      <c r="J863" s="232">
        <v>75468</v>
      </c>
      <c r="K863" s="528" t="s">
        <v>6781</v>
      </c>
      <c r="L863" s="449" t="s">
        <v>6890</v>
      </c>
      <c r="M863" s="449" t="s">
        <v>6816</v>
      </c>
      <c r="N863" s="449" t="s">
        <v>6966</v>
      </c>
      <c r="O863" s="449" t="s">
        <v>6967</v>
      </c>
      <c r="P863" s="447">
        <v>20</v>
      </c>
      <c r="Q863" s="233">
        <v>16</v>
      </c>
      <c r="R863" s="233"/>
      <c r="S863" s="233">
        <v>16</v>
      </c>
      <c r="T863" s="233">
        <v>24</v>
      </c>
      <c r="U863" s="233">
        <v>40</v>
      </c>
      <c r="V863" s="447">
        <v>11</v>
      </c>
      <c r="W863" s="447">
        <v>100</v>
      </c>
      <c r="X863" s="233" t="s">
        <v>6968</v>
      </c>
      <c r="Y863" s="447">
        <v>3</v>
      </c>
      <c r="Z863" s="447">
        <v>12</v>
      </c>
      <c r="AA863" s="447">
        <v>1</v>
      </c>
      <c r="AB863" s="447">
        <v>44</v>
      </c>
      <c r="AC863" s="447"/>
      <c r="AD863" s="233">
        <v>24</v>
      </c>
      <c r="AE863" s="247">
        <v>5</v>
      </c>
      <c r="AF863" s="239"/>
      <c r="AG863" s="450"/>
      <c r="AH863" s="264"/>
      <c r="AI863" s="242"/>
      <c r="AJ863" s="451"/>
      <c r="AK863" s="452"/>
      <c r="AL863" s="245"/>
      <c r="AM863" s="451"/>
      <c r="AN863" s="452"/>
      <c r="AO863" s="245"/>
      <c r="AP863" s="451"/>
      <c r="AQ863" s="452"/>
      <c r="AR863" s="245"/>
      <c r="AS863" s="451"/>
      <c r="AT863" s="454"/>
      <c r="AU863" s="247"/>
      <c r="AV863" s="455"/>
      <c r="AW863" s="447"/>
      <c r="AX863" s="399"/>
    </row>
    <row r="864" spans="1:50" s="92" customFormat="1" ht="130.05000000000001" customHeight="1" x14ac:dyDescent="0.25">
      <c r="A864" s="446">
        <v>2991</v>
      </c>
      <c r="B864" s="147" t="s">
        <v>6776</v>
      </c>
      <c r="C864" s="447"/>
      <c r="D864" s="233"/>
      <c r="E864" s="448" t="s">
        <v>6796</v>
      </c>
      <c r="F864" s="447">
        <v>17270</v>
      </c>
      <c r="G864" s="448" t="s">
        <v>6969</v>
      </c>
      <c r="H864" s="447">
        <v>2011</v>
      </c>
      <c r="I864" s="449" t="s">
        <v>6970</v>
      </c>
      <c r="J864" s="232">
        <v>46800</v>
      </c>
      <c r="K864" s="528" t="s">
        <v>6781</v>
      </c>
      <c r="L864" s="449" t="s">
        <v>6939</v>
      </c>
      <c r="M864" s="449" t="s">
        <v>6800</v>
      </c>
      <c r="N864" s="449" t="s">
        <v>6801</v>
      </c>
      <c r="O864" s="449" t="s">
        <v>6802</v>
      </c>
      <c r="P864" s="447">
        <v>32</v>
      </c>
      <c r="Q864" s="233">
        <v>14</v>
      </c>
      <c r="R864" s="233"/>
      <c r="S864" s="233">
        <v>14</v>
      </c>
      <c r="T864" s="233">
        <v>23</v>
      </c>
      <c r="U864" s="233">
        <v>37</v>
      </c>
      <c r="V864" s="447">
        <v>16</v>
      </c>
      <c r="W864" s="447">
        <v>100</v>
      </c>
      <c r="X864" s="233" t="s">
        <v>6971</v>
      </c>
      <c r="Y864" s="447">
        <v>3</v>
      </c>
      <c r="Z864" s="447">
        <v>12</v>
      </c>
      <c r="AA864" s="447">
        <v>3</v>
      </c>
      <c r="AB864" s="447">
        <v>44</v>
      </c>
      <c r="AC864" s="447"/>
      <c r="AD864" s="233">
        <v>23</v>
      </c>
      <c r="AE864" s="247">
        <v>4</v>
      </c>
      <c r="AF864" s="239"/>
      <c r="AG864" s="450"/>
      <c r="AH864" s="264"/>
      <c r="AI864" s="242"/>
      <c r="AJ864" s="451"/>
      <c r="AK864" s="452"/>
      <c r="AL864" s="245"/>
      <c r="AM864" s="451"/>
      <c r="AN864" s="452"/>
      <c r="AO864" s="245"/>
      <c r="AP864" s="451"/>
      <c r="AQ864" s="452"/>
      <c r="AR864" s="245"/>
      <c r="AS864" s="451"/>
      <c r="AT864" s="454"/>
      <c r="AU864" s="247"/>
      <c r="AV864" s="455"/>
      <c r="AW864" s="447"/>
      <c r="AX864" s="399"/>
    </row>
    <row r="865" spans="1:50" s="92" customFormat="1" ht="130.05000000000001" customHeight="1" x14ac:dyDescent="0.25">
      <c r="A865" s="446">
        <v>2991</v>
      </c>
      <c r="B865" s="147" t="s">
        <v>6776</v>
      </c>
      <c r="C865" s="447"/>
      <c r="D865" s="233"/>
      <c r="E865" s="448" t="s">
        <v>6972</v>
      </c>
      <c r="F865" s="447" t="s">
        <v>6973</v>
      </c>
      <c r="G865" s="448" t="s">
        <v>6974</v>
      </c>
      <c r="H865" s="447">
        <v>2011</v>
      </c>
      <c r="I865" s="449" t="s">
        <v>6975</v>
      </c>
      <c r="J865" s="232">
        <v>105413.15</v>
      </c>
      <c r="K865" s="528" t="s">
        <v>6781</v>
      </c>
      <c r="L865" s="449" t="s">
        <v>6976</v>
      </c>
      <c r="M865" s="449" t="s">
        <v>6977</v>
      </c>
      <c r="N865" s="449" t="s">
        <v>6978</v>
      </c>
      <c r="O865" s="449" t="s">
        <v>6979</v>
      </c>
      <c r="P865" s="447">
        <v>29</v>
      </c>
      <c r="Q865" s="233">
        <v>12</v>
      </c>
      <c r="R865" s="233"/>
      <c r="S865" s="233">
        <v>12</v>
      </c>
      <c r="T865" s="233">
        <v>18</v>
      </c>
      <c r="U865" s="233">
        <v>30</v>
      </c>
      <c r="V865" s="447">
        <v>40</v>
      </c>
      <c r="W865" s="447">
        <v>100</v>
      </c>
      <c r="X865" s="233" t="s">
        <v>6980</v>
      </c>
      <c r="Y865" s="447">
        <v>1</v>
      </c>
      <c r="Z865" s="447">
        <v>7</v>
      </c>
      <c r="AA865" s="447">
        <v>6</v>
      </c>
      <c r="AB865" s="447">
        <v>44</v>
      </c>
      <c r="AC865" s="447"/>
      <c r="AD865" s="233">
        <v>18</v>
      </c>
      <c r="AE865" s="247">
        <v>4</v>
      </c>
      <c r="AF865" s="239"/>
      <c r="AG865" s="450"/>
      <c r="AH865" s="264"/>
      <c r="AI865" s="242"/>
      <c r="AJ865" s="451"/>
      <c r="AK865" s="452"/>
      <c r="AL865" s="245"/>
      <c r="AM865" s="451"/>
      <c r="AN865" s="452"/>
      <c r="AO865" s="245"/>
      <c r="AP865" s="451"/>
      <c r="AQ865" s="452"/>
      <c r="AR865" s="245"/>
      <c r="AS865" s="451"/>
      <c r="AT865" s="454"/>
      <c r="AU865" s="247"/>
      <c r="AV865" s="455"/>
      <c r="AW865" s="447"/>
      <c r="AX865" s="399"/>
    </row>
    <row r="866" spans="1:50" s="92" customFormat="1" ht="130.05000000000001" customHeight="1" x14ac:dyDescent="0.25">
      <c r="A866" s="446">
        <v>2992</v>
      </c>
      <c r="B866" s="147" t="s">
        <v>6981</v>
      </c>
      <c r="C866" s="447" t="s">
        <v>6982</v>
      </c>
      <c r="D866" s="233"/>
      <c r="E866" s="448" t="s">
        <v>6983</v>
      </c>
      <c r="F866" s="447" t="s">
        <v>6984</v>
      </c>
      <c r="G866" s="448" t="s">
        <v>6985</v>
      </c>
      <c r="H866" s="447">
        <v>2010</v>
      </c>
      <c r="I866" s="449" t="s">
        <v>6986</v>
      </c>
      <c r="J866" s="232">
        <v>231751.28</v>
      </c>
      <c r="K866" s="528" t="s">
        <v>6781</v>
      </c>
      <c r="L866" s="449" t="s">
        <v>6987</v>
      </c>
      <c r="M866" s="449" t="s">
        <v>6988</v>
      </c>
      <c r="N866" s="449" t="s">
        <v>6989</v>
      </c>
      <c r="O866" s="449" t="s">
        <v>6990</v>
      </c>
      <c r="P866" s="447" t="s">
        <v>6991</v>
      </c>
      <c r="Q866" s="233">
        <v>31.270000000000003</v>
      </c>
      <c r="R866" s="233">
        <v>0</v>
      </c>
      <c r="S866" s="233">
        <v>5.15</v>
      </c>
      <c r="T866" s="233">
        <v>26.12</v>
      </c>
      <c r="U866" s="233">
        <v>31.270000000000003</v>
      </c>
      <c r="V866" s="447">
        <v>75</v>
      </c>
      <c r="W866" s="447">
        <v>0</v>
      </c>
      <c r="X866" s="233" t="s">
        <v>6992</v>
      </c>
      <c r="Y866" s="447">
        <v>3</v>
      </c>
      <c r="Z866" s="447">
        <v>2</v>
      </c>
      <c r="AA866" s="447">
        <v>3</v>
      </c>
      <c r="AB866" s="447">
        <v>4</v>
      </c>
      <c r="AC866" s="447" t="s">
        <v>2775</v>
      </c>
      <c r="AD866" s="233">
        <v>30.3</v>
      </c>
      <c r="AE866" s="247">
        <v>3</v>
      </c>
      <c r="AF866" s="239"/>
      <c r="AG866" s="450"/>
      <c r="AH866" s="264"/>
      <c r="AI866" s="242"/>
      <c r="AJ866" s="451"/>
      <c r="AK866" s="452"/>
      <c r="AL866" s="245"/>
      <c r="AM866" s="451"/>
      <c r="AN866" s="452"/>
      <c r="AO866" s="245"/>
      <c r="AP866" s="451"/>
      <c r="AQ866" s="452"/>
      <c r="AR866" s="245"/>
      <c r="AS866" s="451"/>
      <c r="AT866" s="454"/>
      <c r="AU866" s="247"/>
      <c r="AV866" s="455"/>
      <c r="AW866" s="447"/>
      <c r="AX866" s="399"/>
    </row>
    <row r="867" spans="1:50" s="92" customFormat="1" ht="169.2" customHeight="1" x14ac:dyDescent="0.25">
      <c r="A867" s="446">
        <v>2992</v>
      </c>
      <c r="B867" s="147" t="s">
        <v>6981</v>
      </c>
      <c r="C867" s="447" t="s">
        <v>6982</v>
      </c>
      <c r="D867" s="233"/>
      <c r="E867" s="448" t="s">
        <v>6993</v>
      </c>
      <c r="F867" s="447" t="s">
        <v>6994</v>
      </c>
      <c r="G867" s="448" t="s">
        <v>6995</v>
      </c>
      <c r="H867" s="447" t="s">
        <v>6996</v>
      </c>
      <c r="I867" s="449" t="s">
        <v>6997</v>
      </c>
      <c r="J867" s="232">
        <v>394060</v>
      </c>
      <c r="K867" s="528" t="s">
        <v>6781</v>
      </c>
      <c r="L867" s="449" t="s">
        <v>6998</v>
      </c>
      <c r="M867" s="449" t="s">
        <v>6999</v>
      </c>
      <c r="N867" s="449" t="s">
        <v>7000</v>
      </c>
      <c r="O867" s="449" t="s">
        <v>7001</v>
      </c>
      <c r="P867" s="447" t="s">
        <v>7002</v>
      </c>
      <c r="Q867" s="233">
        <v>35</v>
      </c>
      <c r="R867" s="233">
        <v>0</v>
      </c>
      <c r="S867" s="233">
        <v>20.588235294117649</v>
      </c>
      <c r="T867" s="233">
        <v>14.411764705882353</v>
      </c>
      <c r="U867" s="233">
        <v>35</v>
      </c>
      <c r="V867" s="447">
        <v>83</v>
      </c>
      <c r="W867" s="447">
        <v>0</v>
      </c>
      <c r="X867" s="233" t="s">
        <v>6992</v>
      </c>
      <c r="Y867" s="447">
        <v>2</v>
      </c>
      <c r="Z867" s="447">
        <v>5</v>
      </c>
      <c r="AA867" s="447">
        <v>3</v>
      </c>
      <c r="AB867" s="447">
        <v>66</v>
      </c>
      <c r="AC867" s="447" t="s">
        <v>2775</v>
      </c>
      <c r="AD867" s="233">
        <v>30.3</v>
      </c>
      <c r="AE867" s="247">
        <v>3</v>
      </c>
      <c r="AF867" s="239"/>
      <c r="AG867" s="450"/>
      <c r="AH867" s="264"/>
      <c r="AI867" s="242"/>
      <c r="AJ867" s="451"/>
      <c r="AK867" s="452"/>
      <c r="AL867" s="245"/>
      <c r="AM867" s="451"/>
      <c r="AN867" s="452"/>
      <c r="AO867" s="245"/>
      <c r="AP867" s="451"/>
      <c r="AQ867" s="452"/>
      <c r="AR867" s="245"/>
      <c r="AS867" s="451"/>
      <c r="AT867" s="454"/>
      <c r="AU867" s="247"/>
      <c r="AV867" s="455"/>
      <c r="AW867" s="447"/>
      <c r="AX867" s="399"/>
    </row>
    <row r="868" spans="1:50" s="92" customFormat="1" ht="91" customHeight="1" x14ac:dyDescent="0.25">
      <c r="A868" s="446">
        <v>2992</v>
      </c>
      <c r="B868" s="147" t="s">
        <v>6981</v>
      </c>
      <c r="C868" s="447" t="s">
        <v>6982</v>
      </c>
      <c r="D868" s="233"/>
      <c r="E868" s="448" t="s">
        <v>1117</v>
      </c>
      <c r="F868" s="447" t="s">
        <v>7003</v>
      </c>
      <c r="G868" s="448" t="s">
        <v>4467</v>
      </c>
      <c r="H868" s="447">
        <v>2013</v>
      </c>
      <c r="I868" s="449" t="s">
        <v>7004</v>
      </c>
      <c r="J868" s="232">
        <v>67209.2</v>
      </c>
      <c r="K868" s="528" t="s">
        <v>6781</v>
      </c>
      <c r="L868" s="449" t="s">
        <v>7005</v>
      </c>
      <c r="M868" s="449" t="s">
        <v>7006</v>
      </c>
      <c r="N868" s="449" t="s">
        <v>7007</v>
      </c>
      <c r="O868" s="449" t="s">
        <v>7008</v>
      </c>
      <c r="P868" s="447" t="s">
        <v>7009</v>
      </c>
      <c r="Q868" s="233">
        <v>17.058823529411764</v>
      </c>
      <c r="R868" s="233">
        <v>0</v>
      </c>
      <c r="S868" s="233">
        <v>8.235294117647058</v>
      </c>
      <c r="T868" s="233">
        <v>8.8235294117647065</v>
      </c>
      <c r="U868" s="233">
        <v>17.058823529411764</v>
      </c>
      <c r="V868" s="447">
        <v>100</v>
      </c>
      <c r="W868" s="447">
        <v>0</v>
      </c>
      <c r="X868" s="233" t="s">
        <v>6992</v>
      </c>
      <c r="Y868" s="447">
        <v>6</v>
      </c>
      <c r="Z868" s="447">
        <v>1</v>
      </c>
      <c r="AA868" s="447">
        <v>4</v>
      </c>
      <c r="AB868" s="447">
        <v>14</v>
      </c>
      <c r="AC868" s="447" t="s">
        <v>2775</v>
      </c>
      <c r="AD868" s="233">
        <v>22.35</v>
      </c>
      <c r="AE868" s="247">
        <v>3</v>
      </c>
      <c r="AF868" s="239"/>
      <c r="AG868" s="450"/>
      <c r="AH868" s="264"/>
      <c r="AI868" s="242"/>
      <c r="AJ868" s="451"/>
      <c r="AK868" s="452"/>
      <c r="AL868" s="245"/>
      <c r="AM868" s="451"/>
      <c r="AN868" s="452"/>
      <c r="AO868" s="245"/>
      <c r="AP868" s="451"/>
      <c r="AQ868" s="452"/>
      <c r="AR868" s="245"/>
      <c r="AS868" s="451"/>
      <c r="AT868" s="454"/>
      <c r="AU868" s="247"/>
      <c r="AV868" s="455"/>
      <c r="AW868" s="447"/>
      <c r="AX868" s="399"/>
    </row>
    <row r="869" spans="1:50" s="92" customFormat="1" ht="181.95" customHeight="1" x14ac:dyDescent="0.25">
      <c r="A869" s="446">
        <v>2992</v>
      </c>
      <c r="B869" s="147" t="s">
        <v>6981</v>
      </c>
      <c r="C869" s="447" t="s">
        <v>6982</v>
      </c>
      <c r="D869" s="233"/>
      <c r="E869" s="448" t="s">
        <v>7010</v>
      </c>
      <c r="F869" s="447" t="s">
        <v>7011</v>
      </c>
      <c r="G869" s="448" t="s">
        <v>7012</v>
      </c>
      <c r="H869" s="447">
        <v>2011</v>
      </c>
      <c r="I869" s="449" t="s">
        <v>7013</v>
      </c>
      <c r="J869" s="232">
        <v>411600</v>
      </c>
      <c r="K869" s="528" t="s">
        <v>6781</v>
      </c>
      <c r="L869" s="449" t="s">
        <v>7014</v>
      </c>
      <c r="M869" s="449" t="s">
        <v>7015</v>
      </c>
      <c r="N869" s="449" t="s">
        <v>7016</v>
      </c>
      <c r="O869" s="449" t="s">
        <v>7017</v>
      </c>
      <c r="P869" s="447" t="s">
        <v>7018</v>
      </c>
      <c r="Q869" s="233">
        <v>38.129999999999995</v>
      </c>
      <c r="R869" s="233">
        <v>0</v>
      </c>
      <c r="S869" s="233">
        <v>10.59</v>
      </c>
      <c r="T869" s="233">
        <v>27.54</v>
      </c>
      <c r="U869" s="233">
        <v>38.129999999999995</v>
      </c>
      <c r="V869" s="447">
        <v>100</v>
      </c>
      <c r="W869" s="447">
        <v>74</v>
      </c>
      <c r="X869" s="233" t="s">
        <v>6992</v>
      </c>
      <c r="Y869" s="447">
        <v>3</v>
      </c>
      <c r="Z869" s="447">
        <v>8</v>
      </c>
      <c r="AA869" s="447">
        <v>1</v>
      </c>
      <c r="AB869" s="447">
        <v>60</v>
      </c>
      <c r="AC869" s="447" t="s">
        <v>2775</v>
      </c>
      <c r="AD869" s="233">
        <v>30.3</v>
      </c>
      <c r="AE869" s="247">
        <v>3</v>
      </c>
      <c r="AF869" s="239"/>
      <c r="AG869" s="450"/>
      <c r="AH869" s="264"/>
      <c r="AI869" s="242"/>
      <c r="AJ869" s="451"/>
      <c r="AK869" s="452"/>
      <c r="AL869" s="245"/>
      <c r="AM869" s="451"/>
      <c r="AN869" s="452"/>
      <c r="AO869" s="245"/>
      <c r="AP869" s="451"/>
      <c r="AQ869" s="452"/>
      <c r="AR869" s="245"/>
      <c r="AS869" s="451"/>
      <c r="AT869" s="454"/>
      <c r="AU869" s="247"/>
      <c r="AV869" s="455"/>
      <c r="AW869" s="447"/>
      <c r="AX869" s="399"/>
    </row>
    <row r="870" spans="1:50" s="92" customFormat="1" ht="143.05000000000001" customHeight="1" x14ac:dyDescent="0.25">
      <c r="A870" s="446">
        <v>2992</v>
      </c>
      <c r="B870" s="147" t="s">
        <v>6981</v>
      </c>
      <c r="C870" s="447" t="s">
        <v>6982</v>
      </c>
      <c r="D870" s="233"/>
      <c r="E870" s="448" t="s">
        <v>7010</v>
      </c>
      <c r="F870" s="447" t="s">
        <v>7011</v>
      </c>
      <c r="G870" s="448" t="s">
        <v>7019</v>
      </c>
      <c r="H870" s="447">
        <v>2011</v>
      </c>
      <c r="I870" s="449" t="s">
        <v>7020</v>
      </c>
      <c r="J870" s="232">
        <v>80994.64</v>
      </c>
      <c r="K870" s="528" t="s">
        <v>6781</v>
      </c>
      <c r="L870" s="449" t="s">
        <v>7014</v>
      </c>
      <c r="M870" s="449" t="s">
        <v>7015</v>
      </c>
      <c r="N870" s="449" t="s">
        <v>7021</v>
      </c>
      <c r="O870" s="449" t="s">
        <v>7022</v>
      </c>
      <c r="P870" s="447" t="s">
        <v>7023</v>
      </c>
      <c r="Q870" s="233">
        <v>32.4</v>
      </c>
      <c r="R870" s="233">
        <v>0</v>
      </c>
      <c r="S870" s="233">
        <v>3.53</v>
      </c>
      <c r="T870" s="233">
        <v>28.87</v>
      </c>
      <c r="U870" s="233">
        <v>32.4</v>
      </c>
      <c r="V870" s="447">
        <v>100</v>
      </c>
      <c r="W870" s="447">
        <v>0</v>
      </c>
      <c r="X870" s="233" t="s">
        <v>6992</v>
      </c>
      <c r="Y870" s="447">
        <v>3</v>
      </c>
      <c r="Z870" s="447">
        <v>12</v>
      </c>
      <c r="AA870" s="447">
        <v>3</v>
      </c>
      <c r="AB870" s="447">
        <v>60</v>
      </c>
      <c r="AC870" s="447" t="s">
        <v>2775</v>
      </c>
      <c r="AD870" s="233">
        <v>30.3</v>
      </c>
      <c r="AE870" s="247">
        <v>3</v>
      </c>
      <c r="AF870" s="239"/>
      <c r="AG870" s="450"/>
      <c r="AH870" s="264"/>
      <c r="AI870" s="242"/>
      <c r="AJ870" s="451"/>
      <c r="AK870" s="452"/>
      <c r="AL870" s="245"/>
      <c r="AM870" s="451"/>
      <c r="AN870" s="452"/>
      <c r="AO870" s="245"/>
      <c r="AP870" s="451"/>
      <c r="AQ870" s="452"/>
      <c r="AR870" s="245"/>
      <c r="AS870" s="451"/>
      <c r="AT870" s="454"/>
      <c r="AU870" s="247"/>
      <c r="AV870" s="455"/>
      <c r="AW870" s="447"/>
      <c r="AX870" s="399"/>
    </row>
    <row r="871" spans="1:50" s="92" customFormat="1" ht="39.049999999999997" customHeight="1" x14ac:dyDescent="0.25">
      <c r="A871" s="446">
        <v>2992</v>
      </c>
      <c r="B871" s="147" t="s">
        <v>6981</v>
      </c>
      <c r="C871" s="447" t="s">
        <v>6982</v>
      </c>
      <c r="D871" s="233"/>
      <c r="E871" s="448" t="s">
        <v>7024</v>
      </c>
      <c r="F871" s="447" t="s">
        <v>7025</v>
      </c>
      <c r="G871" s="448" t="s">
        <v>7026</v>
      </c>
      <c r="H871" s="447">
        <v>2011</v>
      </c>
      <c r="I871" s="449" t="s">
        <v>7027</v>
      </c>
      <c r="J871" s="232">
        <v>120045.84</v>
      </c>
      <c r="K871" s="528" t="s">
        <v>6781</v>
      </c>
      <c r="L871" s="449" t="s">
        <v>7028</v>
      </c>
      <c r="M871" s="449" t="s">
        <v>7029</v>
      </c>
      <c r="N871" s="449" t="s">
        <v>7030</v>
      </c>
      <c r="O871" s="449" t="s">
        <v>7031</v>
      </c>
      <c r="P871" s="447" t="s">
        <v>7032</v>
      </c>
      <c r="Q871" s="233">
        <v>9.9650819231802323</v>
      </c>
      <c r="R871" s="233">
        <v>0</v>
      </c>
      <c r="S871" s="233">
        <v>1.1415525114155252</v>
      </c>
      <c r="T871" s="233">
        <v>8.8235294117647065</v>
      </c>
      <c r="U871" s="233">
        <v>9.9650819231802323</v>
      </c>
      <c r="V871" s="447">
        <v>83</v>
      </c>
      <c r="W871" s="447">
        <v>0</v>
      </c>
      <c r="X871" s="233" t="s">
        <v>6992</v>
      </c>
      <c r="Y871" s="447">
        <v>3</v>
      </c>
      <c r="Z871" s="447">
        <v>1</v>
      </c>
      <c r="AA871" s="447">
        <v>3</v>
      </c>
      <c r="AB871" s="447">
        <v>60</v>
      </c>
      <c r="AC871" s="447" t="s">
        <v>2775</v>
      </c>
      <c r="AD871" s="233">
        <v>22.35</v>
      </c>
      <c r="AE871" s="247">
        <v>3</v>
      </c>
      <c r="AF871" s="239"/>
      <c r="AG871" s="450"/>
      <c r="AH871" s="264"/>
      <c r="AI871" s="242"/>
      <c r="AJ871" s="451"/>
      <c r="AK871" s="452"/>
      <c r="AL871" s="245"/>
      <c r="AM871" s="451"/>
      <c r="AN871" s="452"/>
      <c r="AO871" s="245"/>
      <c r="AP871" s="451"/>
      <c r="AQ871" s="452"/>
      <c r="AR871" s="245"/>
      <c r="AS871" s="451"/>
      <c r="AT871" s="454"/>
      <c r="AU871" s="247"/>
      <c r="AV871" s="455"/>
      <c r="AW871" s="447"/>
      <c r="AX871" s="399"/>
    </row>
    <row r="872" spans="1:50" s="92" customFormat="1" ht="130.05000000000001" customHeight="1" x14ac:dyDescent="0.25">
      <c r="A872" s="446">
        <v>2992</v>
      </c>
      <c r="B872" s="147" t="s">
        <v>6981</v>
      </c>
      <c r="C872" s="447" t="s">
        <v>6982</v>
      </c>
      <c r="D872" s="233"/>
      <c r="E872" s="448" t="s">
        <v>7033</v>
      </c>
      <c r="F872" s="447" t="s">
        <v>7034</v>
      </c>
      <c r="G872" s="448" t="s">
        <v>7035</v>
      </c>
      <c r="H872" s="447" t="s">
        <v>7036</v>
      </c>
      <c r="I872" s="449"/>
      <c r="J872" s="232">
        <v>1200000</v>
      </c>
      <c r="K872" s="528" t="s">
        <v>6781</v>
      </c>
      <c r="L872" s="449" t="s">
        <v>7037</v>
      </c>
      <c r="M872" s="449" t="s">
        <v>7038</v>
      </c>
      <c r="N872" s="449" t="s">
        <v>7039</v>
      </c>
      <c r="O872" s="449" t="s">
        <v>7040</v>
      </c>
      <c r="P872" s="447" t="s">
        <v>7041</v>
      </c>
      <c r="Q872" s="233">
        <v>37.089041095890408</v>
      </c>
      <c r="R872" s="233">
        <v>0</v>
      </c>
      <c r="S872" s="233">
        <v>29.589041095890412</v>
      </c>
      <c r="T872" s="233">
        <v>7.5</v>
      </c>
      <c r="U872" s="233">
        <v>37.089041095890408</v>
      </c>
      <c r="V872" s="447">
        <v>71</v>
      </c>
      <c r="W872" s="447">
        <v>0</v>
      </c>
      <c r="X872" s="233" t="s">
        <v>6992</v>
      </c>
      <c r="Y872" s="447">
        <v>6</v>
      </c>
      <c r="Z872" s="447">
        <v>5</v>
      </c>
      <c r="AA872" s="447">
        <v>1</v>
      </c>
      <c r="AB872" s="447">
        <v>60</v>
      </c>
      <c r="AC872" s="447" t="s">
        <v>2775</v>
      </c>
      <c r="AD872" s="233">
        <v>30.3</v>
      </c>
      <c r="AE872" s="247">
        <v>3</v>
      </c>
      <c r="AF872" s="239"/>
      <c r="AG872" s="450"/>
      <c r="AH872" s="264"/>
      <c r="AI872" s="242"/>
      <c r="AJ872" s="451"/>
      <c r="AK872" s="452"/>
      <c r="AL872" s="245"/>
      <c r="AM872" s="451"/>
      <c r="AN872" s="452"/>
      <c r="AO872" s="245"/>
      <c r="AP872" s="451"/>
      <c r="AQ872" s="452"/>
      <c r="AR872" s="245"/>
      <c r="AS872" s="451"/>
      <c r="AT872" s="454"/>
      <c r="AU872" s="247"/>
      <c r="AV872" s="455"/>
      <c r="AW872" s="447"/>
      <c r="AX872" s="399"/>
    </row>
    <row r="873" spans="1:50" s="92" customFormat="1" ht="64.95" customHeight="1" x14ac:dyDescent="0.25">
      <c r="A873" s="446">
        <v>2992</v>
      </c>
      <c r="B873" s="147" t="s">
        <v>6981</v>
      </c>
      <c r="C873" s="447" t="s">
        <v>6982</v>
      </c>
      <c r="D873" s="233"/>
      <c r="E873" s="448" t="s">
        <v>7024</v>
      </c>
      <c r="F873" s="447" t="s">
        <v>7025</v>
      </c>
      <c r="G873" s="448" t="s">
        <v>7042</v>
      </c>
      <c r="H873" s="447" t="s">
        <v>7043</v>
      </c>
      <c r="I873" s="449" t="s">
        <v>7042</v>
      </c>
      <c r="J873" s="232">
        <v>235760.69999999998</v>
      </c>
      <c r="K873" s="528" t="s">
        <v>6781</v>
      </c>
      <c r="L873" s="449" t="s">
        <v>7028</v>
      </c>
      <c r="M873" s="449" t="s">
        <v>7029</v>
      </c>
      <c r="N873" s="449" t="s">
        <v>7044</v>
      </c>
      <c r="O873" s="449" t="s">
        <v>7045</v>
      </c>
      <c r="P873" s="447" t="s">
        <v>7046</v>
      </c>
      <c r="Q873" s="233">
        <v>15.269943593875906</v>
      </c>
      <c r="R873" s="233">
        <v>0</v>
      </c>
      <c r="S873" s="233">
        <v>12.328767123287671</v>
      </c>
      <c r="T873" s="233">
        <v>2.9411764705882355</v>
      </c>
      <c r="U873" s="233">
        <v>15.269943593875906</v>
      </c>
      <c r="V873" s="447">
        <v>16</v>
      </c>
      <c r="W873" s="447">
        <v>0</v>
      </c>
      <c r="X873" s="233" t="s">
        <v>6992</v>
      </c>
      <c r="Y873" s="447">
        <v>3</v>
      </c>
      <c r="Z873" s="447">
        <v>1</v>
      </c>
      <c r="AA873" s="447">
        <v>3</v>
      </c>
      <c r="AB873" s="447">
        <v>60</v>
      </c>
      <c r="AC873" s="447" t="s">
        <v>2775</v>
      </c>
      <c r="AD873" s="233">
        <v>22.35</v>
      </c>
      <c r="AE873" s="247">
        <v>3</v>
      </c>
      <c r="AF873" s="239"/>
      <c r="AG873" s="450"/>
      <c r="AH873" s="264"/>
      <c r="AI873" s="242"/>
      <c r="AJ873" s="451"/>
      <c r="AK873" s="452"/>
      <c r="AL873" s="245"/>
      <c r="AM873" s="451"/>
      <c r="AN873" s="452"/>
      <c r="AO873" s="245"/>
      <c r="AP873" s="451"/>
      <c r="AQ873" s="452"/>
      <c r="AR873" s="245"/>
      <c r="AS873" s="451"/>
      <c r="AT873" s="454"/>
      <c r="AU873" s="247"/>
      <c r="AV873" s="455"/>
      <c r="AW873" s="447"/>
      <c r="AX873" s="399"/>
    </row>
    <row r="874" spans="1:50" s="92" customFormat="1" ht="52.2" customHeight="1" x14ac:dyDescent="0.25">
      <c r="A874" s="446">
        <v>2992</v>
      </c>
      <c r="B874" s="147" t="s">
        <v>6981</v>
      </c>
      <c r="C874" s="447" t="s">
        <v>6982</v>
      </c>
      <c r="D874" s="233"/>
      <c r="E874" s="448" t="s">
        <v>7047</v>
      </c>
      <c r="F874" s="447" t="s">
        <v>7048</v>
      </c>
      <c r="G874" s="448" t="s">
        <v>7049</v>
      </c>
      <c r="H874" s="447" t="s">
        <v>7043</v>
      </c>
      <c r="I874" s="449" t="s">
        <v>7050</v>
      </c>
      <c r="J874" s="232">
        <v>85101.02</v>
      </c>
      <c r="K874" s="528" t="s">
        <v>6781</v>
      </c>
      <c r="L874" s="449" t="s">
        <v>7051</v>
      </c>
      <c r="M874" s="449" t="s">
        <v>7052</v>
      </c>
      <c r="N874" s="449" t="s">
        <v>7053</v>
      </c>
      <c r="O874" s="449" t="s">
        <v>7054</v>
      </c>
      <c r="P874" s="447" t="s">
        <v>7055</v>
      </c>
      <c r="Q874" s="233">
        <v>40.26</v>
      </c>
      <c r="R874" s="233">
        <v>0</v>
      </c>
      <c r="S874" s="233">
        <v>12.06</v>
      </c>
      <c r="T874" s="233">
        <v>28.2</v>
      </c>
      <c r="U874" s="233">
        <v>40.26</v>
      </c>
      <c r="V874" s="447">
        <v>50</v>
      </c>
      <c r="W874" s="447">
        <v>0</v>
      </c>
      <c r="X874" s="233" t="s">
        <v>6992</v>
      </c>
      <c r="Y874" s="447">
        <v>3</v>
      </c>
      <c r="Z874" s="447">
        <v>3</v>
      </c>
      <c r="AA874" s="447">
        <v>1</v>
      </c>
      <c r="AB874" s="447">
        <v>10</v>
      </c>
      <c r="AC874" s="447" t="s">
        <v>2775</v>
      </c>
      <c r="AD874" s="233">
        <v>30.3</v>
      </c>
      <c r="AE874" s="247">
        <v>3</v>
      </c>
      <c r="AF874" s="239"/>
      <c r="AG874" s="450"/>
      <c r="AH874" s="264"/>
      <c r="AI874" s="242"/>
      <c r="AJ874" s="451"/>
      <c r="AK874" s="452"/>
      <c r="AL874" s="245"/>
      <c r="AM874" s="451"/>
      <c r="AN874" s="452"/>
      <c r="AO874" s="245"/>
      <c r="AP874" s="451"/>
      <c r="AQ874" s="452"/>
      <c r="AR874" s="245"/>
      <c r="AS874" s="451"/>
      <c r="AT874" s="454"/>
      <c r="AU874" s="247"/>
      <c r="AV874" s="455"/>
      <c r="AW874" s="447"/>
      <c r="AX874" s="399"/>
    </row>
    <row r="875" spans="1:50" s="92" customFormat="1" ht="64.95" customHeight="1" x14ac:dyDescent="0.25">
      <c r="A875" s="446">
        <v>2992</v>
      </c>
      <c r="B875" s="147" t="s">
        <v>6981</v>
      </c>
      <c r="C875" s="447" t="s">
        <v>6982</v>
      </c>
      <c r="D875" s="233"/>
      <c r="E875" s="448" t="s">
        <v>7056</v>
      </c>
      <c r="F875" s="447" t="s">
        <v>5986</v>
      </c>
      <c r="G875" s="448" t="s">
        <v>7057</v>
      </c>
      <c r="H875" s="447">
        <v>2011</v>
      </c>
      <c r="I875" s="449" t="s">
        <v>7058</v>
      </c>
      <c r="J875" s="232">
        <v>55720</v>
      </c>
      <c r="K875" s="528" t="s">
        <v>6781</v>
      </c>
      <c r="L875" s="449" t="s">
        <v>7059</v>
      </c>
      <c r="M875" s="449" t="s">
        <v>7060</v>
      </c>
      <c r="N875" s="449" t="s">
        <v>7061</v>
      </c>
      <c r="O875" s="449" t="s">
        <v>7062</v>
      </c>
      <c r="P875" s="447" t="s">
        <v>7063</v>
      </c>
      <c r="Q875" s="233">
        <v>2</v>
      </c>
      <c r="R875" s="233">
        <v>0</v>
      </c>
      <c r="S875" s="233">
        <v>2</v>
      </c>
      <c r="T875" s="233"/>
      <c r="U875" s="233">
        <v>2</v>
      </c>
      <c r="V875" s="447">
        <v>72</v>
      </c>
      <c r="W875" s="447">
        <v>0</v>
      </c>
      <c r="X875" s="233" t="s">
        <v>6992</v>
      </c>
      <c r="Y875" s="447">
        <v>3</v>
      </c>
      <c r="Z875" s="447">
        <v>1</v>
      </c>
      <c r="AA875" s="447">
        <v>3</v>
      </c>
      <c r="AB875" s="447">
        <v>4</v>
      </c>
      <c r="AC875" s="447" t="s">
        <v>2775</v>
      </c>
      <c r="AD875" s="233">
        <v>22.35</v>
      </c>
      <c r="AE875" s="247">
        <v>3</v>
      </c>
      <c r="AF875" s="239"/>
      <c r="AG875" s="450"/>
      <c r="AH875" s="264"/>
      <c r="AI875" s="242"/>
      <c r="AJ875" s="451"/>
      <c r="AK875" s="452"/>
      <c r="AL875" s="245"/>
      <c r="AM875" s="451"/>
      <c r="AN875" s="452"/>
      <c r="AO875" s="245"/>
      <c r="AP875" s="451"/>
      <c r="AQ875" s="452"/>
      <c r="AR875" s="245"/>
      <c r="AS875" s="451"/>
      <c r="AT875" s="454"/>
      <c r="AU875" s="247"/>
      <c r="AV875" s="455"/>
      <c r="AW875" s="447"/>
      <c r="AX875" s="399"/>
    </row>
    <row r="876" spans="1:50" s="92" customFormat="1" ht="104" customHeight="1" x14ac:dyDescent="0.25">
      <c r="A876" s="446">
        <v>2997</v>
      </c>
      <c r="B876" s="147" t="s">
        <v>7064</v>
      </c>
      <c r="C876" s="447" t="s">
        <v>7065</v>
      </c>
      <c r="D876" s="233"/>
      <c r="E876" s="448" t="s">
        <v>7066</v>
      </c>
      <c r="F876" s="447" t="s">
        <v>7067</v>
      </c>
      <c r="G876" s="448" t="s">
        <v>7068</v>
      </c>
      <c r="H876" s="447">
        <v>2011</v>
      </c>
      <c r="I876" s="449" t="s">
        <v>7069</v>
      </c>
      <c r="J876" s="232">
        <v>59285</v>
      </c>
      <c r="K876" s="528" t="s">
        <v>6781</v>
      </c>
      <c r="L876" s="449" t="s">
        <v>7070</v>
      </c>
      <c r="M876" s="449" t="s">
        <v>7071</v>
      </c>
      <c r="N876" s="449" t="s">
        <v>7072</v>
      </c>
      <c r="O876" s="449" t="s">
        <v>7073</v>
      </c>
      <c r="P876" s="447" t="s">
        <v>7074</v>
      </c>
      <c r="Q876" s="233" t="s">
        <v>7075</v>
      </c>
      <c r="R876" s="233">
        <v>0</v>
      </c>
      <c r="S876" s="233"/>
      <c r="T876" s="233"/>
      <c r="U876" s="233">
        <v>0</v>
      </c>
      <c r="V876" s="447">
        <v>55</v>
      </c>
      <c r="W876" s="447">
        <v>75</v>
      </c>
      <c r="X876" s="233" t="s">
        <v>7757</v>
      </c>
      <c r="Y876" s="447">
        <v>3</v>
      </c>
      <c r="Z876" s="447">
        <v>1</v>
      </c>
      <c r="AA876" s="447">
        <v>3</v>
      </c>
      <c r="AB876" s="447">
        <v>44</v>
      </c>
      <c r="AC876" s="447" t="s">
        <v>1086</v>
      </c>
      <c r="AD876" s="233"/>
      <c r="AE876" s="247">
        <v>7</v>
      </c>
      <c r="AF876" s="239">
        <v>55</v>
      </c>
      <c r="AG876" s="450" t="s">
        <v>7076</v>
      </c>
      <c r="AH876" s="264" t="s">
        <v>7066</v>
      </c>
      <c r="AI876" s="242">
        <v>55</v>
      </c>
      <c r="AJ876" s="451"/>
      <c r="AK876" s="452"/>
      <c r="AL876" s="245"/>
      <c r="AM876" s="451"/>
      <c r="AN876" s="452"/>
      <c r="AO876" s="245"/>
      <c r="AP876" s="451"/>
      <c r="AQ876" s="452"/>
      <c r="AR876" s="245"/>
      <c r="AS876" s="451"/>
      <c r="AT876" s="454"/>
      <c r="AU876" s="247"/>
      <c r="AV876" s="455"/>
      <c r="AW876" s="447"/>
      <c r="AX876" s="399"/>
    </row>
    <row r="877" spans="1:50" s="92" customFormat="1" ht="104" customHeight="1" x14ac:dyDescent="0.25">
      <c r="A877" s="446">
        <v>2997</v>
      </c>
      <c r="B877" s="147" t="s">
        <v>7064</v>
      </c>
      <c r="C877" s="447" t="s">
        <v>7065</v>
      </c>
      <c r="D877" s="233"/>
      <c r="E877" s="448" t="s">
        <v>4991</v>
      </c>
      <c r="F877" s="447" t="s">
        <v>7077</v>
      </c>
      <c r="G877" s="448" t="s">
        <v>7078</v>
      </c>
      <c r="H877" s="447">
        <v>2011</v>
      </c>
      <c r="I877" s="449" t="s">
        <v>7079</v>
      </c>
      <c r="J877" s="232">
        <v>103503</v>
      </c>
      <c r="K877" s="528" t="s">
        <v>6781</v>
      </c>
      <c r="L877" s="449" t="s">
        <v>7070</v>
      </c>
      <c r="M877" s="449" t="s">
        <v>7071</v>
      </c>
      <c r="N877" s="449" t="s">
        <v>7080</v>
      </c>
      <c r="O877" s="449" t="s">
        <v>7081</v>
      </c>
      <c r="P877" s="447" t="s">
        <v>7082</v>
      </c>
      <c r="Q877" s="233" t="s">
        <v>7075</v>
      </c>
      <c r="R877" s="233">
        <v>0</v>
      </c>
      <c r="S877" s="233"/>
      <c r="T877" s="233"/>
      <c r="U877" s="233">
        <v>0</v>
      </c>
      <c r="V877" s="447">
        <v>70</v>
      </c>
      <c r="W877" s="447">
        <v>72</v>
      </c>
      <c r="X877" s="233" t="s">
        <v>7757</v>
      </c>
      <c r="Y877" s="447">
        <v>3</v>
      </c>
      <c r="Z877" s="447">
        <v>12</v>
      </c>
      <c r="AA877" s="447">
        <v>4</v>
      </c>
      <c r="AB877" s="447">
        <v>44</v>
      </c>
      <c r="AC877" s="447" t="s">
        <v>1086</v>
      </c>
      <c r="AD877" s="233"/>
      <c r="AE877" s="247">
        <v>7</v>
      </c>
      <c r="AF877" s="239">
        <v>70</v>
      </c>
      <c r="AG877" s="450" t="s">
        <v>7076</v>
      </c>
      <c r="AH877" s="264" t="s">
        <v>4991</v>
      </c>
      <c r="AI877" s="242">
        <v>70</v>
      </c>
      <c r="AJ877" s="451"/>
      <c r="AK877" s="452"/>
      <c r="AL877" s="245"/>
      <c r="AM877" s="451"/>
      <c r="AN877" s="452"/>
      <c r="AO877" s="245"/>
      <c r="AP877" s="451"/>
      <c r="AQ877" s="452"/>
      <c r="AR877" s="245"/>
      <c r="AS877" s="451"/>
      <c r="AT877" s="454"/>
      <c r="AU877" s="247"/>
      <c r="AV877" s="455"/>
      <c r="AW877" s="447"/>
      <c r="AX877" s="399"/>
    </row>
    <row r="878" spans="1:50" s="92" customFormat="1" ht="104" customHeight="1" x14ac:dyDescent="0.25">
      <c r="A878" s="446">
        <v>2997</v>
      </c>
      <c r="B878" s="147" t="s">
        <v>7064</v>
      </c>
      <c r="C878" s="447" t="s">
        <v>7065</v>
      </c>
      <c r="D878" s="233"/>
      <c r="E878" s="448" t="s">
        <v>4991</v>
      </c>
      <c r="F878" s="447" t="s">
        <v>7077</v>
      </c>
      <c r="G878" s="448" t="s">
        <v>7083</v>
      </c>
      <c r="H878" s="447">
        <v>2010</v>
      </c>
      <c r="I878" s="449" t="s">
        <v>7084</v>
      </c>
      <c r="J878" s="232">
        <v>118297</v>
      </c>
      <c r="K878" s="528" t="s">
        <v>6781</v>
      </c>
      <c r="L878" s="449" t="s">
        <v>7070</v>
      </c>
      <c r="M878" s="449" t="s">
        <v>7071</v>
      </c>
      <c r="N878" s="449" t="s">
        <v>7085</v>
      </c>
      <c r="O878" s="449" t="s">
        <v>7086</v>
      </c>
      <c r="P878" s="447" t="s">
        <v>7087</v>
      </c>
      <c r="Q878" s="233" t="s">
        <v>7075</v>
      </c>
      <c r="R878" s="233">
        <v>0</v>
      </c>
      <c r="S878" s="233"/>
      <c r="T878" s="233"/>
      <c r="U878" s="233">
        <v>0</v>
      </c>
      <c r="V878" s="447">
        <v>60</v>
      </c>
      <c r="W878" s="447">
        <v>87</v>
      </c>
      <c r="X878" s="233" t="s">
        <v>7757</v>
      </c>
      <c r="Y878" s="447"/>
      <c r="Z878" s="447"/>
      <c r="AA878" s="447"/>
      <c r="AB878" s="447">
        <v>44</v>
      </c>
      <c r="AC878" s="447" t="s">
        <v>1086</v>
      </c>
      <c r="AD878" s="233"/>
      <c r="AE878" s="247">
        <v>7</v>
      </c>
      <c r="AF878" s="239">
        <v>60</v>
      </c>
      <c r="AG878" s="450" t="s">
        <v>7076</v>
      </c>
      <c r="AH878" s="264" t="s">
        <v>4991</v>
      </c>
      <c r="AI878" s="242">
        <v>60</v>
      </c>
      <c r="AJ878" s="451"/>
      <c r="AK878" s="452"/>
      <c r="AL878" s="245"/>
      <c r="AM878" s="451"/>
      <c r="AN878" s="452"/>
      <c r="AO878" s="245"/>
      <c r="AP878" s="451"/>
      <c r="AQ878" s="452"/>
      <c r="AR878" s="245"/>
      <c r="AS878" s="451"/>
      <c r="AT878" s="454"/>
      <c r="AU878" s="247"/>
      <c r="AV878" s="455"/>
      <c r="AW878" s="447"/>
      <c r="AX878" s="399"/>
    </row>
    <row r="879" spans="1:50" s="92" customFormat="1" ht="104" customHeight="1" x14ac:dyDescent="0.25">
      <c r="A879" s="446">
        <v>2997</v>
      </c>
      <c r="B879" s="147" t="s">
        <v>7064</v>
      </c>
      <c r="C879" s="447" t="s">
        <v>7065</v>
      </c>
      <c r="D879" s="233"/>
      <c r="E879" s="448" t="s">
        <v>4991</v>
      </c>
      <c r="F879" s="447" t="s">
        <v>7077</v>
      </c>
      <c r="G879" s="448" t="s">
        <v>7088</v>
      </c>
      <c r="H879" s="447">
        <v>2010</v>
      </c>
      <c r="I879" s="449" t="s">
        <v>7089</v>
      </c>
      <c r="J879" s="232">
        <v>56653</v>
      </c>
      <c r="K879" s="528" t="s">
        <v>6781</v>
      </c>
      <c r="L879" s="449" t="s">
        <v>7070</v>
      </c>
      <c r="M879" s="449" t="s">
        <v>7071</v>
      </c>
      <c r="N879" s="449" t="s">
        <v>7090</v>
      </c>
      <c r="O879" s="449" t="s">
        <v>7091</v>
      </c>
      <c r="P879" s="447" t="s">
        <v>7092</v>
      </c>
      <c r="Q879" s="233" t="s">
        <v>7075</v>
      </c>
      <c r="R879" s="233">
        <v>0</v>
      </c>
      <c r="S879" s="233"/>
      <c r="T879" s="233"/>
      <c r="U879" s="233">
        <v>0</v>
      </c>
      <c r="V879" s="447">
        <v>45</v>
      </c>
      <c r="W879" s="447">
        <v>86</v>
      </c>
      <c r="X879" s="233" t="s">
        <v>7757</v>
      </c>
      <c r="Y879" s="447">
        <v>3</v>
      </c>
      <c r="Z879" s="447">
        <v>4</v>
      </c>
      <c r="AA879" s="447">
        <v>7</v>
      </c>
      <c r="AB879" s="447">
        <v>4</v>
      </c>
      <c r="AC879" s="447" t="s">
        <v>1086</v>
      </c>
      <c r="AD879" s="233"/>
      <c r="AE879" s="247">
        <v>7</v>
      </c>
      <c r="AF879" s="239">
        <v>45</v>
      </c>
      <c r="AG879" s="450" t="s">
        <v>7076</v>
      </c>
      <c r="AH879" s="264" t="s">
        <v>4991</v>
      </c>
      <c r="AI879" s="242">
        <v>45</v>
      </c>
      <c r="AJ879" s="451"/>
      <c r="AK879" s="452"/>
      <c r="AL879" s="245"/>
      <c r="AM879" s="451"/>
      <c r="AN879" s="452"/>
      <c r="AO879" s="245"/>
      <c r="AP879" s="451"/>
      <c r="AQ879" s="452"/>
      <c r="AR879" s="245"/>
      <c r="AS879" s="451"/>
      <c r="AT879" s="454"/>
      <c r="AU879" s="247"/>
      <c r="AV879" s="455"/>
      <c r="AW879" s="447"/>
      <c r="AX879" s="399"/>
    </row>
    <row r="880" spans="1:50" s="92" customFormat="1" ht="104" customHeight="1" x14ac:dyDescent="0.25">
      <c r="A880" s="446">
        <v>2997</v>
      </c>
      <c r="B880" s="147" t="s">
        <v>7064</v>
      </c>
      <c r="C880" s="447" t="s">
        <v>7065</v>
      </c>
      <c r="D880" s="233"/>
      <c r="E880" s="448" t="s">
        <v>4991</v>
      </c>
      <c r="F880" s="447" t="s">
        <v>7077</v>
      </c>
      <c r="G880" s="448" t="s">
        <v>7093</v>
      </c>
      <c r="H880" s="447">
        <v>2011</v>
      </c>
      <c r="I880" s="449" t="s">
        <v>7094</v>
      </c>
      <c r="J880" s="232">
        <v>75323</v>
      </c>
      <c r="K880" s="528" t="s">
        <v>6781</v>
      </c>
      <c r="L880" s="449" t="s">
        <v>7070</v>
      </c>
      <c r="M880" s="449" t="s">
        <v>7071</v>
      </c>
      <c r="N880" s="449" t="s">
        <v>7095</v>
      </c>
      <c r="O880" s="449" t="s">
        <v>7096</v>
      </c>
      <c r="P880" s="447" t="s">
        <v>7097</v>
      </c>
      <c r="Q880" s="233" t="s">
        <v>7075</v>
      </c>
      <c r="R880" s="233">
        <v>0</v>
      </c>
      <c r="S880" s="233"/>
      <c r="T880" s="233"/>
      <c r="U880" s="233">
        <v>0</v>
      </c>
      <c r="V880" s="447">
        <v>60</v>
      </c>
      <c r="W880" s="447">
        <v>73</v>
      </c>
      <c r="X880" s="233" t="s">
        <v>7757</v>
      </c>
      <c r="Y880" s="447"/>
      <c r="Z880" s="447"/>
      <c r="AA880" s="447"/>
      <c r="AB880" s="447">
        <v>4</v>
      </c>
      <c r="AC880" s="447" t="s">
        <v>1086</v>
      </c>
      <c r="AD880" s="233"/>
      <c r="AE880" s="247">
        <v>7</v>
      </c>
      <c r="AF880" s="239">
        <v>60</v>
      </c>
      <c r="AG880" s="450" t="s">
        <v>7076</v>
      </c>
      <c r="AH880" s="264" t="s">
        <v>4991</v>
      </c>
      <c r="AI880" s="242">
        <v>60</v>
      </c>
      <c r="AJ880" s="451"/>
      <c r="AK880" s="452"/>
      <c r="AL880" s="245"/>
      <c r="AM880" s="451"/>
      <c r="AN880" s="452"/>
      <c r="AO880" s="245"/>
      <c r="AP880" s="451"/>
      <c r="AQ880" s="452"/>
      <c r="AR880" s="245"/>
      <c r="AS880" s="451"/>
      <c r="AT880" s="454"/>
      <c r="AU880" s="247"/>
      <c r="AV880" s="455"/>
      <c r="AW880" s="447"/>
      <c r="AX880" s="399"/>
    </row>
    <row r="881" spans="1:50" s="92" customFormat="1" ht="104" customHeight="1" x14ac:dyDescent="0.25">
      <c r="A881" s="446">
        <v>2997</v>
      </c>
      <c r="B881" s="147" t="s">
        <v>7064</v>
      </c>
      <c r="C881" s="447" t="s">
        <v>7065</v>
      </c>
      <c r="D881" s="233"/>
      <c r="E881" s="448" t="s">
        <v>6000</v>
      </c>
      <c r="F881" s="447" t="s">
        <v>7098</v>
      </c>
      <c r="G881" s="448" t="s">
        <v>7099</v>
      </c>
      <c r="H881" s="447">
        <v>2010</v>
      </c>
      <c r="I881" s="449" t="s">
        <v>7100</v>
      </c>
      <c r="J881" s="232">
        <v>52474</v>
      </c>
      <c r="K881" s="528" t="s">
        <v>6781</v>
      </c>
      <c r="L881" s="449" t="s">
        <v>7070</v>
      </c>
      <c r="M881" s="449" t="s">
        <v>7071</v>
      </c>
      <c r="N881" s="449" t="s">
        <v>7101</v>
      </c>
      <c r="O881" s="449" t="s">
        <v>7102</v>
      </c>
      <c r="P881" s="447" t="s">
        <v>7103</v>
      </c>
      <c r="Q881" s="233" t="s">
        <v>7075</v>
      </c>
      <c r="R881" s="233">
        <v>0</v>
      </c>
      <c r="S881" s="233"/>
      <c r="T881" s="233"/>
      <c r="U881" s="233">
        <v>0</v>
      </c>
      <c r="V881" s="447">
        <v>5</v>
      </c>
      <c r="W881" s="447">
        <v>100</v>
      </c>
      <c r="X881" s="233" t="s">
        <v>7757</v>
      </c>
      <c r="Y881" s="447">
        <v>3</v>
      </c>
      <c r="Z881" s="447">
        <v>9</v>
      </c>
      <c r="AA881" s="447">
        <v>2</v>
      </c>
      <c r="AB881" s="447">
        <v>4</v>
      </c>
      <c r="AC881" s="447" t="s">
        <v>1086</v>
      </c>
      <c r="AD881" s="233"/>
      <c r="AE881" s="247">
        <v>5</v>
      </c>
      <c r="AF881" s="239">
        <v>5</v>
      </c>
      <c r="AG881" s="450" t="s">
        <v>7104</v>
      </c>
      <c r="AH881" s="264" t="s">
        <v>6000</v>
      </c>
      <c r="AI881" s="242">
        <v>5</v>
      </c>
      <c r="AJ881" s="451"/>
      <c r="AK881" s="452"/>
      <c r="AL881" s="245"/>
      <c r="AM881" s="451"/>
      <c r="AN881" s="452"/>
      <c r="AO881" s="245"/>
      <c r="AP881" s="451"/>
      <c r="AQ881" s="452"/>
      <c r="AR881" s="245"/>
      <c r="AS881" s="451"/>
      <c r="AT881" s="454"/>
      <c r="AU881" s="247"/>
      <c r="AV881" s="455"/>
      <c r="AW881" s="447"/>
      <c r="AX881" s="399"/>
    </row>
    <row r="882" spans="1:50" s="92" customFormat="1" ht="130.05000000000001" customHeight="1" x14ac:dyDescent="0.25">
      <c r="A882" s="446">
        <v>2997</v>
      </c>
      <c r="B882" s="147" t="s">
        <v>7064</v>
      </c>
      <c r="C882" s="447" t="s">
        <v>7065</v>
      </c>
      <c r="D882" s="233"/>
      <c r="E882" s="448" t="s">
        <v>6000</v>
      </c>
      <c r="F882" s="447" t="s">
        <v>7098</v>
      </c>
      <c r="G882" s="448" t="s">
        <v>7105</v>
      </c>
      <c r="H882" s="447">
        <v>2011</v>
      </c>
      <c r="I882" s="449" t="s">
        <v>7106</v>
      </c>
      <c r="J882" s="232">
        <v>111200</v>
      </c>
      <c r="K882" s="528" t="s">
        <v>6781</v>
      </c>
      <c r="L882" s="449" t="s">
        <v>7070</v>
      </c>
      <c r="M882" s="449" t="s">
        <v>7071</v>
      </c>
      <c r="N882" s="449" t="s">
        <v>7107</v>
      </c>
      <c r="O882" s="449" t="s">
        <v>7108</v>
      </c>
      <c r="P882" s="447" t="s">
        <v>7109</v>
      </c>
      <c r="Q882" s="233" t="s">
        <v>7075</v>
      </c>
      <c r="R882" s="233">
        <v>0</v>
      </c>
      <c r="S882" s="233"/>
      <c r="T882" s="233"/>
      <c r="U882" s="233">
        <v>0</v>
      </c>
      <c r="V882" s="447">
        <v>70</v>
      </c>
      <c r="W882" s="447">
        <v>72</v>
      </c>
      <c r="X882" s="233" t="s">
        <v>7757</v>
      </c>
      <c r="Y882" s="447">
        <v>6</v>
      </c>
      <c r="Z882" s="447">
        <v>3</v>
      </c>
      <c r="AA882" s="447">
        <v>6</v>
      </c>
      <c r="AB882" s="447">
        <v>4</v>
      </c>
      <c r="AC882" s="447" t="s">
        <v>1086</v>
      </c>
      <c r="AD882" s="233"/>
      <c r="AE882" s="247">
        <v>5</v>
      </c>
      <c r="AF882" s="239">
        <v>70</v>
      </c>
      <c r="AG882" s="450" t="s">
        <v>7104</v>
      </c>
      <c r="AH882" s="264" t="s">
        <v>6000</v>
      </c>
      <c r="AI882" s="242">
        <v>70</v>
      </c>
      <c r="AJ882" s="451"/>
      <c r="AK882" s="452"/>
      <c r="AL882" s="245"/>
      <c r="AM882" s="451"/>
      <c r="AN882" s="452"/>
      <c r="AO882" s="245"/>
      <c r="AP882" s="451"/>
      <c r="AQ882" s="452"/>
      <c r="AR882" s="245"/>
      <c r="AS882" s="451"/>
      <c r="AT882" s="454"/>
      <c r="AU882" s="247"/>
      <c r="AV882" s="455"/>
      <c r="AW882" s="447"/>
      <c r="AX882" s="399"/>
    </row>
    <row r="883" spans="1:50" s="92" customFormat="1" ht="104" customHeight="1" x14ac:dyDescent="0.25">
      <c r="A883" s="446">
        <v>2997</v>
      </c>
      <c r="B883" s="147" t="s">
        <v>7064</v>
      </c>
      <c r="C883" s="447" t="s">
        <v>7065</v>
      </c>
      <c r="D883" s="233"/>
      <c r="E883" s="448" t="s">
        <v>7110</v>
      </c>
      <c r="F883" s="447" t="s">
        <v>7111</v>
      </c>
      <c r="G883" s="448" t="s">
        <v>7112</v>
      </c>
      <c r="H883" s="447">
        <v>2010</v>
      </c>
      <c r="I883" s="449" t="s">
        <v>7113</v>
      </c>
      <c r="J883" s="232">
        <v>64462</v>
      </c>
      <c r="K883" s="528" t="s">
        <v>6781</v>
      </c>
      <c r="L883" s="449" t="s">
        <v>7070</v>
      </c>
      <c r="M883" s="449" t="s">
        <v>7071</v>
      </c>
      <c r="N883" s="449" t="s">
        <v>7114</v>
      </c>
      <c r="O883" s="449" t="s">
        <v>7115</v>
      </c>
      <c r="P883" s="447" t="s">
        <v>7116</v>
      </c>
      <c r="Q883" s="233" t="s">
        <v>7075</v>
      </c>
      <c r="R883" s="233">
        <v>0</v>
      </c>
      <c r="S883" s="233"/>
      <c r="T883" s="233"/>
      <c r="U883" s="233">
        <v>0</v>
      </c>
      <c r="V883" s="447">
        <v>100</v>
      </c>
      <c r="W883" s="447">
        <v>100</v>
      </c>
      <c r="X883" s="233" t="s">
        <v>7757</v>
      </c>
      <c r="Y883" s="447">
        <v>3</v>
      </c>
      <c r="Z883" s="447">
        <v>12</v>
      </c>
      <c r="AA883" s="447">
        <v>1</v>
      </c>
      <c r="AB883" s="447">
        <v>47</v>
      </c>
      <c r="AC883" s="447" t="s">
        <v>1086</v>
      </c>
      <c r="AD883" s="233"/>
      <c r="AE883" s="247">
        <v>5</v>
      </c>
      <c r="AF883" s="239">
        <v>100</v>
      </c>
      <c r="AG883" s="450" t="s">
        <v>7104</v>
      </c>
      <c r="AH883" s="264" t="s">
        <v>7110</v>
      </c>
      <c r="AI883" s="242">
        <v>100</v>
      </c>
      <c r="AJ883" s="451"/>
      <c r="AK883" s="452"/>
      <c r="AL883" s="245"/>
      <c r="AM883" s="451"/>
      <c r="AN883" s="452"/>
      <c r="AO883" s="245"/>
      <c r="AP883" s="451"/>
      <c r="AQ883" s="452"/>
      <c r="AR883" s="245"/>
      <c r="AS883" s="451"/>
      <c r="AT883" s="454"/>
      <c r="AU883" s="247"/>
      <c r="AV883" s="455"/>
      <c r="AW883" s="447"/>
      <c r="AX883" s="399"/>
    </row>
    <row r="884" spans="1:50" s="92" customFormat="1" ht="104" customHeight="1" x14ac:dyDescent="0.25">
      <c r="A884" s="446">
        <v>2997</v>
      </c>
      <c r="B884" s="147" t="s">
        <v>7064</v>
      </c>
      <c r="C884" s="447" t="s">
        <v>7065</v>
      </c>
      <c r="D884" s="233"/>
      <c r="E884" s="448" t="s">
        <v>7117</v>
      </c>
      <c r="F884" s="447" t="s">
        <v>7118</v>
      </c>
      <c r="G884" s="448" t="s">
        <v>7119</v>
      </c>
      <c r="H884" s="447">
        <v>2010</v>
      </c>
      <c r="I884" s="449" t="s">
        <v>7120</v>
      </c>
      <c r="J884" s="232">
        <v>138328</v>
      </c>
      <c r="K884" s="528" t="s">
        <v>6781</v>
      </c>
      <c r="L884" s="449" t="s">
        <v>7070</v>
      </c>
      <c r="M884" s="449" t="s">
        <v>7071</v>
      </c>
      <c r="N884" s="449" t="s">
        <v>7121</v>
      </c>
      <c r="O884" s="449" t="s">
        <v>7122</v>
      </c>
      <c r="P884" s="447" t="s">
        <v>7123</v>
      </c>
      <c r="Q884" s="233" t="s">
        <v>7075</v>
      </c>
      <c r="R884" s="233">
        <v>0</v>
      </c>
      <c r="S884" s="233"/>
      <c r="T884" s="233"/>
      <c r="U884" s="233">
        <v>0</v>
      </c>
      <c r="V884" s="447">
        <v>50</v>
      </c>
      <c r="W884" s="447">
        <v>100</v>
      </c>
      <c r="X884" s="233" t="s">
        <v>7757</v>
      </c>
      <c r="Y884" s="447">
        <v>3</v>
      </c>
      <c r="Z884" s="447">
        <v>1</v>
      </c>
      <c r="AA884" s="447">
        <v>7</v>
      </c>
      <c r="AB884" s="447">
        <v>47</v>
      </c>
      <c r="AC884" s="447" t="s">
        <v>1086</v>
      </c>
      <c r="AD884" s="233"/>
      <c r="AE884" s="247">
        <v>8</v>
      </c>
      <c r="AF884" s="239">
        <v>50</v>
      </c>
      <c r="AG884" s="450" t="s">
        <v>7104</v>
      </c>
      <c r="AH884" s="264" t="s">
        <v>7117</v>
      </c>
      <c r="AI884" s="242">
        <v>50</v>
      </c>
      <c r="AJ884" s="451"/>
      <c r="AK884" s="452"/>
      <c r="AL884" s="245"/>
      <c r="AM884" s="451"/>
      <c r="AN884" s="452"/>
      <c r="AO884" s="245"/>
      <c r="AP884" s="451"/>
      <c r="AQ884" s="452"/>
      <c r="AR884" s="245"/>
      <c r="AS884" s="451"/>
      <c r="AT884" s="454"/>
      <c r="AU884" s="247"/>
      <c r="AV884" s="455"/>
      <c r="AW884" s="447"/>
      <c r="AX884" s="399"/>
    </row>
    <row r="885" spans="1:50" s="92" customFormat="1" ht="104" customHeight="1" x14ac:dyDescent="0.25">
      <c r="A885" s="446">
        <v>2997</v>
      </c>
      <c r="B885" s="147" t="s">
        <v>7064</v>
      </c>
      <c r="C885" s="447" t="s">
        <v>7065</v>
      </c>
      <c r="D885" s="233"/>
      <c r="E885" s="448" t="s">
        <v>7124</v>
      </c>
      <c r="F885" s="447" t="s">
        <v>7125</v>
      </c>
      <c r="G885" s="448" t="s">
        <v>7126</v>
      </c>
      <c r="H885" s="447">
        <v>2011</v>
      </c>
      <c r="I885" s="449" t="s">
        <v>7127</v>
      </c>
      <c r="J885" s="232">
        <v>133176</v>
      </c>
      <c r="K885" s="528" t="s">
        <v>6781</v>
      </c>
      <c r="L885" s="449" t="s">
        <v>7070</v>
      </c>
      <c r="M885" s="449" t="s">
        <v>7071</v>
      </c>
      <c r="N885" s="449" t="s">
        <v>7128</v>
      </c>
      <c r="O885" s="449" t="s">
        <v>7129</v>
      </c>
      <c r="P885" s="447" t="s">
        <v>7130</v>
      </c>
      <c r="Q885" s="233" t="s">
        <v>7075</v>
      </c>
      <c r="R885" s="233">
        <v>0</v>
      </c>
      <c r="S885" s="233"/>
      <c r="T885" s="233"/>
      <c r="U885" s="233">
        <v>0</v>
      </c>
      <c r="V885" s="447">
        <v>85</v>
      </c>
      <c r="W885" s="447">
        <v>72</v>
      </c>
      <c r="X885" s="233" t="s">
        <v>7757</v>
      </c>
      <c r="Y885" s="447">
        <v>6</v>
      </c>
      <c r="Z885" s="447">
        <v>3</v>
      </c>
      <c r="AA885" s="447">
        <v>8</v>
      </c>
      <c r="AB885" s="447">
        <v>31</v>
      </c>
      <c r="AC885" s="447" t="s">
        <v>1086</v>
      </c>
      <c r="AD885" s="233"/>
      <c r="AE885" s="247">
        <v>6</v>
      </c>
      <c r="AF885" s="239">
        <v>85</v>
      </c>
      <c r="AG885" s="450" t="s">
        <v>7104</v>
      </c>
      <c r="AH885" s="264" t="s">
        <v>7124</v>
      </c>
      <c r="AI885" s="242">
        <v>85</v>
      </c>
      <c r="AJ885" s="451"/>
      <c r="AK885" s="452"/>
      <c r="AL885" s="245"/>
      <c r="AM885" s="451"/>
      <c r="AN885" s="452"/>
      <c r="AO885" s="245"/>
      <c r="AP885" s="451"/>
      <c r="AQ885" s="452"/>
      <c r="AR885" s="245"/>
      <c r="AS885" s="451"/>
      <c r="AT885" s="454"/>
      <c r="AU885" s="247"/>
      <c r="AV885" s="455"/>
      <c r="AW885" s="447"/>
      <c r="AX885" s="399"/>
    </row>
    <row r="886" spans="1:50" s="92" customFormat="1" ht="104" customHeight="1" x14ac:dyDescent="0.25">
      <c r="A886" s="446">
        <v>2997</v>
      </c>
      <c r="B886" s="147" t="s">
        <v>7064</v>
      </c>
      <c r="C886" s="447" t="s">
        <v>7065</v>
      </c>
      <c r="D886" s="233"/>
      <c r="E886" s="448" t="s">
        <v>7131</v>
      </c>
      <c r="F886" s="447" t="s">
        <v>7132</v>
      </c>
      <c r="G886" s="448" t="s">
        <v>7133</v>
      </c>
      <c r="H886" s="447" t="s">
        <v>7134</v>
      </c>
      <c r="I886" s="449" t="s">
        <v>7135</v>
      </c>
      <c r="J886" s="232">
        <v>125781</v>
      </c>
      <c r="K886" s="528" t="s">
        <v>6781</v>
      </c>
      <c r="L886" s="449" t="s">
        <v>7070</v>
      </c>
      <c r="M886" s="449" t="s">
        <v>7071</v>
      </c>
      <c r="N886" s="449" t="s">
        <v>7136</v>
      </c>
      <c r="O886" s="449" t="s">
        <v>7137</v>
      </c>
      <c r="P886" s="447" t="s">
        <v>7138</v>
      </c>
      <c r="Q886" s="233" t="s">
        <v>7075</v>
      </c>
      <c r="R886" s="233">
        <v>0</v>
      </c>
      <c r="S886" s="233"/>
      <c r="T886" s="233"/>
      <c r="U886" s="233">
        <v>0</v>
      </c>
      <c r="V886" s="447">
        <v>90</v>
      </c>
      <c r="W886" s="447">
        <v>100</v>
      </c>
      <c r="X886" s="233" t="s">
        <v>7757</v>
      </c>
      <c r="Y886" s="447">
        <v>6</v>
      </c>
      <c r="Z886" s="447">
        <v>1</v>
      </c>
      <c r="AA886" s="447">
        <v>1</v>
      </c>
      <c r="AB886" s="447">
        <v>44</v>
      </c>
      <c r="AC886" s="447" t="s">
        <v>1086</v>
      </c>
      <c r="AD886" s="233"/>
      <c r="AE886" s="247">
        <v>3</v>
      </c>
      <c r="AF886" s="239">
        <v>90</v>
      </c>
      <c r="AG886" s="450" t="s">
        <v>7139</v>
      </c>
      <c r="AH886" s="264" t="s">
        <v>7131</v>
      </c>
      <c r="AI886" s="242">
        <v>90</v>
      </c>
      <c r="AJ886" s="451"/>
      <c r="AK886" s="452"/>
      <c r="AL886" s="245"/>
      <c r="AM886" s="451"/>
      <c r="AN886" s="452"/>
      <c r="AO886" s="245"/>
      <c r="AP886" s="451"/>
      <c r="AQ886" s="452"/>
      <c r="AR886" s="245"/>
      <c r="AS886" s="451"/>
      <c r="AT886" s="454"/>
      <c r="AU886" s="247"/>
      <c r="AV886" s="455"/>
      <c r="AW886" s="447"/>
      <c r="AX886" s="399"/>
    </row>
    <row r="887" spans="1:50" s="92" customFormat="1" ht="104" customHeight="1" x14ac:dyDescent="0.25">
      <c r="A887" s="446">
        <v>2997</v>
      </c>
      <c r="B887" s="147" t="s">
        <v>7064</v>
      </c>
      <c r="C887" s="447" t="s">
        <v>7065</v>
      </c>
      <c r="D887" s="233"/>
      <c r="E887" s="448" t="s">
        <v>7131</v>
      </c>
      <c r="F887" s="447" t="s">
        <v>7132</v>
      </c>
      <c r="G887" s="448" t="s">
        <v>7140</v>
      </c>
      <c r="H887" s="447">
        <v>2010</v>
      </c>
      <c r="I887" s="449" t="s">
        <v>7141</v>
      </c>
      <c r="J887" s="232">
        <v>262444</v>
      </c>
      <c r="K887" s="528" t="s">
        <v>6781</v>
      </c>
      <c r="L887" s="449" t="s">
        <v>7070</v>
      </c>
      <c r="M887" s="449" t="s">
        <v>7071</v>
      </c>
      <c r="N887" s="449" t="s">
        <v>7142</v>
      </c>
      <c r="O887" s="449" t="s">
        <v>7143</v>
      </c>
      <c r="P887" s="447" t="s">
        <v>7144</v>
      </c>
      <c r="Q887" s="233" t="s">
        <v>7075</v>
      </c>
      <c r="R887" s="233">
        <v>0</v>
      </c>
      <c r="S887" s="233"/>
      <c r="T887" s="233"/>
      <c r="U887" s="233">
        <v>0</v>
      </c>
      <c r="V887" s="447">
        <v>90</v>
      </c>
      <c r="W887" s="447">
        <v>100</v>
      </c>
      <c r="X887" s="233" t="s">
        <v>7757</v>
      </c>
      <c r="Y887" s="447">
        <v>6</v>
      </c>
      <c r="Z887" s="447">
        <v>1</v>
      </c>
      <c r="AA887" s="447">
        <v>1</v>
      </c>
      <c r="AB887" s="447">
        <v>60</v>
      </c>
      <c r="AC887" s="447" t="s">
        <v>1086</v>
      </c>
      <c r="AD887" s="233"/>
      <c r="AE887" s="247">
        <v>7</v>
      </c>
      <c r="AF887" s="239">
        <v>90</v>
      </c>
      <c r="AG887" s="450" t="s">
        <v>7139</v>
      </c>
      <c r="AH887" s="264" t="s">
        <v>7131</v>
      </c>
      <c r="AI887" s="242">
        <v>90</v>
      </c>
      <c r="AJ887" s="451"/>
      <c r="AK887" s="452"/>
      <c r="AL887" s="245"/>
      <c r="AM887" s="451"/>
      <c r="AN887" s="452"/>
      <c r="AO887" s="245"/>
      <c r="AP887" s="451"/>
      <c r="AQ887" s="452"/>
      <c r="AR887" s="245"/>
      <c r="AS887" s="451"/>
      <c r="AT887" s="454"/>
      <c r="AU887" s="247"/>
      <c r="AV887" s="455"/>
      <c r="AW887" s="447"/>
      <c r="AX887" s="399"/>
    </row>
    <row r="888" spans="1:50" s="92" customFormat="1" ht="104" customHeight="1" x14ac:dyDescent="0.25">
      <c r="A888" s="446">
        <v>2997</v>
      </c>
      <c r="B888" s="147" t="s">
        <v>7064</v>
      </c>
      <c r="C888" s="447" t="s">
        <v>7065</v>
      </c>
      <c r="D888" s="233"/>
      <c r="E888" s="448" t="s">
        <v>5406</v>
      </c>
      <c r="F888" s="447" t="s">
        <v>5407</v>
      </c>
      <c r="G888" s="448" t="s">
        <v>7145</v>
      </c>
      <c r="H888" s="447">
        <v>2010</v>
      </c>
      <c r="I888" s="449" t="s">
        <v>7146</v>
      </c>
      <c r="J888" s="232">
        <v>110563</v>
      </c>
      <c r="K888" s="528" t="s">
        <v>6781</v>
      </c>
      <c r="L888" s="449" t="s">
        <v>7070</v>
      </c>
      <c r="M888" s="449" t="s">
        <v>7071</v>
      </c>
      <c r="N888" s="449" t="s">
        <v>7147</v>
      </c>
      <c r="O888" s="449" t="s">
        <v>7148</v>
      </c>
      <c r="P888" s="447" t="s">
        <v>7149</v>
      </c>
      <c r="Q888" s="233" t="s">
        <v>7075</v>
      </c>
      <c r="R888" s="233">
        <v>0</v>
      </c>
      <c r="S888" s="233"/>
      <c r="T888" s="233"/>
      <c r="U888" s="233">
        <v>0</v>
      </c>
      <c r="V888" s="447">
        <v>100</v>
      </c>
      <c r="W888" s="447">
        <v>80</v>
      </c>
      <c r="X888" s="233" t="s">
        <v>7757</v>
      </c>
      <c r="Y888" s="447">
        <v>3</v>
      </c>
      <c r="Z888" s="447">
        <v>1</v>
      </c>
      <c r="AA888" s="447">
        <v>3</v>
      </c>
      <c r="AB888" s="447">
        <v>11</v>
      </c>
      <c r="AC888" s="447" t="s">
        <v>1086</v>
      </c>
      <c r="AD888" s="233"/>
      <c r="AE888" s="247">
        <v>5</v>
      </c>
      <c r="AF888" s="239">
        <v>100</v>
      </c>
      <c r="AG888" s="450" t="s">
        <v>7150</v>
      </c>
      <c r="AH888" s="264" t="s">
        <v>5406</v>
      </c>
      <c r="AI888" s="242">
        <v>100</v>
      </c>
      <c r="AJ888" s="451"/>
      <c r="AK888" s="452"/>
      <c r="AL888" s="245"/>
      <c r="AM888" s="451"/>
      <c r="AN888" s="452"/>
      <c r="AO888" s="245"/>
      <c r="AP888" s="451"/>
      <c r="AQ888" s="452"/>
      <c r="AR888" s="245"/>
      <c r="AS888" s="451"/>
      <c r="AT888" s="454"/>
      <c r="AU888" s="247"/>
      <c r="AV888" s="455"/>
      <c r="AW888" s="447"/>
      <c r="AX888" s="399"/>
    </row>
    <row r="889" spans="1:50" s="92" customFormat="1" ht="104" customHeight="1" x14ac:dyDescent="0.25">
      <c r="A889" s="446">
        <v>2997</v>
      </c>
      <c r="B889" s="147" t="s">
        <v>7064</v>
      </c>
      <c r="C889" s="447" t="s">
        <v>7065</v>
      </c>
      <c r="D889" s="233"/>
      <c r="E889" s="448" t="s">
        <v>5406</v>
      </c>
      <c r="F889" s="447" t="s">
        <v>5407</v>
      </c>
      <c r="G889" s="448" t="s">
        <v>7151</v>
      </c>
      <c r="H889" s="447">
        <v>2011</v>
      </c>
      <c r="I889" s="449" t="s">
        <v>7152</v>
      </c>
      <c r="J889" s="232">
        <v>285692</v>
      </c>
      <c r="K889" s="528" t="s">
        <v>6781</v>
      </c>
      <c r="L889" s="449" t="s">
        <v>7070</v>
      </c>
      <c r="M889" s="449" t="s">
        <v>7071</v>
      </c>
      <c r="N889" s="449" t="s">
        <v>7153</v>
      </c>
      <c r="O889" s="449" t="s">
        <v>7154</v>
      </c>
      <c r="P889" s="447" t="s">
        <v>7155</v>
      </c>
      <c r="Q889" s="233" t="s">
        <v>7075</v>
      </c>
      <c r="R889" s="233">
        <v>0</v>
      </c>
      <c r="S889" s="233"/>
      <c r="T889" s="233"/>
      <c r="U889" s="233">
        <v>0</v>
      </c>
      <c r="V889" s="447">
        <v>100</v>
      </c>
      <c r="W889" s="447">
        <v>93</v>
      </c>
      <c r="X889" s="233" t="s">
        <v>7757</v>
      </c>
      <c r="Y889" s="447">
        <v>3</v>
      </c>
      <c r="Z889" s="447">
        <v>10</v>
      </c>
      <c r="AA889" s="447">
        <v>2</v>
      </c>
      <c r="AB889" s="447">
        <v>30</v>
      </c>
      <c r="AC889" s="447" t="s">
        <v>1086</v>
      </c>
      <c r="AD889" s="233"/>
      <c r="AE889" s="247">
        <v>6</v>
      </c>
      <c r="AF889" s="239">
        <v>100</v>
      </c>
      <c r="AG889" s="450" t="s">
        <v>7150</v>
      </c>
      <c r="AH889" s="264" t="s">
        <v>5406</v>
      </c>
      <c r="AI889" s="242">
        <v>100</v>
      </c>
      <c r="AJ889" s="451"/>
      <c r="AK889" s="452"/>
      <c r="AL889" s="245"/>
      <c r="AM889" s="451"/>
      <c r="AN889" s="452"/>
      <c r="AO889" s="245"/>
      <c r="AP889" s="451"/>
      <c r="AQ889" s="452"/>
      <c r="AR889" s="245"/>
      <c r="AS889" s="451"/>
      <c r="AT889" s="454"/>
      <c r="AU889" s="247"/>
      <c r="AV889" s="455"/>
      <c r="AW889" s="447"/>
      <c r="AX889" s="399"/>
    </row>
    <row r="890" spans="1:50" s="92" customFormat="1" ht="104" customHeight="1" x14ac:dyDescent="0.25">
      <c r="A890" s="446">
        <v>2997</v>
      </c>
      <c r="B890" s="147" t="s">
        <v>7064</v>
      </c>
      <c r="C890" s="447" t="s">
        <v>7065</v>
      </c>
      <c r="D890" s="233"/>
      <c r="E890" s="448" t="s">
        <v>4841</v>
      </c>
      <c r="F890" s="447" t="s">
        <v>7156</v>
      </c>
      <c r="G890" s="448" t="s">
        <v>4467</v>
      </c>
      <c r="H890" s="447" t="s">
        <v>7157</v>
      </c>
      <c r="I890" s="449" t="s">
        <v>7158</v>
      </c>
      <c r="J890" s="232">
        <v>163616</v>
      </c>
      <c r="K890" s="528" t="s">
        <v>6781</v>
      </c>
      <c r="L890" s="449" t="s">
        <v>7070</v>
      </c>
      <c r="M890" s="449" t="s">
        <v>7071</v>
      </c>
      <c r="N890" s="449" t="s">
        <v>7159</v>
      </c>
      <c r="O890" s="449" t="s">
        <v>7160</v>
      </c>
      <c r="P890" s="447" t="s">
        <v>7161</v>
      </c>
      <c r="Q890" s="233" t="s">
        <v>7075</v>
      </c>
      <c r="R890" s="233">
        <v>0</v>
      </c>
      <c r="S890" s="233"/>
      <c r="T890" s="233"/>
      <c r="U890" s="233">
        <v>0</v>
      </c>
      <c r="V890" s="447">
        <v>100</v>
      </c>
      <c r="W890" s="447">
        <v>90</v>
      </c>
      <c r="X890" s="233" t="s">
        <v>7757</v>
      </c>
      <c r="Y890" s="447">
        <v>1</v>
      </c>
      <c r="Z890" s="447">
        <v>2</v>
      </c>
      <c r="AA890" s="447">
        <v>4</v>
      </c>
      <c r="AB890" s="447">
        <v>14</v>
      </c>
      <c r="AC890" s="447" t="s">
        <v>1086</v>
      </c>
      <c r="AD890" s="233"/>
      <c r="AE890" s="247">
        <v>5</v>
      </c>
      <c r="AF890" s="239">
        <v>100</v>
      </c>
      <c r="AG890" s="450" t="s">
        <v>7150</v>
      </c>
      <c r="AH890" s="264" t="s">
        <v>4841</v>
      </c>
      <c r="AI890" s="242">
        <v>100</v>
      </c>
      <c r="AJ890" s="451"/>
      <c r="AK890" s="452"/>
      <c r="AL890" s="245"/>
      <c r="AM890" s="451"/>
      <c r="AN890" s="452"/>
      <c r="AO890" s="245"/>
      <c r="AP890" s="451"/>
      <c r="AQ890" s="452"/>
      <c r="AR890" s="245"/>
      <c r="AS890" s="451"/>
      <c r="AT890" s="454"/>
      <c r="AU890" s="247"/>
      <c r="AV890" s="455"/>
      <c r="AW890" s="447"/>
      <c r="AX890" s="399"/>
    </row>
    <row r="891" spans="1:50" s="92" customFormat="1" ht="104" customHeight="1" x14ac:dyDescent="0.25">
      <c r="A891" s="446">
        <v>2997</v>
      </c>
      <c r="B891" s="147" t="s">
        <v>7064</v>
      </c>
      <c r="C891" s="447" t="s">
        <v>7065</v>
      </c>
      <c r="D891" s="233"/>
      <c r="E891" s="448" t="s">
        <v>5985</v>
      </c>
      <c r="F891" s="447" t="s">
        <v>7162</v>
      </c>
      <c r="G891" s="448" t="s">
        <v>7163</v>
      </c>
      <c r="H891" s="447">
        <v>2010</v>
      </c>
      <c r="I891" s="449" t="s">
        <v>7164</v>
      </c>
      <c r="J891" s="232">
        <v>52892</v>
      </c>
      <c r="K891" s="528" t="s">
        <v>6781</v>
      </c>
      <c r="L891" s="449" t="s">
        <v>7070</v>
      </c>
      <c r="M891" s="449" t="s">
        <v>7071</v>
      </c>
      <c r="N891" s="449" t="s">
        <v>7165</v>
      </c>
      <c r="O891" s="449" t="s">
        <v>7166</v>
      </c>
      <c r="P891" s="447" t="s">
        <v>7167</v>
      </c>
      <c r="Q891" s="233" t="s">
        <v>7075</v>
      </c>
      <c r="R891" s="233">
        <v>0</v>
      </c>
      <c r="S891" s="233"/>
      <c r="T891" s="233"/>
      <c r="U891" s="233">
        <v>0</v>
      </c>
      <c r="V891" s="447">
        <v>90</v>
      </c>
      <c r="W891" s="447">
        <v>100</v>
      </c>
      <c r="X891" s="233" t="s">
        <v>7757</v>
      </c>
      <c r="Y891" s="447">
        <v>3</v>
      </c>
      <c r="Z891" s="447">
        <v>6</v>
      </c>
      <c r="AA891" s="447">
        <v>1</v>
      </c>
      <c r="AB891" s="447">
        <v>30</v>
      </c>
      <c r="AC891" s="447" t="s">
        <v>1086</v>
      </c>
      <c r="AD891" s="233"/>
      <c r="AE891" s="247">
        <v>3</v>
      </c>
      <c r="AF891" s="239">
        <v>90</v>
      </c>
      <c r="AG891" s="450" t="s">
        <v>7150</v>
      </c>
      <c r="AH891" s="264" t="s">
        <v>5985</v>
      </c>
      <c r="AI891" s="242">
        <v>90</v>
      </c>
      <c r="AJ891" s="451"/>
      <c r="AK891" s="452"/>
      <c r="AL891" s="245"/>
      <c r="AM891" s="451"/>
      <c r="AN891" s="452"/>
      <c r="AO891" s="245"/>
      <c r="AP891" s="451"/>
      <c r="AQ891" s="452"/>
      <c r="AR891" s="245"/>
      <c r="AS891" s="451"/>
      <c r="AT891" s="454"/>
      <c r="AU891" s="247"/>
      <c r="AV891" s="455"/>
      <c r="AW891" s="447"/>
      <c r="AX891" s="399"/>
    </row>
    <row r="892" spans="1:50" s="92" customFormat="1" ht="104" customHeight="1" x14ac:dyDescent="0.25">
      <c r="A892" s="446">
        <v>2997</v>
      </c>
      <c r="B892" s="147" t="s">
        <v>7064</v>
      </c>
      <c r="C892" s="447" t="s">
        <v>7065</v>
      </c>
      <c r="D892" s="233"/>
      <c r="E892" s="448" t="s">
        <v>5246</v>
      </c>
      <c r="F892" s="447" t="s">
        <v>5247</v>
      </c>
      <c r="G892" s="448" t="s">
        <v>7168</v>
      </c>
      <c r="H892" s="447">
        <v>2011</v>
      </c>
      <c r="I892" s="449" t="s">
        <v>7169</v>
      </c>
      <c r="J892" s="232">
        <v>61585</v>
      </c>
      <c r="K892" s="528" t="s">
        <v>6781</v>
      </c>
      <c r="L892" s="449" t="s">
        <v>7070</v>
      </c>
      <c r="M892" s="449" t="s">
        <v>7071</v>
      </c>
      <c r="N892" s="449" t="s">
        <v>7170</v>
      </c>
      <c r="O892" s="449" t="s">
        <v>7171</v>
      </c>
      <c r="P892" s="447" t="s">
        <v>7172</v>
      </c>
      <c r="Q892" s="233" t="s">
        <v>7075</v>
      </c>
      <c r="R892" s="233">
        <v>0</v>
      </c>
      <c r="S892" s="233"/>
      <c r="T892" s="233"/>
      <c r="U892" s="233">
        <v>0</v>
      </c>
      <c r="V892" s="447">
        <v>65</v>
      </c>
      <c r="W892" s="447">
        <v>67</v>
      </c>
      <c r="X892" s="233" t="s">
        <v>7757</v>
      </c>
      <c r="Y892" s="447">
        <v>1</v>
      </c>
      <c r="Z892" s="447">
        <v>3</v>
      </c>
      <c r="AA892" s="447">
        <v>3</v>
      </c>
      <c r="AB892" s="447">
        <v>60</v>
      </c>
      <c r="AC892" s="447" t="s">
        <v>1086</v>
      </c>
      <c r="AD892" s="233"/>
      <c r="AE892" s="247">
        <v>6</v>
      </c>
      <c r="AF892" s="239">
        <v>65</v>
      </c>
      <c r="AG892" s="450" t="s">
        <v>7150</v>
      </c>
      <c r="AH892" s="264" t="s">
        <v>5246</v>
      </c>
      <c r="AI892" s="242">
        <v>65</v>
      </c>
      <c r="AJ892" s="451"/>
      <c r="AK892" s="452"/>
      <c r="AL892" s="245"/>
      <c r="AM892" s="451"/>
      <c r="AN892" s="452"/>
      <c r="AO892" s="245"/>
      <c r="AP892" s="451"/>
      <c r="AQ892" s="452"/>
      <c r="AR892" s="245"/>
      <c r="AS892" s="451"/>
      <c r="AT892" s="454"/>
      <c r="AU892" s="247"/>
      <c r="AV892" s="455"/>
      <c r="AW892" s="447"/>
      <c r="AX892" s="399"/>
    </row>
    <row r="893" spans="1:50" s="92" customFormat="1" ht="221" customHeight="1" x14ac:dyDescent="0.25">
      <c r="A893" s="446">
        <v>2997</v>
      </c>
      <c r="B893" s="147" t="s">
        <v>7064</v>
      </c>
      <c r="C893" s="447" t="s">
        <v>7065</v>
      </c>
      <c r="D893" s="233"/>
      <c r="E893" s="448" t="s">
        <v>5854</v>
      </c>
      <c r="F893" s="447" t="s">
        <v>7173</v>
      </c>
      <c r="G893" s="448" t="s">
        <v>7174</v>
      </c>
      <c r="H893" s="447">
        <v>2011</v>
      </c>
      <c r="I893" s="449" t="s">
        <v>7175</v>
      </c>
      <c r="J893" s="232">
        <v>251962</v>
      </c>
      <c r="K893" s="528" t="s">
        <v>6781</v>
      </c>
      <c r="L893" s="449" t="s">
        <v>7070</v>
      </c>
      <c r="M893" s="449" t="s">
        <v>7071</v>
      </c>
      <c r="N893" s="449" t="s">
        <v>7176</v>
      </c>
      <c r="O893" s="449" t="s">
        <v>7177</v>
      </c>
      <c r="P893" s="447" t="s">
        <v>7178</v>
      </c>
      <c r="Q893" s="233" t="s">
        <v>7075</v>
      </c>
      <c r="R893" s="233">
        <v>0</v>
      </c>
      <c r="S893" s="233"/>
      <c r="T893" s="233"/>
      <c r="U893" s="233">
        <v>0</v>
      </c>
      <c r="V893" s="447">
        <v>100</v>
      </c>
      <c r="W893" s="447">
        <v>82</v>
      </c>
      <c r="X893" s="233" t="s">
        <v>7757</v>
      </c>
      <c r="Y893" s="447">
        <v>3</v>
      </c>
      <c r="Z893" s="447">
        <v>1</v>
      </c>
      <c r="AA893" s="447">
        <v>5</v>
      </c>
      <c r="AB893" s="447">
        <v>44</v>
      </c>
      <c r="AC893" s="447" t="s">
        <v>1086</v>
      </c>
      <c r="AD893" s="233"/>
      <c r="AE893" s="247">
        <v>7</v>
      </c>
      <c r="AF893" s="239">
        <v>100</v>
      </c>
      <c r="AG893" s="450" t="s">
        <v>7179</v>
      </c>
      <c r="AH893" s="264" t="s">
        <v>5854</v>
      </c>
      <c r="AI893" s="242">
        <v>100</v>
      </c>
      <c r="AJ893" s="451"/>
      <c r="AK893" s="452"/>
      <c r="AL893" s="245"/>
      <c r="AM893" s="451"/>
      <c r="AN893" s="452"/>
      <c r="AO893" s="245"/>
      <c r="AP893" s="451"/>
      <c r="AQ893" s="452"/>
      <c r="AR893" s="245"/>
      <c r="AS893" s="451"/>
      <c r="AT893" s="454"/>
      <c r="AU893" s="247"/>
      <c r="AV893" s="455"/>
      <c r="AW893" s="447"/>
      <c r="AX893" s="399"/>
    </row>
    <row r="894" spans="1:50" s="92" customFormat="1" ht="104" customHeight="1" x14ac:dyDescent="0.25">
      <c r="A894" s="446">
        <v>2997</v>
      </c>
      <c r="B894" s="147" t="s">
        <v>7064</v>
      </c>
      <c r="C894" s="447" t="s">
        <v>7065</v>
      </c>
      <c r="D894" s="233"/>
      <c r="E894" s="448" t="s">
        <v>4991</v>
      </c>
      <c r="F894" s="447" t="s">
        <v>7077</v>
      </c>
      <c r="G894" s="448" t="s">
        <v>7180</v>
      </c>
      <c r="H894" s="447">
        <v>2011</v>
      </c>
      <c r="I894" s="449" t="s">
        <v>7181</v>
      </c>
      <c r="J894" s="232">
        <v>197520</v>
      </c>
      <c r="K894" s="528" t="s">
        <v>6781</v>
      </c>
      <c r="L894" s="449" t="s">
        <v>7070</v>
      </c>
      <c r="M894" s="449" t="s">
        <v>7071</v>
      </c>
      <c r="N894" s="449" t="s">
        <v>7182</v>
      </c>
      <c r="O894" s="449" t="s">
        <v>7183</v>
      </c>
      <c r="P894" s="447" t="s">
        <v>7184</v>
      </c>
      <c r="Q894" s="233" t="s">
        <v>7075</v>
      </c>
      <c r="R894" s="233">
        <v>0</v>
      </c>
      <c r="S894" s="233"/>
      <c r="T894" s="233"/>
      <c r="U894" s="233">
        <v>0</v>
      </c>
      <c r="V894" s="447">
        <v>30</v>
      </c>
      <c r="W894" s="447">
        <v>95</v>
      </c>
      <c r="X894" s="233" t="s">
        <v>7757</v>
      </c>
      <c r="Y894" s="447">
        <v>3</v>
      </c>
      <c r="Z894" s="447">
        <v>4</v>
      </c>
      <c r="AA894" s="447">
        <v>2</v>
      </c>
      <c r="AB894" s="447">
        <v>4</v>
      </c>
      <c r="AC894" s="447" t="s">
        <v>1086</v>
      </c>
      <c r="AD894" s="233"/>
      <c r="AE894" s="247">
        <v>5</v>
      </c>
      <c r="AF894" s="239">
        <v>30</v>
      </c>
      <c r="AG894" s="450" t="s">
        <v>7076</v>
      </c>
      <c r="AH894" s="264" t="s">
        <v>4991</v>
      </c>
      <c r="AI894" s="242">
        <v>30</v>
      </c>
      <c r="AJ894" s="451"/>
      <c r="AK894" s="452"/>
      <c r="AL894" s="245"/>
      <c r="AM894" s="451"/>
      <c r="AN894" s="452"/>
      <c r="AO894" s="245"/>
      <c r="AP894" s="451"/>
      <c r="AQ894" s="452"/>
      <c r="AR894" s="245"/>
      <c r="AS894" s="451"/>
      <c r="AT894" s="454"/>
      <c r="AU894" s="247"/>
      <c r="AV894" s="455"/>
      <c r="AW894" s="447"/>
      <c r="AX894" s="399"/>
    </row>
    <row r="895" spans="1:50" s="92" customFormat="1" ht="104" customHeight="1" x14ac:dyDescent="0.25">
      <c r="A895" s="446">
        <v>2997</v>
      </c>
      <c r="B895" s="147" t="s">
        <v>7064</v>
      </c>
      <c r="C895" s="447" t="s">
        <v>7065</v>
      </c>
      <c r="D895" s="233"/>
      <c r="E895" s="448" t="s">
        <v>7131</v>
      </c>
      <c r="F895" s="447" t="s">
        <v>7132</v>
      </c>
      <c r="G895" s="448" t="s">
        <v>7185</v>
      </c>
      <c r="H895" s="447">
        <v>2010</v>
      </c>
      <c r="I895" s="449" t="s">
        <v>7186</v>
      </c>
      <c r="J895" s="232">
        <v>99912</v>
      </c>
      <c r="K895" s="528" t="s">
        <v>6781</v>
      </c>
      <c r="L895" s="449" t="s">
        <v>7070</v>
      </c>
      <c r="M895" s="449" t="s">
        <v>7071</v>
      </c>
      <c r="N895" s="449" t="s">
        <v>7187</v>
      </c>
      <c r="O895" s="449" t="s">
        <v>7188</v>
      </c>
      <c r="P895" s="447" t="s">
        <v>7189</v>
      </c>
      <c r="Q895" s="233" t="s">
        <v>7075</v>
      </c>
      <c r="R895" s="233">
        <v>0</v>
      </c>
      <c r="S895" s="233"/>
      <c r="T895" s="233"/>
      <c r="U895" s="233">
        <v>0</v>
      </c>
      <c r="V895" s="447">
        <v>90</v>
      </c>
      <c r="W895" s="447">
        <v>100</v>
      </c>
      <c r="X895" s="233" t="s">
        <v>7757</v>
      </c>
      <c r="Y895" s="447">
        <v>2</v>
      </c>
      <c r="Z895" s="447">
        <v>5</v>
      </c>
      <c r="AA895" s="447">
        <v>7</v>
      </c>
      <c r="AB895" s="447">
        <v>30</v>
      </c>
      <c r="AC895" s="447" t="s">
        <v>1086</v>
      </c>
      <c r="AD895" s="233"/>
      <c r="AE895" s="247">
        <v>3</v>
      </c>
      <c r="AF895" s="239">
        <v>90</v>
      </c>
      <c r="AG895" s="450" t="s">
        <v>7139</v>
      </c>
      <c r="AH895" s="264" t="s">
        <v>7131</v>
      </c>
      <c r="AI895" s="242">
        <v>90</v>
      </c>
      <c r="AJ895" s="451"/>
      <c r="AK895" s="452"/>
      <c r="AL895" s="245"/>
      <c r="AM895" s="451"/>
      <c r="AN895" s="452"/>
      <c r="AO895" s="245"/>
      <c r="AP895" s="451"/>
      <c r="AQ895" s="452"/>
      <c r="AR895" s="245"/>
      <c r="AS895" s="451"/>
      <c r="AT895" s="454"/>
      <c r="AU895" s="247"/>
      <c r="AV895" s="455"/>
      <c r="AW895" s="447"/>
      <c r="AX895" s="399"/>
    </row>
    <row r="896" spans="1:50" s="92" customFormat="1" ht="104" customHeight="1" x14ac:dyDescent="0.25">
      <c r="A896" s="446">
        <v>2997</v>
      </c>
      <c r="B896" s="147" t="s">
        <v>7064</v>
      </c>
      <c r="C896" s="447" t="s">
        <v>7065</v>
      </c>
      <c r="D896" s="233"/>
      <c r="E896" s="448" t="s">
        <v>6007</v>
      </c>
      <c r="F896" s="447" t="s">
        <v>7190</v>
      </c>
      <c r="G896" s="448" t="s">
        <v>7191</v>
      </c>
      <c r="H896" s="447" t="s">
        <v>7134</v>
      </c>
      <c r="I896" s="449" t="s">
        <v>7192</v>
      </c>
      <c r="J896" s="232">
        <v>218946</v>
      </c>
      <c r="K896" s="528" t="s">
        <v>6781</v>
      </c>
      <c r="L896" s="449" t="s">
        <v>7070</v>
      </c>
      <c r="M896" s="449" t="s">
        <v>7071</v>
      </c>
      <c r="N896" s="449" t="s">
        <v>7193</v>
      </c>
      <c r="O896" s="449" t="s">
        <v>7194</v>
      </c>
      <c r="P896" s="447" t="s">
        <v>7195</v>
      </c>
      <c r="Q896" s="233" t="s">
        <v>7075</v>
      </c>
      <c r="R896" s="233">
        <v>0</v>
      </c>
      <c r="S896" s="233"/>
      <c r="T896" s="233"/>
      <c r="U896" s="233">
        <v>0</v>
      </c>
      <c r="V896" s="447">
        <v>80</v>
      </c>
      <c r="W896" s="447">
        <v>80</v>
      </c>
      <c r="X896" s="233" t="s">
        <v>7757</v>
      </c>
      <c r="Y896" s="447">
        <v>3</v>
      </c>
      <c r="Z896" s="447">
        <v>12</v>
      </c>
      <c r="AA896" s="447">
        <v>1</v>
      </c>
      <c r="AB896" s="447">
        <v>4</v>
      </c>
      <c r="AC896" s="447" t="s">
        <v>1086</v>
      </c>
      <c r="AD896" s="233"/>
      <c r="AE896" s="247">
        <v>7</v>
      </c>
      <c r="AF896" s="239">
        <v>80</v>
      </c>
      <c r="AG896" s="450" t="s">
        <v>7196</v>
      </c>
      <c r="AH896" s="264" t="s">
        <v>6007</v>
      </c>
      <c r="AI896" s="242">
        <v>80</v>
      </c>
      <c r="AJ896" s="451"/>
      <c r="AK896" s="452"/>
      <c r="AL896" s="245"/>
      <c r="AM896" s="451"/>
      <c r="AN896" s="452"/>
      <c r="AO896" s="245"/>
      <c r="AP896" s="451"/>
      <c r="AQ896" s="452"/>
      <c r="AR896" s="245"/>
      <c r="AS896" s="451"/>
      <c r="AT896" s="454"/>
      <c r="AU896" s="247"/>
      <c r="AV896" s="455"/>
      <c r="AW896" s="447"/>
      <c r="AX896" s="399"/>
    </row>
    <row r="897" spans="1:50" s="92" customFormat="1" ht="104" customHeight="1" x14ac:dyDescent="0.25">
      <c r="A897" s="446">
        <v>2997</v>
      </c>
      <c r="B897" s="147" t="s">
        <v>7064</v>
      </c>
      <c r="C897" s="447" t="s">
        <v>7065</v>
      </c>
      <c r="D897" s="233"/>
      <c r="E897" s="448" t="s">
        <v>5180</v>
      </c>
      <c r="F897" s="447" t="s">
        <v>7197</v>
      </c>
      <c r="G897" s="448" t="s">
        <v>7198</v>
      </c>
      <c r="H897" s="447">
        <v>2011</v>
      </c>
      <c r="I897" s="449" t="s">
        <v>7199</v>
      </c>
      <c r="J897" s="232">
        <v>107389</v>
      </c>
      <c r="K897" s="528" t="s">
        <v>6781</v>
      </c>
      <c r="L897" s="449" t="s">
        <v>7070</v>
      </c>
      <c r="M897" s="449" t="s">
        <v>7071</v>
      </c>
      <c r="N897" s="449" t="s">
        <v>7200</v>
      </c>
      <c r="O897" s="449" t="s">
        <v>7201</v>
      </c>
      <c r="P897" s="447" t="s">
        <v>7202</v>
      </c>
      <c r="Q897" s="233" t="s">
        <v>7075</v>
      </c>
      <c r="R897" s="233">
        <v>0</v>
      </c>
      <c r="S897" s="233"/>
      <c r="T897" s="233"/>
      <c r="U897" s="233">
        <v>0</v>
      </c>
      <c r="V897" s="447">
        <v>0</v>
      </c>
      <c r="W897" s="447">
        <v>60</v>
      </c>
      <c r="X897" s="233" t="s">
        <v>7757</v>
      </c>
      <c r="Y897" s="447">
        <v>3</v>
      </c>
      <c r="Z897" s="447">
        <v>12</v>
      </c>
      <c r="AA897" s="447">
        <v>2</v>
      </c>
      <c r="AB897" s="447">
        <v>60</v>
      </c>
      <c r="AC897" s="447" t="s">
        <v>1086</v>
      </c>
      <c r="AD897" s="233"/>
      <c r="AE897" s="247"/>
      <c r="AF897" s="239">
        <v>0</v>
      </c>
      <c r="AG897" s="450" t="s">
        <v>7150</v>
      </c>
      <c r="AH897" s="264" t="s">
        <v>5180</v>
      </c>
      <c r="AI897" s="242">
        <v>0</v>
      </c>
      <c r="AJ897" s="451"/>
      <c r="AK897" s="452"/>
      <c r="AL897" s="245"/>
      <c r="AM897" s="451"/>
      <c r="AN897" s="452"/>
      <c r="AO897" s="245"/>
      <c r="AP897" s="451"/>
      <c r="AQ897" s="452"/>
      <c r="AR897" s="245"/>
      <c r="AS897" s="451"/>
      <c r="AT897" s="454"/>
      <c r="AU897" s="247"/>
      <c r="AV897" s="455"/>
      <c r="AW897" s="447"/>
      <c r="AX897" s="399"/>
    </row>
    <row r="898" spans="1:50" s="92" customFormat="1" ht="117" customHeight="1" x14ac:dyDescent="0.25">
      <c r="A898" s="446">
        <v>2997</v>
      </c>
      <c r="B898" s="147" t="s">
        <v>7064</v>
      </c>
      <c r="C898" s="447" t="s">
        <v>7065</v>
      </c>
      <c r="D898" s="233"/>
      <c r="E898" s="448" t="s">
        <v>5873</v>
      </c>
      <c r="F898" s="447" t="s">
        <v>5874</v>
      </c>
      <c r="G898" s="448" t="s">
        <v>7203</v>
      </c>
      <c r="H898" s="447" t="s">
        <v>7204</v>
      </c>
      <c r="I898" s="449" t="s">
        <v>7205</v>
      </c>
      <c r="J898" s="232">
        <v>182471</v>
      </c>
      <c r="K898" s="528" t="s">
        <v>6781</v>
      </c>
      <c r="L898" s="449" t="s">
        <v>7070</v>
      </c>
      <c r="M898" s="449" t="s">
        <v>7071</v>
      </c>
      <c r="N898" s="449" t="s">
        <v>7206</v>
      </c>
      <c r="O898" s="449" t="s">
        <v>7207</v>
      </c>
      <c r="P898" s="447" t="s">
        <v>7208</v>
      </c>
      <c r="Q898" s="233" t="s">
        <v>7075</v>
      </c>
      <c r="R898" s="233">
        <v>0</v>
      </c>
      <c r="S898" s="233"/>
      <c r="T898" s="233"/>
      <c r="U898" s="233">
        <v>0</v>
      </c>
      <c r="V898" s="447">
        <v>100</v>
      </c>
      <c r="W898" s="447">
        <v>100</v>
      </c>
      <c r="X898" s="233" t="s">
        <v>7757</v>
      </c>
      <c r="Y898" s="447">
        <v>6</v>
      </c>
      <c r="Z898" s="447">
        <v>3</v>
      </c>
      <c r="AA898" s="447">
        <v>7</v>
      </c>
      <c r="AB898" s="447">
        <v>30</v>
      </c>
      <c r="AC898" s="447" t="s">
        <v>1086</v>
      </c>
      <c r="AD898" s="233"/>
      <c r="AE898" s="247">
        <v>5</v>
      </c>
      <c r="AF898" s="239">
        <v>100</v>
      </c>
      <c r="AG898" s="450" t="s">
        <v>7179</v>
      </c>
      <c r="AH898" s="264" t="s">
        <v>5873</v>
      </c>
      <c r="AI898" s="242">
        <v>100</v>
      </c>
      <c r="AJ898" s="451"/>
      <c r="AK898" s="452"/>
      <c r="AL898" s="245"/>
      <c r="AM898" s="451"/>
      <c r="AN898" s="452"/>
      <c r="AO898" s="245"/>
      <c r="AP898" s="451"/>
      <c r="AQ898" s="452"/>
      <c r="AR898" s="245"/>
      <c r="AS898" s="451"/>
      <c r="AT898" s="454"/>
      <c r="AU898" s="247"/>
      <c r="AV898" s="455"/>
      <c r="AW898" s="447"/>
      <c r="AX898" s="399"/>
    </row>
    <row r="899" spans="1:50" s="92" customFormat="1" ht="104" customHeight="1" x14ac:dyDescent="0.25">
      <c r="A899" s="446">
        <v>2997</v>
      </c>
      <c r="B899" s="147" t="s">
        <v>7064</v>
      </c>
      <c r="C899" s="447" t="s">
        <v>7065</v>
      </c>
      <c r="D899" s="233"/>
      <c r="E899" s="448" t="s">
        <v>4991</v>
      </c>
      <c r="F899" s="447" t="s">
        <v>7077</v>
      </c>
      <c r="G899" s="448" t="s">
        <v>7209</v>
      </c>
      <c r="H899" s="447">
        <v>2010</v>
      </c>
      <c r="I899" s="449" t="s">
        <v>7209</v>
      </c>
      <c r="J899" s="232">
        <v>79624</v>
      </c>
      <c r="K899" s="528" t="s">
        <v>6781</v>
      </c>
      <c r="L899" s="449" t="s">
        <v>7070</v>
      </c>
      <c r="M899" s="449" t="s">
        <v>7071</v>
      </c>
      <c r="N899" s="449" t="s">
        <v>7210</v>
      </c>
      <c r="O899" s="449" t="s">
        <v>7211</v>
      </c>
      <c r="P899" s="447" t="s">
        <v>7212</v>
      </c>
      <c r="Q899" s="233" t="s">
        <v>7075</v>
      </c>
      <c r="R899" s="233">
        <v>0</v>
      </c>
      <c r="S899" s="233"/>
      <c r="T899" s="233"/>
      <c r="U899" s="233">
        <v>0</v>
      </c>
      <c r="V899" s="447">
        <v>15</v>
      </c>
      <c r="W899" s="447">
        <v>81</v>
      </c>
      <c r="X899" s="233" t="s">
        <v>7757</v>
      </c>
      <c r="Y899" s="447"/>
      <c r="Z899" s="447"/>
      <c r="AA899" s="447"/>
      <c r="AB899" s="447">
        <v>44</v>
      </c>
      <c r="AC899" s="447" t="s">
        <v>1086</v>
      </c>
      <c r="AD899" s="233"/>
      <c r="AE899" s="247">
        <v>7</v>
      </c>
      <c r="AF899" s="239">
        <v>15</v>
      </c>
      <c r="AG899" s="450" t="s">
        <v>7076</v>
      </c>
      <c r="AH899" s="264" t="s">
        <v>4991</v>
      </c>
      <c r="AI899" s="242">
        <v>15</v>
      </c>
      <c r="AJ899" s="451"/>
      <c r="AK899" s="452"/>
      <c r="AL899" s="245"/>
      <c r="AM899" s="451"/>
      <c r="AN899" s="452"/>
      <c r="AO899" s="245"/>
      <c r="AP899" s="451"/>
      <c r="AQ899" s="452"/>
      <c r="AR899" s="245"/>
      <c r="AS899" s="451"/>
      <c r="AT899" s="454"/>
      <c r="AU899" s="247"/>
      <c r="AV899" s="455"/>
      <c r="AW899" s="447"/>
      <c r="AX899" s="399"/>
    </row>
    <row r="900" spans="1:50" s="92" customFormat="1" ht="104" customHeight="1" x14ac:dyDescent="0.25">
      <c r="A900" s="446">
        <v>2997</v>
      </c>
      <c r="B900" s="147" t="s">
        <v>7064</v>
      </c>
      <c r="C900" s="447" t="s">
        <v>7065</v>
      </c>
      <c r="D900" s="233"/>
      <c r="E900" s="448" t="s">
        <v>6000</v>
      </c>
      <c r="F900" s="447" t="s">
        <v>7098</v>
      </c>
      <c r="G900" s="448" t="s">
        <v>7213</v>
      </c>
      <c r="H900" s="447">
        <v>2011</v>
      </c>
      <c r="I900" s="449" t="s">
        <v>7214</v>
      </c>
      <c r="J900" s="232">
        <v>59400</v>
      </c>
      <c r="K900" s="528" t="s">
        <v>6781</v>
      </c>
      <c r="L900" s="449" t="s">
        <v>7070</v>
      </c>
      <c r="M900" s="449" t="s">
        <v>7071</v>
      </c>
      <c r="N900" s="449" t="s">
        <v>7210</v>
      </c>
      <c r="O900" s="449" t="s">
        <v>7211</v>
      </c>
      <c r="P900" s="447" t="s">
        <v>7215</v>
      </c>
      <c r="Q900" s="233" t="s">
        <v>7075</v>
      </c>
      <c r="R900" s="233">
        <v>0</v>
      </c>
      <c r="S900" s="233"/>
      <c r="T900" s="233"/>
      <c r="U900" s="233">
        <v>0</v>
      </c>
      <c r="V900" s="447">
        <v>33</v>
      </c>
      <c r="W900" s="447">
        <v>80</v>
      </c>
      <c r="X900" s="233" t="s">
        <v>7757</v>
      </c>
      <c r="Y900" s="447"/>
      <c r="Z900" s="447"/>
      <c r="AA900" s="447"/>
      <c r="AB900" s="447">
        <v>44</v>
      </c>
      <c r="AC900" s="447" t="s">
        <v>1086</v>
      </c>
      <c r="AD900" s="233"/>
      <c r="AE900" s="247">
        <v>7</v>
      </c>
      <c r="AF900" s="239">
        <v>33</v>
      </c>
      <c r="AG900" s="450" t="s">
        <v>7104</v>
      </c>
      <c r="AH900" s="264" t="s">
        <v>6000</v>
      </c>
      <c r="AI900" s="242">
        <v>33</v>
      </c>
      <c r="AJ900" s="451"/>
      <c r="AK900" s="452"/>
      <c r="AL900" s="245"/>
      <c r="AM900" s="451"/>
      <c r="AN900" s="452"/>
      <c r="AO900" s="245"/>
      <c r="AP900" s="451"/>
      <c r="AQ900" s="452"/>
      <c r="AR900" s="245"/>
      <c r="AS900" s="451"/>
      <c r="AT900" s="454"/>
      <c r="AU900" s="247"/>
      <c r="AV900" s="455"/>
      <c r="AW900" s="447"/>
      <c r="AX900" s="399"/>
    </row>
    <row r="901" spans="1:50" s="92" customFormat="1" ht="104" customHeight="1" x14ac:dyDescent="0.25">
      <c r="A901" s="446">
        <v>2997</v>
      </c>
      <c r="B901" s="147" t="s">
        <v>7064</v>
      </c>
      <c r="C901" s="447" t="s">
        <v>7065</v>
      </c>
      <c r="D901" s="233"/>
      <c r="E901" s="448" t="s">
        <v>4991</v>
      </c>
      <c r="F901" s="447" t="s">
        <v>7077</v>
      </c>
      <c r="G901" s="448" t="s">
        <v>7216</v>
      </c>
      <c r="H901" s="447" t="s">
        <v>7217</v>
      </c>
      <c r="I901" s="449" t="s">
        <v>7218</v>
      </c>
      <c r="J901" s="232">
        <v>211816</v>
      </c>
      <c r="K901" s="528" t="s">
        <v>6781</v>
      </c>
      <c r="L901" s="449" t="s">
        <v>7070</v>
      </c>
      <c r="M901" s="449" t="s">
        <v>7071</v>
      </c>
      <c r="N901" s="449" t="s">
        <v>7219</v>
      </c>
      <c r="O901" s="449" t="s">
        <v>7220</v>
      </c>
      <c r="P901" s="447" t="s">
        <v>7221</v>
      </c>
      <c r="Q901" s="233" t="s">
        <v>7075</v>
      </c>
      <c r="R901" s="233">
        <v>0</v>
      </c>
      <c r="S901" s="233"/>
      <c r="T901" s="233"/>
      <c r="U901" s="233">
        <v>0</v>
      </c>
      <c r="V901" s="447">
        <v>90</v>
      </c>
      <c r="W901" s="447">
        <v>78</v>
      </c>
      <c r="X901" s="233" t="s">
        <v>7757</v>
      </c>
      <c r="Y901" s="447"/>
      <c r="Z901" s="447"/>
      <c r="AA901" s="447"/>
      <c r="AB901" s="447">
        <v>44</v>
      </c>
      <c r="AC901" s="447" t="s">
        <v>1086</v>
      </c>
      <c r="AD901" s="233"/>
      <c r="AE901" s="247">
        <v>8</v>
      </c>
      <c r="AF901" s="239">
        <v>90</v>
      </c>
      <c r="AG901" s="450" t="s">
        <v>7076</v>
      </c>
      <c r="AH901" s="264" t="s">
        <v>4991</v>
      </c>
      <c r="AI901" s="242">
        <v>90</v>
      </c>
      <c r="AJ901" s="451"/>
      <c r="AK901" s="452"/>
      <c r="AL901" s="245"/>
      <c r="AM901" s="451"/>
      <c r="AN901" s="452"/>
      <c r="AO901" s="245"/>
      <c r="AP901" s="451"/>
      <c r="AQ901" s="452"/>
      <c r="AR901" s="245"/>
      <c r="AS901" s="451"/>
      <c r="AT901" s="454"/>
      <c r="AU901" s="247"/>
      <c r="AV901" s="455"/>
      <c r="AW901" s="447"/>
      <c r="AX901" s="399"/>
    </row>
    <row r="902" spans="1:50" s="92" customFormat="1" ht="104" customHeight="1" x14ac:dyDescent="0.25">
      <c r="A902" s="446">
        <v>2997</v>
      </c>
      <c r="B902" s="147" t="s">
        <v>7064</v>
      </c>
      <c r="C902" s="447" t="s">
        <v>7065</v>
      </c>
      <c r="D902" s="233"/>
      <c r="E902" s="448" t="s">
        <v>7222</v>
      </c>
      <c r="F902" s="447" t="s">
        <v>7223</v>
      </c>
      <c r="G902" s="448" t="s">
        <v>7224</v>
      </c>
      <c r="H902" s="447">
        <v>2011</v>
      </c>
      <c r="I902" s="449" t="s">
        <v>7225</v>
      </c>
      <c r="J902" s="232">
        <v>203177</v>
      </c>
      <c r="K902" s="528" t="s">
        <v>6781</v>
      </c>
      <c r="L902" s="449" t="s">
        <v>7070</v>
      </c>
      <c r="M902" s="449" t="s">
        <v>7071</v>
      </c>
      <c r="N902" s="449" t="s">
        <v>7226</v>
      </c>
      <c r="O902" s="449" t="s">
        <v>7227</v>
      </c>
      <c r="P902" s="447" t="s">
        <v>7228</v>
      </c>
      <c r="Q902" s="233" t="s">
        <v>7075</v>
      </c>
      <c r="R902" s="233">
        <v>0</v>
      </c>
      <c r="S902" s="233"/>
      <c r="T902" s="233"/>
      <c r="U902" s="233">
        <v>0</v>
      </c>
      <c r="V902" s="447">
        <v>80</v>
      </c>
      <c r="W902" s="447">
        <v>100</v>
      </c>
      <c r="X902" s="233" t="s">
        <v>7757</v>
      </c>
      <c r="Y902" s="447"/>
      <c r="Z902" s="447"/>
      <c r="AA902" s="447"/>
      <c r="AB902" s="447">
        <v>4</v>
      </c>
      <c r="AC902" s="447" t="s">
        <v>1086</v>
      </c>
      <c r="AD902" s="233"/>
      <c r="AE902" s="247">
        <v>3</v>
      </c>
      <c r="AF902" s="239">
        <v>80</v>
      </c>
      <c r="AG902" s="450" t="s">
        <v>7229</v>
      </c>
      <c r="AH902" s="264" t="s">
        <v>7222</v>
      </c>
      <c r="AI902" s="242">
        <v>80</v>
      </c>
      <c r="AJ902" s="451"/>
      <c r="AK902" s="452"/>
      <c r="AL902" s="245"/>
      <c r="AM902" s="451"/>
      <c r="AN902" s="452"/>
      <c r="AO902" s="245"/>
      <c r="AP902" s="451"/>
      <c r="AQ902" s="452"/>
      <c r="AR902" s="245"/>
      <c r="AS902" s="451"/>
      <c r="AT902" s="454"/>
      <c r="AU902" s="247"/>
      <c r="AV902" s="455"/>
      <c r="AW902" s="447"/>
      <c r="AX902" s="399"/>
    </row>
    <row r="903" spans="1:50" s="92" customFormat="1" ht="104" customHeight="1" x14ac:dyDescent="0.25">
      <c r="A903" s="446">
        <v>2997</v>
      </c>
      <c r="B903" s="147" t="s">
        <v>7064</v>
      </c>
      <c r="C903" s="447" t="s">
        <v>7065</v>
      </c>
      <c r="D903" s="233"/>
      <c r="E903" s="448" t="s">
        <v>4991</v>
      </c>
      <c r="F903" s="447" t="s">
        <v>7077</v>
      </c>
      <c r="G903" s="448" t="s">
        <v>7230</v>
      </c>
      <c r="H903" s="447">
        <v>2012</v>
      </c>
      <c r="I903" s="449" t="s">
        <v>7231</v>
      </c>
      <c r="J903" s="232">
        <v>59745</v>
      </c>
      <c r="K903" s="528" t="s">
        <v>6781</v>
      </c>
      <c r="L903" s="449" t="s">
        <v>7070</v>
      </c>
      <c r="M903" s="449" t="s">
        <v>7071</v>
      </c>
      <c r="N903" s="449" t="s">
        <v>7232</v>
      </c>
      <c r="O903" s="449" t="s">
        <v>7233</v>
      </c>
      <c r="P903" s="447" t="s">
        <v>7234</v>
      </c>
      <c r="Q903" s="233" t="s">
        <v>7075</v>
      </c>
      <c r="R903" s="233">
        <v>0</v>
      </c>
      <c r="S903" s="233"/>
      <c r="T903" s="233"/>
      <c r="U903" s="233">
        <v>0</v>
      </c>
      <c r="V903" s="447">
        <v>30</v>
      </c>
      <c r="W903" s="447">
        <v>77</v>
      </c>
      <c r="X903" s="233" t="s">
        <v>7757</v>
      </c>
      <c r="Y903" s="447"/>
      <c r="Z903" s="447"/>
      <c r="AA903" s="447"/>
      <c r="AB903" s="447">
        <v>47</v>
      </c>
      <c r="AC903" s="447" t="s">
        <v>1086</v>
      </c>
      <c r="AD903" s="233"/>
      <c r="AE903" s="247">
        <v>7</v>
      </c>
      <c r="AF903" s="239">
        <v>30</v>
      </c>
      <c r="AG903" s="450" t="s">
        <v>7076</v>
      </c>
      <c r="AH903" s="264" t="s">
        <v>4991</v>
      </c>
      <c r="AI903" s="242">
        <v>30</v>
      </c>
      <c r="AJ903" s="451"/>
      <c r="AK903" s="452"/>
      <c r="AL903" s="245"/>
      <c r="AM903" s="451"/>
      <c r="AN903" s="452"/>
      <c r="AO903" s="245"/>
      <c r="AP903" s="451"/>
      <c r="AQ903" s="452"/>
      <c r="AR903" s="245"/>
      <c r="AS903" s="451"/>
      <c r="AT903" s="454"/>
      <c r="AU903" s="247"/>
      <c r="AV903" s="455"/>
      <c r="AW903" s="447"/>
      <c r="AX903" s="399"/>
    </row>
    <row r="904" spans="1:50" s="92" customFormat="1" ht="104" customHeight="1" x14ac:dyDescent="0.25">
      <c r="A904" s="446">
        <v>2997</v>
      </c>
      <c r="B904" s="147" t="s">
        <v>7064</v>
      </c>
      <c r="C904" s="447" t="s">
        <v>7235</v>
      </c>
      <c r="D904" s="233"/>
      <c r="E904" s="448" t="s">
        <v>5873</v>
      </c>
      <c r="F904" s="447" t="s">
        <v>5874</v>
      </c>
      <c r="G904" s="448" t="s">
        <v>7236</v>
      </c>
      <c r="H904" s="447">
        <v>2012</v>
      </c>
      <c r="I904" s="449" t="s">
        <v>7237</v>
      </c>
      <c r="J904" s="232">
        <v>65520</v>
      </c>
      <c r="K904" s="528" t="s">
        <v>6781</v>
      </c>
      <c r="L904" s="449" t="s">
        <v>7070</v>
      </c>
      <c r="M904" s="449" t="s">
        <v>7071</v>
      </c>
      <c r="N904" s="449" t="s">
        <v>7238</v>
      </c>
      <c r="O904" s="449" t="s">
        <v>7239</v>
      </c>
      <c r="P904" s="447" t="s">
        <v>7240</v>
      </c>
      <c r="Q904" s="233" t="s">
        <v>7075</v>
      </c>
      <c r="R904" s="233">
        <v>0</v>
      </c>
      <c r="S904" s="233"/>
      <c r="T904" s="233"/>
      <c r="U904" s="233">
        <v>0</v>
      </c>
      <c r="V904" s="447">
        <v>40</v>
      </c>
      <c r="W904" s="447">
        <v>70</v>
      </c>
      <c r="X904" s="233" t="s">
        <v>7757</v>
      </c>
      <c r="Y904" s="447"/>
      <c r="Z904" s="447"/>
      <c r="AA904" s="447"/>
      <c r="AB904" s="447">
        <v>30</v>
      </c>
      <c r="AC904" s="447" t="s">
        <v>1086</v>
      </c>
      <c r="AD904" s="233"/>
      <c r="AE904" s="247">
        <v>5</v>
      </c>
      <c r="AF904" s="239">
        <v>40</v>
      </c>
      <c r="AG904" s="450" t="s">
        <v>7179</v>
      </c>
      <c r="AH904" s="264" t="s">
        <v>5873</v>
      </c>
      <c r="AI904" s="242">
        <v>40</v>
      </c>
      <c r="AJ904" s="451"/>
      <c r="AK904" s="452"/>
      <c r="AL904" s="245"/>
      <c r="AM904" s="451"/>
      <c r="AN904" s="452"/>
      <c r="AO904" s="245"/>
      <c r="AP904" s="451"/>
      <c r="AQ904" s="452"/>
      <c r="AR904" s="245"/>
      <c r="AS904" s="451"/>
      <c r="AT904" s="454"/>
      <c r="AU904" s="247"/>
      <c r="AV904" s="455"/>
      <c r="AW904" s="447"/>
      <c r="AX904" s="399"/>
    </row>
    <row r="905" spans="1:50" s="92" customFormat="1" ht="104" customHeight="1" x14ac:dyDescent="0.25">
      <c r="A905" s="446">
        <v>2997</v>
      </c>
      <c r="B905" s="147" t="s">
        <v>7064</v>
      </c>
      <c r="C905" s="447" t="s">
        <v>7241</v>
      </c>
      <c r="D905" s="233"/>
      <c r="E905" s="448" t="s">
        <v>7131</v>
      </c>
      <c r="F905" s="447" t="s">
        <v>7132</v>
      </c>
      <c r="G905" s="448" t="s">
        <v>7242</v>
      </c>
      <c r="H905" s="447">
        <v>2012</v>
      </c>
      <c r="I905" s="449" t="s">
        <v>7243</v>
      </c>
      <c r="J905" s="232">
        <v>76509</v>
      </c>
      <c r="K905" s="528" t="s">
        <v>6781</v>
      </c>
      <c r="L905" s="449" t="s">
        <v>7070</v>
      </c>
      <c r="M905" s="449" t="s">
        <v>7071</v>
      </c>
      <c r="N905" s="449" t="s">
        <v>7244</v>
      </c>
      <c r="O905" s="449" t="s">
        <v>7245</v>
      </c>
      <c r="P905" s="447" t="s">
        <v>7246</v>
      </c>
      <c r="Q905" s="233" t="s">
        <v>7075</v>
      </c>
      <c r="R905" s="233">
        <v>0</v>
      </c>
      <c r="S905" s="233"/>
      <c r="T905" s="233"/>
      <c r="U905" s="233">
        <v>0</v>
      </c>
      <c r="V905" s="447">
        <v>100</v>
      </c>
      <c r="W905" s="447">
        <v>83</v>
      </c>
      <c r="X905" s="233" t="s">
        <v>7757</v>
      </c>
      <c r="Y905" s="447"/>
      <c r="Z905" s="447"/>
      <c r="AA905" s="447"/>
      <c r="AB905" s="447">
        <v>30</v>
      </c>
      <c r="AC905" s="447" t="s">
        <v>1086</v>
      </c>
      <c r="AD905" s="233"/>
      <c r="AE905" s="247">
        <v>5</v>
      </c>
      <c r="AF905" s="239">
        <v>100</v>
      </c>
      <c r="AG905" s="450" t="s">
        <v>7139</v>
      </c>
      <c r="AH905" s="264" t="s">
        <v>7131</v>
      </c>
      <c r="AI905" s="242">
        <v>100</v>
      </c>
      <c r="AJ905" s="451"/>
      <c r="AK905" s="452"/>
      <c r="AL905" s="245"/>
      <c r="AM905" s="451"/>
      <c r="AN905" s="452"/>
      <c r="AO905" s="245"/>
      <c r="AP905" s="451"/>
      <c r="AQ905" s="452"/>
      <c r="AR905" s="245"/>
      <c r="AS905" s="451"/>
      <c r="AT905" s="454"/>
      <c r="AU905" s="247"/>
      <c r="AV905" s="455"/>
      <c r="AW905" s="447"/>
      <c r="AX905" s="399"/>
    </row>
    <row r="906" spans="1:50" s="92" customFormat="1" ht="104" customHeight="1" x14ac:dyDescent="0.25">
      <c r="A906" s="446">
        <v>2997</v>
      </c>
      <c r="B906" s="147" t="s">
        <v>7064</v>
      </c>
      <c r="C906" s="447" t="s">
        <v>7247</v>
      </c>
      <c r="D906" s="233"/>
      <c r="E906" s="448" t="s">
        <v>4991</v>
      </c>
      <c r="F906" s="447" t="s">
        <v>7077</v>
      </c>
      <c r="G906" s="448" t="s">
        <v>7248</v>
      </c>
      <c r="H906" s="447">
        <v>2012</v>
      </c>
      <c r="I906" s="449" t="s">
        <v>7249</v>
      </c>
      <c r="J906" s="232">
        <v>90000</v>
      </c>
      <c r="K906" s="528" t="s">
        <v>6781</v>
      </c>
      <c r="L906" s="449" t="s">
        <v>7070</v>
      </c>
      <c r="M906" s="449" t="s">
        <v>7071</v>
      </c>
      <c r="N906" s="449" t="s">
        <v>7250</v>
      </c>
      <c r="O906" s="449" t="s">
        <v>7251</v>
      </c>
      <c r="P906" s="447" t="s">
        <v>7252</v>
      </c>
      <c r="Q906" s="233" t="s">
        <v>7075</v>
      </c>
      <c r="R906" s="233">
        <v>0</v>
      </c>
      <c r="S906" s="233"/>
      <c r="T906" s="233"/>
      <c r="U906" s="233">
        <v>0</v>
      </c>
      <c r="V906" s="447">
        <v>45</v>
      </c>
      <c r="W906" s="447">
        <v>67</v>
      </c>
      <c r="X906" s="233" t="s">
        <v>7757</v>
      </c>
      <c r="Y906" s="447"/>
      <c r="Z906" s="447"/>
      <c r="AA906" s="447"/>
      <c r="AB906" s="447">
        <v>4</v>
      </c>
      <c r="AC906" s="447" t="s">
        <v>1086</v>
      </c>
      <c r="AD906" s="233"/>
      <c r="AE906" s="247">
        <v>5</v>
      </c>
      <c r="AF906" s="239">
        <v>45</v>
      </c>
      <c r="AG906" s="450" t="s">
        <v>7076</v>
      </c>
      <c r="AH906" s="264" t="s">
        <v>4991</v>
      </c>
      <c r="AI906" s="242">
        <v>45</v>
      </c>
      <c r="AJ906" s="451"/>
      <c r="AK906" s="452"/>
      <c r="AL906" s="245"/>
      <c r="AM906" s="451"/>
      <c r="AN906" s="452"/>
      <c r="AO906" s="245"/>
      <c r="AP906" s="451"/>
      <c r="AQ906" s="452"/>
      <c r="AR906" s="245"/>
      <c r="AS906" s="451"/>
      <c r="AT906" s="454"/>
      <c r="AU906" s="247"/>
      <c r="AV906" s="455"/>
      <c r="AW906" s="447"/>
      <c r="AX906" s="399"/>
    </row>
    <row r="907" spans="1:50" s="92" customFormat="1" ht="104" customHeight="1" x14ac:dyDescent="0.25">
      <c r="A907" s="446">
        <v>2997</v>
      </c>
      <c r="B907" s="147" t="s">
        <v>7064</v>
      </c>
      <c r="C907" s="447" t="s">
        <v>7253</v>
      </c>
      <c r="D907" s="233"/>
      <c r="E907" s="448" t="s">
        <v>7254</v>
      </c>
      <c r="F907" s="447" t="s">
        <v>7255</v>
      </c>
      <c r="G907" s="448" t="s">
        <v>7256</v>
      </c>
      <c r="H907" s="447">
        <v>2012</v>
      </c>
      <c r="I907" s="449" t="s">
        <v>7257</v>
      </c>
      <c r="J907" s="232">
        <v>228000</v>
      </c>
      <c r="K907" s="528" t="s">
        <v>6781</v>
      </c>
      <c r="L907" s="449" t="s">
        <v>7070</v>
      </c>
      <c r="M907" s="449" t="s">
        <v>7071</v>
      </c>
      <c r="N907" s="449" t="s">
        <v>7258</v>
      </c>
      <c r="O907" s="449" t="s">
        <v>7259</v>
      </c>
      <c r="P907" s="447" t="s">
        <v>7260</v>
      </c>
      <c r="Q907" s="233" t="s">
        <v>7075</v>
      </c>
      <c r="R907" s="233">
        <v>0</v>
      </c>
      <c r="S907" s="233"/>
      <c r="T907" s="233"/>
      <c r="U907" s="233">
        <v>0</v>
      </c>
      <c r="V907" s="447">
        <v>25</v>
      </c>
      <c r="W907" s="447">
        <v>72</v>
      </c>
      <c r="X907" s="233" t="s">
        <v>7757</v>
      </c>
      <c r="Y907" s="447"/>
      <c r="Z907" s="447"/>
      <c r="AA907" s="447"/>
      <c r="AB907" s="447">
        <v>4</v>
      </c>
      <c r="AC907" s="447" t="s">
        <v>1086</v>
      </c>
      <c r="AD907" s="233"/>
      <c r="AE907" s="247">
        <v>5</v>
      </c>
      <c r="AF907" s="239">
        <v>25</v>
      </c>
      <c r="AG907" s="450" t="s">
        <v>7076</v>
      </c>
      <c r="AH907" s="264" t="s">
        <v>7254</v>
      </c>
      <c r="AI907" s="242">
        <v>25</v>
      </c>
      <c r="AJ907" s="451"/>
      <c r="AK907" s="452"/>
      <c r="AL907" s="245"/>
      <c r="AM907" s="451"/>
      <c r="AN907" s="452"/>
      <c r="AO907" s="245"/>
      <c r="AP907" s="451"/>
      <c r="AQ907" s="452"/>
      <c r="AR907" s="245"/>
      <c r="AS907" s="451"/>
      <c r="AT907" s="454"/>
      <c r="AU907" s="247"/>
      <c r="AV907" s="455"/>
      <c r="AW907" s="447"/>
      <c r="AX907" s="399"/>
    </row>
    <row r="908" spans="1:50" s="92" customFormat="1" ht="104" customHeight="1" x14ac:dyDescent="0.25">
      <c r="A908" s="446">
        <v>2997</v>
      </c>
      <c r="B908" s="147" t="s">
        <v>7064</v>
      </c>
      <c r="C908" s="447" t="s">
        <v>7261</v>
      </c>
      <c r="D908" s="233"/>
      <c r="E908" s="448" t="s">
        <v>5406</v>
      </c>
      <c r="F908" s="447" t="s">
        <v>5407</v>
      </c>
      <c r="G908" s="448" t="s">
        <v>7262</v>
      </c>
      <c r="H908" s="447">
        <v>2012</v>
      </c>
      <c r="I908" s="449" t="s">
        <v>7263</v>
      </c>
      <c r="J908" s="232">
        <v>81600</v>
      </c>
      <c r="K908" s="528" t="s">
        <v>6781</v>
      </c>
      <c r="L908" s="449" t="s">
        <v>7070</v>
      </c>
      <c r="M908" s="449" t="s">
        <v>7071</v>
      </c>
      <c r="N908" s="449" t="s">
        <v>7264</v>
      </c>
      <c r="O908" s="449" t="s">
        <v>7265</v>
      </c>
      <c r="P908" s="447" t="s">
        <v>7266</v>
      </c>
      <c r="Q908" s="233" t="s">
        <v>7075</v>
      </c>
      <c r="R908" s="233">
        <v>0</v>
      </c>
      <c r="S908" s="233"/>
      <c r="T908" s="233"/>
      <c r="U908" s="233">
        <v>0</v>
      </c>
      <c r="V908" s="447">
        <v>50</v>
      </c>
      <c r="W908" s="447">
        <v>72</v>
      </c>
      <c r="X908" s="233" t="s">
        <v>7757</v>
      </c>
      <c r="Y908" s="447"/>
      <c r="Z908" s="447"/>
      <c r="AA908" s="447"/>
      <c r="AB908" s="447">
        <v>30</v>
      </c>
      <c r="AC908" s="447" t="s">
        <v>1086</v>
      </c>
      <c r="AD908" s="233"/>
      <c r="AE908" s="247">
        <v>6</v>
      </c>
      <c r="AF908" s="239">
        <v>50</v>
      </c>
      <c r="AG908" s="450" t="s">
        <v>7150</v>
      </c>
      <c r="AH908" s="264" t="s">
        <v>5406</v>
      </c>
      <c r="AI908" s="242">
        <v>50</v>
      </c>
      <c r="AJ908" s="451"/>
      <c r="AK908" s="452"/>
      <c r="AL908" s="245"/>
      <c r="AM908" s="451"/>
      <c r="AN908" s="452"/>
      <c r="AO908" s="245"/>
      <c r="AP908" s="451"/>
      <c r="AQ908" s="452"/>
      <c r="AR908" s="245"/>
      <c r="AS908" s="451"/>
      <c r="AT908" s="454"/>
      <c r="AU908" s="247"/>
      <c r="AV908" s="455"/>
      <c r="AW908" s="447"/>
      <c r="AX908" s="399"/>
    </row>
    <row r="909" spans="1:50" s="92" customFormat="1" ht="104" customHeight="1" x14ac:dyDescent="0.25">
      <c r="A909" s="446">
        <v>2997</v>
      </c>
      <c r="B909" s="147" t="s">
        <v>7064</v>
      </c>
      <c r="C909" s="447" t="s">
        <v>7065</v>
      </c>
      <c r="D909" s="233"/>
      <c r="E909" s="448" t="s">
        <v>4991</v>
      </c>
      <c r="F909" s="447" t="s">
        <v>7077</v>
      </c>
      <c r="G909" s="448" t="s">
        <v>7267</v>
      </c>
      <c r="H909" s="447">
        <v>2010</v>
      </c>
      <c r="I909" s="449" t="s">
        <v>7268</v>
      </c>
      <c r="J909" s="232">
        <v>36301</v>
      </c>
      <c r="K909" s="528" t="s">
        <v>6781</v>
      </c>
      <c r="L909" s="449" t="s">
        <v>7070</v>
      </c>
      <c r="M909" s="449" t="s">
        <v>7071</v>
      </c>
      <c r="N909" s="449" t="s">
        <v>7269</v>
      </c>
      <c r="O909" s="449" t="s">
        <v>7270</v>
      </c>
      <c r="P909" s="447" t="s">
        <v>7271</v>
      </c>
      <c r="Q909" s="233" t="s">
        <v>7075</v>
      </c>
      <c r="R909" s="233">
        <v>0</v>
      </c>
      <c r="S909" s="233"/>
      <c r="T909" s="233"/>
      <c r="U909" s="233">
        <v>0</v>
      </c>
      <c r="V909" s="447">
        <v>19</v>
      </c>
      <c r="W909" s="447">
        <v>49</v>
      </c>
      <c r="X909" s="233" t="s">
        <v>7757</v>
      </c>
      <c r="Y909" s="447"/>
      <c r="Z909" s="447"/>
      <c r="AA909" s="447"/>
      <c r="AB909" s="447">
        <v>44</v>
      </c>
      <c r="AC909" s="447" t="s">
        <v>1086</v>
      </c>
      <c r="AD909" s="233"/>
      <c r="AE909" s="247">
        <v>7</v>
      </c>
      <c r="AF909" s="239">
        <v>19</v>
      </c>
      <c r="AG909" s="450" t="s">
        <v>7076</v>
      </c>
      <c r="AH909" s="264" t="s">
        <v>4991</v>
      </c>
      <c r="AI909" s="242"/>
      <c r="AJ909" s="451"/>
      <c r="AK909" s="452"/>
      <c r="AL909" s="245"/>
      <c r="AM909" s="451"/>
      <c r="AN909" s="452"/>
      <c r="AO909" s="245"/>
      <c r="AP909" s="451"/>
      <c r="AQ909" s="452"/>
      <c r="AR909" s="245"/>
      <c r="AS909" s="451"/>
      <c r="AT909" s="454"/>
      <c r="AU909" s="247"/>
      <c r="AV909" s="455"/>
      <c r="AW909" s="447"/>
      <c r="AX909" s="399"/>
    </row>
    <row r="910" spans="1:50" s="92" customFormat="1" ht="104" customHeight="1" x14ac:dyDescent="0.25">
      <c r="A910" s="446">
        <v>2997</v>
      </c>
      <c r="B910" s="147" t="s">
        <v>7064</v>
      </c>
      <c r="C910" s="447" t="s">
        <v>7065</v>
      </c>
      <c r="D910" s="233"/>
      <c r="E910" s="448" t="s">
        <v>4991</v>
      </c>
      <c r="F910" s="447" t="s">
        <v>7077</v>
      </c>
      <c r="G910" s="448" t="s">
        <v>7272</v>
      </c>
      <c r="H910" s="447">
        <v>2010</v>
      </c>
      <c r="I910" s="449" t="s">
        <v>7273</v>
      </c>
      <c r="J910" s="232">
        <v>16933</v>
      </c>
      <c r="K910" s="528" t="s">
        <v>6781</v>
      </c>
      <c r="L910" s="449" t="s">
        <v>7070</v>
      </c>
      <c r="M910" s="449" t="s">
        <v>7071</v>
      </c>
      <c r="N910" s="449" t="s">
        <v>7269</v>
      </c>
      <c r="O910" s="449" t="s">
        <v>7274</v>
      </c>
      <c r="P910" s="447" t="s">
        <v>7275</v>
      </c>
      <c r="Q910" s="233" t="s">
        <v>7075</v>
      </c>
      <c r="R910" s="233">
        <v>0</v>
      </c>
      <c r="S910" s="233"/>
      <c r="T910" s="233"/>
      <c r="U910" s="233">
        <v>0</v>
      </c>
      <c r="V910" s="447">
        <v>70</v>
      </c>
      <c r="W910" s="447">
        <v>35</v>
      </c>
      <c r="X910" s="233" t="s">
        <v>7757</v>
      </c>
      <c r="Y910" s="447"/>
      <c r="Z910" s="447"/>
      <c r="AA910" s="447"/>
      <c r="AB910" s="447">
        <v>44</v>
      </c>
      <c r="AC910" s="447" t="s">
        <v>1086</v>
      </c>
      <c r="AD910" s="233"/>
      <c r="AE910" s="247">
        <v>7</v>
      </c>
      <c r="AF910" s="239">
        <v>70</v>
      </c>
      <c r="AG910" s="450" t="s">
        <v>7076</v>
      </c>
      <c r="AH910" s="264" t="s">
        <v>4991</v>
      </c>
      <c r="AI910" s="242"/>
      <c r="AJ910" s="451"/>
      <c r="AK910" s="452"/>
      <c r="AL910" s="245"/>
      <c r="AM910" s="451"/>
      <c r="AN910" s="452"/>
      <c r="AO910" s="245"/>
      <c r="AP910" s="451"/>
      <c r="AQ910" s="452"/>
      <c r="AR910" s="245"/>
      <c r="AS910" s="451"/>
      <c r="AT910" s="454"/>
      <c r="AU910" s="247"/>
      <c r="AV910" s="455"/>
      <c r="AW910" s="447"/>
      <c r="AX910" s="399"/>
    </row>
    <row r="911" spans="1:50" s="92" customFormat="1" ht="104" customHeight="1" x14ac:dyDescent="0.25">
      <c r="A911" s="446">
        <v>2997</v>
      </c>
      <c r="B911" s="147" t="s">
        <v>7064</v>
      </c>
      <c r="C911" s="447" t="s">
        <v>7065</v>
      </c>
      <c r="D911" s="233"/>
      <c r="E911" s="448" t="s">
        <v>4991</v>
      </c>
      <c r="F911" s="447" t="s">
        <v>7077</v>
      </c>
      <c r="G911" s="448" t="s">
        <v>7276</v>
      </c>
      <c r="H911" s="447">
        <v>2011</v>
      </c>
      <c r="I911" s="449" t="s">
        <v>7277</v>
      </c>
      <c r="J911" s="232">
        <v>1800</v>
      </c>
      <c r="K911" s="528" t="s">
        <v>6781</v>
      </c>
      <c r="L911" s="449" t="s">
        <v>7070</v>
      </c>
      <c r="M911" s="449" t="s">
        <v>7071</v>
      </c>
      <c r="N911" s="449" t="s">
        <v>7269</v>
      </c>
      <c r="O911" s="449" t="s">
        <v>7274</v>
      </c>
      <c r="P911" s="447" t="s">
        <v>7278</v>
      </c>
      <c r="Q911" s="233" t="s">
        <v>7075</v>
      </c>
      <c r="R911" s="233">
        <v>0</v>
      </c>
      <c r="S911" s="233"/>
      <c r="T911" s="233"/>
      <c r="U911" s="233">
        <v>0</v>
      </c>
      <c r="V911" s="447">
        <v>55</v>
      </c>
      <c r="W911" s="447">
        <v>43</v>
      </c>
      <c r="X911" s="233" t="s">
        <v>7757</v>
      </c>
      <c r="Y911" s="447"/>
      <c r="Z911" s="447"/>
      <c r="AA911" s="447"/>
      <c r="AB911" s="447">
        <v>44</v>
      </c>
      <c r="AC911" s="447" t="s">
        <v>1086</v>
      </c>
      <c r="AD911" s="233"/>
      <c r="AE911" s="247">
        <v>7</v>
      </c>
      <c r="AF911" s="239">
        <v>55</v>
      </c>
      <c r="AG911" s="450" t="s">
        <v>7076</v>
      </c>
      <c r="AH911" s="264" t="s">
        <v>4991</v>
      </c>
      <c r="AI911" s="242"/>
      <c r="AJ911" s="451"/>
      <c r="AK911" s="452"/>
      <c r="AL911" s="245"/>
      <c r="AM911" s="451"/>
      <c r="AN911" s="452"/>
      <c r="AO911" s="245"/>
      <c r="AP911" s="451"/>
      <c r="AQ911" s="452"/>
      <c r="AR911" s="245"/>
      <c r="AS911" s="451"/>
      <c r="AT911" s="454"/>
      <c r="AU911" s="247"/>
      <c r="AV911" s="455"/>
      <c r="AW911" s="447"/>
      <c r="AX911" s="399"/>
    </row>
    <row r="912" spans="1:50" s="92" customFormat="1" ht="104" customHeight="1" x14ac:dyDescent="0.25">
      <c r="A912" s="446">
        <v>2997</v>
      </c>
      <c r="B912" s="147" t="s">
        <v>7064</v>
      </c>
      <c r="C912" s="447" t="s">
        <v>7065</v>
      </c>
      <c r="D912" s="233"/>
      <c r="E912" s="448" t="s">
        <v>4991</v>
      </c>
      <c r="F912" s="447" t="s">
        <v>7077</v>
      </c>
      <c r="G912" s="448" t="s">
        <v>7279</v>
      </c>
      <c r="H912" s="447">
        <v>2011</v>
      </c>
      <c r="I912" s="449" t="s">
        <v>7280</v>
      </c>
      <c r="J912" s="232">
        <v>28342</v>
      </c>
      <c r="K912" s="528" t="s">
        <v>6781</v>
      </c>
      <c r="L912" s="449" t="s">
        <v>7070</v>
      </c>
      <c r="M912" s="449" t="s">
        <v>7071</v>
      </c>
      <c r="N912" s="449" t="s">
        <v>7281</v>
      </c>
      <c r="O912" s="449" t="s">
        <v>7282</v>
      </c>
      <c r="P912" s="447" t="s">
        <v>7283</v>
      </c>
      <c r="Q912" s="233" t="s">
        <v>7075</v>
      </c>
      <c r="R912" s="233">
        <v>0</v>
      </c>
      <c r="S912" s="233"/>
      <c r="T912" s="233"/>
      <c r="U912" s="233">
        <v>0</v>
      </c>
      <c r="V912" s="447">
        <v>80</v>
      </c>
      <c r="W912" s="447">
        <v>29</v>
      </c>
      <c r="X912" s="233" t="s">
        <v>7757</v>
      </c>
      <c r="Y912" s="447"/>
      <c r="Z912" s="447"/>
      <c r="AA912" s="447"/>
      <c r="AB912" s="447">
        <v>44</v>
      </c>
      <c r="AC912" s="447" t="s">
        <v>1086</v>
      </c>
      <c r="AD912" s="233"/>
      <c r="AE912" s="247">
        <v>7</v>
      </c>
      <c r="AF912" s="239">
        <v>80</v>
      </c>
      <c r="AG912" s="450" t="s">
        <v>7076</v>
      </c>
      <c r="AH912" s="264" t="s">
        <v>4991</v>
      </c>
      <c r="AI912" s="242"/>
      <c r="AJ912" s="451"/>
      <c r="AK912" s="452"/>
      <c r="AL912" s="245"/>
      <c r="AM912" s="451"/>
      <c r="AN912" s="452"/>
      <c r="AO912" s="245"/>
      <c r="AP912" s="451"/>
      <c r="AQ912" s="452"/>
      <c r="AR912" s="245"/>
      <c r="AS912" s="451"/>
      <c r="AT912" s="454"/>
      <c r="AU912" s="247"/>
      <c r="AV912" s="455"/>
      <c r="AW912" s="447"/>
      <c r="AX912" s="399"/>
    </row>
    <row r="913" spans="1:50" s="92" customFormat="1" ht="104" customHeight="1" x14ac:dyDescent="0.25">
      <c r="A913" s="446">
        <v>2997</v>
      </c>
      <c r="B913" s="147" t="s">
        <v>7064</v>
      </c>
      <c r="C913" s="447" t="s">
        <v>7065</v>
      </c>
      <c r="D913" s="233"/>
      <c r="E913" s="448" t="s">
        <v>4991</v>
      </c>
      <c r="F913" s="447" t="s">
        <v>7077</v>
      </c>
      <c r="G913" s="448" t="s">
        <v>7083</v>
      </c>
      <c r="H913" s="447">
        <v>2010</v>
      </c>
      <c r="I913" s="449" t="s">
        <v>7084</v>
      </c>
      <c r="J913" s="232">
        <v>118297</v>
      </c>
      <c r="K913" s="528" t="s">
        <v>6781</v>
      </c>
      <c r="L913" s="449" t="s">
        <v>7070</v>
      </c>
      <c r="M913" s="449" t="s">
        <v>7071</v>
      </c>
      <c r="N913" s="449" t="s">
        <v>7085</v>
      </c>
      <c r="O913" s="449" t="s">
        <v>7086</v>
      </c>
      <c r="P913" s="447" t="s">
        <v>7087</v>
      </c>
      <c r="Q913" s="233" t="s">
        <v>7075</v>
      </c>
      <c r="R913" s="233">
        <v>0</v>
      </c>
      <c r="S913" s="233"/>
      <c r="T913" s="233"/>
      <c r="U913" s="233">
        <v>0</v>
      </c>
      <c r="V913" s="447">
        <v>40</v>
      </c>
      <c r="W913" s="447">
        <v>44</v>
      </c>
      <c r="X913" s="233" t="s">
        <v>7757</v>
      </c>
      <c r="Y913" s="447"/>
      <c r="Z913" s="447"/>
      <c r="AA913" s="447"/>
      <c r="AB913" s="447">
        <v>44</v>
      </c>
      <c r="AC913" s="447" t="s">
        <v>1086</v>
      </c>
      <c r="AD913" s="233"/>
      <c r="AE913" s="247">
        <v>7</v>
      </c>
      <c r="AF913" s="239">
        <v>40</v>
      </c>
      <c r="AG913" s="450" t="s">
        <v>7076</v>
      </c>
      <c r="AH913" s="264" t="s">
        <v>4991</v>
      </c>
      <c r="AI913" s="242"/>
      <c r="AJ913" s="451"/>
      <c r="AK913" s="452"/>
      <c r="AL913" s="245"/>
      <c r="AM913" s="451"/>
      <c r="AN913" s="452"/>
      <c r="AO913" s="245"/>
      <c r="AP913" s="451"/>
      <c r="AQ913" s="452"/>
      <c r="AR913" s="245"/>
      <c r="AS913" s="451"/>
      <c r="AT913" s="454"/>
      <c r="AU913" s="247"/>
      <c r="AV913" s="455"/>
      <c r="AW913" s="447"/>
      <c r="AX913" s="399"/>
    </row>
    <row r="914" spans="1:50" s="92" customFormat="1" ht="104" customHeight="1" x14ac:dyDescent="0.25">
      <c r="A914" s="446">
        <v>2997</v>
      </c>
      <c r="B914" s="147" t="s">
        <v>7064</v>
      </c>
      <c r="C914" s="447" t="s">
        <v>7065</v>
      </c>
      <c r="D914" s="233"/>
      <c r="E914" s="448" t="s">
        <v>4991</v>
      </c>
      <c r="F914" s="447" t="s">
        <v>7077</v>
      </c>
      <c r="G914" s="448" t="s">
        <v>7284</v>
      </c>
      <c r="H914" s="447">
        <v>2010</v>
      </c>
      <c r="I914" s="449" t="s">
        <v>7285</v>
      </c>
      <c r="J914" s="232">
        <v>19500</v>
      </c>
      <c r="K914" s="528" t="s">
        <v>6781</v>
      </c>
      <c r="L914" s="449" t="s">
        <v>7070</v>
      </c>
      <c r="M914" s="449" t="s">
        <v>7071</v>
      </c>
      <c r="N914" s="449" t="s">
        <v>7286</v>
      </c>
      <c r="O914" s="449" t="s">
        <v>7287</v>
      </c>
      <c r="P914" s="447" t="s">
        <v>7288</v>
      </c>
      <c r="Q914" s="233" t="s">
        <v>7075</v>
      </c>
      <c r="R914" s="233">
        <v>0</v>
      </c>
      <c r="S914" s="233"/>
      <c r="T914" s="233"/>
      <c r="U914" s="233">
        <v>0</v>
      </c>
      <c r="V914" s="447">
        <v>15</v>
      </c>
      <c r="W914" s="447">
        <v>38</v>
      </c>
      <c r="X914" s="233" t="s">
        <v>7757</v>
      </c>
      <c r="Y914" s="447"/>
      <c r="Z914" s="447"/>
      <c r="AA914" s="447"/>
      <c r="AB914" s="447">
        <v>4</v>
      </c>
      <c r="AC914" s="447" t="s">
        <v>1086</v>
      </c>
      <c r="AD914" s="233"/>
      <c r="AE914" s="247">
        <v>7</v>
      </c>
      <c r="AF914" s="239">
        <v>15</v>
      </c>
      <c r="AG914" s="450" t="s">
        <v>7076</v>
      </c>
      <c r="AH914" s="264" t="s">
        <v>4991</v>
      </c>
      <c r="AI914" s="242"/>
      <c r="AJ914" s="451"/>
      <c r="AK914" s="452"/>
      <c r="AL914" s="245"/>
      <c r="AM914" s="451"/>
      <c r="AN914" s="452"/>
      <c r="AO914" s="245"/>
      <c r="AP914" s="451"/>
      <c r="AQ914" s="452"/>
      <c r="AR914" s="245"/>
      <c r="AS914" s="451"/>
      <c r="AT914" s="454"/>
      <c r="AU914" s="247"/>
      <c r="AV914" s="455"/>
      <c r="AW914" s="447"/>
      <c r="AX914" s="399"/>
    </row>
    <row r="915" spans="1:50" s="92" customFormat="1" ht="104" customHeight="1" x14ac:dyDescent="0.25">
      <c r="A915" s="446">
        <v>2997</v>
      </c>
      <c r="B915" s="147" t="s">
        <v>7064</v>
      </c>
      <c r="C915" s="447" t="s">
        <v>7065</v>
      </c>
      <c r="D915" s="233"/>
      <c r="E915" s="448" t="s">
        <v>7110</v>
      </c>
      <c r="F915" s="447" t="s">
        <v>7111</v>
      </c>
      <c r="G915" s="448" t="s">
        <v>7289</v>
      </c>
      <c r="H915" s="447">
        <v>2011</v>
      </c>
      <c r="I915" s="449" t="s">
        <v>7290</v>
      </c>
      <c r="J915" s="232">
        <v>1537</v>
      </c>
      <c r="K915" s="528" t="s">
        <v>6781</v>
      </c>
      <c r="L915" s="449" t="s">
        <v>7070</v>
      </c>
      <c r="M915" s="449" t="s">
        <v>7071</v>
      </c>
      <c r="N915" s="449" t="s">
        <v>7291</v>
      </c>
      <c r="O915" s="449" t="s">
        <v>7292</v>
      </c>
      <c r="P915" s="447" t="s">
        <v>7293</v>
      </c>
      <c r="Q915" s="233" t="s">
        <v>7075</v>
      </c>
      <c r="R915" s="233">
        <v>0</v>
      </c>
      <c r="S915" s="233"/>
      <c r="T915" s="233"/>
      <c r="U915" s="233">
        <v>0</v>
      </c>
      <c r="V915" s="447">
        <v>90</v>
      </c>
      <c r="W915" s="447">
        <v>52</v>
      </c>
      <c r="X915" s="233" t="s">
        <v>7757</v>
      </c>
      <c r="Y915" s="447"/>
      <c r="Z915" s="447"/>
      <c r="AA915" s="447"/>
      <c r="AB915" s="447">
        <v>4</v>
      </c>
      <c r="AC915" s="447" t="s">
        <v>1086</v>
      </c>
      <c r="AD915" s="233"/>
      <c r="AE915" s="247">
        <v>5</v>
      </c>
      <c r="AF915" s="239">
        <v>90</v>
      </c>
      <c r="AG915" s="450" t="s">
        <v>7104</v>
      </c>
      <c r="AH915" s="264" t="s">
        <v>7110</v>
      </c>
      <c r="AI915" s="242"/>
      <c r="AJ915" s="451"/>
      <c r="AK915" s="452"/>
      <c r="AL915" s="245"/>
      <c r="AM915" s="451"/>
      <c r="AN915" s="452"/>
      <c r="AO915" s="245"/>
      <c r="AP915" s="451"/>
      <c r="AQ915" s="452"/>
      <c r="AR915" s="245"/>
      <c r="AS915" s="451"/>
      <c r="AT915" s="454"/>
      <c r="AU915" s="247"/>
      <c r="AV915" s="455"/>
      <c r="AW915" s="447"/>
      <c r="AX915" s="399"/>
    </row>
    <row r="916" spans="1:50" s="92" customFormat="1" ht="104" customHeight="1" x14ac:dyDescent="0.25">
      <c r="A916" s="446">
        <v>2997</v>
      </c>
      <c r="B916" s="147" t="s">
        <v>7064</v>
      </c>
      <c r="C916" s="447" t="s">
        <v>7065</v>
      </c>
      <c r="D916" s="233"/>
      <c r="E916" s="448" t="s">
        <v>7110</v>
      </c>
      <c r="F916" s="447" t="s">
        <v>7111</v>
      </c>
      <c r="G916" s="448" t="s">
        <v>7294</v>
      </c>
      <c r="H916" s="447" t="s">
        <v>3891</v>
      </c>
      <c r="I916" s="449" t="s">
        <v>7295</v>
      </c>
      <c r="J916" s="232">
        <v>5364</v>
      </c>
      <c r="K916" s="528" t="s">
        <v>6781</v>
      </c>
      <c r="L916" s="449" t="s">
        <v>7070</v>
      </c>
      <c r="M916" s="449" t="s">
        <v>7071</v>
      </c>
      <c r="N916" s="449" t="s">
        <v>7296</v>
      </c>
      <c r="O916" s="449" t="s">
        <v>7297</v>
      </c>
      <c r="P916" s="447" t="s">
        <v>7298</v>
      </c>
      <c r="Q916" s="233" t="s">
        <v>7075</v>
      </c>
      <c r="R916" s="233">
        <v>0</v>
      </c>
      <c r="S916" s="233"/>
      <c r="T916" s="233"/>
      <c r="U916" s="233">
        <v>0</v>
      </c>
      <c r="V916" s="447">
        <v>80</v>
      </c>
      <c r="W916" s="447">
        <v>47</v>
      </c>
      <c r="X916" s="233" t="s">
        <v>7757</v>
      </c>
      <c r="Y916" s="447"/>
      <c r="Z916" s="447"/>
      <c r="AA916" s="447"/>
      <c r="AB916" s="447">
        <v>4</v>
      </c>
      <c r="AC916" s="447" t="s">
        <v>1086</v>
      </c>
      <c r="AD916" s="233"/>
      <c r="AE916" s="247">
        <v>5</v>
      </c>
      <c r="AF916" s="239">
        <v>80</v>
      </c>
      <c r="AG916" s="450" t="s">
        <v>7104</v>
      </c>
      <c r="AH916" s="264" t="s">
        <v>7110</v>
      </c>
      <c r="AI916" s="242"/>
      <c r="AJ916" s="451"/>
      <c r="AK916" s="452"/>
      <c r="AL916" s="245"/>
      <c r="AM916" s="451"/>
      <c r="AN916" s="452"/>
      <c r="AO916" s="245"/>
      <c r="AP916" s="451"/>
      <c r="AQ916" s="452"/>
      <c r="AR916" s="245"/>
      <c r="AS916" s="451"/>
      <c r="AT916" s="454"/>
      <c r="AU916" s="247"/>
      <c r="AV916" s="455"/>
      <c r="AW916" s="447"/>
      <c r="AX916" s="399"/>
    </row>
    <row r="917" spans="1:50" s="92" customFormat="1" ht="104" customHeight="1" x14ac:dyDescent="0.25">
      <c r="A917" s="446">
        <v>2997</v>
      </c>
      <c r="B917" s="147" t="s">
        <v>7064</v>
      </c>
      <c r="C917" s="447" t="s">
        <v>7065</v>
      </c>
      <c r="D917" s="233"/>
      <c r="E917" s="448" t="s">
        <v>7110</v>
      </c>
      <c r="F917" s="447" t="s">
        <v>7111</v>
      </c>
      <c r="G917" s="448" t="s">
        <v>7299</v>
      </c>
      <c r="H917" s="447">
        <v>2011</v>
      </c>
      <c r="I917" s="449" t="s">
        <v>7300</v>
      </c>
      <c r="J917" s="232">
        <v>8106</v>
      </c>
      <c r="K917" s="528" t="s">
        <v>6781</v>
      </c>
      <c r="L917" s="449" t="s">
        <v>7070</v>
      </c>
      <c r="M917" s="449" t="s">
        <v>7071</v>
      </c>
      <c r="N917" s="449" t="s">
        <v>7301</v>
      </c>
      <c r="O917" s="449" t="s">
        <v>7302</v>
      </c>
      <c r="P917" s="447" t="s">
        <v>7303</v>
      </c>
      <c r="Q917" s="233" t="s">
        <v>7075</v>
      </c>
      <c r="R917" s="233">
        <v>0</v>
      </c>
      <c r="S917" s="233"/>
      <c r="T917" s="233"/>
      <c r="U917" s="233">
        <v>0</v>
      </c>
      <c r="V917" s="447">
        <v>90</v>
      </c>
      <c r="W917" s="447">
        <v>52</v>
      </c>
      <c r="X917" s="233" t="s">
        <v>7757</v>
      </c>
      <c r="Y917" s="447"/>
      <c r="Z917" s="447"/>
      <c r="AA917" s="447"/>
      <c r="AB917" s="447">
        <v>4</v>
      </c>
      <c r="AC917" s="447" t="s">
        <v>1086</v>
      </c>
      <c r="AD917" s="233"/>
      <c r="AE917" s="247">
        <v>5</v>
      </c>
      <c r="AF917" s="239">
        <v>90</v>
      </c>
      <c r="AG917" s="450" t="s">
        <v>7104</v>
      </c>
      <c r="AH917" s="264" t="s">
        <v>7110</v>
      </c>
      <c r="AI917" s="242"/>
      <c r="AJ917" s="451"/>
      <c r="AK917" s="452"/>
      <c r="AL917" s="245"/>
      <c r="AM917" s="451"/>
      <c r="AN917" s="452"/>
      <c r="AO917" s="245"/>
      <c r="AP917" s="451"/>
      <c r="AQ917" s="452"/>
      <c r="AR917" s="245"/>
      <c r="AS917" s="451"/>
      <c r="AT917" s="454"/>
      <c r="AU917" s="247"/>
      <c r="AV917" s="455"/>
      <c r="AW917" s="447"/>
      <c r="AX917" s="399"/>
    </row>
    <row r="918" spans="1:50" s="92" customFormat="1" ht="104" customHeight="1" x14ac:dyDescent="0.25">
      <c r="A918" s="446">
        <v>2997</v>
      </c>
      <c r="B918" s="147" t="s">
        <v>7064</v>
      </c>
      <c r="C918" s="447" t="s">
        <v>7065</v>
      </c>
      <c r="D918" s="233"/>
      <c r="E918" s="448" t="s">
        <v>7124</v>
      </c>
      <c r="F918" s="447" t="s">
        <v>7125</v>
      </c>
      <c r="G918" s="448" t="s">
        <v>7304</v>
      </c>
      <c r="H918" s="447">
        <v>2010</v>
      </c>
      <c r="I918" s="449" t="s">
        <v>7305</v>
      </c>
      <c r="J918" s="232">
        <v>9221</v>
      </c>
      <c r="K918" s="528" t="s">
        <v>6781</v>
      </c>
      <c r="L918" s="449" t="s">
        <v>7070</v>
      </c>
      <c r="M918" s="449" t="s">
        <v>7071</v>
      </c>
      <c r="N918" s="449" t="s">
        <v>7306</v>
      </c>
      <c r="O918" s="449" t="s">
        <v>7307</v>
      </c>
      <c r="P918" s="447" t="s">
        <v>7308</v>
      </c>
      <c r="Q918" s="233" t="s">
        <v>7075</v>
      </c>
      <c r="R918" s="233">
        <v>0</v>
      </c>
      <c r="S918" s="233"/>
      <c r="T918" s="233"/>
      <c r="U918" s="233">
        <v>0</v>
      </c>
      <c r="V918" s="447">
        <v>80</v>
      </c>
      <c r="W918" s="447">
        <v>42</v>
      </c>
      <c r="X918" s="233" t="s">
        <v>7757</v>
      </c>
      <c r="Y918" s="447"/>
      <c r="Z918" s="447"/>
      <c r="AA918" s="447"/>
      <c r="AB918" s="447">
        <v>30</v>
      </c>
      <c r="AC918" s="447" t="s">
        <v>1086</v>
      </c>
      <c r="AD918" s="233"/>
      <c r="AE918" s="247">
        <v>7</v>
      </c>
      <c r="AF918" s="239">
        <v>80</v>
      </c>
      <c r="AG918" s="450" t="s">
        <v>7104</v>
      </c>
      <c r="AH918" s="264" t="s">
        <v>7124</v>
      </c>
      <c r="AI918" s="242"/>
      <c r="AJ918" s="451"/>
      <c r="AK918" s="452"/>
      <c r="AL918" s="245"/>
      <c r="AM918" s="451"/>
      <c r="AN918" s="452"/>
      <c r="AO918" s="245"/>
      <c r="AP918" s="451"/>
      <c r="AQ918" s="452"/>
      <c r="AR918" s="245"/>
      <c r="AS918" s="451"/>
      <c r="AT918" s="454"/>
      <c r="AU918" s="247"/>
      <c r="AV918" s="455"/>
      <c r="AW918" s="447"/>
      <c r="AX918" s="399"/>
    </row>
    <row r="919" spans="1:50" s="92" customFormat="1" ht="104" customHeight="1" x14ac:dyDescent="0.25">
      <c r="A919" s="446">
        <v>2997</v>
      </c>
      <c r="B919" s="147" t="s">
        <v>7064</v>
      </c>
      <c r="C919" s="447" t="s">
        <v>7065</v>
      </c>
      <c r="D919" s="233"/>
      <c r="E919" s="448" t="s">
        <v>7124</v>
      </c>
      <c r="F919" s="447" t="s">
        <v>7125</v>
      </c>
      <c r="G919" s="448" t="s">
        <v>7279</v>
      </c>
      <c r="H919" s="447">
        <v>2010</v>
      </c>
      <c r="I919" s="449" t="s">
        <v>7309</v>
      </c>
      <c r="J919" s="232">
        <v>7800</v>
      </c>
      <c r="K919" s="528" t="s">
        <v>6781</v>
      </c>
      <c r="L919" s="449" t="s">
        <v>7070</v>
      </c>
      <c r="M919" s="449" t="s">
        <v>7071</v>
      </c>
      <c r="N919" s="449" t="s">
        <v>7310</v>
      </c>
      <c r="O919" s="449" t="s">
        <v>7311</v>
      </c>
      <c r="P919" s="447" t="s">
        <v>7312</v>
      </c>
      <c r="Q919" s="233" t="s">
        <v>7075</v>
      </c>
      <c r="R919" s="233">
        <v>0</v>
      </c>
      <c r="S919" s="233"/>
      <c r="T919" s="233"/>
      <c r="U919" s="233">
        <v>0</v>
      </c>
      <c r="V919" s="447">
        <v>70</v>
      </c>
      <c r="W919" s="447">
        <v>72</v>
      </c>
      <c r="X919" s="233" t="s">
        <v>7757</v>
      </c>
      <c r="Y919" s="447"/>
      <c r="Z919" s="447"/>
      <c r="AA919" s="447"/>
      <c r="AB919" s="447">
        <v>4</v>
      </c>
      <c r="AC919" s="447" t="s">
        <v>1086</v>
      </c>
      <c r="AD919" s="233"/>
      <c r="AE919" s="247">
        <v>5</v>
      </c>
      <c r="AF919" s="239">
        <v>80</v>
      </c>
      <c r="AG919" s="450" t="s">
        <v>7104</v>
      </c>
      <c r="AH919" s="264" t="s">
        <v>7124</v>
      </c>
      <c r="AI919" s="242"/>
      <c r="AJ919" s="451"/>
      <c r="AK919" s="452"/>
      <c r="AL919" s="245"/>
      <c r="AM919" s="451"/>
      <c r="AN919" s="452"/>
      <c r="AO919" s="245"/>
      <c r="AP919" s="451"/>
      <c r="AQ919" s="452"/>
      <c r="AR919" s="245"/>
      <c r="AS919" s="451"/>
      <c r="AT919" s="454"/>
      <c r="AU919" s="247"/>
      <c r="AV919" s="455"/>
      <c r="AW919" s="447"/>
      <c r="AX919" s="399"/>
    </row>
    <row r="920" spans="1:50" s="92" customFormat="1" ht="104" customHeight="1" x14ac:dyDescent="0.25">
      <c r="A920" s="446">
        <v>2997</v>
      </c>
      <c r="B920" s="147" t="s">
        <v>7064</v>
      </c>
      <c r="C920" s="447" t="s">
        <v>7065</v>
      </c>
      <c r="D920" s="233"/>
      <c r="E920" s="448" t="s">
        <v>7124</v>
      </c>
      <c r="F920" s="447" t="s">
        <v>7125</v>
      </c>
      <c r="G920" s="448" t="s">
        <v>7313</v>
      </c>
      <c r="H920" s="447">
        <v>2010</v>
      </c>
      <c r="I920" s="449" t="s">
        <v>92</v>
      </c>
      <c r="J920" s="232">
        <v>7758</v>
      </c>
      <c r="K920" s="528" t="s">
        <v>6781</v>
      </c>
      <c r="L920" s="449" t="s">
        <v>7070</v>
      </c>
      <c r="M920" s="449" t="s">
        <v>7071</v>
      </c>
      <c r="N920" s="449" t="s">
        <v>7314</v>
      </c>
      <c r="O920" s="449" t="s">
        <v>7315</v>
      </c>
      <c r="P920" s="447" t="s">
        <v>7316</v>
      </c>
      <c r="Q920" s="233" t="s">
        <v>7075</v>
      </c>
      <c r="R920" s="233">
        <v>0</v>
      </c>
      <c r="S920" s="233"/>
      <c r="T920" s="233"/>
      <c r="U920" s="233">
        <v>0</v>
      </c>
      <c r="V920" s="447">
        <v>95</v>
      </c>
      <c r="W920" s="447">
        <v>51</v>
      </c>
      <c r="X920" s="233" t="s">
        <v>7757</v>
      </c>
      <c r="Y920" s="447"/>
      <c r="Z920" s="447"/>
      <c r="AA920" s="447"/>
      <c r="AB920" s="447">
        <v>30</v>
      </c>
      <c r="AC920" s="447" t="s">
        <v>1086</v>
      </c>
      <c r="AD920" s="233"/>
      <c r="AE920" s="247">
        <v>7</v>
      </c>
      <c r="AF920" s="239">
        <v>100</v>
      </c>
      <c r="AG920" s="450" t="s">
        <v>7104</v>
      </c>
      <c r="AH920" s="264" t="s">
        <v>7124</v>
      </c>
      <c r="AI920" s="242"/>
      <c r="AJ920" s="451"/>
      <c r="AK920" s="452"/>
      <c r="AL920" s="245"/>
      <c r="AM920" s="451"/>
      <c r="AN920" s="452"/>
      <c r="AO920" s="245"/>
      <c r="AP920" s="451"/>
      <c r="AQ920" s="452"/>
      <c r="AR920" s="245"/>
      <c r="AS920" s="451"/>
      <c r="AT920" s="454"/>
      <c r="AU920" s="247"/>
      <c r="AV920" s="455"/>
      <c r="AW920" s="447"/>
      <c r="AX920" s="399"/>
    </row>
    <row r="921" spans="1:50" s="92" customFormat="1" ht="104" customHeight="1" x14ac:dyDescent="0.25">
      <c r="A921" s="446">
        <v>2997</v>
      </c>
      <c r="B921" s="147" t="s">
        <v>7064</v>
      </c>
      <c r="C921" s="447" t="s">
        <v>7065</v>
      </c>
      <c r="D921" s="233"/>
      <c r="E921" s="448" t="s">
        <v>7124</v>
      </c>
      <c r="F921" s="447" t="s">
        <v>7125</v>
      </c>
      <c r="G921" s="448" t="s">
        <v>7317</v>
      </c>
      <c r="H921" s="447">
        <v>2010</v>
      </c>
      <c r="I921" s="449" t="s">
        <v>7318</v>
      </c>
      <c r="J921" s="232">
        <v>5227</v>
      </c>
      <c r="K921" s="528" t="s">
        <v>6781</v>
      </c>
      <c r="L921" s="449" t="s">
        <v>7070</v>
      </c>
      <c r="M921" s="449" t="s">
        <v>7071</v>
      </c>
      <c r="N921" s="449" t="s">
        <v>7319</v>
      </c>
      <c r="O921" s="449" t="s">
        <v>7320</v>
      </c>
      <c r="P921" s="447" t="s">
        <v>7321</v>
      </c>
      <c r="Q921" s="233" t="s">
        <v>7075</v>
      </c>
      <c r="R921" s="233">
        <v>0</v>
      </c>
      <c r="S921" s="233"/>
      <c r="T921" s="233"/>
      <c r="U921" s="233">
        <v>0</v>
      </c>
      <c r="V921" s="447">
        <v>70</v>
      </c>
      <c r="W921" s="447">
        <v>50</v>
      </c>
      <c r="X921" s="233" t="s">
        <v>7757</v>
      </c>
      <c r="Y921" s="447"/>
      <c r="Z921" s="447"/>
      <c r="AA921" s="447"/>
      <c r="AB921" s="447">
        <v>4</v>
      </c>
      <c r="AC921" s="447" t="s">
        <v>1086</v>
      </c>
      <c r="AD921" s="233"/>
      <c r="AE921" s="247">
        <v>5</v>
      </c>
      <c r="AF921" s="239">
        <v>70</v>
      </c>
      <c r="AG921" s="450" t="s">
        <v>7104</v>
      </c>
      <c r="AH921" s="264" t="s">
        <v>7124</v>
      </c>
      <c r="AI921" s="242"/>
      <c r="AJ921" s="451"/>
      <c r="AK921" s="452"/>
      <c r="AL921" s="245"/>
      <c r="AM921" s="451"/>
      <c r="AN921" s="452"/>
      <c r="AO921" s="245"/>
      <c r="AP921" s="451"/>
      <c r="AQ921" s="452"/>
      <c r="AR921" s="245"/>
      <c r="AS921" s="451"/>
      <c r="AT921" s="454"/>
      <c r="AU921" s="247"/>
      <c r="AV921" s="455"/>
      <c r="AW921" s="447"/>
      <c r="AX921" s="399"/>
    </row>
    <row r="922" spans="1:50" s="92" customFormat="1" ht="104" customHeight="1" x14ac:dyDescent="0.25">
      <c r="A922" s="446">
        <v>2997</v>
      </c>
      <c r="B922" s="147" t="s">
        <v>7064</v>
      </c>
      <c r="C922" s="447" t="s">
        <v>7065</v>
      </c>
      <c r="D922" s="233"/>
      <c r="E922" s="448" t="s">
        <v>7124</v>
      </c>
      <c r="F922" s="447" t="s">
        <v>7125</v>
      </c>
      <c r="G922" s="448" t="s">
        <v>7322</v>
      </c>
      <c r="H922" s="447">
        <v>2010</v>
      </c>
      <c r="I922" s="449" t="s">
        <v>7323</v>
      </c>
      <c r="J922" s="232">
        <v>29904</v>
      </c>
      <c r="K922" s="528" t="s">
        <v>6781</v>
      </c>
      <c r="L922" s="449" t="s">
        <v>7070</v>
      </c>
      <c r="M922" s="449" t="s">
        <v>7071</v>
      </c>
      <c r="N922" s="449" t="s">
        <v>7324</v>
      </c>
      <c r="O922" s="449" t="s">
        <v>7325</v>
      </c>
      <c r="P922" s="447" t="s">
        <v>7326</v>
      </c>
      <c r="Q922" s="233" t="s">
        <v>7075</v>
      </c>
      <c r="R922" s="233">
        <v>0</v>
      </c>
      <c r="S922" s="233"/>
      <c r="T922" s="233"/>
      <c r="U922" s="233">
        <v>0</v>
      </c>
      <c r="V922" s="447">
        <v>95</v>
      </c>
      <c r="W922" s="447">
        <v>62</v>
      </c>
      <c r="X922" s="233" t="s">
        <v>7757</v>
      </c>
      <c r="Y922" s="447"/>
      <c r="Z922" s="447"/>
      <c r="AA922" s="447"/>
      <c r="AB922" s="447">
        <v>4</v>
      </c>
      <c r="AC922" s="447" t="s">
        <v>1086</v>
      </c>
      <c r="AD922" s="233"/>
      <c r="AE922" s="247">
        <v>5</v>
      </c>
      <c r="AF922" s="239">
        <v>95</v>
      </c>
      <c r="AG922" s="450" t="s">
        <v>7104</v>
      </c>
      <c r="AH922" s="264" t="s">
        <v>7124</v>
      </c>
      <c r="AI922" s="242"/>
      <c r="AJ922" s="451"/>
      <c r="AK922" s="452"/>
      <c r="AL922" s="245"/>
      <c r="AM922" s="451"/>
      <c r="AN922" s="452"/>
      <c r="AO922" s="245"/>
      <c r="AP922" s="451"/>
      <c r="AQ922" s="452"/>
      <c r="AR922" s="245"/>
      <c r="AS922" s="451"/>
      <c r="AT922" s="454"/>
      <c r="AU922" s="247"/>
      <c r="AV922" s="455"/>
      <c r="AW922" s="447"/>
      <c r="AX922" s="399"/>
    </row>
    <row r="923" spans="1:50" s="92" customFormat="1" ht="104" customHeight="1" x14ac:dyDescent="0.25">
      <c r="A923" s="446">
        <v>2997</v>
      </c>
      <c r="B923" s="147" t="s">
        <v>7064</v>
      </c>
      <c r="C923" s="447" t="s">
        <v>7065</v>
      </c>
      <c r="D923" s="233"/>
      <c r="E923" s="448" t="s">
        <v>7124</v>
      </c>
      <c r="F923" s="447" t="s">
        <v>7125</v>
      </c>
      <c r="G923" s="448" t="s">
        <v>7327</v>
      </c>
      <c r="H923" s="447">
        <v>2010</v>
      </c>
      <c r="I923" s="449" t="s">
        <v>7328</v>
      </c>
      <c r="J923" s="232">
        <v>4190</v>
      </c>
      <c r="K923" s="528" t="s">
        <v>6781</v>
      </c>
      <c r="L923" s="449" t="s">
        <v>7070</v>
      </c>
      <c r="M923" s="449" t="s">
        <v>7071</v>
      </c>
      <c r="N923" s="449" t="s">
        <v>7329</v>
      </c>
      <c r="O923" s="449" t="s">
        <v>7330</v>
      </c>
      <c r="P923" s="447" t="s">
        <v>7331</v>
      </c>
      <c r="Q923" s="233" t="s">
        <v>7075</v>
      </c>
      <c r="R923" s="233">
        <v>0</v>
      </c>
      <c r="S923" s="233"/>
      <c r="T923" s="233"/>
      <c r="U923" s="233">
        <v>0</v>
      </c>
      <c r="V923" s="447">
        <v>50</v>
      </c>
      <c r="W923" s="447">
        <v>70</v>
      </c>
      <c r="X923" s="233" t="s">
        <v>7757</v>
      </c>
      <c r="Y923" s="447"/>
      <c r="Z923" s="447"/>
      <c r="AA923" s="447"/>
      <c r="AB923" s="447">
        <v>4</v>
      </c>
      <c r="AC923" s="447" t="s">
        <v>1086</v>
      </c>
      <c r="AD923" s="233"/>
      <c r="AE923" s="247">
        <v>7</v>
      </c>
      <c r="AF923" s="239">
        <v>50</v>
      </c>
      <c r="AG923" s="450" t="s">
        <v>7104</v>
      </c>
      <c r="AH923" s="264" t="s">
        <v>7124</v>
      </c>
      <c r="AI923" s="242"/>
      <c r="AJ923" s="451"/>
      <c r="AK923" s="452"/>
      <c r="AL923" s="245"/>
      <c r="AM923" s="451"/>
      <c r="AN923" s="452"/>
      <c r="AO923" s="245"/>
      <c r="AP923" s="451"/>
      <c r="AQ923" s="452"/>
      <c r="AR923" s="245"/>
      <c r="AS923" s="451"/>
      <c r="AT923" s="454"/>
      <c r="AU923" s="247"/>
      <c r="AV923" s="455"/>
      <c r="AW923" s="447"/>
      <c r="AX923" s="399"/>
    </row>
    <row r="924" spans="1:50" s="92" customFormat="1" ht="104" customHeight="1" x14ac:dyDescent="0.25">
      <c r="A924" s="446">
        <v>2997</v>
      </c>
      <c r="B924" s="147" t="s">
        <v>7064</v>
      </c>
      <c r="C924" s="447" t="s">
        <v>7065</v>
      </c>
      <c r="D924" s="233"/>
      <c r="E924" s="448" t="s">
        <v>7124</v>
      </c>
      <c r="F924" s="447" t="s">
        <v>7125</v>
      </c>
      <c r="G924" s="448" t="s">
        <v>7332</v>
      </c>
      <c r="H924" s="447">
        <v>2011</v>
      </c>
      <c r="I924" s="449" t="s">
        <v>7333</v>
      </c>
      <c r="J924" s="232">
        <v>3056</v>
      </c>
      <c r="K924" s="528" t="s">
        <v>6781</v>
      </c>
      <c r="L924" s="449" t="s">
        <v>7070</v>
      </c>
      <c r="M924" s="449" t="s">
        <v>7071</v>
      </c>
      <c r="N924" s="449" t="s">
        <v>7334</v>
      </c>
      <c r="O924" s="449" t="s">
        <v>7335</v>
      </c>
      <c r="P924" s="447" t="s">
        <v>7336</v>
      </c>
      <c r="Q924" s="233" t="s">
        <v>7075</v>
      </c>
      <c r="R924" s="233">
        <v>0</v>
      </c>
      <c r="S924" s="233"/>
      <c r="T924" s="233"/>
      <c r="U924" s="233">
        <v>0</v>
      </c>
      <c r="V924" s="447">
        <v>100</v>
      </c>
      <c r="W924" s="447">
        <v>28</v>
      </c>
      <c r="X924" s="233" t="s">
        <v>7757</v>
      </c>
      <c r="Y924" s="447"/>
      <c r="Z924" s="447"/>
      <c r="AA924" s="447"/>
      <c r="AB924" s="447">
        <v>30</v>
      </c>
      <c r="AC924" s="447" t="s">
        <v>1086</v>
      </c>
      <c r="AD924" s="233"/>
      <c r="AE924" s="247">
        <v>6</v>
      </c>
      <c r="AF924" s="239">
        <v>85</v>
      </c>
      <c r="AG924" s="450" t="s">
        <v>7104</v>
      </c>
      <c r="AH924" s="264" t="s">
        <v>7124</v>
      </c>
      <c r="AI924" s="242"/>
      <c r="AJ924" s="451"/>
      <c r="AK924" s="452"/>
      <c r="AL924" s="245"/>
      <c r="AM924" s="451"/>
      <c r="AN924" s="452"/>
      <c r="AO924" s="245"/>
      <c r="AP924" s="451"/>
      <c r="AQ924" s="452"/>
      <c r="AR924" s="245"/>
      <c r="AS924" s="451"/>
      <c r="AT924" s="454"/>
      <c r="AU924" s="247"/>
      <c r="AV924" s="455"/>
      <c r="AW924" s="447"/>
      <c r="AX924" s="399"/>
    </row>
    <row r="925" spans="1:50" s="92" customFormat="1" ht="104" customHeight="1" x14ac:dyDescent="0.25">
      <c r="A925" s="446">
        <v>2997</v>
      </c>
      <c r="B925" s="147" t="s">
        <v>7064</v>
      </c>
      <c r="C925" s="447" t="s">
        <v>7065</v>
      </c>
      <c r="D925" s="233"/>
      <c r="E925" s="448" t="s">
        <v>7337</v>
      </c>
      <c r="F925" s="447" t="s">
        <v>7338</v>
      </c>
      <c r="G925" s="448" t="s">
        <v>7339</v>
      </c>
      <c r="H925" s="447">
        <v>2011</v>
      </c>
      <c r="I925" s="449" t="s">
        <v>7340</v>
      </c>
      <c r="J925" s="232">
        <v>34226</v>
      </c>
      <c r="K925" s="528" t="s">
        <v>6781</v>
      </c>
      <c r="L925" s="449" t="s">
        <v>7070</v>
      </c>
      <c r="M925" s="449" t="s">
        <v>7071</v>
      </c>
      <c r="N925" s="449" t="s">
        <v>7341</v>
      </c>
      <c r="O925" s="449" t="s">
        <v>7342</v>
      </c>
      <c r="P925" s="447" t="s">
        <v>7343</v>
      </c>
      <c r="Q925" s="233" t="s">
        <v>7075</v>
      </c>
      <c r="R925" s="233">
        <v>0</v>
      </c>
      <c r="S925" s="233"/>
      <c r="T925" s="233"/>
      <c r="U925" s="233">
        <v>0</v>
      </c>
      <c r="V925" s="447">
        <v>15</v>
      </c>
      <c r="W925" s="447">
        <v>25</v>
      </c>
      <c r="X925" s="233" t="s">
        <v>7757</v>
      </c>
      <c r="Y925" s="447"/>
      <c r="Z925" s="447"/>
      <c r="AA925" s="447"/>
      <c r="AB925" s="447">
        <v>60</v>
      </c>
      <c r="AC925" s="447" t="s">
        <v>1086</v>
      </c>
      <c r="AD925" s="233"/>
      <c r="AE925" s="247">
        <v>7</v>
      </c>
      <c r="AF925" s="239">
        <v>15</v>
      </c>
      <c r="AG925" s="450" t="s">
        <v>7104</v>
      </c>
      <c r="AH925" s="264" t="s">
        <v>7337</v>
      </c>
      <c r="AI925" s="242"/>
      <c r="AJ925" s="451"/>
      <c r="AK925" s="452"/>
      <c r="AL925" s="245"/>
      <c r="AM925" s="451"/>
      <c r="AN925" s="452"/>
      <c r="AO925" s="245"/>
      <c r="AP925" s="451"/>
      <c r="AQ925" s="452"/>
      <c r="AR925" s="245"/>
      <c r="AS925" s="451"/>
      <c r="AT925" s="454"/>
      <c r="AU925" s="247"/>
      <c r="AV925" s="455"/>
      <c r="AW925" s="447"/>
      <c r="AX925" s="399"/>
    </row>
    <row r="926" spans="1:50" s="92" customFormat="1" ht="104" customHeight="1" x14ac:dyDescent="0.25">
      <c r="A926" s="446">
        <v>2997</v>
      </c>
      <c r="B926" s="147" t="s">
        <v>7064</v>
      </c>
      <c r="C926" s="447" t="s">
        <v>7065</v>
      </c>
      <c r="D926" s="233"/>
      <c r="E926" s="448" t="s">
        <v>6007</v>
      </c>
      <c r="F926" s="447" t="s">
        <v>7190</v>
      </c>
      <c r="G926" s="448" t="s">
        <v>7344</v>
      </c>
      <c r="H926" s="447">
        <v>2010</v>
      </c>
      <c r="I926" s="449" t="s">
        <v>7345</v>
      </c>
      <c r="J926" s="232">
        <v>28602</v>
      </c>
      <c r="K926" s="528" t="s">
        <v>6781</v>
      </c>
      <c r="L926" s="449" t="s">
        <v>7070</v>
      </c>
      <c r="M926" s="449" t="s">
        <v>7071</v>
      </c>
      <c r="N926" s="449" t="s">
        <v>7346</v>
      </c>
      <c r="O926" s="449" t="s">
        <v>7347</v>
      </c>
      <c r="P926" s="447" t="s">
        <v>7348</v>
      </c>
      <c r="Q926" s="233" t="s">
        <v>7075</v>
      </c>
      <c r="R926" s="233">
        <v>0</v>
      </c>
      <c r="S926" s="233"/>
      <c r="T926" s="233"/>
      <c r="U926" s="233">
        <v>0</v>
      </c>
      <c r="V926" s="447">
        <v>80</v>
      </c>
      <c r="W926" s="447">
        <v>57</v>
      </c>
      <c r="X926" s="233" t="s">
        <v>7757</v>
      </c>
      <c r="Y926" s="447"/>
      <c r="Z926" s="447"/>
      <c r="AA926" s="447"/>
      <c r="AB926" s="447">
        <v>4</v>
      </c>
      <c r="AC926" s="447" t="s">
        <v>1086</v>
      </c>
      <c r="AD926" s="233"/>
      <c r="AE926" s="247">
        <v>5</v>
      </c>
      <c r="AF926" s="239">
        <v>80</v>
      </c>
      <c r="AG926" s="450" t="s">
        <v>7196</v>
      </c>
      <c r="AH926" s="264" t="s">
        <v>6007</v>
      </c>
      <c r="AI926" s="242"/>
      <c r="AJ926" s="451"/>
      <c r="AK926" s="452"/>
      <c r="AL926" s="245"/>
      <c r="AM926" s="451"/>
      <c r="AN926" s="452"/>
      <c r="AO926" s="245"/>
      <c r="AP926" s="451"/>
      <c r="AQ926" s="452"/>
      <c r="AR926" s="245"/>
      <c r="AS926" s="451"/>
      <c r="AT926" s="454"/>
      <c r="AU926" s="247"/>
      <c r="AV926" s="455"/>
      <c r="AW926" s="447"/>
      <c r="AX926" s="399"/>
    </row>
    <row r="927" spans="1:50" s="92" customFormat="1" ht="104" customHeight="1" x14ac:dyDescent="0.25">
      <c r="A927" s="446">
        <v>2997</v>
      </c>
      <c r="B927" s="147" t="s">
        <v>7064</v>
      </c>
      <c r="C927" s="447" t="s">
        <v>7065</v>
      </c>
      <c r="D927" s="233"/>
      <c r="E927" s="448" t="s">
        <v>7349</v>
      </c>
      <c r="F927" s="447" t="s">
        <v>7350</v>
      </c>
      <c r="G927" s="448" t="s">
        <v>7351</v>
      </c>
      <c r="H927" s="447">
        <v>2011</v>
      </c>
      <c r="I927" s="449" t="s">
        <v>7352</v>
      </c>
      <c r="J927" s="232">
        <v>11577</v>
      </c>
      <c r="K927" s="528" t="s">
        <v>6781</v>
      </c>
      <c r="L927" s="449" t="s">
        <v>7070</v>
      </c>
      <c r="M927" s="449" t="s">
        <v>7071</v>
      </c>
      <c r="N927" s="449" t="s">
        <v>7353</v>
      </c>
      <c r="O927" s="449" t="s">
        <v>7354</v>
      </c>
      <c r="P927" s="447" t="s">
        <v>7355</v>
      </c>
      <c r="Q927" s="233" t="s">
        <v>7075</v>
      </c>
      <c r="R927" s="233">
        <v>0</v>
      </c>
      <c r="S927" s="233"/>
      <c r="T927" s="233"/>
      <c r="U927" s="233">
        <v>0</v>
      </c>
      <c r="V927" s="447">
        <v>100</v>
      </c>
      <c r="W927" s="447">
        <v>25</v>
      </c>
      <c r="X927" s="233" t="s">
        <v>7757</v>
      </c>
      <c r="Y927" s="447"/>
      <c r="Z927" s="447"/>
      <c r="AA927" s="447"/>
      <c r="AB927" s="447">
        <v>11</v>
      </c>
      <c r="AC927" s="447" t="s">
        <v>1086</v>
      </c>
      <c r="AD927" s="233"/>
      <c r="AE927" s="247">
        <v>10</v>
      </c>
      <c r="AF927" s="239">
        <v>100</v>
      </c>
      <c r="AG927" s="450" t="s">
        <v>7179</v>
      </c>
      <c r="AH927" s="264" t="s">
        <v>7349</v>
      </c>
      <c r="AI927" s="242"/>
      <c r="AJ927" s="451"/>
      <c r="AK927" s="452"/>
      <c r="AL927" s="245"/>
      <c r="AM927" s="451"/>
      <c r="AN927" s="452"/>
      <c r="AO927" s="245"/>
      <c r="AP927" s="451"/>
      <c r="AQ927" s="452"/>
      <c r="AR927" s="245"/>
      <c r="AS927" s="451"/>
      <c r="AT927" s="454"/>
      <c r="AU927" s="247"/>
      <c r="AV927" s="455"/>
      <c r="AW927" s="447"/>
      <c r="AX927" s="399"/>
    </row>
    <row r="928" spans="1:50" s="92" customFormat="1" ht="104" customHeight="1" x14ac:dyDescent="0.25">
      <c r="A928" s="446">
        <v>2997</v>
      </c>
      <c r="B928" s="147" t="s">
        <v>7064</v>
      </c>
      <c r="C928" s="447" t="s">
        <v>7065</v>
      </c>
      <c r="D928" s="233"/>
      <c r="E928" s="448" t="s">
        <v>7349</v>
      </c>
      <c r="F928" s="447" t="s">
        <v>7350</v>
      </c>
      <c r="G928" s="448" t="s">
        <v>7356</v>
      </c>
      <c r="H928" s="447">
        <v>2011</v>
      </c>
      <c r="I928" s="449" t="s">
        <v>7357</v>
      </c>
      <c r="J928" s="232">
        <v>5802</v>
      </c>
      <c r="K928" s="528" t="s">
        <v>6781</v>
      </c>
      <c r="L928" s="449" t="s">
        <v>7070</v>
      </c>
      <c r="M928" s="449" t="s">
        <v>7071</v>
      </c>
      <c r="N928" s="449" t="s">
        <v>7353</v>
      </c>
      <c r="O928" s="449" t="s">
        <v>7354</v>
      </c>
      <c r="P928" s="447" t="s">
        <v>7358</v>
      </c>
      <c r="Q928" s="233" t="s">
        <v>7075</v>
      </c>
      <c r="R928" s="233">
        <v>0</v>
      </c>
      <c r="S928" s="233"/>
      <c r="T928" s="233"/>
      <c r="U928" s="233">
        <v>0</v>
      </c>
      <c r="V928" s="447">
        <v>100</v>
      </c>
      <c r="W928" s="447">
        <v>30</v>
      </c>
      <c r="X928" s="233" t="s">
        <v>7757</v>
      </c>
      <c r="Y928" s="447"/>
      <c r="Z928" s="447"/>
      <c r="AA928" s="447"/>
      <c r="AB928" s="447">
        <v>11</v>
      </c>
      <c r="AC928" s="447" t="s">
        <v>1086</v>
      </c>
      <c r="AD928" s="233"/>
      <c r="AE928" s="247">
        <v>7</v>
      </c>
      <c r="AF928" s="239">
        <v>100</v>
      </c>
      <c r="AG928" s="450" t="s">
        <v>7179</v>
      </c>
      <c r="AH928" s="264" t="s">
        <v>7349</v>
      </c>
      <c r="AI928" s="242"/>
      <c r="AJ928" s="451"/>
      <c r="AK928" s="452"/>
      <c r="AL928" s="245"/>
      <c r="AM928" s="451"/>
      <c r="AN928" s="452"/>
      <c r="AO928" s="245"/>
      <c r="AP928" s="451"/>
      <c r="AQ928" s="452"/>
      <c r="AR928" s="245"/>
      <c r="AS928" s="451"/>
      <c r="AT928" s="454"/>
      <c r="AU928" s="247"/>
      <c r="AV928" s="455"/>
      <c r="AW928" s="447"/>
      <c r="AX928" s="399"/>
    </row>
    <row r="929" spans="1:50" s="92" customFormat="1" ht="104" customHeight="1" x14ac:dyDescent="0.25">
      <c r="A929" s="446">
        <v>2997</v>
      </c>
      <c r="B929" s="147" t="s">
        <v>7064</v>
      </c>
      <c r="C929" s="447" t="s">
        <v>7065</v>
      </c>
      <c r="D929" s="233"/>
      <c r="E929" s="448" t="s">
        <v>7349</v>
      </c>
      <c r="F929" s="447" t="s">
        <v>7350</v>
      </c>
      <c r="G929" s="448" t="s">
        <v>7359</v>
      </c>
      <c r="H929" s="447">
        <v>2011</v>
      </c>
      <c r="I929" s="449" t="s">
        <v>7360</v>
      </c>
      <c r="J929" s="232">
        <v>7800</v>
      </c>
      <c r="K929" s="528" t="s">
        <v>6781</v>
      </c>
      <c r="L929" s="449" t="s">
        <v>7070</v>
      </c>
      <c r="M929" s="449" t="s">
        <v>7071</v>
      </c>
      <c r="N929" s="449" t="s">
        <v>7353</v>
      </c>
      <c r="O929" s="449" t="s">
        <v>7354</v>
      </c>
      <c r="P929" s="447" t="s">
        <v>7361</v>
      </c>
      <c r="Q929" s="233" t="s">
        <v>7075</v>
      </c>
      <c r="R929" s="233">
        <v>0</v>
      </c>
      <c r="S929" s="233"/>
      <c r="T929" s="233"/>
      <c r="U929" s="233">
        <v>0</v>
      </c>
      <c r="V929" s="447">
        <v>100</v>
      </c>
      <c r="W929" s="447">
        <v>29</v>
      </c>
      <c r="X929" s="233" t="s">
        <v>7757</v>
      </c>
      <c r="Y929" s="447"/>
      <c r="Z929" s="447"/>
      <c r="AA929" s="447"/>
      <c r="AB929" s="447">
        <v>11</v>
      </c>
      <c r="AC929" s="447" t="s">
        <v>1086</v>
      </c>
      <c r="AD929" s="233"/>
      <c r="AE929" s="247">
        <v>6</v>
      </c>
      <c r="AF929" s="239">
        <v>100</v>
      </c>
      <c r="AG929" s="450" t="s">
        <v>7179</v>
      </c>
      <c r="AH929" s="264" t="s">
        <v>7349</v>
      </c>
      <c r="AI929" s="242"/>
      <c r="AJ929" s="451"/>
      <c r="AK929" s="452"/>
      <c r="AL929" s="245"/>
      <c r="AM929" s="451"/>
      <c r="AN929" s="452"/>
      <c r="AO929" s="245"/>
      <c r="AP929" s="451"/>
      <c r="AQ929" s="452"/>
      <c r="AR929" s="245"/>
      <c r="AS929" s="451"/>
      <c r="AT929" s="454"/>
      <c r="AU929" s="247"/>
      <c r="AV929" s="455"/>
      <c r="AW929" s="447"/>
      <c r="AX929" s="399"/>
    </row>
    <row r="930" spans="1:50" s="92" customFormat="1" ht="156.05000000000001" customHeight="1" x14ac:dyDescent="0.25">
      <c r="A930" s="446">
        <v>2997</v>
      </c>
      <c r="B930" s="147" t="s">
        <v>7064</v>
      </c>
      <c r="C930" s="447" t="s">
        <v>7065</v>
      </c>
      <c r="D930" s="233"/>
      <c r="E930" s="448" t="s">
        <v>7362</v>
      </c>
      <c r="F930" s="447" t="s">
        <v>7363</v>
      </c>
      <c r="G930" s="448" t="s">
        <v>7364</v>
      </c>
      <c r="H930" s="447">
        <v>2010</v>
      </c>
      <c r="I930" s="449" t="s">
        <v>7365</v>
      </c>
      <c r="J930" s="232">
        <v>19422</v>
      </c>
      <c r="K930" s="528" t="s">
        <v>6781</v>
      </c>
      <c r="L930" s="449" t="s">
        <v>7070</v>
      </c>
      <c r="M930" s="449" t="s">
        <v>7071</v>
      </c>
      <c r="N930" s="449" t="s">
        <v>7366</v>
      </c>
      <c r="O930" s="449" t="s">
        <v>7367</v>
      </c>
      <c r="P930" s="447" t="s">
        <v>7368</v>
      </c>
      <c r="Q930" s="233" t="s">
        <v>7075</v>
      </c>
      <c r="R930" s="233">
        <v>0</v>
      </c>
      <c r="S930" s="233"/>
      <c r="T930" s="233"/>
      <c r="U930" s="233">
        <v>0</v>
      </c>
      <c r="V930" s="447">
        <v>10</v>
      </c>
      <c r="W930" s="447">
        <v>60</v>
      </c>
      <c r="X930" s="233" t="s">
        <v>7757</v>
      </c>
      <c r="Y930" s="447"/>
      <c r="Z930" s="447"/>
      <c r="AA930" s="447"/>
      <c r="AB930" s="447">
        <v>32</v>
      </c>
      <c r="AC930" s="447" t="s">
        <v>1086</v>
      </c>
      <c r="AD930" s="233"/>
      <c r="AE930" s="247">
        <v>5</v>
      </c>
      <c r="AF930" s="239">
        <v>10</v>
      </c>
      <c r="AG930" s="450" t="s">
        <v>7179</v>
      </c>
      <c r="AH930" s="264" t="s">
        <v>7362</v>
      </c>
      <c r="AI930" s="242"/>
      <c r="AJ930" s="451"/>
      <c r="AK930" s="452"/>
      <c r="AL930" s="245"/>
      <c r="AM930" s="451"/>
      <c r="AN930" s="452"/>
      <c r="AO930" s="245"/>
      <c r="AP930" s="451"/>
      <c r="AQ930" s="452"/>
      <c r="AR930" s="245"/>
      <c r="AS930" s="451"/>
      <c r="AT930" s="454"/>
      <c r="AU930" s="247"/>
      <c r="AV930" s="455"/>
      <c r="AW930" s="447"/>
      <c r="AX930" s="399"/>
    </row>
    <row r="931" spans="1:50" s="92" customFormat="1" ht="104" customHeight="1" x14ac:dyDescent="0.25">
      <c r="A931" s="446">
        <v>2997</v>
      </c>
      <c r="B931" s="147" t="s">
        <v>7064</v>
      </c>
      <c r="C931" s="447" t="s">
        <v>7065</v>
      </c>
      <c r="D931" s="233"/>
      <c r="E931" s="448" t="s">
        <v>5854</v>
      </c>
      <c r="F931" s="447" t="s">
        <v>7173</v>
      </c>
      <c r="G931" s="448" t="s">
        <v>4684</v>
      </c>
      <c r="H931" s="447">
        <v>2010</v>
      </c>
      <c r="I931" s="449" t="s">
        <v>7369</v>
      </c>
      <c r="J931" s="232">
        <v>50814</v>
      </c>
      <c r="K931" s="528" t="s">
        <v>6781</v>
      </c>
      <c r="L931" s="449" t="s">
        <v>7070</v>
      </c>
      <c r="M931" s="449" t="s">
        <v>7071</v>
      </c>
      <c r="N931" s="449" t="s">
        <v>7370</v>
      </c>
      <c r="O931" s="449" t="s">
        <v>7371</v>
      </c>
      <c r="P931" s="447" t="s">
        <v>7372</v>
      </c>
      <c r="Q931" s="233" t="s">
        <v>7075</v>
      </c>
      <c r="R931" s="233">
        <v>0</v>
      </c>
      <c r="S931" s="233"/>
      <c r="T931" s="233"/>
      <c r="U931" s="233">
        <v>0</v>
      </c>
      <c r="V931" s="447">
        <v>30</v>
      </c>
      <c r="W931" s="447">
        <v>18</v>
      </c>
      <c r="X931" s="233" t="s">
        <v>7757</v>
      </c>
      <c r="Y931" s="447"/>
      <c r="Z931" s="447"/>
      <c r="AA931" s="447"/>
      <c r="AB931" s="447">
        <v>44</v>
      </c>
      <c r="AC931" s="447" t="s">
        <v>1086</v>
      </c>
      <c r="AD931" s="233"/>
      <c r="AE931" s="247">
        <v>7</v>
      </c>
      <c r="AF931" s="239">
        <v>30</v>
      </c>
      <c r="AG931" s="450" t="s">
        <v>7179</v>
      </c>
      <c r="AH931" s="264" t="s">
        <v>5854</v>
      </c>
      <c r="AI931" s="242"/>
      <c r="AJ931" s="451"/>
      <c r="AK931" s="452"/>
      <c r="AL931" s="245"/>
      <c r="AM931" s="451"/>
      <c r="AN931" s="452"/>
      <c r="AO931" s="245"/>
      <c r="AP931" s="451"/>
      <c r="AQ931" s="452"/>
      <c r="AR931" s="245"/>
      <c r="AS931" s="451"/>
      <c r="AT931" s="454"/>
      <c r="AU931" s="247"/>
      <c r="AV931" s="455"/>
      <c r="AW931" s="447"/>
      <c r="AX931" s="399"/>
    </row>
    <row r="932" spans="1:50" s="92" customFormat="1" ht="104" customHeight="1" x14ac:dyDescent="0.25">
      <c r="A932" s="446">
        <v>2997</v>
      </c>
      <c r="B932" s="147" t="s">
        <v>7064</v>
      </c>
      <c r="C932" s="447" t="s">
        <v>7065</v>
      </c>
      <c r="D932" s="233"/>
      <c r="E932" s="448" t="s">
        <v>5854</v>
      </c>
      <c r="F932" s="447" t="s">
        <v>7173</v>
      </c>
      <c r="G932" s="448" t="s">
        <v>7373</v>
      </c>
      <c r="H932" s="447">
        <v>2010</v>
      </c>
      <c r="I932" s="449" t="s">
        <v>7374</v>
      </c>
      <c r="J932" s="232">
        <v>32017</v>
      </c>
      <c r="K932" s="528" t="s">
        <v>6781</v>
      </c>
      <c r="L932" s="449" t="s">
        <v>7070</v>
      </c>
      <c r="M932" s="449" t="s">
        <v>7071</v>
      </c>
      <c r="N932" s="449" t="s">
        <v>7375</v>
      </c>
      <c r="O932" s="449" t="s">
        <v>7376</v>
      </c>
      <c r="P932" s="447" t="s">
        <v>7377</v>
      </c>
      <c r="Q932" s="233" t="s">
        <v>7075</v>
      </c>
      <c r="R932" s="233">
        <v>0</v>
      </c>
      <c r="S932" s="233"/>
      <c r="T932" s="233"/>
      <c r="U932" s="233">
        <v>0</v>
      </c>
      <c r="V932" s="447">
        <v>30</v>
      </c>
      <c r="W932" s="447">
        <v>33</v>
      </c>
      <c r="X932" s="233" t="s">
        <v>7757</v>
      </c>
      <c r="Y932" s="447"/>
      <c r="Z932" s="447"/>
      <c r="AA932" s="447"/>
      <c r="AB932" s="447">
        <v>32</v>
      </c>
      <c r="AC932" s="447" t="s">
        <v>1086</v>
      </c>
      <c r="AD932" s="233"/>
      <c r="AE932" s="247">
        <v>7</v>
      </c>
      <c r="AF932" s="239">
        <v>30</v>
      </c>
      <c r="AG932" s="450" t="s">
        <v>7179</v>
      </c>
      <c r="AH932" s="264" t="s">
        <v>5854</v>
      </c>
      <c r="AI932" s="242"/>
      <c r="AJ932" s="451"/>
      <c r="AK932" s="452"/>
      <c r="AL932" s="245"/>
      <c r="AM932" s="451"/>
      <c r="AN932" s="452"/>
      <c r="AO932" s="245"/>
      <c r="AP932" s="451"/>
      <c r="AQ932" s="452"/>
      <c r="AR932" s="245"/>
      <c r="AS932" s="451"/>
      <c r="AT932" s="454"/>
      <c r="AU932" s="247"/>
      <c r="AV932" s="455"/>
      <c r="AW932" s="447"/>
      <c r="AX932" s="399"/>
    </row>
    <row r="933" spans="1:50" s="92" customFormat="1" ht="130.05000000000001" customHeight="1" x14ac:dyDescent="0.25">
      <c r="A933" s="446">
        <v>2997</v>
      </c>
      <c r="B933" s="147" t="s">
        <v>7064</v>
      </c>
      <c r="C933" s="447" t="s">
        <v>7065</v>
      </c>
      <c r="D933" s="233"/>
      <c r="E933" s="448" t="s">
        <v>7378</v>
      </c>
      <c r="F933" s="447" t="s">
        <v>7379</v>
      </c>
      <c r="G933" s="448" t="s">
        <v>7380</v>
      </c>
      <c r="H933" s="447">
        <v>2010</v>
      </c>
      <c r="I933" s="449" t="s">
        <v>7381</v>
      </c>
      <c r="J933" s="232">
        <v>43586</v>
      </c>
      <c r="K933" s="528" t="s">
        <v>6781</v>
      </c>
      <c r="L933" s="449" t="s">
        <v>7070</v>
      </c>
      <c r="M933" s="449" t="s">
        <v>7071</v>
      </c>
      <c r="N933" s="449" t="s">
        <v>7382</v>
      </c>
      <c r="O933" s="449" t="s">
        <v>7383</v>
      </c>
      <c r="P933" s="447" t="s">
        <v>7384</v>
      </c>
      <c r="Q933" s="233" t="s">
        <v>7075</v>
      </c>
      <c r="R933" s="233">
        <v>0</v>
      </c>
      <c r="S933" s="233"/>
      <c r="T933" s="233"/>
      <c r="U933" s="233">
        <v>0</v>
      </c>
      <c r="V933" s="447">
        <v>77</v>
      </c>
      <c r="W933" s="447">
        <v>50</v>
      </c>
      <c r="X933" s="233" t="s">
        <v>7757</v>
      </c>
      <c r="Y933" s="447"/>
      <c r="Z933" s="447"/>
      <c r="AA933" s="447"/>
      <c r="AB933" s="447">
        <v>44</v>
      </c>
      <c r="AC933" s="447" t="s">
        <v>1086</v>
      </c>
      <c r="AD933" s="233"/>
      <c r="AE933" s="247">
        <v>9</v>
      </c>
      <c r="AF933" s="239">
        <v>77</v>
      </c>
      <c r="AG933" s="450" t="s">
        <v>7229</v>
      </c>
      <c r="AH933" s="264" t="s">
        <v>7378</v>
      </c>
      <c r="AI933" s="242"/>
      <c r="AJ933" s="451"/>
      <c r="AK933" s="452"/>
      <c r="AL933" s="245"/>
      <c r="AM933" s="451"/>
      <c r="AN933" s="452"/>
      <c r="AO933" s="245"/>
      <c r="AP933" s="451"/>
      <c r="AQ933" s="452"/>
      <c r="AR933" s="245"/>
      <c r="AS933" s="451"/>
      <c r="AT933" s="454"/>
      <c r="AU933" s="247"/>
      <c r="AV933" s="455"/>
      <c r="AW933" s="447"/>
      <c r="AX933" s="399"/>
    </row>
    <row r="934" spans="1:50" s="92" customFormat="1" ht="104" customHeight="1" x14ac:dyDescent="0.25">
      <c r="A934" s="446">
        <v>2997</v>
      </c>
      <c r="B934" s="147" t="s">
        <v>7064</v>
      </c>
      <c r="C934" s="447" t="s">
        <v>7065</v>
      </c>
      <c r="D934" s="233"/>
      <c r="E934" s="448" t="s">
        <v>7117</v>
      </c>
      <c r="F934" s="447" t="s">
        <v>7118</v>
      </c>
      <c r="G934" s="448" t="s">
        <v>7385</v>
      </c>
      <c r="H934" s="447">
        <v>2011</v>
      </c>
      <c r="I934" s="449" t="s">
        <v>7386</v>
      </c>
      <c r="J934" s="232">
        <v>7260</v>
      </c>
      <c r="K934" s="528" t="s">
        <v>6781</v>
      </c>
      <c r="L934" s="449" t="s">
        <v>7070</v>
      </c>
      <c r="M934" s="449" t="s">
        <v>7071</v>
      </c>
      <c r="N934" s="449" t="s">
        <v>7387</v>
      </c>
      <c r="O934" s="449" t="s">
        <v>7388</v>
      </c>
      <c r="P934" s="447" t="s">
        <v>7389</v>
      </c>
      <c r="Q934" s="233" t="s">
        <v>7075</v>
      </c>
      <c r="R934" s="233">
        <v>0</v>
      </c>
      <c r="S934" s="233"/>
      <c r="T934" s="233"/>
      <c r="U934" s="233">
        <v>0</v>
      </c>
      <c r="V934" s="447">
        <v>60</v>
      </c>
      <c r="W934" s="447">
        <v>29</v>
      </c>
      <c r="X934" s="233" t="s">
        <v>7757</v>
      </c>
      <c r="Y934" s="447"/>
      <c r="Z934" s="447"/>
      <c r="AA934" s="447"/>
      <c r="AB934" s="447">
        <v>4</v>
      </c>
      <c r="AC934" s="447" t="s">
        <v>1086</v>
      </c>
      <c r="AD934" s="233"/>
      <c r="AE934" s="247">
        <v>7</v>
      </c>
      <c r="AF934" s="239">
        <v>60</v>
      </c>
      <c r="AG934" s="450" t="s">
        <v>7104</v>
      </c>
      <c r="AH934" s="264" t="s">
        <v>7117</v>
      </c>
      <c r="AI934" s="242"/>
      <c r="AJ934" s="451"/>
      <c r="AK934" s="452"/>
      <c r="AL934" s="245"/>
      <c r="AM934" s="451"/>
      <c r="AN934" s="452"/>
      <c r="AO934" s="245"/>
      <c r="AP934" s="451"/>
      <c r="AQ934" s="452"/>
      <c r="AR934" s="245"/>
      <c r="AS934" s="451"/>
      <c r="AT934" s="454"/>
      <c r="AU934" s="247"/>
      <c r="AV934" s="455"/>
      <c r="AW934" s="447"/>
      <c r="AX934" s="399"/>
    </row>
    <row r="935" spans="1:50" s="92" customFormat="1" ht="104" customHeight="1" x14ac:dyDescent="0.25">
      <c r="A935" s="446">
        <v>2997</v>
      </c>
      <c r="B935" s="147" t="s">
        <v>7064</v>
      </c>
      <c r="C935" s="447" t="s">
        <v>7065</v>
      </c>
      <c r="D935" s="233"/>
      <c r="E935" s="448" t="s">
        <v>7254</v>
      </c>
      <c r="F935" s="447" t="s">
        <v>7255</v>
      </c>
      <c r="G935" s="448" t="s">
        <v>7390</v>
      </c>
      <c r="H935" s="447">
        <v>2012</v>
      </c>
      <c r="I935" s="449" t="s">
        <v>7391</v>
      </c>
      <c r="J935" s="232">
        <v>42000</v>
      </c>
      <c r="K935" s="528" t="s">
        <v>6781</v>
      </c>
      <c r="L935" s="449" t="s">
        <v>7070</v>
      </c>
      <c r="M935" s="449" t="s">
        <v>7071</v>
      </c>
      <c r="N935" s="449" t="s">
        <v>7392</v>
      </c>
      <c r="O935" s="449" t="s">
        <v>7393</v>
      </c>
      <c r="P935" s="447" t="s">
        <v>7394</v>
      </c>
      <c r="Q935" s="233" t="s">
        <v>7075</v>
      </c>
      <c r="R935" s="233">
        <v>0</v>
      </c>
      <c r="S935" s="233"/>
      <c r="T935" s="233"/>
      <c r="U935" s="233">
        <v>0</v>
      </c>
      <c r="V935" s="447">
        <v>34</v>
      </c>
      <c r="W935" s="447">
        <v>20</v>
      </c>
      <c r="X935" s="233" t="s">
        <v>7757</v>
      </c>
      <c r="Y935" s="447"/>
      <c r="Z935" s="447"/>
      <c r="AA935" s="447"/>
      <c r="AB935" s="447">
        <v>4</v>
      </c>
      <c r="AC935" s="447" t="s">
        <v>1086</v>
      </c>
      <c r="AD935" s="233"/>
      <c r="AE935" s="247">
        <v>6</v>
      </c>
      <c r="AF935" s="239">
        <v>34</v>
      </c>
      <c r="AG935" s="450" t="s">
        <v>7076</v>
      </c>
      <c r="AH935" s="264" t="s">
        <v>7254</v>
      </c>
      <c r="AI935" s="242"/>
      <c r="AJ935" s="451"/>
      <c r="AK935" s="452"/>
      <c r="AL935" s="245"/>
      <c r="AM935" s="451"/>
      <c r="AN935" s="452"/>
      <c r="AO935" s="245"/>
      <c r="AP935" s="451"/>
      <c r="AQ935" s="452"/>
      <c r="AR935" s="245"/>
      <c r="AS935" s="451"/>
      <c r="AT935" s="454"/>
      <c r="AU935" s="247"/>
      <c r="AV935" s="455"/>
      <c r="AW935" s="447"/>
      <c r="AX935" s="399"/>
    </row>
    <row r="936" spans="1:50" s="92" customFormat="1" ht="104" customHeight="1" x14ac:dyDescent="0.25">
      <c r="A936" s="446">
        <v>2997</v>
      </c>
      <c r="B936" s="147" t="s">
        <v>7064</v>
      </c>
      <c r="C936" s="447" t="s">
        <v>7065</v>
      </c>
      <c r="D936" s="233"/>
      <c r="E936" s="448" t="s">
        <v>4991</v>
      </c>
      <c r="F936" s="447" t="s">
        <v>7077</v>
      </c>
      <c r="G936" s="448" t="s">
        <v>7395</v>
      </c>
      <c r="H936" s="447">
        <v>2012</v>
      </c>
      <c r="I936" s="449" t="s">
        <v>7396</v>
      </c>
      <c r="J936" s="232">
        <v>28212</v>
      </c>
      <c r="K936" s="528" t="s">
        <v>6781</v>
      </c>
      <c r="L936" s="449" t="s">
        <v>7070</v>
      </c>
      <c r="M936" s="449" t="s">
        <v>7071</v>
      </c>
      <c r="N936" s="449" t="s">
        <v>7397</v>
      </c>
      <c r="O936" s="449" t="s">
        <v>7398</v>
      </c>
      <c r="P936" s="447" t="s">
        <v>7399</v>
      </c>
      <c r="Q936" s="233" t="s">
        <v>7075</v>
      </c>
      <c r="R936" s="233">
        <v>0</v>
      </c>
      <c r="S936" s="233"/>
      <c r="T936" s="233"/>
      <c r="U936" s="233">
        <v>0</v>
      </c>
      <c r="V936" s="447">
        <v>13</v>
      </c>
      <c r="W936" s="447">
        <v>30</v>
      </c>
      <c r="X936" s="233" t="s">
        <v>7757</v>
      </c>
      <c r="Y936" s="447"/>
      <c r="Z936" s="447"/>
      <c r="AA936" s="447"/>
      <c r="AB936" s="447">
        <v>44</v>
      </c>
      <c r="AC936" s="447" t="s">
        <v>1086</v>
      </c>
      <c r="AD936" s="233"/>
      <c r="AE936" s="247">
        <v>5</v>
      </c>
      <c r="AF936" s="239">
        <v>13</v>
      </c>
      <c r="AG936" s="450" t="s">
        <v>7076</v>
      </c>
      <c r="AH936" s="264" t="s">
        <v>4991</v>
      </c>
      <c r="AI936" s="242"/>
      <c r="AJ936" s="451"/>
      <c r="AK936" s="452"/>
      <c r="AL936" s="245"/>
      <c r="AM936" s="451"/>
      <c r="AN936" s="452"/>
      <c r="AO936" s="245"/>
      <c r="AP936" s="451"/>
      <c r="AQ936" s="452"/>
      <c r="AR936" s="245"/>
      <c r="AS936" s="451"/>
      <c r="AT936" s="454"/>
      <c r="AU936" s="247"/>
      <c r="AV936" s="455"/>
      <c r="AW936" s="447"/>
      <c r="AX936" s="399"/>
    </row>
    <row r="937" spans="1:50" s="92" customFormat="1" ht="104" customHeight="1" x14ac:dyDescent="0.25">
      <c r="A937" s="446">
        <v>2997</v>
      </c>
      <c r="B937" s="147" t="s">
        <v>7064</v>
      </c>
      <c r="C937" s="447" t="s">
        <v>7065</v>
      </c>
      <c r="D937" s="233"/>
      <c r="E937" s="448" t="s">
        <v>7337</v>
      </c>
      <c r="F937" s="447" t="s">
        <v>7338</v>
      </c>
      <c r="G937" s="448" t="s">
        <v>7400</v>
      </c>
      <c r="H937" s="447">
        <v>2012</v>
      </c>
      <c r="I937" s="449" t="s">
        <v>7401</v>
      </c>
      <c r="J937" s="232">
        <v>29880</v>
      </c>
      <c r="K937" s="528" t="s">
        <v>6781</v>
      </c>
      <c r="L937" s="449" t="s">
        <v>7070</v>
      </c>
      <c r="M937" s="449" t="s">
        <v>7071</v>
      </c>
      <c r="N937" s="449" t="s">
        <v>7402</v>
      </c>
      <c r="O937" s="449" t="s">
        <v>7403</v>
      </c>
      <c r="P937" s="447" t="s">
        <v>7404</v>
      </c>
      <c r="Q937" s="233" t="s">
        <v>7075</v>
      </c>
      <c r="R937" s="233">
        <v>0</v>
      </c>
      <c r="S937" s="233"/>
      <c r="T937" s="233"/>
      <c r="U937" s="233">
        <v>0</v>
      </c>
      <c r="V937" s="447">
        <v>4</v>
      </c>
      <c r="W937" s="447">
        <v>10</v>
      </c>
      <c r="X937" s="233" t="s">
        <v>7757</v>
      </c>
      <c r="Y937" s="447"/>
      <c r="Z937" s="447"/>
      <c r="AA937" s="447"/>
      <c r="AB937" s="447">
        <v>44</v>
      </c>
      <c r="AC937" s="447" t="s">
        <v>1086</v>
      </c>
      <c r="AD937" s="233"/>
      <c r="AE937" s="247">
        <v>6</v>
      </c>
      <c r="AF937" s="239">
        <v>4</v>
      </c>
      <c r="AG937" s="450" t="s">
        <v>7104</v>
      </c>
      <c r="AH937" s="264" t="s">
        <v>7337</v>
      </c>
      <c r="AI937" s="242"/>
      <c r="AJ937" s="451"/>
      <c r="AK937" s="452"/>
      <c r="AL937" s="245"/>
      <c r="AM937" s="451"/>
      <c r="AN937" s="452"/>
      <c r="AO937" s="245"/>
      <c r="AP937" s="451"/>
      <c r="AQ937" s="452"/>
      <c r="AR937" s="245"/>
      <c r="AS937" s="451"/>
      <c r="AT937" s="454"/>
      <c r="AU937" s="247"/>
      <c r="AV937" s="455"/>
      <c r="AW937" s="447"/>
      <c r="AX937" s="399"/>
    </row>
    <row r="938" spans="1:50" s="92" customFormat="1" ht="104" customHeight="1" x14ac:dyDescent="0.25">
      <c r="A938" s="446">
        <v>2997</v>
      </c>
      <c r="B938" s="147" t="s">
        <v>7064</v>
      </c>
      <c r="C938" s="447" t="s">
        <v>7405</v>
      </c>
      <c r="D938" s="233"/>
      <c r="E938" s="448" t="s">
        <v>7406</v>
      </c>
      <c r="F938" s="447">
        <v>12682</v>
      </c>
      <c r="G938" s="448" t="s">
        <v>7407</v>
      </c>
      <c r="H938" s="447">
        <v>2012</v>
      </c>
      <c r="I938" s="449" t="s">
        <v>7408</v>
      </c>
      <c r="J938" s="232">
        <v>8891</v>
      </c>
      <c r="K938" s="528" t="s">
        <v>6781</v>
      </c>
      <c r="L938" s="449" t="s">
        <v>7070</v>
      </c>
      <c r="M938" s="449" t="s">
        <v>7071</v>
      </c>
      <c r="N938" s="449" t="s">
        <v>7409</v>
      </c>
      <c r="O938" s="449" t="s">
        <v>7410</v>
      </c>
      <c r="P938" s="447" t="s">
        <v>7411</v>
      </c>
      <c r="Q938" s="233" t="s">
        <v>7075</v>
      </c>
      <c r="R938" s="233">
        <v>0</v>
      </c>
      <c r="S938" s="233"/>
      <c r="T938" s="233"/>
      <c r="U938" s="233">
        <v>0</v>
      </c>
      <c r="V938" s="447">
        <v>30</v>
      </c>
      <c r="W938" s="447">
        <v>28</v>
      </c>
      <c r="X938" s="233" t="s">
        <v>7757</v>
      </c>
      <c r="Y938" s="447"/>
      <c r="Z938" s="447"/>
      <c r="AA938" s="447"/>
      <c r="AB938" s="447">
        <v>11</v>
      </c>
      <c r="AC938" s="447" t="s">
        <v>1086</v>
      </c>
      <c r="AD938" s="233"/>
      <c r="AE938" s="247">
        <v>5</v>
      </c>
      <c r="AF938" s="239">
        <v>30</v>
      </c>
      <c r="AG938" s="450" t="s">
        <v>7179</v>
      </c>
      <c r="AH938" s="264" t="s">
        <v>7406</v>
      </c>
      <c r="AI938" s="242"/>
      <c r="AJ938" s="451"/>
      <c r="AK938" s="452"/>
      <c r="AL938" s="245"/>
      <c r="AM938" s="451"/>
      <c r="AN938" s="452"/>
      <c r="AO938" s="245"/>
      <c r="AP938" s="451"/>
      <c r="AQ938" s="452"/>
      <c r="AR938" s="245"/>
      <c r="AS938" s="451"/>
      <c r="AT938" s="454"/>
      <c r="AU938" s="247"/>
      <c r="AV938" s="455"/>
      <c r="AW938" s="447"/>
      <c r="AX938" s="399"/>
    </row>
    <row r="939" spans="1:50" s="92" customFormat="1" ht="104" customHeight="1" x14ac:dyDescent="0.25">
      <c r="A939" s="446">
        <v>2997</v>
      </c>
      <c r="B939" s="147" t="s">
        <v>7064</v>
      </c>
      <c r="C939" s="447" t="s">
        <v>7412</v>
      </c>
      <c r="D939" s="233"/>
      <c r="E939" s="448" t="s">
        <v>7413</v>
      </c>
      <c r="F939" s="447">
        <v>23224</v>
      </c>
      <c r="G939" s="448" t="s">
        <v>7414</v>
      </c>
      <c r="H939" s="447">
        <v>2012</v>
      </c>
      <c r="I939" s="449" t="s">
        <v>7415</v>
      </c>
      <c r="J939" s="232">
        <v>15763</v>
      </c>
      <c r="K939" s="528" t="s">
        <v>6781</v>
      </c>
      <c r="L939" s="449" t="s">
        <v>7070</v>
      </c>
      <c r="M939" s="449" t="s">
        <v>7071</v>
      </c>
      <c r="N939" s="449" t="s">
        <v>7416</v>
      </c>
      <c r="O939" s="449" t="s">
        <v>7417</v>
      </c>
      <c r="P939" s="447" t="s">
        <v>7418</v>
      </c>
      <c r="Q939" s="233" t="s">
        <v>7075</v>
      </c>
      <c r="R939" s="233">
        <v>0</v>
      </c>
      <c r="S939" s="233"/>
      <c r="T939" s="233"/>
      <c r="U939" s="233">
        <v>0</v>
      </c>
      <c r="V939" s="447">
        <v>50</v>
      </c>
      <c r="W939" s="447">
        <v>23</v>
      </c>
      <c r="X939" s="233" t="s">
        <v>7757</v>
      </c>
      <c r="Y939" s="447"/>
      <c r="Z939" s="447"/>
      <c r="AA939" s="447"/>
      <c r="AB939" s="447">
        <v>30</v>
      </c>
      <c r="AC939" s="447" t="s">
        <v>1086</v>
      </c>
      <c r="AD939" s="233"/>
      <c r="AE939" s="247">
        <v>5</v>
      </c>
      <c r="AF939" s="239">
        <v>50</v>
      </c>
      <c r="AG939" s="450" t="s">
        <v>7104</v>
      </c>
      <c r="AH939" s="264" t="s">
        <v>7413</v>
      </c>
      <c r="AI939" s="242"/>
      <c r="AJ939" s="451"/>
      <c r="AK939" s="452"/>
      <c r="AL939" s="245"/>
      <c r="AM939" s="451"/>
      <c r="AN939" s="452"/>
      <c r="AO939" s="245"/>
      <c r="AP939" s="451"/>
      <c r="AQ939" s="452"/>
      <c r="AR939" s="245"/>
      <c r="AS939" s="451"/>
      <c r="AT939" s="454"/>
      <c r="AU939" s="247"/>
      <c r="AV939" s="455"/>
      <c r="AW939" s="447"/>
      <c r="AX939" s="399"/>
    </row>
    <row r="940" spans="1:50" s="92" customFormat="1" ht="104" customHeight="1" x14ac:dyDescent="0.25">
      <c r="A940" s="446">
        <v>2997</v>
      </c>
      <c r="B940" s="147" t="s">
        <v>7064</v>
      </c>
      <c r="C940" s="447" t="s">
        <v>7419</v>
      </c>
      <c r="D940" s="233"/>
      <c r="E940" s="448" t="s">
        <v>7110</v>
      </c>
      <c r="F940" s="447" t="s">
        <v>7111</v>
      </c>
      <c r="G940" s="448" t="s">
        <v>7420</v>
      </c>
      <c r="H940" s="447">
        <v>2012</v>
      </c>
      <c r="I940" s="449" t="s">
        <v>7421</v>
      </c>
      <c r="J940" s="232">
        <v>27480</v>
      </c>
      <c r="K940" s="528" t="s">
        <v>6781</v>
      </c>
      <c r="L940" s="449" t="s">
        <v>7070</v>
      </c>
      <c r="M940" s="449" t="s">
        <v>7071</v>
      </c>
      <c r="N940" s="449" t="s">
        <v>7422</v>
      </c>
      <c r="O940" s="449" t="s">
        <v>7423</v>
      </c>
      <c r="P940" s="447" t="s">
        <v>7424</v>
      </c>
      <c r="Q940" s="233" t="s">
        <v>7075</v>
      </c>
      <c r="R940" s="233">
        <v>0</v>
      </c>
      <c r="S940" s="233"/>
      <c r="T940" s="233"/>
      <c r="U940" s="233">
        <v>0</v>
      </c>
      <c r="V940" s="447">
        <v>30</v>
      </c>
      <c r="W940" s="447">
        <v>18</v>
      </c>
      <c r="X940" s="233" t="s">
        <v>7757</v>
      </c>
      <c r="Y940" s="447"/>
      <c r="Z940" s="447"/>
      <c r="AA940" s="447"/>
      <c r="AB940" s="447">
        <v>4</v>
      </c>
      <c r="AC940" s="447" t="s">
        <v>1086</v>
      </c>
      <c r="AD940" s="233"/>
      <c r="AE940" s="247">
        <v>6</v>
      </c>
      <c r="AF940" s="239">
        <v>30</v>
      </c>
      <c r="AG940" s="450" t="s">
        <v>7104</v>
      </c>
      <c r="AH940" s="264" t="s">
        <v>7110</v>
      </c>
      <c r="AI940" s="242"/>
      <c r="AJ940" s="451"/>
      <c r="AK940" s="452"/>
      <c r="AL940" s="245"/>
      <c r="AM940" s="451"/>
      <c r="AN940" s="452"/>
      <c r="AO940" s="245"/>
      <c r="AP940" s="451"/>
      <c r="AQ940" s="452"/>
      <c r="AR940" s="245"/>
      <c r="AS940" s="451"/>
      <c r="AT940" s="454"/>
      <c r="AU940" s="247"/>
      <c r="AV940" s="455"/>
      <c r="AW940" s="447"/>
      <c r="AX940" s="399"/>
    </row>
    <row r="941" spans="1:50" s="92" customFormat="1" ht="104" customHeight="1" x14ac:dyDescent="0.25">
      <c r="A941" s="446">
        <v>2997</v>
      </c>
      <c r="B941" s="147" t="s">
        <v>7064</v>
      </c>
      <c r="C941" s="447" t="s">
        <v>7425</v>
      </c>
      <c r="D941" s="233"/>
      <c r="E941" s="448" t="s">
        <v>4991</v>
      </c>
      <c r="F941" s="447" t="s">
        <v>7077</v>
      </c>
      <c r="G941" s="448" t="s">
        <v>7426</v>
      </c>
      <c r="H941" s="447">
        <v>2012</v>
      </c>
      <c r="I941" s="449" t="s">
        <v>7427</v>
      </c>
      <c r="J941" s="232">
        <v>42000</v>
      </c>
      <c r="K941" s="528" t="s">
        <v>6781</v>
      </c>
      <c r="L941" s="449" t="s">
        <v>7070</v>
      </c>
      <c r="M941" s="449" t="s">
        <v>7071</v>
      </c>
      <c r="N941" s="449" t="s">
        <v>7428</v>
      </c>
      <c r="O941" s="449" t="s">
        <v>7429</v>
      </c>
      <c r="P941" s="447" t="s">
        <v>7430</v>
      </c>
      <c r="Q941" s="233" t="s">
        <v>7075</v>
      </c>
      <c r="R941" s="233">
        <v>0</v>
      </c>
      <c r="S941" s="233"/>
      <c r="T941" s="233"/>
      <c r="U941" s="233">
        <v>0</v>
      </c>
      <c r="V941" s="447">
        <v>15</v>
      </c>
      <c r="W941" s="447">
        <v>17</v>
      </c>
      <c r="X941" s="233" t="s">
        <v>7757</v>
      </c>
      <c r="Y941" s="447"/>
      <c r="Z941" s="447"/>
      <c r="AA941" s="447"/>
      <c r="AB941" s="447">
        <v>44</v>
      </c>
      <c r="AC941" s="447" t="s">
        <v>1086</v>
      </c>
      <c r="AD941" s="233"/>
      <c r="AE941" s="247">
        <v>5</v>
      </c>
      <c r="AF941" s="239">
        <v>15</v>
      </c>
      <c r="AG941" s="450" t="s">
        <v>7076</v>
      </c>
      <c r="AH941" s="264" t="s">
        <v>4991</v>
      </c>
      <c r="AI941" s="242"/>
      <c r="AJ941" s="451"/>
      <c r="AK941" s="452"/>
      <c r="AL941" s="245"/>
      <c r="AM941" s="451"/>
      <c r="AN941" s="452"/>
      <c r="AO941" s="245"/>
      <c r="AP941" s="451"/>
      <c r="AQ941" s="452"/>
      <c r="AR941" s="245"/>
      <c r="AS941" s="451"/>
      <c r="AT941" s="454"/>
      <c r="AU941" s="247"/>
      <c r="AV941" s="455"/>
      <c r="AW941" s="447"/>
      <c r="AX941" s="399"/>
    </row>
    <row r="942" spans="1:50" s="92" customFormat="1" ht="104" customHeight="1" x14ac:dyDescent="0.25">
      <c r="A942" s="446">
        <v>2997</v>
      </c>
      <c r="B942" s="147" t="s">
        <v>7064</v>
      </c>
      <c r="C942" s="447" t="s">
        <v>7431</v>
      </c>
      <c r="D942" s="233"/>
      <c r="E942" s="448" t="s">
        <v>7413</v>
      </c>
      <c r="F942" s="447">
        <v>23224</v>
      </c>
      <c r="G942" s="448" t="s">
        <v>5440</v>
      </c>
      <c r="H942" s="447">
        <v>2012</v>
      </c>
      <c r="I942" s="449" t="s">
        <v>7432</v>
      </c>
      <c r="J942" s="232">
        <v>8388</v>
      </c>
      <c r="K942" s="528" t="s">
        <v>6781</v>
      </c>
      <c r="L942" s="449" t="s">
        <v>7070</v>
      </c>
      <c r="M942" s="449" t="s">
        <v>7071</v>
      </c>
      <c r="N942" s="449" t="s">
        <v>7433</v>
      </c>
      <c r="O942" s="449" t="s">
        <v>7434</v>
      </c>
      <c r="P942" s="447" t="s">
        <v>7435</v>
      </c>
      <c r="Q942" s="233" t="s">
        <v>7075</v>
      </c>
      <c r="R942" s="233">
        <v>0</v>
      </c>
      <c r="S942" s="233"/>
      <c r="T942" s="233"/>
      <c r="U942" s="233">
        <v>0</v>
      </c>
      <c r="V942" s="447">
        <v>50</v>
      </c>
      <c r="W942" s="447">
        <v>22</v>
      </c>
      <c r="X942" s="233" t="s">
        <v>7757</v>
      </c>
      <c r="Y942" s="447"/>
      <c r="Z942" s="447"/>
      <c r="AA942" s="447"/>
      <c r="AB942" s="447">
        <v>30</v>
      </c>
      <c r="AC942" s="447" t="s">
        <v>1086</v>
      </c>
      <c r="AD942" s="233"/>
      <c r="AE942" s="247">
        <v>5</v>
      </c>
      <c r="AF942" s="239">
        <v>50</v>
      </c>
      <c r="AG942" s="450" t="s">
        <v>7076</v>
      </c>
      <c r="AH942" s="264" t="s">
        <v>7413</v>
      </c>
      <c r="AI942" s="242"/>
      <c r="AJ942" s="451"/>
      <c r="AK942" s="452"/>
      <c r="AL942" s="245"/>
      <c r="AM942" s="451"/>
      <c r="AN942" s="452"/>
      <c r="AO942" s="245"/>
      <c r="AP942" s="451"/>
      <c r="AQ942" s="452"/>
      <c r="AR942" s="245"/>
      <c r="AS942" s="451"/>
      <c r="AT942" s="454"/>
      <c r="AU942" s="247"/>
      <c r="AV942" s="455"/>
      <c r="AW942" s="447"/>
      <c r="AX942" s="399"/>
    </row>
    <row r="943" spans="1:50" s="92" customFormat="1" ht="104" customHeight="1" x14ac:dyDescent="0.25">
      <c r="A943" s="446">
        <v>2997</v>
      </c>
      <c r="B943" s="147" t="s">
        <v>7064</v>
      </c>
      <c r="C943" s="447" t="s">
        <v>7436</v>
      </c>
      <c r="D943" s="233"/>
      <c r="E943" s="448" t="s">
        <v>6000</v>
      </c>
      <c r="F943" s="447" t="s">
        <v>7098</v>
      </c>
      <c r="G943" s="448" t="s">
        <v>7437</v>
      </c>
      <c r="H943" s="447">
        <v>2012</v>
      </c>
      <c r="I943" s="449" t="s">
        <v>7438</v>
      </c>
      <c r="J943" s="232">
        <v>34822</v>
      </c>
      <c r="K943" s="528" t="s">
        <v>6781</v>
      </c>
      <c r="L943" s="449" t="s">
        <v>7070</v>
      </c>
      <c r="M943" s="449" t="s">
        <v>7071</v>
      </c>
      <c r="N943" s="449" t="s">
        <v>7439</v>
      </c>
      <c r="O943" s="449" t="s">
        <v>7440</v>
      </c>
      <c r="P943" s="447" t="s">
        <v>7441</v>
      </c>
      <c r="Q943" s="233" t="s">
        <v>7075</v>
      </c>
      <c r="R943" s="233">
        <v>0</v>
      </c>
      <c r="S943" s="233"/>
      <c r="T943" s="233"/>
      <c r="U943" s="233">
        <v>0</v>
      </c>
      <c r="V943" s="447">
        <v>0</v>
      </c>
      <c r="W943" s="447">
        <v>5</v>
      </c>
      <c r="X943" s="233" t="s">
        <v>7757</v>
      </c>
      <c r="Y943" s="447"/>
      <c r="Z943" s="447"/>
      <c r="AA943" s="447"/>
      <c r="AB943" s="447">
        <v>30</v>
      </c>
      <c r="AC943" s="447" t="s">
        <v>1086</v>
      </c>
      <c r="AD943" s="233"/>
      <c r="AE943" s="247">
        <v>5</v>
      </c>
      <c r="AF943" s="239">
        <v>0</v>
      </c>
      <c r="AG943" s="450" t="s">
        <v>7104</v>
      </c>
      <c r="AH943" s="264" t="s">
        <v>6000</v>
      </c>
      <c r="AI943" s="242"/>
      <c r="AJ943" s="451"/>
      <c r="AK943" s="452"/>
      <c r="AL943" s="245"/>
      <c r="AM943" s="451"/>
      <c r="AN943" s="452"/>
      <c r="AO943" s="245"/>
      <c r="AP943" s="451"/>
      <c r="AQ943" s="452"/>
      <c r="AR943" s="245"/>
      <c r="AS943" s="451"/>
      <c r="AT943" s="454"/>
      <c r="AU943" s="247"/>
      <c r="AV943" s="455"/>
      <c r="AW943" s="447"/>
      <c r="AX943" s="399"/>
    </row>
    <row r="944" spans="1:50" s="92" customFormat="1" ht="104" customHeight="1" x14ac:dyDescent="0.25">
      <c r="A944" s="446">
        <v>2997</v>
      </c>
      <c r="B944" s="147" t="s">
        <v>7064</v>
      </c>
      <c r="C944" s="447" t="s">
        <v>7442</v>
      </c>
      <c r="D944" s="233"/>
      <c r="E944" s="448" t="s">
        <v>7110</v>
      </c>
      <c r="F944" s="447" t="s">
        <v>7111</v>
      </c>
      <c r="G944" s="448" t="s">
        <v>7443</v>
      </c>
      <c r="H944" s="447">
        <v>2012</v>
      </c>
      <c r="I944" s="449" t="s">
        <v>7444</v>
      </c>
      <c r="J944" s="232">
        <v>1519</v>
      </c>
      <c r="K944" s="528" t="s">
        <v>6781</v>
      </c>
      <c r="L944" s="449" t="s">
        <v>7070</v>
      </c>
      <c r="M944" s="449" t="s">
        <v>7071</v>
      </c>
      <c r="N944" s="449" t="s">
        <v>7445</v>
      </c>
      <c r="O944" s="449" t="s">
        <v>7446</v>
      </c>
      <c r="P944" s="447" t="s">
        <v>7447</v>
      </c>
      <c r="Q944" s="233" t="s">
        <v>7075</v>
      </c>
      <c r="R944" s="233">
        <v>0</v>
      </c>
      <c r="S944" s="233"/>
      <c r="T944" s="233"/>
      <c r="U944" s="233">
        <v>0</v>
      </c>
      <c r="V944" s="447">
        <v>70</v>
      </c>
      <c r="W944" s="447">
        <v>23</v>
      </c>
      <c r="X944" s="233" t="s">
        <v>7757</v>
      </c>
      <c r="Y944" s="447"/>
      <c r="Z944" s="447"/>
      <c r="AA944" s="447"/>
      <c r="AB944" s="447">
        <v>4</v>
      </c>
      <c r="AC944" s="447" t="s">
        <v>1086</v>
      </c>
      <c r="AD944" s="233"/>
      <c r="AE944" s="247">
        <v>6</v>
      </c>
      <c r="AF944" s="239">
        <v>70</v>
      </c>
      <c r="AG944" s="450" t="s">
        <v>7104</v>
      </c>
      <c r="AH944" s="264" t="s">
        <v>7110</v>
      </c>
      <c r="AI944" s="242"/>
      <c r="AJ944" s="451"/>
      <c r="AK944" s="452"/>
      <c r="AL944" s="245"/>
      <c r="AM944" s="451"/>
      <c r="AN944" s="452"/>
      <c r="AO944" s="245"/>
      <c r="AP944" s="451"/>
      <c r="AQ944" s="452"/>
      <c r="AR944" s="245"/>
      <c r="AS944" s="451"/>
      <c r="AT944" s="454"/>
      <c r="AU944" s="247"/>
      <c r="AV944" s="455"/>
      <c r="AW944" s="447"/>
      <c r="AX944" s="399"/>
    </row>
    <row r="945" spans="1:50" s="92" customFormat="1" ht="104" customHeight="1" x14ac:dyDescent="0.25">
      <c r="A945" s="446">
        <v>2997</v>
      </c>
      <c r="B945" s="147" t="s">
        <v>7064</v>
      </c>
      <c r="C945" s="447" t="s">
        <v>7448</v>
      </c>
      <c r="D945" s="233"/>
      <c r="E945" s="448" t="s">
        <v>7066</v>
      </c>
      <c r="F945" s="447" t="s">
        <v>7067</v>
      </c>
      <c r="G945" s="448" t="s">
        <v>7449</v>
      </c>
      <c r="H945" s="447">
        <v>2012</v>
      </c>
      <c r="I945" s="449" t="s">
        <v>7450</v>
      </c>
      <c r="J945" s="232">
        <v>8129</v>
      </c>
      <c r="K945" s="528" t="s">
        <v>6781</v>
      </c>
      <c r="L945" s="449" t="s">
        <v>7070</v>
      </c>
      <c r="M945" s="449" t="s">
        <v>7071</v>
      </c>
      <c r="N945" s="449" t="s">
        <v>7451</v>
      </c>
      <c r="O945" s="449" t="s">
        <v>7452</v>
      </c>
      <c r="P945" s="447" t="s">
        <v>7453</v>
      </c>
      <c r="Q945" s="233" t="s">
        <v>7075</v>
      </c>
      <c r="R945" s="233">
        <v>0</v>
      </c>
      <c r="S945" s="233"/>
      <c r="T945" s="233"/>
      <c r="U945" s="233">
        <v>0</v>
      </c>
      <c r="V945" s="447">
        <v>26</v>
      </c>
      <c r="W945" s="447">
        <v>15</v>
      </c>
      <c r="X945" s="233" t="s">
        <v>7757</v>
      </c>
      <c r="Y945" s="447"/>
      <c r="Z945" s="447"/>
      <c r="AA945" s="447"/>
      <c r="AB945" s="447">
        <v>44</v>
      </c>
      <c r="AC945" s="447" t="s">
        <v>1086</v>
      </c>
      <c r="AD945" s="233"/>
      <c r="AE945" s="247">
        <v>5</v>
      </c>
      <c r="AF945" s="239">
        <v>26</v>
      </c>
      <c r="AG945" s="450" t="s">
        <v>7076</v>
      </c>
      <c r="AH945" s="264" t="s">
        <v>7066</v>
      </c>
      <c r="AI945" s="242"/>
      <c r="AJ945" s="451"/>
      <c r="AK945" s="452"/>
      <c r="AL945" s="245"/>
      <c r="AM945" s="451"/>
      <c r="AN945" s="452"/>
      <c r="AO945" s="245"/>
      <c r="AP945" s="451"/>
      <c r="AQ945" s="452"/>
      <c r="AR945" s="245"/>
      <c r="AS945" s="451"/>
      <c r="AT945" s="454"/>
      <c r="AU945" s="247"/>
      <c r="AV945" s="455"/>
      <c r="AW945" s="447"/>
      <c r="AX945" s="399"/>
    </row>
    <row r="946" spans="1:50" s="92" customFormat="1" ht="77.95" customHeight="1" x14ac:dyDescent="0.25">
      <c r="A946" s="446">
        <v>3006</v>
      </c>
      <c r="B946" s="147" t="s">
        <v>7454</v>
      </c>
      <c r="C946" s="447"/>
      <c r="D946" s="233"/>
      <c r="E946" s="448" t="s">
        <v>7455</v>
      </c>
      <c r="F946" s="447" t="s">
        <v>7456</v>
      </c>
      <c r="G946" s="448" t="s">
        <v>7457</v>
      </c>
      <c r="H946" s="447">
        <v>2010</v>
      </c>
      <c r="I946" s="449" t="s">
        <v>7458</v>
      </c>
      <c r="J946" s="232">
        <v>38640</v>
      </c>
      <c r="K946" s="528" t="s">
        <v>6781</v>
      </c>
      <c r="L946" s="449" t="s">
        <v>7459</v>
      </c>
      <c r="M946" s="449" t="s">
        <v>7460</v>
      </c>
      <c r="N946" s="449" t="s">
        <v>7461</v>
      </c>
      <c r="O946" s="449" t="s">
        <v>7462</v>
      </c>
      <c r="P946" s="447">
        <v>9</v>
      </c>
      <c r="Q946" s="233">
        <v>40</v>
      </c>
      <c r="R946" s="233">
        <v>0</v>
      </c>
      <c r="S946" s="233">
        <v>15.2</v>
      </c>
      <c r="T946" s="233">
        <v>25</v>
      </c>
      <c r="U946" s="233">
        <v>60</v>
      </c>
      <c r="V946" s="447">
        <v>50</v>
      </c>
      <c r="W946" s="447">
        <v>100</v>
      </c>
      <c r="X946" s="233" t="s">
        <v>7463</v>
      </c>
      <c r="Y946" s="447"/>
      <c r="Z946" s="447"/>
      <c r="AA946" s="447"/>
      <c r="AB946" s="447">
        <v>31</v>
      </c>
      <c r="AC946" s="447"/>
      <c r="AD946" s="233">
        <v>20</v>
      </c>
      <c r="AE946" s="247">
        <v>4</v>
      </c>
      <c r="AF946" s="239">
        <v>50</v>
      </c>
      <c r="AG946" s="450" t="s">
        <v>7464</v>
      </c>
      <c r="AH946" s="264" t="s">
        <v>5198</v>
      </c>
      <c r="AI946" s="242">
        <v>50</v>
      </c>
      <c r="AJ946" s="451"/>
      <c r="AK946" s="452"/>
      <c r="AL946" s="245"/>
      <c r="AM946" s="451"/>
      <c r="AN946" s="452"/>
      <c r="AO946" s="245"/>
      <c r="AP946" s="451"/>
      <c r="AQ946" s="452"/>
      <c r="AR946" s="245"/>
      <c r="AS946" s="451"/>
      <c r="AT946" s="454"/>
      <c r="AU946" s="247"/>
      <c r="AV946" s="455"/>
      <c r="AW946" s="447"/>
      <c r="AX946" s="399"/>
    </row>
    <row r="947" spans="1:50" s="92" customFormat="1" ht="117" customHeight="1" x14ac:dyDescent="0.25">
      <c r="A947" s="446">
        <v>3006</v>
      </c>
      <c r="B947" s="147" t="s">
        <v>7454</v>
      </c>
      <c r="C947" s="447"/>
      <c r="D947" s="233"/>
      <c r="E947" s="448" t="s">
        <v>7465</v>
      </c>
      <c r="F947" s="447" t="s">
        <v>7466</v>
      </c>
      <c r="G947" s="448" t="s">
        <v>7467</v>
      </c>
      <c r="H947" s="447">
        <v>2012</v>
      </c>
      <c r="I947" s="449" t="s">
        <v>7468</v>
      </c>
      <c r="J947" s="232">
        <v>227979.6</v>
      </c>
      <c r="K947" s="528" t="s">
        <v>6781</v>
      </c>
      <c r="L947" s="449" t="s">
        <v>7469</v>
      </c>
      <c r="M947" s="449" t="s">
        <v>7470</v>
      </c>
      <c r="N947" s="449" t="s">
        <v>7471</v>
      </c>
      <c r="O947" s="449" t="s">
        <v>7472</v>
      </c>
      <c r="P947" s="447">
        <v>52</v>
      </c>
      <c r="Q947" s="233">
        <v>17.18</v>
      </c>
      <c r="R947" s="233">
        <v>0</v>
      </c>
      <c r="S947" s="233">
        <v>3.06</v>
      </c>
      <c r="T947" s="233">
        <v>14.12</v>
      </c>
      <c r="U947" s="233">
        <v>17.18</v>
      </c>
      <c r="V947" s="447">
        <v>100</v>
      </c>
      <c r="W947" s="447">
        <v>100</v>
      </c>
      <c r="X947" s="233" t="s">
        <v>7473</v>
      </c>
      <c r="Y947" s="447"/>
      <c r="Z947" s="447"/>
      <c r="AA947" s="447"/>
      <c r="AB947" s="447">
        <v>31</v>
      </c>
      <c r="AC947" s="447"/>
      <c r="AD947" s="233">
        <v>14.12</v>
      </c>
      <c r="AE947" s="247">
        <v>4</v>
      </c>
      <c r="AF947" s="239" t="s">
        <v>2775</v>
      </c>
      <c r="AG947" s="450"/>
      <c r="AH947" s="264"/>
      <c r="AI947" s="242">
        <v>0</v>
      </c>
      <c r="AJ947" s="451"/>
      <c r="AK947" s="452"/>
      <c r="AL947" s="245"/>
      <c r="AM947" s="451"/>
      <c r="AN947" s="452"/>
      <c r="AO947" s="245"/>
      <c r="AP947" s="451"/>
      <c r="AQ947" s="452"/>
      <c r="AR947" s="245"/>
      <c r="AS947" s="451"/>
      <c r="AT947" s="454"/>
      <c r="AU947" s="247"/>
      <c r="AV947" s="455"/>
      <c r="AW947" s="447"/>
      <c r="AX947" s="399"/>
    </row>
    <row r="948" spans="1:50" s="92" customFormat="1" ht="77.95" customHeight="1" x14ac:dyDescent="0.25">
      <c r="A948" s="446">
        <v>3006</v>
      </c>
      <c r="B948" s="147" t="s">
        <v>7454</v>
      </c>
      <c r="C948" s="447"/>
      <c r="D948" s="233"/>
      <c r="E948" s="448" t="s">
        <v>7455</v>
      </c>
      <c r="F948" s="447" t="s">
        <v>7456</v>
      </c>
      <c r="G948" s="448" t="s">
        <v>7474</v>
      </c>
      <c r="H948" s="447">
        <v>2011</v>
      </c>
      <c r="I948" s="449" t="s">
        <v>7475</v>
      </c>
      <c r="J948" s="232">
        <v>19761.599999999999</v>
      </c>
      <c r="K948" s="528" t="s">
        <v>6781</v>
      </c>
      <c r="L948" s="449" t="s">
        <v>7476</v>
      </c>
      <c r="M948" s="449" t="s">
        <v>7460</v>
      </c>
      <c r="N948" s="449" t="s">
        <v>7477</v>
      </c>
      <c r="O948" s="449" t="s">
        <v>7478</v>
      </c>
      <c r="P948" s="447">
        <v>50</v>
      </c>
      <c r="Q948" s="233">
        <v>35</v>
      </c>
      <c r="R948" s="233">
        <v>0</v>
      </c>
      <c r="S948" s="233">
        <v>10</v>
      </c>
      <c r="T948" s="233">
        <v>25</v>
      </c>
      <c r="U948" s="233">
        <v>55</v>
      </c>
      <c r="V948" s="447">
        <v>60</v>
      </c>
      <c r="W948" s="447">
        <v>100</v>
      </c>
      <c r="X948" s="715" t="s">
        <v>7463</v>
      </c>
      <c r="Y948" s="447"/>
      <c r="Z948" s="447"/>
      <c r="AA948" s="447"/>
      <c r="AB948" s="447">
        <v>7</v>
      </c>
      <c r="AC948" s="447"/>
      <c r="AD948" s="233">
        <v>20</v>
      </c>
      <c r="AE948" s="247">
        <v>4</v>
      </c>
      <c r="AF948" s="239">
        <v>30</v>
      </c>
      <c r="AG948" s="450" t="s">
        <v>7464</v>
      </c>
      <c r="AH948" s="264" t="s">
        <v>5198</v>
      </c>
      <c r="AI948" s="242">
        <v>30</v>
      </c>
      <c r="AJ948" s="451"/>
      <c r="AK948" s="452"/>
      <c r="AL948" s="245"/>
      <c r="AM948" s="451"/>
      <c r="AN948" s="452"/>
      <c r="AO948" s="245"/>
      <c r="AP948" s="451"/>
      <c r="AQ948" s="452"/>
      <c r="AR948" s="245"/>
      <c r="AS948" s="451"/>
      <c r="AT948" s="454"/>
      <c r="AU948" s="247"/>
      <c r="AV948" s="455"/>
      <c r="AW948" s="447"/>
      <c r="AX948" s="399"/>
    </row>
    <row r="949" spans="1:50" s="92" customFormat="1" ht="52.2" customHeight="1" x14ac:dyDescent="0.25">
      <c r="A949" s="446">
        <v>3006</v>
      </c>
      <c r="B949" s="147" t="s">
        <v>7454</v>
      </c>
      <c r="C949" s="447"/>
      <c r="D949" s="233"/>
      <c r="E949" s="448" t="s">
        <v>7479</v>
      </c>
      <c r="F949" s="447" t="s">
        <v>7480</v>
      </c>
      <c r="G949" s="448" t="s">
        <v>7481</v>
      </c>
      <c r="H949" s="447">
        <v>2010</v>
      </c>
      <c r="I949" s="449" t="s">
        <v>7482</v>
      </c>
      <c r="J949" s="232">
        <v>99600</v>
      </c>
      <c r="K949" s="528" t="s">
        <v>6781</v>
      </c>
      <c r="L949" s="449" t="s">
        <v>7483</v>
      </c>
      <c r="M949" s="449" t="s">
        <v>7484</v>
      </c>
      <c r="N949" s="449" t="s">
        <v>7485</v>
      </c>
      <c r="O949" s="449" t="s">
        <v>7486</v>
      </c>
      <c r="P949" s="447">
        <v>24</v>
      </c>
      <c r="Q949" s="233">
        <v>250</v>
      </c>
      <c r="R949" s="233">
        <v>0</v>
      </c>
      <c r="S949" s="233">
        <v>100</v>
      </c>
      <c r="T949" s="233">
        <v>150</v>
      </c>
      <c r="U949" s="233">
        <v>250</v>
      </c>
      <c r="V949" s="447">
        <v>100</v>
      </c>
      <c r="W949" s="447">
        <v>100</v>
      </c>
      <c r="X949" s="233" t="s">
        <v>7463</v>
      </c>
      <c r="Y949" s="447"/>
      <c r="Z949" s="447"/>
      <c r="AA949" s="447"/>
      <c r="AB949" s="447">
        <v>4</v>
      </c>
      <c r="AC949" s="447"/>
      <c r="AD949" s="233"/>
      <c r="AE949" s="247">
        <v>4</v>
      </c>
      <c r="AF949" s="239">
        <v>80</v>
      </c>
      <c r="AG949" s="450" t="s">
        <v>7487</v>
      </c>
      <c r="AH949" s="264"/>
      <c r="AI949" s="242">
        <v>30</v>
      </c>
      <c r="AJ949" s="451" t="s">
        <v>2615</v>
      </c>
      <c r="AK949" s="452"/>
      <c r="AL949" s="245">
        <v>50</v>
      </c>
      <c r="AM949" s="451"/>
      <c r="AN949" s="452"/>
      <c r="AO949" s="245"/>
      <c r="AP949" s="451"/>
      <c r="AQ949" s="452"/>
      <c r="AR949" s="245"/>
      <c r="AS949" s="451"/>
      <c r="AT949" s="454"/>
      <c r="AU949" s="247"/>
      <c r="AV949" s="455"/>
      <c r="AW949" s="447"/>
      <c r="AX949" s="399"/>
    </row>
    <row r="950" spans="1:50" s="92" customFormat="1" ht="130.05000000000001" customHeight="1" x14ac:dyDescent="0.25">
      <c r="A950" s="446">
        <v>3006</v>
      </c>
      <c r="B950" s="147" t="s">
        <v>7454</v>
      </c>
      <c r="C950" s="447"/>
      <c r="D950" s="233"/>
      <c r="E950" s="448" t="s">
        <v>7488</v>
      </c>
      <c r="F950" s="447" t="s">
        <v>7489</v>
      </c>
      <c r="G950" s="448" t="s">
        <v>7490</v>
      </c>
      <c r="H950" s="447">
        <v>2010</v>
      </c>
      <c r="I950" s="449" t="s">
        <v>7491</v>
      </c>
      <c r="J950" s="232">
        <v>14624.4</v>
      </c>
      <c r="K950" s="528" t="s">
        <v>6781</v>
      </c>
      <c r="L950" s="449" t="s">
        <v>7492</v>
      </c>
      <c r="M950" s="449" t="s">
        <v>7493</v>
      </c>
      <c r="N950" s="449" t="s">
        <v>7494</v>
      </c>
      <c r="O950" s="449" t="s">
        <v>7495</v>
      </c>
      <c r="P950" s="447">
        <v>13</v>
      </c>
      <c r="Q950" s="233"/>
      <c r="R950" s="233"/>
      <c r="S950" s="233"/>
      <c r="T950" s="233"/>
      <c r="U950" s="233" t="s">
        <v>7496</v>
      </c>
      <c r="V950" s="447">
        <v>100</v>
      </c>
      <c r="W950" s="447">
        <v>100</v>
      </c>
      <c r="X950" s="233" t="s">
        <v>7463</v>
      </c>
      <c r="Y950" s="447"/>
      <c r="Z950" s="447"/>
      <c r="AA950" s="447"/>
      <c r="AB950" s="447">
        <v>4</v>
      </c>
      <c r="AC950" s="447"/>
      <c r="AD950" s="233"/>
      <c r="AE950" s="247">
        <v>4</v>
      </c>
      <c r="AF950" s="239">
        <v>100</v>
      </c>
      <c r="AG950" s="450" t="s">
        <v>7497</v>
      </c>
      <c r="AH950" s="264" t="s">
        <v>7488</v>
      </c>
      <c r="AI950" s="242">
        <v>100</v>
      </c>
      <c r="AJ950" s="451"/>
      <c r="AK950" s="452"/>
      <c r="AL950" s="245"/>
      <c r="AM950" s="451"/>
      <c r="AN950" s="452"/>
      <c r="AO950" s="245"/>
      <c r="AP950" s="451"/>
      <c r="AQ950" s="452"/>
      <c r="AR950" s="245"/>
      <c r="AS950" s="451"/>
      <c r="AT950" s="454"/>
      <c r="AU950" s="247"/>
      <c r="AV950" s="455"/>
      <c r="AW950" s="447"/>
      <c r="AX950" s="399"/>
    </row>
    <row r="951" spans="1:50" s="92" customFormat="1" ht="143.05000000000001" customHeight="1" x14ac:dyDescent="0.25">
      <c r="A951" s="446">
        <v>3006</v>
      </c>
      <c r="B951" s="147" t="s">
        <v>7454</v>
      </c>
      <c r="C951" s="447"/>
      <c r="D951" s="233"/>
      <c r="E951" s="448" t="s">
        <v>7498</v>
      </c>
      <c r="F951" s="447"/>
      <c r="G951" s="448" t="s">
        <v>7499</v>
      </c>
      <c r="H951" s="447">
        <v>2012</v>
      </c>
      <c r="I951" s="449" t="s">
        <v>7500</v>
      </c>
      <c r="J951" s="232">
        <v>901896</v>
      </c>
      <c r="K951" s="528" t="s">
        <v>6781</v>
      </c>
      <c r="L951" s="449" t="s">
        <v>7501</v>
      </c>
      <c r="M951" s="449" t="s">
        <v>7502</v>
      </c>
      <c r="N951" s="449" t="s">
        <v>7503</v>
      </c>
      <c r="O951" s="449" t="s">
        <v>7504</v>
      </c>
      <c r="P951" s="447">
        <v>25</v>
      </c>
      <c r="Q951" s="233" t="s">
        <v>7505</v>
      </c>
      <c r="R951" s="233">
        <v>0</v>
      </c>
      <c r="S951" s="233"/>
      <c r="T951" s="233">
        <v>0</v>
      </c>
      <c r="U951" s="233">
        <v>0</v>
      </c>
      <c r="V951" s="447" t="s">
        <v>7505</v>
      </c>
      <c r="W951" s="447">
        <v>100</v>
      </c>
      <c r="X951" s="233" t="s">
        <v>7506</v>
      </c>
      <c r="Y951" s="447"/>
      <c r="Z951" s="447"/>
      <c r="AA951" s="447"/>
      <c r="AB951" s="447">
        <v>60</v>
      </c>
      <c r="AC951" s="447"/>
      <c r="AD951" s="233">
        <v>0</v>
      </c>
      <c r="AE951" s="247">
        <v>4</v>
      </c>
      <c r="AF951" s="239">
        <v>0</v>
      </c>
      <c r="AG951" s="450"/>
      <c r="AH951" s="264" t="s">
        <v>7507</v>
      </c>
      <c r="AI951" s="242">
        <v>0</v>
      </c>
      <c r="AJ951" s="451"/>
      <c r="AK951" s="452"/>
      <c r="AL951" s="245"/>
      <c r="AM951" s="451"/>
      <c r="AN951" s="452"/>
      <c r="AO951" s="245"/>
      <c r="AP951" s="451"/>
      <c r="AQ951" s="452"/>
      <c r="AR951" s="245"/>
      <c r="AS951" s="451"/>
      <c r="AT951" s="454"/>
      <c r="AU951" s="247"/>
      <c r="AV951" s="455"/>
      <c r="AW951" s="447"/>
      <c r="AX951" s="399"/>
    </row>
    <row r="952" spans="1:50" s="92" customFormat="1" ht="52.2" customHeight="1" x14ac:dyDescent="0.25">
      <c r="A952" s="446">
        <v>3006</v>
      </c>
      <c r="B952" s="147" t="s">
        <v>7454</v>
      </c>
      <c r="C952" s="447"/>
      <c r="D952" s="233"/>
      <c r="E952" s="448" t="s">
        <v>7508</v>
      </c>
      <c r="F952" s="447" t="s">
        <v>7509</v>
      </c>
      <c r="G952" s="448" t="s">
        <v>7510</v>
      </c>
      <c r="H952" s="447">
        <v>2010</v>
      </c>
      <c r="I952" s="449" t="s">
        <v>7511</v>
      </c>
      <c r="J952" s="232">
        <v>85956</v>
      </c>
      <c r="K952" s="528" t="s">
        <v>6781</v>
      </c>
      <c r="L952" s="449" t="s">
        <v>7512</v>
      </c>
      <c r="M952" s="449" t="s">
        <v>7513</v>
      </c>
      <c r="N952" s="449" t="s">
        <v>7514</v>
      </c>
      <c r="O952" s="449" t="s">
        <v>7515</v>
      </c>
      <c r="P952" s="447">
        <v>10</v>
      </c>
      <c r="Q952" s="233">
        <v>25</v>
      </c>
      <c r="R952" s="233">
        <v>0</v>
      </c>
      <c r="S952" s="233">
        <v>10</v>
      </c>
      <c r="T952" s="233">
        <v>15</v>
      </c>
      <c r="U952" s="233">
        <v>25</v>
      </c>
      <c r="V952" s="447">
        <v>37</v>
      </c>
      <c r="W952" s="447">
        <v>100</v>
      </c>
      <c r="X952" s="233" t="s">
        <v>7463</v>
      </c>
      <c r="Y952" s="447"/>
      <c r="Z952" s="447"/>
      <c r="AA952" s="447"/>
      <c r="AB952" s="447">
        <v>60</v>
      </c>
      <c r="AC952" s="447"/>
      <c r="AD952" s="233">
        <v>25</v>
      </c>
      <c r="AE952" s="247">
        <v>4</v>
      </c>
      <c r="AF952" s="239">
        <v>50</v>
      </c>
      <c r="AG952" s="450" t="s">
        <v>761</v>
      </c>
      <c r="AH952" s="264" t="s">
        <v>7516</v>
      </c>
      <c r="AI952" s="242">
        <v>50</v>
      </c>
      <c r="AJ952" s="451"/>
      <c r="AK952" s="452"/>
      <c r="AL952" s="245"/>
      <c r="AM952" s="451"/>
      <c r="AN952" s="452"/>
      <c r="AO952" s="245"/>
      <c r="AP952" s="451"/>
      <c r="AQ952" s="452"/>
      <c r="AR952" s="245"/>
      <c r="AS952" s="451"/>
      <c r="AT952" s="454"/>
      <c r="AU952" s="247"/>
      <c r="AV952" s="455"/>
      <c r="AW952" s="447"/>
      <c r="AX952" s="399"/>
    </row>
    <row r="953" spans="1:50" s="92" customFormat="1" ht="64.95" customHeight="1" x14ac:dyDescent="0.25">
      <c r="A953" s="446">
        <v>3006</v>
      </c>
      <c r="B953" s="147" t="s">
        <v>7454</v>
      </c>
      <c r="C953" s="447"/>
      <c r="D953" s="233"/>
      <c r="E953" s="448" t="s">
        <v>7479</v>
      </c>
      <c r="F953" s="447" t="s">
        <v>7480</v>
      </c>
      <c r="G953" s="448" t="s">
        <v>7517</v>
      </c>
      <c r="H953" s="447">
        <v>2010</v>
      </c>
      <c r="I953" s="449"/>
      <c r="J953" s="232">
        <v>215879.78</v>
      </c>
      <c r="K953" s="528" t="s">
        <v>6781</v>
      </c>
      <c r="L953" s="449" t="s">
        <v>7483</v>
      </c>
      <c r="M953" s="449" t="s">
        <v>7484</v>
      </c>
      <c r="N953" s="449" t="s">
        <v>7518</v>
      </c>
      <c r="O953" s="449" t="s">
        <v>7519</v>
      </c>
      <c r="P953" s="447">
        <v>12</v>
      </c>
      <c r="Q953" s="233">
        <v>250</v>
      </c>
      <c r="R953" s="233">
        <v>0</v>
      </c>
      <c r="S953" s="233">
        <v>75</v>
      </c>
      <c r="T953" s="233">
        <v>125</v>
      </c>
      <c r="U953" s="233">
        <v>200</v>
      </c>
      <c r="V953" s="447">
        <v>95</v>
      </c>
      <c r="W953" s="447">
        <v>100</v>
      </c>
      <c r="X953" s="233" t="s">
        <v>7463</v>
      </c>
      <c r="Y953" s="447"/>
      <c r="Z953" s="447"/>
      <c r="AA953" s="447"/>
      <c r="AB953" s="447">
        <v>4</v>
      </c>
      <c r="AC953" s="447"/>
      <c r="AD953" s="233"/>
      <c r="AE953" s="247">
        <v>4</v>
      </c>
      <c r="AF953" s="239">
        <v>100</v>
      </c>
      <c r="AG953" s="450"/>
      <c r="AH953" s="264" t="s">
        <v>7520</v>
      </c>
      <c r="AI953" s="242">
        <v>40</v>
      </c>
      <c r="AJ953" s="451"/>
      <c r="AK953" s="452" t="s">
        <v>7521</v>
      </c>
      <c r="AL953" s="245">
        <v>60</v>
      </c>
      <c r="AM953" s="451"/>
      <c r="AN953" s="452"/>
      <c r="AO953" s="245"/>
      <c r="AP953" s="451"/>
      <c r="AQ953" s="452"/>
      <c r="AR953" s="245"/>
      <c r="AS953" s="451"/>
      <c r="AT953" s="454"/>
      <c r="AU953" s="247"/>
      <c r="AV953" s="455"/>
      <c r="AW953" s="447"/>
      <c r="AX953" s="399"/>
    </row>
    <row r="954" spans="1:50" s="92" customFormat="1" ht="104" customHeight="1" x14ac:dyDescent="0.25">
      <c r="A954" s="446">
        <v>3006</v>
      </c>
      <c r="B954" s="147" t="s">
        <v>7454</v>
      </c>
      <c r="C954" s="447"/>
      <c r="D954" s="233"/>
      <c r="E954" s="448" t="s">
        <v>7522</v>
      </c>
      <c r="F954" s="447"/>
      <c r="G954" s="448" t="s">
        <v>7523</v>
      </c>
      <c r="H954" s="447">
        <v>2011</v>
      </c>
      <c r="I954" s="449" t="s">
        <v>7524</v>
      </c>
      <c r="J954" s="232">
        <v>17103.54</v>
      </c>
      <c r="K954" s="528" t="s">
        <v>6781</v>
      </c>
      <c r="L954" s="449" t="s">
        <v>7525</v>
      </c>
      <c r="M954" s="449" t="s">
        <v>7526</v>
      </c>
      <c r="N954" s="449" t="s">
        <v>7527</v>
      </c>
      <c r="O954" s="449" t="s">
        <v>7528</v>
      </c>
      <c r="P954" s="447">
        <v>32</v>
      </c>
      <c r="Q954" s="233">
        <v>55.61</v>
      </c>
      <c r="R954" s="233">
        <v>0</v>
      </c>
      <c r="S954" s="233">
        <v>20.61</v>
      </c>
      <c r="T954" s="233">
        <v>35</v>
      </c>
      <c r="U954" s="233">
        <v>55.61</v>
      </c>
      <c r="V954" s="447">
        <v>10</v>
      </c>
      <c r="W954" s="447">
        <v>100</v>
      </c>
      <c r="X954" s="233" t="s">
        <v>7463</v>
      </c>
      <c r="Y954" s="447"/>
      <c r="Z954" s="447"/>
      <c r="AA954" s="447"/>
      <c r="AB954" s="447">
        <v>60</v>
      </c>
      <c r="AC954" s="447"/>
      <c r="AD954" s="233">
        <v>35</v>
      </c>
      <c r="AE954" s="247">
        <v>4</v>
      </c>
      <c r="AF954" s="239">
        <v>10</v>
      </c>
      <c r="AG954" s="450"/>
      <c r="AH954" s="264" t="s">
        <v>7529</v>
      </c>
      <c r="AI954" s="242">
        <v>10</v>
      </c>
      <c r="AJ954" s="451"/>
      <c r="AK954" s="452"/>
      <c r="AL954" s="245"/>
      <c r="AM954" s="451"/>
      <c r="AN954" s="452"/>
      <c r="AO954" s="245"/>
      <c r="AP954" s="451"/>
      <c r="AQ954" s="452"/>
      <c r="AR954" s="245"/>
      <c r="AS954" s="451"/>
      <c r="AT954" s="454"/>
      <c r="AU954" s="247"/>
      <c r="AV954" s="455"/>
      <c r="AW954" s="447"/>
      <c r="AX954" s="399"/>
    </row>
    <row r="955" spans="1:50" s="92" customFormat="1" ht="64.95" customHeight="1" x14ac:dyDescent="0.25">
      <c r="A955" s="446">
        <v>3006</v>
      </c>
      <c r="B955" s="147" t="s">
        <v>7454</v>
      </c>
      <c r="C955" s="447"/>
      <c r="D955" s="233"/>
      <c r="E955" s="448" t="s">
        <v>7530</v>
      </c>
      <c r="F955" s="447" t="s">
        <v>7531</v>
      </c>
      <c r="G955" s="448" t="s">
        <v>7532</v>
      </c>
      <c r="H955" s="447">
        <v>2010</v>
      </c>
      <c r="I955" s="449" t="s">
        <v>7533</v>
      </c>
      <c r="J955" s="232">
        <v>399600</v>
      </c>
      <c r="K955" s="528" t="s">
        <v>6781</v>
      </c>
      <c r="L955" s="449" t="s">
        <v>7534</v>
      </c>
      <c r="M955" s="449" t="s">
        <v>7535</v>
      </c>
      <c r="N955" s="449" t="s">
        <v>7536</v>
      </c>
      <c r="O955" s="449" t="s">
        <v>7537</v>
      </c>
      <c r="P955" s="447">
        <v>27</v>
      </c>
      <c r="Q955" s="233">
        <v>70</v>
      </c>
      <c r="R955" s="233">
        <v>0</v>
      </c>
      <c r="S955" s="233">
        <v>30</v>
      </c>
      <c r="T955" s="233">
        <v>40</v>
      </c>
      <c r="U955" s="233">
        <v>70</v>
      </c>
      <c r="V955" s="447">
        <v>35</v>
      </c>
      <c r="W955" s="447">
        <v>100</v>
      </c>
      <c r="X955" s="233" t="s">
        <v>7463</v>
      </c>
      <c r="Y955" s="447"/>
      <c r="Z955" s="447"/>
      <c r="AA955" s="447"/>
      <c r="AB955" s="447">
        <v>4</v>
      </c>
      <c r="AC955" s="447"/>
      <c r="AD955" s="233"/>
      <c r="AE955" s="247">
        <v>4</v>
      </c>
      <c r="AF955" s="239">
        <v>70</v>
      </c>
      <c r="AG955" s="450"/>
      <c r="AH955" s="264" t="s">
        <v>7538</v>
      </c>
      <c r="AI955" s="242">
        <v>70</v>
      </c>
      <c r="AJ955" s="451"/>
      <c r="AK955" s="452"/>
      <c r="AL955" s="245"/>
      <c r="AM955" s="451"/>
      <c r="AN955" s="452"/>
      <c r="AO955" s="245"/>
      <c r="AP955" s="451"/>
      <c r="AQ955" s="452"/>
      <c r="AR955" s="245"/>
      <c r="AS955" s="451"/>
      <c r="AT955" s="454"/>
      <c r="AU955" s="247"/>
      <c r="AV955" s="455"/>
      <c r="AW955" s="447"/>
      <c r="AX955" s="399"/>
    </row>
    <row r="956" spans="1:50" s="92" customFormat="1" ht="130.05000000000001" customHeight="1" x14ac:dyDescent="0.25">
      <c r="A956" s="446">
        <v>3006</v>
      </c>
      <c r="B956" s="147" t="s">
        <v>7454</v>
      </c>
      <c r="C956" s="447"/>
      <c r="D956" s="233"/>
      <c r="E956" s="448" t="s">
        <v>7539</v>
      </c>
      <c r="F956" s="447" t="s">
        <v>902</v>
      </c>
      <c r="G956" s="448" t="s">
        <v>7540</v>
      </c>
      <c r="H956" s="447">
        <v>2011</v>
      </c>
      <c r="I956" s="449" t="s">
        <v>7541</v>
      </c>
      <c r="J956" s="232">
        <v>57812.4</v>
      </c>
      <c r="K956" s="528" t="s">
        <v>6781</v>
      </c>
      <c r="L956" s="449" t="s">
        <v>7542</v>
      </c>
      <c r="M956" s="449" t="s">
        <v>7543</v>
      </c>
      <c r="N956" s="449" t="s">
        <v>7544</v>
      </c>
      <c r="O956" s="449" t="s">
        <v>7545</v>
      </c>
      <c r="P956" s="447">
        <v>44</v>
      </c>
      <c r="Q956" s="233">
        <v>40</v>
      </c>
      <c r="R956" s="233">
        <v>0</v>
      </c>
      <c r="S956" s="233">
        <v>20</v>
      </c>
      <c r="T956" s="233">
        <v>20</v>
      </c>
      <c r="U956" s="233">
        <v>40</v>
      </c>
      <c r="V956" s="447">
        <v>80</v>
      </c>
      <c r="W956" s="447">
        <v>100</v>
      </c>
      <c r="X956" s="233" t="s">
        <v>7546</v>
      </c>
      <c r="Y956" s="447"/>
      <c r="Z956" s="447"/>
      <c r="AA956" s="447"/>
      <c r="AB956" s="447">
        <v>44</v>
      </c>
      <c r="AC956" s="447"/>
      <c r="AD956" s="233">
        <v>30</v>
      </c>
      <c r="AE956" s="247">
        <v>4</v>
      </c>
      <c r="AF956" s="239">
        <v>100</v>
      </c>
      <c r="AG956" s="450"/>
      <c r="AH956" s="264" t="s">
        <v>7547</v>
      </c>
      <c r="AI956" s="242">
        <v>100</v>
      </c>
      <c r="AJ956" s="451"/>
      <c r="AK956" s="452"/>
      <c r="AL956" s="245"/>
      <c r="AM956" s="451"/>
      <c r="AN956" s="452"/>
      <c r="AO956" s="245"/>
      <c r="AP956" s="451"/>
      <c r="AQ956" s="452"/>
      <c r="AR956" s="245"/>
      <c r="AS956" s="451"/>
      <c r="AT956" s="454"/>
      <c r="AU956" s="247"/>
      <c r="AV956" s="455"/>
      <c r="AW956" s="447"/>
      <c r="AX956" s="399"/>
    </row>
    <row r="957" spans="1:50" s="92" customFormat="1" ht="104" customHeight="1" x14ac:dyDescent="0.25">
      <c r="A957" s="446">
        <v>3006</v>
      </c>
      <c r="B957" s="147" t="s">
        <v>7454</v>
      </c>
      <c r="C957" s="447"/>
      <c r="D957" s="233"/>
      <c r="E957" s="448" t="s">
        <v>5993</v>
      </c>
      <c r="F957" s="447" t="s">
        <v>708</v>
      </c>
      <c r="G957" s="448" t="s">
        <v>7548</v>
      </c>
      <c r="H957" s="447">
        <v>2013</v>
      </c>
      <c r="I957" s="449" t="s">
        <v>710</v>
      </c>
      <c r="J957" s="232">
        <v>2277900</v>
      </c>
      <c r="K957" s="528" t="s">
        <v>6781</v>
      </c>
      <c r="L957" s="449" t="s">
        <v>711</v>
      </c>
      <c r="M957" s="449" t="s">
        <v>712</v>
      </c>
      <c r="N957" s="449" t="s">
        <v>713</v>
      </c>
      <c r="O957" s="449" t="s">
        <v>714</v>
      </c>
      <c r="P957" s="447">
        <v>65</v>
      </c>
      <c r="Q957" s="233">
        <v>400</v>
      </c>
      <c r="R957" s="233">
        <v>0</v>
      </c>
      <c r="S957" s="233">
        <v>300</v>
      </c>
      <c r="T957" s="233">
        <v>100</v>
      </c>
      <c r="U957" s="233">
        <v>400</v>
      </c>
      <c r="V957" s="447">
        <v>100</v>
      </c>
      <c r="W957" s="447">
        <v>81</v>
      </c>
      <c r="X957" s="233" t="s">
        <v>7549</v>
      </c>
      <c r="Y957" s="447"/>
      <c r="Z957" s="447"/>
      <c r="AA957" s="447"/>
      <c r="AB957" s="447">
        <v>60</v>
      </c>
      <c r="AC957" s="447"/>
      <c r="AD957" s="233">
        <v>120</v>
      </c>
      <c r="AE957" s="247">
        <v>4</v>
      </c>
      <c r="AF957" s="239">
        <v>100</v>
      </c>
      <c r="AG957" s="450" t="s">
        <v>651</v>
      </c>
      <c r="AH957" s="264" t="s">
        <v>5993</v>
      </c>
      <c r="AI957" s="242">
        <v>40</v>
      </c>
      <c r="AJ957" s="451" t="s">
        <v>651</v>
      </c>
      <c r="AK957" s="452" t="s">
        <v>7550</v>
      </c>
      <c r="AL957" s="245">
        <v>20</v>
      </c>
      <c r="AM957" s="451"/>
      <c r="AN957" s="452" t="s">
        <v>5198</v>
      </c>
      <c r="AO957" s="245">
        <v>20</v>
      </c>
      <c r="AP957" s="451"/>
      <c r="AQ957" s="452"/>
      <c r="AR957" s="245"/>
      <c r="AS957" s="451"/>
      <c r="AT957" s="454"/>
      <c r="AU957" s="247"/>
      <c r="AV957" s="455"/>
      <c r="AW957" s="447"/>
      <c r="AX957" s="399"/>
    </row>
    <row r="958" spans="1:50" s="92" customFormat="1" ht="91" customHeight="1" x14ac:dyDescent="0.25">
      <c r="A958" s="446">
        <v>3006</v>
      </c>
      <c r="B958" s="147" t="s">
        <v>7454</v>
      </c>
      <c r="C958" s="447"/>
      <c r="D958" s="233"/>
      <c r="E958" s="448" t="s">
        <v>7539</v>
      </c>
      <c r="F958" s="447" t="s">
        <v>902</v>
      </c>
      <c r="G958" s="448" t="s">
        <v>7551</v>
      </c>
      <c r="H958" s="447">
        <v>2010</v>
      </c>
      <c r="I958" s="449" t="s">
        <v>7552</v>
      </c>
      <c r="J958" s="232">
        <v>87874.559999999998</v>
      </c>
      <c r="K958" s="528" t="s">
        <v>6781</v>
      </c>
      <c r="L958" s="449" t="s">
        <v>7553</v>
      </c>
      <c r="M958" s="449" t="s">
        <v>7554</v>
      </c>
      <c r="N958" s="449" t="s">
        <v>7555</v>
      </c>
      <c r="O958" s="449" t="s">
        <v>7556</v>
      </c>
      <c r="P958" s="447">
        <v>4</v>
      </c>
      <c r="Q958" s="233">
        <v>40</v>
      </c>
      <c r="R958" s="233">
        <v>0</v>
      </c>
      <c r="S958" s="233">
        <v>20</v>
      </c>
      <c r="T958" s="233">
        <v>20</v>
      </c>
      <c r="U958" s="233">
        <v>40</v>
      </c>
      <c r="V958" s="447">
        <v>100</v>
      </c>
      <c r="W958" s="447">
        <v>100</v>
      </c>
      <c r="X958" s="233" t="s">
        <v>7546</v>
      </c>
      <c r="Y958" s="447"/>
      <c r="Z958" s="447"/>
      <c r="AA958" s="447"/>
      <c r="AB958" s="447">
        <v>44</v>
      </c>
      <c r="AC958" s="447"/>
      <c r="AD958" s="233">
        <v>20</v>
      </c>
      <c r="AE958" s="247">
        <v>4</v>
      </c>
      <c r="AF958" s="239">
        <v>70</v>
      </c>
      <c r="AG958" s="450"/>
      <c r="AH958" s="264" t="s">
        <v>7547</v>
      </c>
      <c r="AI958" s="242">
        <v>70</v>
      </c>
      <c r="AJ958" s="451"/>
      <c r="AK958" s="452"/>
      <c r="AL958" s="245"/>
      <c r="AM958" s="451"/>
      <c r="AN958" s="452"/>
      <c r="AO958" s="245"/>
      <c r="AP958" s="451"/>
      <c r="AQ958" s="452"/>
      <c r="AR958" s="245"/>
      <c r="AS958" s="451"/>
      <c r="AT958" s="454"/>
      <c r="AU958" s="247"/>
      <c r="AV958" s="455"/>
      <c r="AW958" s="447"/>
      <c r="AX958" s="399"/>
    </row>
    <row r="959" spans="1:50" s="92" customFormat="1" ht="52.2" customHeight="1" x14ac:dyDescent="0.25">
      <c r="A959" s="446">
        <v>3006</v>
      </c>
      <c r="B959" s="147" t="s">
        <v>7454</v>
      </c>
      <c r="C959" s="447"/>
      <c r="D959" s="233"/>
      <c r="E959" s="448" t="s">
        <v>7557</v>
      </c>
      <c r="F959" s="447" t="s">
        <v>7558</v>
      </c>
      <c r="G959" s="448" t="s">
        <v>7559</v>
      </c>
      <c r="H959" s="447">
        <v>2011</v>
      </c>
      <c r="I959" s="449" t="s">
        <v>7560</v>
      </c>
      <c r="J959" s="232">
        <v>12480.01</v>
      </c>
      <c r="K959" s="528" t="s">
        <v>6781</v>
      </c>
      <c r="L959" s="449" t="s">
        <v>7561</v>
      </c>
      <c r="M959" s="449" t="s">
        <v>7562</v>
      </c>
      <c r="N959" s="449" t="s">
        <v>7563</v>
      </c>
      <c r="O959" s="449" t="s">
        <v>7564</v>
      </c>
      <c r="P959" s="447">
        <v>36</v>
      </c>
      <c r="Q959" s="233">
        <v>0</v>
      </c>
      <c r="R959" s="233">
        <v>0</v>
      </c>
      <c r="S959" s="233">
        <v>0</v>
      </c>
      <c r="T959" s="233">
        <v>0</v>
      </c>
      <c r="U959" s="233">
        <v>0</v>
      </c>
      <c r="V959" s="447">
        <v>0</v>
      </c>
      <c r="W959" s="447">
        <v>100</v>
      </c>
      <c r="X959" s="233" t="s">
        <v>7463</v>
      </c>
      <c r="Y959" s="447"/>
      <c r="Z959" s="447"/>
      <c r="AA959" s="447"/>
      <c r="AB959" s="447">
        <v>4</v>
      </c>
      <c r="AC959" s="447"/>
      <c r="AD959" s="233"/>
      <c r="AE959" s="247">
        <v>4</v>
      </c>
      <c r="AF959" s="239">
        <v>0</v>
      </c>
      <c r="AG959" s="450"/>
      <c r="AH959" s="264"/>
      <c r="AI959" s="242">
        <v>0</v>
      </c>
      <c r="AJ959" s="451"/>
      <c r="AK959" s="452"/>
      <c r="AL959" s="245"/>
      <c r="AM959" s="451"/>
      <c r="AN959" s="452"/>
      <c r="AO959" s="245"/>
      <c r="AP959" s="451"/>
      <c r="AQ959" s="452"/>
      <c r="AR959" s="245"/>
      <c r="AS959" s="451"/>
      <c r="AT959" s="454"/>
      <c r="AU959" s="247"/>
      <c r="AV959" s="455"/>
      <c r="AW959" s="447"/>
      <c r="AX959" s="399"/>
    </row>
    <row r="960" spans="1:50" s="92" customFormat="1" ht="64.95" customHeight="1" x14ac:dyDescent="0.25">
      <c r="A960" s="446">
        <v>3006</v>
      </c>
      <c r="B960" s="147" t="s">
        <v>7454</v>
      </c>
      <c r="C960" s="447"/>
      <c r="D960" s="233"/>
      <c r="E960" s="448" t="s">
        <v>7565</v>
      </c>
      <c r="F960" s="447" t="s">
        <v>7566</v>
      </c>
      <c r="G960" s="448" t="s">
        <v>7567</v>
      </c>
      <c r="H960" s="447">
        <v>2011</v>
      </c>
      <c r="I960" s="449"/>
      <c r="J960" s="232">
        <v>30719.33</v>
      </c>
      <c r="K960" s="528" t="s">
        <v>6781</v>
      </c>
      <c r="L960" s="449" t="s">
        <v>7568</v>
      </c>
      <c r="M960" s="449" t="s">
        <v>7569</v>
      </c>
      <c r="N960" s="449" t="s">
        <v>7570</v>
      </c>
      <c r="O960" s="449" t="s">
        <v>7571</v>
      </c>
      <c r="P960" s="447">
        <v>29</v>
      </c>
      <c r="Q960" s="233">
        <v>40</v>
      </c>
      <c r="R960" s="233">
        <v>0</v>
      </c>
      <c r="S960" s="233">
        <v>15</v>
      </c>
      <c r="T960" s="233">
        <v>25</v>
      </c>
      <c r="U960" s="233">
        <v>40</v>
      </c>
      <c r="V960" s="447">
        <v>100</v>
      </c>
      <c r="W960" s="447">
        <v>100</v>
      </c>
      <c r="X960" s="233" t="s">
        <v>7463</v>
      </c>
      <c r="Y960" s="447"/>
      <c r="Z960" s="447"/>
      <c r="AA960" s="447"/>
      <c r="AB960" s="447">
        <v>60</v>
      </c>
      <c r="AC960" s="447"/>
      <c r="AD960" s="233"/>
      <c r="AE960" s="247">
        <v>4</v>
      </c>
      <c r="AF960" s="239">
        <v>80</v>
      </c>
      <c r="AG960" s="450"/>
      <c r="AH960" s="264" t="s">
        <v>7565</v>
      </c>
      <c r="AI960" s="242">
        <v>80</v>
      </c>
      <c r="AJ960" s="451"/>
      <c r="AK960" s="452"/>
      <c r="AL960" s="245"/>
      <c r="AM960" s="451"/>
      <c r="AN960" s="452"/>
      <c r="AO960" s="245"/>
      <c r="AP960" s="451"/>
      <c r="AQ960" s="452"/>
      <c r="AR960" s="245"/>
      <c r="AS960" s="451"/>
      <c r="AT960" s="454"/>
      <c r="AU960" s="247"/>
      <c r="AV960" s="455"/>
      <c r="AW960" s="447"/>
      <c r="AX960" s="399"/>
    </row>
    <row r="961" spans="1:50" s="92" customFormat="1" ht="52.2" customHeight="1" x14ac:dyDescent="0.25">
      <c r="A961" s="446">
        <v>3006</v>
      </c>
      <c r="B961" s="147" t="s">
        <v>7454</v>
      </c>
      <c r="C961" s="447"/>
      <c r="D961" s="233"/>
      <c r="E961" s="448" t="s">
        <v>7572</v>
      </c>
      <c r="F961" s="447" t="s">
        <v>7573</v>
      </c>
      <c r="G961" s="448" t="s">
        <v>7574</v>
      </c>
      <c r="H961" s="447">
        <v>2013</v>
      </c>
      <c r="I961" s="449" t="s">
        <v>7575</v>
      </c>
      <c r="J961" s="232">
        <v>39516</v>
      </c>
      <c r="K961" s="528" t="s">
        <v>6781</v>
      </c>
      <c r="L961" s="449" t="s">
        <v>7576</v>
      </c>
      <c r="M961" s="449" t="s">
        <v>7577</v>
      </c>
      <c r="N961" s="449" t="s">
        <v>7578</v>
      </c>
      <c r="O961" s="449" t="s">
        <v>7579</v>
      </c>
      <c r="P961" s="447">
        <v>64</v>
      </c>
      <c r="Q961" s="233">
        <v>30</v>
      </c>
      <c r="R961" s="233">
        <v>0</v>
      </c>
      <c r="S961" s="233">
        <v>10</v>
      </c>
      <c r="T961" s="233">
        <v>20</v>
      </c>
      <c r="U961" s="233">
        <v>30</v>
      </c>
      <c r="V961" s="447">
        <v>100</v>
      </c>
      <c r="W961" s="447">
        <v>98</v>
      </c>
      <c r="X961" s="233" t="s">
        <v>7463</v>
      </c>
      <c r="Y961" s="447"/>
      <c r="Z961" s="447"/>
      <c r="AA961" s="447"/>
      <c r="AB961" s="447">
        <v>4</v>
      </c>
      <c r="AC961" s="447"/>
      <c r="AD961" s="233"/>
      <c r="AE961" s="247">
        <v>4</v>
      </c>
      <c r="AF961" s="239">
        <v>80</v>
      </c>
      <c r="AG961" s="450"/>
      <c r="AH961" s="264" t="s">
        <v>7580</v>
      </c>
      <c r="AI961" s="242">
        <v>80</v>
      </c>
      <c r="AJ961" s="451"/>
      <c r="AK961" s="452"/>
      <c r="AL961" s="245"/>
      <c r="AM961" s="451"/>
      <c r="AN961" s="452"/>
      <c r="AO961" s="245"/>
      <c r="AP961" s="451"/>
      <c r="AQ961" s="452"/>
      <c r="AR961" s="245"/>
      <c r="AS961" s="451"/>
      <c r="AT961" s="454"/>
      <c r="AU961" s="247"/>
      <c r="AV961" s="455"/>
      <c r="AW961" s="447"/>
      <c r="AX961" s="399"/>
    </row>
    <row r="962" spans="1:50" s="92" customFormat="1" ht="143.05000000000001" customHeight="1" x14ac:dyDescent="0.25">
      <c r="A962" s="446">
        <v>3006</v>
      </c>
      <c r="B962" s="147" t="s">
        <v>7454</v>
      </c>
      <c r="C962" s="447"/>
      <c r="D962" s="233"/>
      <c r="E962" s="448" t="s">
        <v>2627</v>
      </c>
      <c r="F962" s="447" t="s">
        <v>7581</v>
      </c>
      <c r="G962" s="448" t="s">
        <v>7582</v>
      </c>
      <c r="H962" s="447">
        <v>2010</v>
      </c>
      <c r="I962" s="449" t="s">
        <v>7583</v>
      </c>
      <c r="J962" s="232">
        <v>167680.73000000001</v>
      </c>
      <c r="K962" s="528" t="s">
        <v>6781</v>
      </c>
      <c r="L962" s="449" t="s">
        <v>7584</v>
      </c>
      <c r="M962" s="449" t="s">
        <v>7585</v>
      </c>
      <c r="N962" s="449" t="s">
        <v>7586</v>
      </c>
      <c r="O962" s="449" t="s">
        <v>7587</v>
      </c>
      <c r="P962" s="447" t="s">
        <v>7588</v>
      </c>
      <c r="Q962" s="233">
        <v>100</v>
      </c>
      <c r="R962" s="233">
        <v>0</v>
      </c>
      <c r="S962" s="233">
        <v>20</v>
      </c>
      <c r="T962" s="233">
        <v>80</v>
      </c>
      <c r="U962" s="233">
        <v>100</v>
      </c>
      <c r="V962" s="447">
        <v>100</v>
      </c>
      <c r="W962" s="447">
        <v>100</v>
      </c>
      <c r="X962" s="233" t="s">
        <v>7589</v>
      </c>
      <c r="Y962" s="447"/>
      <c r="Z962" s="447"/>
      <c r="AA962" s="447"/>
      <c r="AB962" s="447">
        <v>4</v>
      </c>
      <c r="AC962" s="447"/>
      <c r="AD962" s="233">
        <v>20</v>
      </c>
      <c r="AE962" s="247">
        <v>4</v>
      </c>
      <c r="AF962" s="239">
        <v>100</v>
      </c>
      <c r="AG962" s="450" t="s">
        <v>2532</v>
      </c>
      <c r="AH962" s="264" t="s">
        <v>7590</v>
      </c>
      <c r="AI962" s="242">
        <v>100</v>
      </c>
      <c r="AJ962" s="451"/>
      <c r="AK962" s="452"/>
      <c r="AL962" s="245"/>
      <c r="AM962" s="451"/>
      <c r="AN962" s="452"/>
      <c r="AO962" s="245"/>
      <c r="AP962" s="451"/>
      <c r="AQ962" s="452"/>
      <c r="AR962" s="245"/>
      <c r="AS962" s="451"/>
      <c r="AT962" s="454"/>
      <c r="AU962" s="247"/>
      <c r="AV962" s="455"/>
      <c r="AW962" s="447"/>
      <c r="AX962" s="399"/>
    </row>
    <row r="963" spans="1:50" s="92" customFormat="1" ht="91" customHeight="1" x14ac:dyDescent="0.25">
      <c r="A963" s="446">
        <v>3006</v>
      </c>
      <c r="B963" s="147" t="s">
        <v>7454</v>
      </c>
      <c r="C963" s="447"/>
      <c r="D963" s="233"/>
      <c r="E963" s="448" t="s">
        <v>7565</v>
      </c>
      <c r="F963" s="447" t="s">
        <v>7566</v>
      </c>
      <c r="G963" s="448" t="s">
        <v>7591</v>
      </c>
      <c r="H963" s="447">
        <v>2010</v>
      </c>
      <c r="I963" s="449"/>
      <c r="J963" s="232">
        <v>47998.559999999998</v>
      </c>
      <c r="K963" s="528" t="s">
        <v>6781</v>
      </c>
      <c r="L963" s="449" t="s">
        <v>7592</v>
      </c>
      <c r="M963" s="449" t="s">
        <v>7593</v>
      </c>
      <c r="N963" s="449" t="s">
        <v>7594</v>
      </c>
      <c r="O963" s="449" t="s">
        <v>7595</v>
      </c>
      <c r="P963" s="447">
        <v>8</v>
      </c>
      <c r="Q963" s="233">
        <v>50</v>
      </c>
      <c r="R963" s="233">
        <v>0</v>
      </c>
      <c r="S963" s="233">
        <v>20</v>
      </c>
      <c r="T963" s="233">
        <v>30</v>
      </c>
      <c r="U963" s="233">
        <v>50</v>
      </c>
      <c r="V963" s="447">
        <v>100</v>
      </c>
      <c r="W963" s="447">
        <v>100</v>
      </c>
      <c r="X963" s="233" t="s">
        <v>7463</v>
      </c>
      <c r="Y963" s="447"/>
      <c r="Z963" s="447"/>
      <c r="AA963" s="447"/>
      <c r="AB963" s="447">
        <v>60</v>
      </c>
      <c r="AC963" s="447"/>
      <c r="AD963" s="233"/>
      <c r="AE963" s="247">
        <v>4</v>
      </c>
      <c r="AF963" s="239">
        <v>60</v>
      </c>
      <c r="AG963" s="450"/>
      <c r="AH963" s="264" t="s">
        <v>7596</v>
      </c>
      <c r="AI963" s="242">
        <v>60</v>
      </c>
      <c r="AJ963" s="451"/>
      <c r="AK963" s="452"/>
      <c r="AL963" s="245"/>
      <c r="AM963" s="451"/>
      <c r="AN963" s="452"/>
      <c r="AO963" s="245"/>
      <c r="AP963" s="451"/>
      <c r="AQ963" s="452"/>
      <c r="AR963" s="245"/>
      <c r="AS963" s="451"/>
      <c r="AT963" s="454"/>
      <c r="AU963" s="247"/>
      <c r="AV963" s="455"/>
      <c r="AW963" s="447"/>
      <c r="AX963" s="399"/>
    </row>
    <row r="964" spans="1:50" s="92" customFormat="1" ht="104" customHeight="1" x14ac:dyDescent="0.25">
      <c r="A964" s="446">
        <v>3006</v>
      </c>
      <c r="B964" s="147" t="s">
        <v>7454</v>
      </c>
      <c r="C964" s="447"/>
      <c r="D964" s="233"/>
      <c r="E964" s="448" t="s">
        <v>7488</v>
      </c>
      <c r="F964" s="447" t="s">
        <v>7489</v>
      </c>
      <c r="G964" s="448" t="s">
        <v>7597</v>
      </c>
      <c r="H964" s="447">
        <v>2010</v>
      </c>
      <c r="I964" s="449" t="s">
        <v>7598</v>
      </c>
      <c r="J964" s="232">
        <v>6732</v>
      </c>
      <c r="K964" s="528" t="s">
        <v>6781</v>
      </c>
      <c r="L964" s="449" t="s">
        <v>7599</v>
      </c>
      <c r="M964" s="449" t="s">
        <v>7600</v>
      </c>
      <c r="N964" s="449" t="s">
        <v>7601</v>
      </c>
      <c r="O964" s="449" t="s">
        <v>7602</v>
      </c>
      <c r="P964" s="447">
        <v>2</v>
      </c>
      <c r="Q964" s="233"/>
      <c r="R964" s="233"/>
      <c r="S964" s="233"/>
      <c r="T964" s="233"/>
      <c r="U964" s="233" t="s">
        <v>7603</v>
      </c>
      <c r="V964" s="447">
        <v>100</v>
      </c>
      <c r="W964" s="447">
        <v>100</v>
      </c>
      <c r="X964" s="233"/>
      <c r="Y964" s="447"/>
      <c r="Z964" s="447"/>
      <c r="AA964" s="447"/>
      <c r="AB964" s="447">
        <v>4</v>
      </c>
      <c r="AC964" s="447"/>
      <c r="AD964" s="233"/>
      <c r="AE964" s="247">
        <v>4</v>
      </c>
      <c r="AF964" s="239">
        <v>100</v>
      </c>
      <c r="AG964" s="450" t="s">
        <v>7497</v>
      </c>
      <c r="AH964" s="264" t="s">
        <v>7488</v>
      </c>
      <c r="AI964" s="242">
        <v>100</v>
      </c>
      <c r="AJ964" s="451"/>
      <c r="AK964" s="452"/>
      <c r="AL964" s="245"/>
      <c r="AM964" s="451"/>
      <c r="AN964" s="452"/>
      <c r="AO964" s="245"/>
      <c r="AP964" s="451"/>
      <c r="AQ964" s="452"/>
      <c r="AR964" s="245"/>
      <c r="AS964" s="451"/>
      <c r="AT964" s="454"/>
      <c r="AU964" s="247"/>
      <c r="AV964" s="455"/>
      <c r="AW964" s="447"/>
      <c r="AX964" s="399"/>
    </row>
    <row r="965" spans="1:50" s="92" customFormat="1" ht="91" customHeight="1" x14ac:dyDescent="0.25">
      <c r="A965" s="446">
        <v>3006</v>
      </c>
      <c r="B965" s="147" t="s">
        <v>7454</v>
      </c>
      <c r="C965" s="447"/>
      <c r="D965" s="233"/>
      <c r="E965" s="448" t="s">
        <v>7539</v>
      </c>
      <c r="F965" s="447" t="s">
        <v>902</v>
      </c>
      <c r="G965" s="448" t="s">
        <v>7604</v>
      </c>
      <c r="H965" s="447">
        <v>2010</v>
      </c>
      <c r="I965" s="449" t="s">
        <v>7605</v>
      </c>
      <c r="J965" s="232">
        <v>47449.71</v>
      </c>
      <c r="K965" s="528" t="s">
        <v>6781</v>
      </c>
      <c r="L965" s="449" t="s">
        <v>7606</v>
      </c>
      <c r="M965" s="449" t="s">
        <v>7607</v>
      </c>
      <c r="N965" s="449" t="s">
        <v>7608</v>
      </c>
      <c r="O965" s="449" t="s">
        <v>7609</v>
      </c>
      <c r="P965" s="447">
        <v>3</v>
      </c>
      <c r="Q965" s="233">
        <v>60</v>
      </c>
      <c r="R965" s="233">
        <v>0</v>
      </c>
      <c r="S965" s="233">
        <v>25</v>
      </c>
      <c r="T965" s="233">
        <v>35</v>
      </c>
      <c r="U965" s="233">
        <v>60</v>
      </c>
      <c r="V965" s="447">
        <v>85</v>
      </c>
      <c r="W965" s="447">
        <v>100</v>
      </c>
      <c r="X965" s="233" t="s">
        <v>7546</v>
      </c>
      <c r="Y965" s="447"/>
      <c r="Z965" s="447"/>
      <c r="AA965" s="447"/>
      <c r="AB965" s="447">
        <v>44</v>
      </c>
      <c r="AC965" s="447"/>
      <c r="AD965" s="233">
        <v>35</v>
      </c>
      <c r="AE965" s="247">
        <v>4</v>
      </c>
      <c r="AF965" s="239">
        <v>75</v>
      </c>
      <c r="AG965" s="450"/>
      <c r="AH965" s="264" t="s">
        <v>7547</v>
      </c>
      <c r="AI965" s="242">
        <v>75</v>
      </c>
      <c r="AJ965" s="451"/>
      <c r="AK965" s="452"/>
      <c r="AL965" s="245"/>
      <c r="AM965" s="451"/>
      <c r="AN965" s="452"/>
      <c r="AO965" s="245"/>
      <c r="AP965" s="451"/>
      <c r="AQ965" s="452"/>
      <c r="AR965" s="245"/>
      <c r="AS965" s="451"/>
      <c r="AT965" s="454"/>
      <c r="AU965" s="247"/>
      <c r="AV965" s="455"/>
      <c r="AW965" s="447"/>
      <c r="AX965" s="399"/>
    </row>
    <row r="966" spans="1:50" s="92" customFormat="1" ht="77.95" customHeight="1" x14ac:dyDescent="0.25">
      <c r="A966" s="446">
        <v>3006</v>
      </c>
      <c r="B966" s="147" t="s">
        <v>7454</v>
      </c>
      <c r="C966" s="447"/>
      <c r="D966" s="233"/>
      <c r="E966" s="448" t="s">
        <v>7610</v>
      </c>
      <c r="F966" s="447" t="s">
        <v>7611</v>
      </c>
      <c r="G966" s="448" t="s">
        <v>7612</v>
      </c>
      <c r="H966" s="447">
        <v>2011</v>
      </c>
      <c r="I966" s="449"/>
      <c r="J966" s="232">
        <v>359400</v>
      </c>
      <c r="K966" s="528" t="s">
        <v>6781</v>
      </c>
      <c r="L966" s="449" t="s">
        <v>7613</v>
      </c>
      <c r="M966" s="449" t="s">
        <v>7614</v>
      </c>
      <c r="N966" s="449" t="s">
        <v>7615</v>
      </c>
      <c r="O966" s="449" t="s">
        <v>7616</v>
      </c>
      <c r="P966" s="447">
        <v>48</v>
      </c>
      <c r="Q966" s="233">
        <v>180</v>
      </c>
      <c r="R966" s="233">
        <v>0</v>
      </c>
      <c r="S966" s="233">
        <v>150</v>
      </c>
      <c r="T966" s="233">
        <v>30</v>
      </c>
      <c r="U966" s="233">
        <v>180</v>
      </c>
      <c r="V966" s="447">
        <v>100</v>
      </c>
      <c r="W966" s="447">
        <v>100</v>
      </c>
      <c r="X966" s="233" t="s">
        <v>7617</v>
      </c>
      <c r="Y966" s="447"/>
      <c r="Z966" s="447"/>
      <c r="AA966" s="447"/>
      <c r="AB966" s="447">
        <v>4</v>
      </c>
      <c r="AC966" s="447"/>
      <c r="AD966" s="233">
        <v>60</v>
      </c>
      <c r="AE966" s="247">
        <v>4</v>
      </c>
      <c r="AF966" s="239">
        <v>50</v>
      </c>
      <c r="AG966" s="450" t="s">
        <v>7618</v>
      </c>
      <c r="AH966" s="264" t="s">
        <v>7610</v>
      </c>
      <c r="AI966" s="242">
        <v>50</v>
      </c>
      <c r="AJ966" s="451"/>
      <c r="AK966" s="452"/>
      <c r="AL966" s="245"/>
      <c r="AM966" s="451"/>
      <c r="AN966" s="452"/>
      <c r="AO966" s="245"/>
      <c r="AP966" s="451"/>
      <c r="AQ966" s="452"/>
      <c r="AR966" s="245"/>
      <c r="AS966" s="451"/>
      <c r="AT966" s="454"/>
      <c r="AU966" s="247"/>
      <c r="AV966" s="455"/>
      <c r="AW966" s="447"/>
      <c r="AX966" s="399"/>
    </row>
    <row r="967" spans="1:50" s="92" customFormat="1" ht="77.95" customHeight="1" x14ac:dyDescent="0.25">
      <c r="A967" s="446">
        <v>3006</v>
      </c>
      <c r="B967" s="147" t="s">
        <v>7454</v>
      </c>
      <c r="C967" s="447"/>
      <c r="D967" s="233"/>
      <c r="E967" s="448" t="s">
        <v>7557</v>
      </c>
      <c r="F967" s="447" t="s">
        <v>7558</v>
      </c>
      <c r="G967" s="448" t="s">
        <v>7619</v>
      </c>
      <c r="H967" s="447">
        <v>2010</v>
      </c>
      <c r="I967" s="449" t="s">
        <v>7620</v>
      </c>
      <c r="J967" s="232">
        <v>118920</v>
      </c>
      <c r="K967" s="528" t="s">
        <v>6781</v>
      </c>
      <c r="L967" s="449" t="s">
        <v>7621</v>
      </c>
      <c r="M967" s="449" t="s">
        <v>7622</v>
      </c>
      <c r="N967" s="449" t="s">
        <v>7623</v>
      </c>
      <c r="O967" s="449" t="s">
        <v>7624</v>
      </c>
      <c r="P967" s="447" t="s">
        <v>7625</v>
      </c>
      <c r="Q967" s="233">
        <v>10</v>
      </c>
      <c r="R967" s="233">
        <v>0</v>
      </c>
      <c r="S967" s="233"/>
      <c r="T967" s="233">
        <v>10</v>
      </c>
      <c r="U967" s="233">
        <v>10</v>
      </c>
      <c r="V967" s="447">
        <v>10</v>
      </c>
      <c r="W967" s="447">
        <v>100</v>
      </c>
      <c r="X967" s="233" t="s">
        <v>7463</v>
      </c>
      <c r="Y967" s="447"/>
      <c r="Z967" s="447"/>
      <c r="AA967" s="447"/>
      <c r="AB967" s="447">
        <v>60</v>
      </c>
      <c r="AC967" s="447"/>
      <c r="AD967" s="233"/>
      <c r="AE967" s="247">
        <v>4</v>
      </c>
      <c r="AF967" s="239">
        <v>50</v>
      </c>
      <c r="AG967" s="450"/>
      <c r="AH967" s="264" t="s">
        <v>7557</v>
      </c>
      <c r="AI967" s="242"/>
      <c r="AJ967" s="451"/>
      <c r="AK967" s="452"/>
      <c r="AL967" s="245"/>
      <c r="AM967" s="451"/>
      <c r="AN967" s="452"/>
      <c r="AO967" s="245"/>
      <c r="AP967" s="451"/>
      <c r="AQ967" s="452"/>
      <c r="AR967" s="245"/>
      <c r="AS967" s="451"/>
      <c r="AT967" s="454"/>
      <c r="AU967" s="247"/>
      <c r="AV967" s="455"/>
      <c r="AW967" s="447"/>
      <c r="AX967" s="399"/>
    </row>
    <row r="968" spans="1:50" s="92" customFormat="1" ht="77.95" customHeight="1" x14ac:dyDescent="0.25">
      <c r="A968" s="446">
        <v>3006</v>
      </c>
      <c r="B968" s="147" t="s">
        <v>7454</v>
      </c>
      <c r="C968" s="447"/>
      <c r="D968" s="233"/>
      <c r="E968" s="448" t="s">
        <v>7626</v>
      </c>
      <c r="F968" s="447" t="s">
        <v>7627</v>
      </c>
      <c r="G968" s="448" t="s">
        <v>7628</v>
      </c>
      <c r="H968" s="447">
        <v>2010</v>
      </c>
      <c r="I968" s="449"/>
      <c r="J968" s="232">
        <v>262049.81</v>
      </c>
      <c r="K968" s="528" t="s">
        <v>6781</v>
      </c>
      <c r="L968" s="449" t="s">
        <v>7629</v>
      </c>
      <c r="M968" s="449" t="s">
        <v>7630</v>
      </c>
      <c r="N968" s="449" t="s">
        <v>7631</v>
      </c>
      <c r="O968" s="449" t="s">
        <v>7632</v>
      </c>
      <c r="P968" s="447">
        <v>23</v>
      </c>
      <c r="Q968" s="233">
        <v>0</v>
      </c>
      <c r="R968" s="233">
        <v>0</v>
      </c>
      <c r="S968" s="233">
        <v>112</v>
      </c>
      <c r="T968" s="233">
        <v>34.28</v>
      </c>
      <c r="U968" s="233">
        <v>146.28</v>
      </c>
      <c r="V968" s="447">
        <v>80</v>
      </c>
      <c r="W968" s="447">
        <v>100</v>
      </c>
      <c r="X968" s="233" t="s">
        <v>7463</v>
      </c>
      <c r="Y968" s="447"/>
      <c r="Z968" s="447"/>
      <c r="AA968" s="447"/>
      <c r="AB968" s="447">
        <v>51</v>
      </c>
      <c r="AC968" s="447"/>
      <c r="AD968" s="233">
        <v>34.28</v>
      </c>
      <c r="AE968" s="247">
        <v>4</v>
      </c>
      <c r="AF968" s="239">
        <v>80</v>
      </c>
      <c r="AG968" s="450"/>
      <c r="AH968" s="264" t="s">
        <v>7633</v>
      </c>
      <c r="AI968" s="242">
        <v>80</v>
      </c>
      <c r="AJ968" s="451"/>
      <c r="AK968" s="452"/>
      <c r="AL968" s="245"/>
      <c r="AM968" s="451"/>
      <c r="AN968" s="452"/>
      <c r="AO968" s="245"/>
      <c r="AP968" s="451"/>
      <c r="AQ968" s="452"/>
      <c r="AR968" s="245"/>
      <c r="AS968" s="451"/>
      <c r="AT968" s="454"/>
      <c r="AU968" s="247"/>
      <c r="AV968" s="455"/>
      <c r="AW968" s="447"/>
      <c r="AX968" s="399"/>
    </row>
    <row r="969" spans="1:50" s="92" customFormat="1" ht="77.95" customHeight="1" x14ac:dyDescent="0.25">
      <c r="A969" s="446">
        <v>3006</v>
      </c>
      <c r="B969" s="147" t="s">
        <v>7454</v>
      </c>
      <c r="C969" s="447"/>
      <c r="D969" s="233"/>
      <c r="E969" s="448" t="s">
        <v>7634</v>
      </c>
      <c r="F969" s="447" t="s">
        <v>7627</v>
      </c>
      <c r="G969" s="448" t="s">
        <v>7635</v>
      </c>
      <c r="H969" s="447">
        <v>2011</v>
      </c>
      <c r="I969" s="449"/>
      <c r="J969" s="232">
        <v>33600</v>
      </c>
      <c r="K969" s="528" t="s">
        <v>6781</v>
      </c>
      <c r="L969" s="449" t="s">
        <v>7629</v>
      </c>
      <c r="M969" s="449" t="s">
        <v>7630</v>
      </c>
      <c r="N969" s="449" t="s">
        <v>7631</v>
      </c>
      <c r="O969" s="449" t="s">
        <v>7632</v>
      </c>
      <c r="P969" s="447">
        <v>31</v>
      </c>
      <c r="Q969" s="233"/>
      <c r="R969" s="233">
        <v>0</v>
      </c>
      <c r="S969" s="233">
        <v>112</v>
      </c>
      <c r="T969" s="233">
        <v>34.28</v>
      </c>
      <c r="U969" s="233">
        <v>146.28</v>
      </c>
      <c r="V969" s="447">
        <v>80</v>
      </c>
      <c r="W969" s="447">
        <v>100</v>
      </c>
      <c r="X969" s="233" t="s">
        <v>7463</v>
      </c>
      <c r="Y969" s="447"/>
      <c r="Z969" s="447"/>
      <c r="AA969" s="447"/>
      <c r="AB969" s="447">
        <v>51</v>
      </c>
      <c r="AC969" s="447"/>
      <c r="AD969" s="233">
        <v>34.28</v>
      </c>
      <c r="AE969" s="247">
        <v>4</v>
      </c>
      <c r="AF969" s="239">
        <v>40</v>
      </c>
      <c r="AG969" s="450"/>
      <c r="AH969" s="264" t="s">
        <v>7626</v>
      </c>
      <c r="AI969" s="242">
        <v>40</v>
      </c>
      <c r="AJ969" s="451"/>
      <c r="AK969" s="452"/>
      <c r="AL969" s="245"/>
      <c r="AM969" s="451"/>
      <c r="AN969" s="452"/>
      <c r="AO969" s="245"/>
      <c r="AP969" s="451"/>
      <c r="AQ969" s="452"/>
      <c r="AR969" s="245"/>
      <c r="AS969" s="451"/>
      <c r="AT969" s="454"/>
      <c r="AU969" s="247"/>
      <c r="AV969" s="455"/>
      <c r="AW969" s="447"/>
      <c r="AX969" s="399"/>
    </row>
    <row r="970" spans="1:50" s="92" customFormat="1" ht="77.95" customHeight="1" x14ac:dyDescent="0.25">
      <c r="A970" s="446">
        <v>3006</v>
      </c>
      <c r="B970" s="147" t="s">
        <v>7454</v>
      </c>
      <c r="C970" s="447"/>
      <c r="D970" s="233"/>
      <c r="E970" s="448" t="s">
        <v>7636</v>
      </c>
      <c r="F970" s="447" t="s">
        <v>7637</v>
      </c>
      <c r="G970" s="448" t="s">
        <v>7638</v>
      </c>
      <c r="H970" s="447">
        <v>2011</v>
      </c>
      <c r="I970" s="449" t="s">
        <v>7639</v>
      </c>
      <c r="J970" s="232">
        <v>13033.22</v>
      </c>
      <c r="K970" s="528" t="s">
        <v>6781</v>
      </c>
      <c r="L970" s="449" t="s">
        <v>7459</v>
      </c>
      <c r="M970" s="449" t="s">
        <v>7460</v>
      </c>
      <c r="N970" s="449" t="s">
        <v>7640</v>
      </c>
      <c r="O970" s="449" t="s">
        <v>7641</v>
      </c>
      <c r="P970" s="447">
        <v>35</v>
      </c>
      <c r="Q970" s="233">
        <v>50</v>
      </c>
      <c r="R970" s="233">
        <v>0</v>
      </c>
      <c r="S970" s="233">
        <v>10</v>
      </c>
      <c r="T970" s="233">
        <v>40</v>
      </c>
      <c r="U970" s="233">
        <v>50</v>
      </c>
      <c r="V970" s="447">
        <v>80</v>
      </c>
      <c r="W970" s="447">
        <v>100</v>
      </c>
      <c r="X970" s="233" t="s">
        <v>7463</v>
      </c>
      <c r="Y970" s="447"/>
      <c r="Z970" s="447"/>
      <c r="AA970" s="447"/>
      <c r="AB970" s="447">
        <v>25</v>
      </c>
      <c r="AC970" s="447"/>
      <c r="AD970" s="233">
        <v>20</v>
      </c>
      <c r="AE970" s="247">
        <v>4</v>
      </c>
      <c r="AF970" s="239">
        <v>50</v>
      </c>
      <c r="AG970" s="450" t="s">
        <v>7464</v>
      </c>
      <c r="AH970" s="264" t="s">
        <v>5198</v>
      </c>
      <c r="AI970" s="242">
        <v>50</v>
      </c>
      <c r="AJ970" s="451"/>
      <c r="AK970" s="452"/>
      <c r="AL970" s="245"/>
      <c r="AM970" s="451"/>
      <c r="AN970" s="452"/>
      <c r="AO970" s="245"/>
      <c r="AP970" s="451"/>
      <c r="AQ970" s="452"/>
      <c r="AR970" s="245"/>
      <c r="AS970" s="451"/>
      <c r="AT970" s="454"/>
      <c r="AU970" s="247"/>
      <c r="AV970" s="455"/>
      <c r="AW970" s="447"/>
      <c r="AX970" s="399"/>
    </row>
    <row r="971" spans="1:50" s="92" customFormat="1" ht="260.05" customHeight="1" x14ac:dyDescent="0.25">
      <c r="A971" s="446">
        <v>3006</v>
      </c>
      <c r="B971" s="147" t="s">
        <v>7454</v>
      </c>
      <c r="C971" s="447"/>
      <c r="D971" s="233"/>
      <c r="E971" s="448" t="s">
        <v>7488</v>
      </c>
      <c r="F971" s="447" t="s">
        <v>7489</v>
      </c>
      <c r="G971" s="448" t="s">
        <v>7642</v>
      </c>
      <c r="H971" s="447">
        <v>2011</v>
      </c>
      <c r="I971" s="449" t="s">
        <v>7643</v>
      </c>
      <c r="J971" s="232">
        <v>16991.11</v>
      </c>
      <c r="K971" s="528" t="s">
        <v>6781</v>
      </c>
      <c r="L971" s="449" t="s">
        <v>7644</v>
      </c>
      <c r="M971" s="449" t="s">
        <v>7645</v>
      </c>
      <c r="N971" s="449" t="s">
        <v>7646</v>
      </c>
      <c r="O971" s="449" t="s">
        <v>7647</v>
      </c>
      <c r="P971" s="447">
        <v>15</v>
      </c>
      <c r="Q971" s="233"/>
      <c r="R971" s="233"/>
      <c r="S971" s="233"/>
      <c r="T971" s="233"/>
      <c r="U971" s="233" t="s">
        <v>7648</v>
      </c>
      <c r="V971" s="447">
        <v>100</v>
      </c>
      <c r="W971" s="447">
        <v>100</v>
      </c>
      <c r="X971" s="233" t="s">
        <v>7463</v>
      </c>
      <c r="Y971" s="447"/>
      <c r="Z971" s="447"/>
      <c r="AA971" s="447"/>
      <c r="AB971" s="447">
        <v>4</v>
      </c>
      <c r="AC971" s="447"/>
      <c r="AD971" s="233"/>
      <c r="AE971" s="247">
        <v>4</v>
      </c>
      <c r="AF971" s="239">
        <v>100</v>
      </c>
      <c r="AG971" s="450"/>
      <c r="AH971" s="264" t="s">
        <v>7488</v>
      </c>
      <c r="AI971" s="242">
        <v>100</v>
      </c>
      <c r="AJ971" s="451"/>
      <c r="AK971" s="452"/>
      <c r="AL971" s="245"/>
      <c r="AM971" s="451"/>
      <c r="AN971" s="452"/>
      <c r="AO971" s="245"/>
      <c r="AP971" s="451"/>
      <c r="AQ971" s="452"/>
      <c r="AR971" s="245"/>
      <c r="AS971" s="451"/>
      <c r="AT971" s="454"/>
      <c r="AU971" s="247"/>
      <c r="AV971" s="455"/>
      <c r="AW971" s="447"/>
      <c r="AX971" s="399"/>
    </row>
    <row r="972" spans="1:50" s="92" customFormat="1" ht="143.05000000000001" customHeight="1" x14ac:dyDescent="0.25">
      <c r="A972" s="446">
        <v>3006</v>
      </c>
      <c r="B972" s="147" t="s">
        <v>7454</v>
      </c>
      <c r="C972" s="447"/>
      <c r="D972" s="233"/>
      <c r="E972" s="448" t="s">
        <v>7522</v>
      </c>
      <c r="F972" s="447"/>
      <c r="G972" s="448" t="s">
        <v>7649</v>
      </c>
      <c r="H972" s="447">
        <v>2012</v>
      </c>
      <c r="I972" s="449" t="s">
        <v>7650</v>
      </c>
      <c r="J972" s="232">
        <v>163233.60000000001</v>
      </c>
      <c r="K972" s="528" t="s">
        <v>6781</v>
      </c>
      <c r="L972" s="449" t="s">
        <v>7651</v>
      </c>
      <c r="M972" s="449" t="s">
        <v>7652</v>
      </c>
      <c r="N972" s="449" t="s">
        <v>7653</v>
      </c>
      <c r="O972" s="449" t="s">
        <v>7654</v>
      </c>
      <c r="P972" s="447">
        <v>60</v>
      </c>
      <c r="Q972" s="233">
        <v>79.2</v>
      </c>
      <c r="R972" s="233">
        <v>0</v>
      </c>
      <c r="S972" s="233">
        <v>25</v>
      </c>
      <c r="T972" s="233">
        <v>54.2</v>
      </c>
      <c r="U972" s="233">
        <v>79.2</v>
      </c>
      <c r="V972" s="447">
        <v>95</v>
      </c>
      <c r="W972" s="447">
        <v>100</v>
      </c>
      <c r="X972" s="233" t="s">
        <v>7463</v>
      </c>
      <c r="Y972" s="447"/>
      <c r="Z972" s="447"/>
      <c r="AA972" s="447"/>
      <c r="AB972" s="447">
        <v>60</v>
      </c>
      <c r="AC972" s="447"/>
      <c r="AD972" s="233">
        <v>45</v>
      </c>
      <c r="AE972" s="247">
        <v>4</v>
      </c>
      <c r="AF972" s="239">
        <v>100</v>
      </c>
      <c r="AG972" s="450"/>
      <c r="AH972" s="264" t="s">
        <v>7655</v>
      </c>
      <c r="AI972" s="242">
        <v>100</v>
      </c>
      <c r="AJ972" s="451"/>
      <c r="AK972" s="452"/>
      <c r="AL972" s="245"/>
      <c r="AM972" s="451"/>
      <c r="AN972" s="452"/>
      <c r="AO972" s="245"/>
      <c r="AP972" s="451"/>
      <c r="AQ972" s="452"/>
      <c r="AR972" s="245"/>
      <c r="AS972" s="451"/>
      <c r="AT972" s="454"/>
      <c r="AU972" s="247"/>
      <c r="AV972" s="455"/>
      <c r="AW972" s="447"/>
      <c r="AX972" s="399"/>
    </row>
    <row r="973" spans="1:50" s="92" customFormat="1" ht="91" customHeight="1" x14ac:dyDescent="0.25">
      <c r="A973" s="446">
        <v>3006</v>
      </c>
      <c r="B973" s="147" t="s">
        <v>7454</v>
      </c>
      <c r="C973" s="447"/>
      <c r="D973" s="233"/>
      <c r="E973" s="448" t="s">
        <v>7656</v>
      </c>
      <c r="F973" s="447" t="s">
        <v>7657</v>
      </c>
      <c r="G973" s="448" t="s">
        <v>7658</v>
      </c>
      <c r="H973" s="447">
        <v>2012</v>
      </c>
      <c r="I973" s="449" t="s">
        <v>7659</v>
      </c>
      <c r="J973" s="232">
        <v>119868</v>
      </c>
      <c r="K973" s="528" t="s">
        <v>6781</v>
      </c>
      <c r="L973" s="449" t="s">
        <v>7660</v>
      </c>
      <c r="M973" s="449" t="s">
        <v>7661</v>
      </c>
      <c r="N973" s="449" t="s">
        <v>7662</v>
      </c>
      <c r="O973" s="449" t="s">
        <v>7663</v>
      </c>
      <c r="P973" s="447">
        <v>55</v>
      </c>
      <c r="Q973" s="233" t="s">
        <v>7664</v>
      </c>
      <c r="R973" s="233">
        <v>0</v>
      </c>
      <c r="S973" s="233">
        <v>35</v>
      </c>
      <c r="T973" s="233">
        <v>65</v>
      </c>
      <c r="U973" s="233">
        <v>100</v>
      </c>
      <c r="V973" s="447">
        <v>60</v>
      </c>
      <c r="W973" s="447">
        <v>100</v>
      </c>
      <c r="X973" s="233" t="s">
        <v>7506</v>
      </c>
      <c r="Y973" s="447"/>
      <c r="Z973" s="447"/>
      <c r="AA973" s="447"/>
      <c r="AB973" s="447">
        <v>4</v>
      </c>
      <c r="AC973" s="447"/>
      <c r="AD973" s="233">
        <v>65</v>
      </c>
      <c r="AE973" s="247">
        <v>4</v>
      </c>
      <c r="AF973" s="239">
        <v>30</v>
      </c>
      <c r="AG973" s="450"/>
      <c r="AH973" s="264" t="s">
        <v>7507</v>
      </c>
      <c r="AI973" s="242">
        <v>30</v>
      </c>
      <c r="AJ973" s="451"/>
      <c r="AK973" s="452"/>
      <c r="AL973" s="245"/>
      <c r="AM973" s="451"/>
      <c r="AN973" s="452"/>
      <c r="AO973" s="245"/>
      <c r="AP973" s="451"/>
      <c r="AQ973" s="452"/>
      <c r="AR973" s="245"/>
      <c r="AS973" s="451"/>
      <c r="AT973" s="454"/>
      <c r="AU973" s="247"/>
      <c r="AV973" s="455"/>
      <c r="AW973" s="447"/>
      <c r="AX973" s="399"/>
    </row>
    <row r="974" spans="1:50" s="92" customFormat="1" ht="52.2" customHeight="1" x14ac:dyDescent="0.25">
      <c r="A974" s="446">
        <v>3006</v>
      </c>
      <c r="B974" s="147" t="s">
        <v>7454</v>
      </c>
      <c r="C974" s="447"/>
      <c r="D974" s="233"/>
      <c r="E974" s="448" t="s">
        <v>7665</v>
      </c>
      <c r="F974" s="447" t="s">
        <v>7666</v>
      </c>
      <c r="G974" s="448" t="s">
        <v>7667</v>
      </c>
      <c r="H974" s="447">
        <v>2010</v>
      </c>
      <c r="I974" s="449" t="s">
        <v>7668</v>
      </c>
      <c r="J974" s="232">
        <v>346680</v>
      </c>
      <c r="K974" s="528" t="s">
        <v>6781</v>
      </c>
      <c r="L974" s="449" t="s">
        <v>7621</v>
      </c>
      <c r="M974" s="449" t="s">
        <v>7622</v>
      </c>
      <c r="N974" s="449" t="s">
        <v>7669</v>
      </c>
      <c r="O974" s="449" t="s">
        <v>7670</v>
      </c>
      <c r="P974" s="447"/>
      <c r="Q974" s="233">
        <v>40</v>
      </c>
      <c r="R974" s="233">
        <v>0</v>
      </c>
      <c r="S974" s="233">
        <v>10</v>
      </c>
      <c r="T974" s="233">
        <v>30</v>
      </c>
      <c r="U974" s="233">
        <v>40</v>
      </c>
      <c r="V974" s="447">
        <v>25</v>
      </c>
      <c r="W974" s="447">
        <v>100</v>
      </c>
      <c r="X974" s="233" t="s">
        <v>7463</v>
      </c>
      <c r="Y974" s="447"/>
      <c r="Z974" s="447"/>
      <c r="AA974" s="447"/>
      <c r="AB974" s="447">
        <v>4</v>
      </c>
      <c r="AC974" s="447"/>
      <c r="AD974" s="233"/>
      <c r="AE974" s="247">
        <v>4</v>
      </c>
      <c r="AF974" s="239">
        <v>10</v>
      </c>
      <c r="AG974" s="450"/>
      <c r="AH974" s="264" t="s">
        <v>7671</v>
      </c>
      <c r="AI974" s="242">
        <v>10</v>
      </c>
      <c r="AJ974" s="451"/>
      <c r="AK974" s="452"/>
      <c r="AL974" s="245"/>
      <c r="AM974" s="451"/>
      <c r="AN974" s="452"/>
      <c r="AO974" s="245"/>
      <c r="AP974" s="451"/>
      <c r="AQ974" s="452"/>
      <c r="AR974" s="245"/>
      <c r="AS974" s="451"/>
      <c r="AT974" s="454"/>
      <c r="AU974" s="247"/>
      <c r="AV974" s="455"/>
      <c r="AW974" s="447"/>
      <c r="AX974" s="399"/>
    </row>
    <row r="975" spans="1:50" s="92" customFormat="1" ht="194.95" customHeight="1" x14ac:dyDescent="0.25">
      <c r="A975" s="446">
        <v>3006</v>
      </c>
      <c r="B975" s="147" t="s">
        <v>7454</v>
      </c>
      <c r="C975" s="447"/>
      <c r="D975" s="233"/>
      <c r="E975" s="448" t="s">
        <v>7672</v>
      </c>
      <c r="F975" s="447" t="s">
        <v>7673</v>
      </c>
      <c r="G975" s="448" t="s">
        <v>7674</v>
      </c>
      <c r="H975" s="447">
        <v>2010</v>
      </c>
      <c r="I975" s="449" t="s">
        <v>7675</v>
      </c>
      <c r="J975" s="232">
        <v>149862</v>
      </c>
      <c r="K975" s="528" t="s">
        <v>6781</v>
      </c>
      <c r="L975" s="449" t="s">
        <v>7676</v>
      </c>
      <c r="M975" s="449" t="s">
        <v>7677</v>
      </c>
      <c r="N975" s="449" t="s">
        <v>7678</v>
      </c>
      <c r="O975" s="449" t="s">
        <v>7679</v>
      </c>
      <c r="P975" s="447" t="s">
        <v>7680</v>
      </c>
      <c r="Q975" s="233">
        <v>150</v>
      </c>
      <c r="R975" s="233">
        <v>0</v>
      </c>
      <c r="S975" s="233">
        <v>100</v>
      </c>
      <c r="T975" s="233">
        <v>50</v>
      </c>
      <c r="U975" s="233">
        <v>150</v>
      </c>
      <c r="V975" s="447">
        <v>100</v>
      </c>
      <c r="W975" s="447">
        <v>100</v>
      </c>
      <c r="X975" s="233" t="s">
        <v>7463</v>
      </c>
      <c r="Y975" s="447"/>
      <c r="Z975" s="447"/>
      <c r="AA975" s="447"/>
      <c r="AB975" s="447">
        <v>4</v>
      </c>
      <c r="AC975" s="447"/>
      <c r="AD975" s="233"/>
      <c r="AE975" s="247">
        <v>4</v>
      </c>
      <c r="AF975" s="239">
        <v>70</v>
      </c>
      <c r="AG975" s="450" t="s">
        <v>842</v>
      </c>
      <c r="AH975" s="264" t="s">
        <v>7681</v>
      </c>
      <c r="AI975" s="242">
        <v>70</v>
      </c>
      <c r="AJ975" s="451"/>
      <c r="AK975" s="452"/>
      <c r="AL975" s="245"/>
      <c r="AM975" s="451"/>
      <c r="AN975" s="452"/>
      <c r="AO975" s="245"/>
      <c r="AP975" s="451"/>
      <c r="AQ975" s="452"/>
      <c r="AR975" s="245"/>
      <c r="AS975" s="451"/>
      <c r="AT975" s="454"/>
      <c r="AU975" s="247"/>
      <c r="AV975" s="455"/>
      <c r="AW975" s="447"/>
      <c r="AX975" s="399"/>
    </row>
    <row r="976" spans="1:50" s="92" customFormat="1" ht="64.95" customHeight="1" x14ac:dyDescent="0.25">
      <c r="A976" s="446">
        <v>3030</v>
      </c>
      <c r="B976" s="147" t="s">
        <v>7682</v>
      </c>
      <c r="C976" s="447"/>
      <c r="D976" s="233"/>
      <c r="E976" s="448" t="s">
        <v>7683</v>
      </c>
      <c r="F976" s="447">
        <v>29870</v>
      </c>
      <c r="G976" s="448" t="s">
        <v>7684</v>
      </c>
      <c r="H976" s="447">
        <v>2009</v>
      </c>
      <c r="I976" s="449" t="s">
        <v>7685</v>
      </c>
      <c r="J976" s="232">
        <v>17388</v>
      </c>
      <c r="K976" s="528" t="s">
        <v>6781</v>
      </c>
      <c r="L976" s="449" t="s">
        <v>7686</v>
      </c>
      <c r="M976" s="449" t="s">
        <v>7687</v>
      </c>
      <c r="N976" s="449" t="s">
        <v>7688</v>
      </c>
      <c r="O976" s="449" t="s">
        <v>7689</v>
      </c>
      <c r="P976" s="447" t="s">
        <v>7690</v>
      </c>
      <c r="Q976" s="233">
        <v>0.372</v>
      </c>
      <c r="R976" s="233">
        <v>0</v>
      </c>
      <c r="S976" s="233">
        <v>1.6655172413793105</v>
      </c>
      <c r="T976" s="233">
        <v>73.2</v>
      </c>
      <c r="U976" s="233">
        <v>75.237517241379308</v>
      </c>
      <c r="V976" s="447">
        <v>100</v>
      </c>
      <c r="W976" s="447">
        <v>0</v>
      </c>
      <c r="X976" s="233" t="s">
        <v>7691</v>
      </c>
      <c r="Y976" s="447"/>
      <c r="Z976" s="447"/>
      <c r="AA976" s="447"/>
      <c r="AB976" s="447"/>
      <c r="AC976" s="447"/>
      <c r="AD976" s="233"/>
      <c r="AE976" s="247"/>
      <c r="AF976" s="239">
        <v>100</v>
      </c>
      <c r="AG976" s="450"/>
      <c r="AH976" s="264" t="s">
        <v>7692</v>
      </c>
      <c r="AI976" s="242">
        <v>100</v>
      </c>
      <c r="AJ976" s="451"/>
      <c r="AK976" s="452"/>
      <c r="AL976" s="245"/>
      <c r="AM976" s="451"/>
      <c r="AN976" s="452"/>
      <c r="AO976" s="245"/>
      <c r="AP976" s="451"/>
      <c r="AQ976" s="452"/>
      <c r="AR976" s="245"/>
      <c r="AS976" s="451"/>
      <c r="AT976" s="454"/>
      <c r="AU976" s="247"/>
      <c r="AV976" s="455"/>
      <c r="AW976" s="447"/>
      <c r="AX976" s="399"/>
    </row>
    <row r="977" spans="1:50" s="92" customFormat="1" ht="64.95" customHeight="1" x14ac:dyDescent="0.25">
      <c r="A977" s="446">
        <v>3030</v>
      </c>
      <c r="B977" s="147" t="s">
        <v>7682</v>
      </c>
      <c r="C977" s="447"/>
      <c r="D977" s="233"/>
      <c r="E977" s="448" t="s">
        <v>7693</v>
      </c>
      <c r="F977" s="447"/>
      <c r="G977" s="448" t="s">
        <v>7694</v>
      </c>
      <c r="H977" s="447">
        <v>2010</v>
      </c>
      <c r="I977" s="449" t="s">
        <v>7695</v>
      </c>
      <c r="J977" s="232">
        <v>21796</v>
      </c>
      <c r="K977" s="528" t="s">
        <v>6781</v>
      </c>
      <c r="L977" s="449" t="s">
        <v>7686</v>
      </c>
      <c r="M977" s="449" t="s">
        <v>7687</v>
      </c>
      <c r="N977" s="449" t="s">
        <v>7696</v>
      </c>
      <c r="O977" s="449" t="s">
        <v>7695</v>
      </c>
      <c r="P977" s="447" t="s">
        <v>7697</v>
      </c>
      <c r="Q977" s="233">
        <v>0.46600000000000003</v>
      </c>
      <c r="R977" s="233">
        <v>0</v>
      </c>
      <c r="S977" s="233">
        <v>2.0877394636015323</v>
      </c>
      <c r="T977" s="233">
        <v>73.2</v>
      </c>
      <c r="U977" s="233">
        <v>75.753739463601534</v>
      </c>
      <c r="V977" s="447">
        <v>100</v>
      </c>
      <c r="W977" s="447">
        <v>0</v>
      </c>
      <c r="X977" s="233" t="s">
        <v>7691</v>
      </c>
      <c r="Y977" s="447"/>
      <c r="Z977" s="447"/>
      <c r="AA977" s="447"/>
      <c r="AB977" s="447"/>
      <c r="AC977" s="447"/>
      <c r="AD977" s="233"/>
      <c r="AE977" s="247"/>
      <c r="AF977" s="239">
        <v>100</v>
      </c>
      <c r="AG977" s="450"/>
      <c r="AH977" s="264" t="s">
        <v>7698</v>
      </c>
      <c r="AI977" s="242">
        <v>100</v>
      </c>
      <c r="AJ977" s="451"/>
      <c r="AK977" s="452"/>
      <c r="AL977" s="245"/>
      <c r="AM977" s="451"/>
      <c r="AN977" s="452"/>
      <c r="AO977" s="245"/>
      <c r="AP977" s="451"/>
      <c r="AQ977" s="452"/>
      <c r="AR977" s="245"/>
      <c r="AS977" s="451"/>
      <c r="AT977" s="454"/>
      <c r="AU977" s="247"/>
      <c r="AV977" s="455"/>
      <c r="AW977" s="447"/>
      <c r="AX977" s="399"/>
    </row>
    <row r="978" spans="1:50" s="92" customFormat="1" ht="104" customHeight="1" x14ac:dyDescent="0.25">
      <c r="A978" s="446">
        <v>3030</v>
      </c>
      <c r="B978" s="147" t="s">
        <v>7682</v>
      </c>
      <c r="C978" s="447"/>
      <c r="D978" s="233"/>
      <c r="E978" s="448" t="s">
        <v>7699</v>
      </c>
      <c r="F978" s="447">
        <v>36120</v>
      </c>
      <c r="G978" s="448" t="s">
        <v>7700</v>
      </c>
      <c r="H978" s="447">
        <v>2010</v>
      </c>
      <c r="I978" s="449" t="s">
        <v>7701</v>
      </c>
      <c r="J978" s="232">
        <v>43337</v>
      </c>
      <c r="K978" s="528" t="s">
        <v>6781</v>
      </c>
      <c r="L978" s="449" t="s">
        <v>7686</v>
      </c>
      <c r="M978" s="449" t="s">
        <v>7687</v>
      </c>
      <c r="N978" s="449" t="s">
        <v>7702</v>
      </c>
      <c r="O978" s="449" t="s">
        <v>7703</v>
      </c>
      <c r="P978" s="447" t="s">
        <v>7704</v>
      </c>
      <c r="Q978" s="233">
        <v>0.92700000000000005</v>
      </c>
      <c r="R978" s="233">
        <v>0</v>
      </c>
      <c r="S978" s="233">
        <v>4.1510536398467428</v>
      </c>
      <c r="T978" s="233">
        <v>73.2</v>
      </c>
      <c r="U978" s="233">
        <v>78.278053639846746</v>
      </c>
      <c r="V978" s="447">
        <v>100</v>
      </c>
      <c r="W978" s="447">
        <v>0</v>
      </c>
      <c r="X978" s="233" t="s">
        <v>7691</v>
      </c>
      <c r="Y978" s="447"/>
      <c r="Z978" s="447"/>
      <c r="AA978" s="447"/>
      <c r="AB978" s="447">
        <v>4</v>
      </c>
      <c r="AC978" s="447"/>
      <c r="AD978" s="233"/>
      <c r="AE978" s="247"/>
      <c r="AF978" s="239">
        <v>100</v>
      </c>
      <c r="AG978" s="450" t="s">
        <v>7705</v>
      </c>
      <c r="AH978" s="264" t="s">
        <v>7692</v>
      </c>
      <c r="AI978" s="242">
        <v>100</v>
      </c>
      <c r="AJ978" s="451"/>
      <c r="AK978" s="452"/>
      <c r="AL978" s="245"/>
      <c r="AM978" s="451"/>
      <c r="AN978" s="452"/>
      <c r="AO978" s="245"/>
      <c r="AP978" s="451"/>
      <c r="AQ978" s="452"/>
      <c r="AR978" s="245"/>
      <c r="AS978" s="451"/>
      <c r="AT978" s="454"/>
      <c r="AU978" s="247"/>
      <c r="AV978" s="455"/>
      <c r="AW978" s="447"/>
      <c r="AX978" s="399"/>
    </row>
    <row r="979" spans="1:50" s="92" customFormat="1" ht="143.05000000000001" customHeight="1" x14ac:dyDescent="0.25">
      <c r="A979" s="446">
        <v>3030</v>
      </c>
      <c r="B979" s="147" t="s">
        <v>7682</v>
      </c>
      <c r="C979" s="447"/>
      <c r="D979" s="233"/>
      <c r="E979" s="448" t="s">
        <v>6463</v>
      </c>
      <c r="F979" s="447" t="s">
        <v>7706</v>
      </c>
      <c r="G979" s="448" t="s">
        <v>7707</v>
      </c>
      <c r="H979" s="447">
        <v>2010</v>
      </c>
      <c r="I979" s="449" t="s">
        <v>7708</v>
      </c>
      <c r="J979" s="232">
        <v>38646</v>
      </c>
      <c r="K979" s="528" t="s">
        <v>6781</v>
      </c>
      <c r="L979" s="449" t="s">
        <v>7686</v>
      </c>
      <c r="M979" s="449" t="s">
        <v>7687</v>
      </c>
      <c r="N979" s="449" t="s">
        <v>7709</v>
      </c>
      <c r="O979" s="449" t="s">
        <v>7710</v>
      </c>
      <c r="P979" s="447" t="s">
        <v>7711</v>
      </c>
      <c r="Q979" s="233">
        <v>0.82599999999999996</v>
      </c>
      <c r="R979" s="233">
        <v>0</v>
      </c>
      <c r="S979" s="233">
        <v>3.7017241379310351</v>
      </c>
      <c r="T979" s="233">
        <v>73.2</v>
      </c>
      <c r="U979" s="233">
        <v>77.727724137931034</v>
      </c>
      <c r="V979" s="447">
        <v>95</v>
      </c>
      <c r="W979" s="447">
        <v>0</v>
      </c>
      <c r="X979" s="233" t="s">
        <v>7691</v>
      </c>
      <c r="Y979" s="447"/>
      <c r="Z979" s="447"/>
      <c r="AA979" s="447"/>
      <c r="AB979" s="447">
        <v>30</v>
      </c>
      <c r="AC979" s="447"/>
      <c r="AD979" s="233"/>
      <c r="AE979" s="247"/>
      <c r="AF979" s="239">
        <v>100</v>
      </c>
      <c r="AG979" s="450"/>
      <c r="AH979" s="264" t="s">
        <v>7712</v>
      </c>
      <c r="AI979" s="242">
        <v>95</v>
      </c>
      <c r="AJ979" s="451"/>
      <c r="AK979" s="452"/>
      <c r="AL979" s="245"/>
      <c r="AM979" s="451"/>
      <c r="AN979" s="452"/>
      <c r="AO979" s="245"/>
      <c r="AP979" s="451"/>
      <c r="AQ979" s="452"/>
      <c r="AR979" s="245"/>
      <c r="AS979" s="451"/>
      <c r="AT979" s="454"/>
      <c r="AU979" s="247"/>
      <c r="AV979" s="455"/>
      <c r="AW979" s="447"/>
      <c r="AX979" s="399"/>
    </row>
    <row r="980" spans="1:50" s="92" customFormat="1" ht="117" customHeight="1" x14ac:dyDescent="0.25">
      <c r="A980" s="446">
        <v>3030</v>
      </c>
      <c r="B980" s="147" t="s">
        <v>7682</v>
      </c>
      <c r="C980" s="447"/>
      <c r="D980" s="233"/>
      <c r="E980" s="448" t="s">
        <v>2720</v>
      </c>
      <c r="F980" s="447">
        <v>33417</v>
      </c>
      <c r="G980" s="448" t="s">
        <v>7713</v>
      </c>
      <c r="H980" s="447">
        <v>2010</v>
      </c>
      <c r="I980" s="449" t="s">
        <v>7714</v>
      </c>
      <c r="J980" s="232">
        <v>231332</v>
      </c>
      <c r="K980" s="528" t="s">
        <v>6781</v>
      </c>
      <c r="L980" s="449" t="s">
        <v>7686</v>
      </c>
      <c r="M980" s="449" t="s">
        <v>7687</v>
      </c>
      <c r="N980" s="449" t="s">
        <v>7715</v>
      </c>
      <c r="O980" s="449" t="s">
        <v>7716</v>
      </c>
      <c r="P980" s="447" t="s">
        <v>7717</v>
      </c>
      <c r="Q980" s="233">
        <v>4.9459999999999997</v>
      </c>
      <c r="R980" s="233">
        <v>0</v>
      </c>
      <c r="S980" s="233">
        <v>22.158237547892721</v>
      </c>
      <c r="T980" s="233">
        <v>73.2</v>
      </c>
      <c r="U980" s="233">
        <v>100.30423754789273</v>
      </c>
      <c r="V980" s="447">
        <v>100</v>
      </c>
      <c r="W980" s="447">
        <v>0</v>
      </c>
      <c r="X980" s="233" t="s">
        <v>7691</v>
      </c>
      <c r="Y980" s="447"/>
      <c r="Z980" s="447"/>
      <c r="AA980" s="447"/>
      <c r="AB980" s="447">
        <v>30</v>
      </c>
      <c r="AC980" s="447"/>
      <c r="AD980" s="233"/>
      <c r="AE980" s="247"/>
      <c r="AF980" s="239">
        <v>100</v>
      </c>
      <c r="AG980" s="450" t="s">
        <v>7718</v>
      </c>
      <c r="AH980" s="264" t="s">
        <v>7692</v>
      </c>
      <c r="AI980" s="242">
        <v>100</v>
      </c>
      <c r="AJ980" s="451"/>
      <c r="AK980" s="452"/>
      <c r="AL980" s="245"/>
      <c r="AM980" s="451"/>
      <c r="AN980" s="452"/>
      <c r="AO980" s="245"/>
      <c r="AP980" s="451"/>
      <c r="AQ980" s="452"/>
      <c r="AR980" s="245"/>
      <c r="AS980" s="451"/>
      <c r="AT980" s="454"/>
      <c r="AU980" s="247"/>
      <c r="AV980" s="455"/>
      <c r="AW980" s="447"/>
      <c r="AX980" s="399"/>
    </row>
    <row r="981" spans="1:50" s="92" customFormat="1" ht="247.05" customHeight="1" x14ac:dyDescent="0.25">
      <c r="A981" s="446">
        <v>3030</v>
      </c>
      <c r="B981" s="147" t="s">
        <v>7682</v>
      </c>
      <c r="C981" s="447"/>
      <c r="D981" s="233"/>
      <c r="E981" s="448" t="s">
        <v>7699</v>
      </c>
      <c r="F981" s="447">
        <v>36120</v>
      </c>
      <c r="G981" s="448" t="s">
        <v>7719</v>
      </c>
      <c r="H981" s="447">
        <v>2010</v>
      </c>
      <c r="I981" s="449" t="s">
        <v>7720</v>
      </c>
      <c r="J981" s="232">
        <v>44166</v>
      </c>
      <c r="K981" s="528" t="s">
        <v>6781</v>
      </c>
      <c r="L981" s="449" t="s">
        <v>7686</v>
      </c>
      <c r="M981" s="449" t="s">
        <v>7687</v>
      </c>
      <c r="N981" s="449" t="s">
        <v>7721</v>
      </c>
      <c r="O981" s="449" t="s">
        <v>7722</v>
      </c>
      <c r="P981" s="447" t="s">
        <v>7723</v>
      </c>
      <c r="Q981" s="233">
        <v>0.94399999999999995</v>
      </c>
      <c r="R981" s="233">
        <v>0</v>
      </c>
      <c r="S981" s="233">
        <v>4.2304597701149431</v>
      </c>
      <c r="T981" s="233">
        <v>73.2</v>
      </c>
      <c r="U981" s="233">
        <v>78.374459770114953</v>
      </c>
      <c r="V981" s="447">
        <v>100</v>
      </c>
      <c r="W981" s="447">
        <v>0</v>
      </c>
      <c r="X981" s="233" t="s">
        <v>7691</v>
      </c>
      <c r="Y981" s="447"/>
      <c r="Z981" s="447"/>
      <c r="AA981" s="447"/>
      <c r="AB981" s="447">
        <v>4</v>
      </c>
      <c r="AC981" s="447"/>
      <c r="AD981" s="233"/>
      <c r="AE981" s="247"/>
      <c r="AF981" s="239">
        <v>100</v>
      </c>
      <c r="AG981" s="450" t="s">
        <v>7724</v>
      </c>
      <c r="AH981" s="264" t="s">
        <v>7692</v>
      </c>
      <c r="AI981" s="242">
        <v>100</v>
      </c>
      <c r="AJ981" s="451"/>
      <c r="AK981" s="452"/>
      <c r="AL981" s="245"/>
      <c r="AM981" s="451"/>
      <c r="AN981" s="452"/>
      <c r="AO981" s="245"/>
      <c r="AP981" s="451"/>
      <c r="AQ981" s="452"/>
      <c r="AR981" s="245"/>
      <c r="AS981" s="451"/>
      <c r="AT981" s="454"/>
      <c r="AU981" s="247"/>
      <c r="AV981" s="455"/>
      <c r="AW981" s="447"/>
      <c r="AX981" s="399"/>
    </row>
    <row r="982" spans="1:50" s="92" customFormat="1" ht="64.95" customHeight="1" x14ac:dyDescent="0.25">
      <c r="A982" s="446">
        <v>3030</v>
      </c>
      <c r="B982" s="147" t="s">
        <v>7682</v>
      </c>
      <c r="C982" s="447"/>
      <c r="D982" s="233"/>
      <c r="E982" s="448" t="s">
        <v>6463</v>
      </c>
      <c r="F982" s="447" t="s">
        <v>7706</v>
      </c>
      <c r="G982" s="448" t="s">
        <v>7725</v>
      </c>
      <c r="H982" s="447">
        <v>2010</v>
      </c>
      <c r="I982" s="449" t="s">
        <v>7726</v>
      </c>
      <c r="J982" s="232">
        <v>22195</v>
      </c>
      <c r="K982" s="528" t="s">
        <v>6781</v>
      </c>
      <c r="L982" s="449" t="s">
        <v>7686</v>
      </c>
      <c r="M982" s="449" t="s">
        <v>7687</v>
      </c>
      <c r="N982" s="449"/>
      <c r="O982" s="449"/>
      <c r="P982" s="447" t="s">
        <v>7727</v>
      </c>
      <c r="Q982" s="233">
        <v>0.47499999999999998</v>
      </c>
      <c r="R982" s="233">
        <v>0</v>
      </c>
      <c r="S982" s="233">
        <v>2.1259578544061304</v>
      </c>
      <c r="T982" s="233">
        <v>73.2</v>
      </c>
      <c r="U982" s="233">
        <v>75.800957854406136</v>
      </c>
      <c r="V982" s="447">
        <v>100</v>
      </c>
      <c r="W982" s="447">
        <v>0</v>
      </c>
      <c r="X982" s="233" t="s">
        <v>7691</v>
      </c>
      <c r="Y982" s="447"/>
      <c r="Z982" s="447"/>
      <c r="AA982" s="447"/>
      <c r="AB982" s="447">
        <v>30</v>
      </c>
      <c r="AC982" s="447"/>
      <c r="AD982" s="233"/>
      <c r="AE982" s="247"/>
      <c r="AF982" s="239">
        <v>100</v>
      </c>
      <c r="AG982" s="450"/>
      <c r="AH982" s="264" t="s">
        <v>7712</v>
      </c>
      <c r="AI982" s="242">
        <v>100</v>
      </c>
      <c r="AJ982" s="451"/>
      <c r="AK982" s="452"/>
      <c r="AL982" s="245"/>
      <c r="AM982" s="451"/>
      <c r="AN982" s="452"/>
      <c r="AO982" s="245"/>
      <c r="AP982" s="451"/>
      <c r="AQ982" s="452"/>
      <c r="AR982" s="245"/>
      <c r="AS982" s="451"/>
      <c r="AT982" s="454"/>
      <c r="AU982" s="247"/>
      <c r="AV982" s="455"/>
      <c r="AW982" s="447"/>
      <c r="AX982" s="399"/>
    </row>
    <row r="983" spans="1:50" s="92" customFormat="1" ht="64.95" customHeight="1" x14ac:dyDescent="0.25">
      <c r="A983" s="446">
        <v>3030</v>
      </c>
      <c r="B983" s="147" t="s">
        <v>7682</v>
      </c>
      <c r="C983" s="447"/>
      <c r="D983" s="233"/>
      <c r="E983" s="448" t="s">
        <v>7693</v>
      </c>
      <c r="F983" s="447"/>
      <c r="G983" s="448" t="s">
        <v>7728</v>
      </c>
      <c r="H983" s="447">
        <v>2010</v>
      </c>
      <c r="I983" s="449" t="s">
        <v>7729</v>
      </c>
      <c r="J983" s="232">
        <v>64059</v>
      </c>
      <c r="K983" s="528" t="s">
        <v>6781</v>
      </c>
      <c r="L983" s="449" t="s">
        <v>7686</v>
      </c>
      <c r="M983" s="449" t="s">
        <v>7687</v>
      </c>
      <c r="N983" s="449" t="s">
        <v>7730</v>
      </c>
      <c r="O983" s="449" t="s">
        <v>7729</v>
      </c>
      <c r="P983" s="447" t="s">
        <v>7731</v>
      </c>
      <c r="Q983" s="233">
        <v>1.37</v>
      </c>
      <c r="R983" s="233">
        <v>0</v>
      </c>
      <c r="S983" s="233">
        <v>6.1359195402298852</v>
      </c>
      <c r="T983" s="233">
        <v>73.2</v>
      </c>
      <c r="U983" s="233">
        <v>80.705919540229885</v>
      </c>
      <c r="V983" s="447">
        <v>100</v>
      </c>
      <c r="W983" s="447">
        <v>0</v>
      </c>
      <c r="X983" s="233" t="s">
        <v>7691</v>
      </c>
      <c r="Y983" s="447"/>
      <c r="Z983" s="447"/>
      <c r="AA983" s="447"/>
      <c r="AB983" s="447">
        <v>30</v>
      </c>
      <c r="AC983" s="447"/>
      <c r="AD983" s="233"/>
      <c r="AE983" s="247"/>
      <c r="AF983" s="239">
        <v>100</v>
      </c>
      <c r="AG983" s="450"/>
      <c r="AH983" s="264" t="s">
        <v>7698</v>
      </c>
      <c r="AI983" s="242">
        <v>100</v>
      </c>
      <c r="AJ983" s="451"/>
      <c r="AK983" s="452"/>
      <c r="AL983" s="245"/>
      <c r="AM983" s="451"/>
      <c r="AN983" s="452"/>
      <c r="AO983" s="245"/>
      <c r="AP983" s="451"/>
      <c r="AQ983" s="452"/>
      <c r="AR983" s="245"/>
      <c r="AS983" s="451"/>
      <c r="AT983" s="454"/>
      <c r="AU983" s="247"/>
      <c r="AV983" s="455"/>
      <c r="AW983" s="447"/>
      <c r="AX983" s="399"/>
    </row>
    <row r="984" spans="1:50" s="92" customFormat="1" ht="64.95" customHeight="1" x14ac:dyDescent="0.25">
      <c r="A984" s="446">
        <v>3030</v>
      </c>
      <c r="B984" s="147" t="s">
        <v>7682</v>
      </c>
      <c r="C984" s="447"/>
      <c r="D984" s="233"/>
      <c r="E984" s="448" t="s">
        <v>6463</v>
      </c>
      <c r="F984" s="447" t="s">
        <v>7706</v>
      </c>
      <c r="G984" s="448" t="s">
        <v>7732</v>
      </c>
      <c r="H984" s="447">
        <v>2010</v>
      </c>
      <c r="I984" s="449" t="s">
        <v>7733</v>
      </c>
      <c r="J984" s="232">
        <v>113980</v>
      </c>
      <c r="K984" s="528" t="s">
        <v>6781</v>
      </c>
      <c r="L984" s="449" t="s">
        <v>7686</v>
      </c>
      <c r="M984" s="449" t="s">
        <v>7687</v>
      </c>
      <c r="N984" s="449" t="s">
        <v>7734</v>
      </c>
      <c r="O984" s="449"/>
      <c r="P984" s="447" t="s">
        <v>7735</v>
      </c>
      <c r="Q984" s="233">
        <v>2.4369999999999998</v>
      </c>
      <c r="R984" s="233">
        <v>0</v>
      </c>
      <c r="S984" s="233">
        <v>10.917624521072797</v>
      </c>
      <c r="T984" s="233">
        <v>73.2</v>
      </c>
      <c r="U984" s="233">
        <v>86.554624521072796</v>
      </c>
      <c r="V984" s="447">
        <v>100</v>
      </c>
      <c r="W984" s="447">
        <v>0</v>
      </c>
      <c r="X984" s="233" t="s">
        <v>7691</v>
      </c>
      <c r="Y984" s="447"/>
      <c r="Z984" s="447"/>
      <c r="AA984" s="447"/>
      <c r="AB984" s="447">
        <v>30</v>
      </c>
      <c r="AC984" s="447"/>
      <c r="AD984" s="233"/>
      <c r="AE984" s="247"/>
      <c r="AF984" s="239">
        <v>100</v>
      </c>
      <c r="AG984" s="450"/>
      <c r="AH984" s="264" t="s">
        <v>7712</v>
      </c>
      <c r="AI984" s="242">
        <v>100</v>
      </c>
      <c r="AJ984" s="451"/>
      <c r="AK984" s="452"/>
      <c r="AL984" s="245"/>
      <c r="AM984" s="451"/>
      <c r="AN984" s="452"/>
      <c r="AO984" s="245"/>
      <c r="AP984" s="451"/>
      <c r="AQ984" s="452"/>
      <c r="AR984" s="245"/>
      <c r="AS984" s="451"/>
      <c r="AT984" s="454"/>
      <c r="AU984" s="247"/>
      <c r="AV984" s="455"/>
      <c r="AW984" s="447"/>
      <c r="AX984" s="399"/>
    </row>
    <row r="985" spans="1:50" s="92" customFormat="1" ht="64.95" customHeight="1" x14ac:dyDescent="0.25">
      <c r="A985" s="446">
        <v>3030</v>
      </c>
      <c r="B985" s="147" t="s">
        <v>7682</v>
      </c>
      <c r="C985" s="447"/>
      <c r="D985" s="233"/>
      <c r="E985" s="448" t="s">
        <v>7693</v>
      </c>
      <c r="F985" s="447"/>
      <c r="G985" s="448" t="s">
        <v>7736</v>
      </c>
      <c r="H985" s="447">
        <v>2010</v>
      </c>
      <c r="I985" s="449" t="s">
        <v>7737</v>
      </c>
      <c r="J985" s="232">
        <v>19967</v>
      </c>
      <c r="K985" s="528" t="s">
        <v>6781</v>
      </c>
      <c r="L985" s="449" t="s">
        <v>7686</v>
      </c>
      <c r="M985" s="449" t="s">
        <v>7687</v>
      </c>
      <c r="N985" s="449" t="s">
        <v>7738</v>
      </c>
      <c r="O985" s="449" t="s">
        <v>7737</v>
      </c>
      <c r="P985" s="447" t="s">
        <v>7739</v>
      </c>
      <c r="Q985" s="233">
        <v>0.42699999999999999</v>
      </c>
      <c r="R985" s="233">
        <v>0</v>
      </c>
      <c r="S985" s="233">
        <v>1.9125478927203066</v>
      </c>
      <c r="T985" s="233">
        <v>73.2</v>
      </c>
      <c r="U985" s="233">
        <v>75.539547892720307</v>
      </c>
      <c r="V985" s="447">
        <v>100</v>
      </c>
      <c r="W985" s="447">
        <v>0</v>
      </c>
      <c r="X985" s="233" t="s">
        <v>7691</v>
      </c>
      <c r="Y985" s="447"/>
      <c r="Z985" s="447"/>
      <c r="AA985" s="447"/>
      <c r="AB985" s="447">
        <v>30</v>
      </c>
      <c r="AC985" s="447"/>
      <c r="AD985" s="233"/>
      <c r="AE985" s="247"/>
      <c r="AF985" s="239">
        <v>100</v>
      </c>
      <c r="AG985" s="450"/>
      <c r="AH985" s="264" t="s">
        <v>7698</v>
      </c>
      <c r="AI985" s="242">
        <v>100</v>
      </c>
      <c r="AJ985" s="451"/>
      <c r="AK985" s="452"/>
      <c r="AL985" s="245"/>
      <c r="AM985" s="451"/>
      <c r="AN985" s="452"/>
      <c r="AO985" s="245"/>
      <c r="AP985" s="451"/>
      <c r="AQ985" s="452"/>
      <c r="AR985" s="245"/>
      <c r="AS985" s="451"/>
      <c r="AT985" s="454"/>
      <c r="AU985" s="247"/>
      <c r="AV985" s="455"/>
      <c r="AW985" s="447"/>
      <c r="AX985" s="399"/>
    </row>
    <row r="986" spans="1:50" s="92" customFormat="1" ht="156.05000000000001" customHeight="1" x14ac:dyDescent="0.25">
      <c r="A986" s="446">
        <v>3030</v>
      </c>
      <c r="B986" s="147" t="s">
        <v>7682</v>
      </c>
      <c r="C986" s="447"/>
      <c r="D986" s="233"/>
      <c r="E986" s="448" t="s">
        <v>7740</v>
      </c>
      <c r="F986" s="447">
        <v>25126</v>
      </c>
      <c r="G986" s="448" t="s">
        <v>7741</v>
      </c>
      <c r="H986" s="447">
        <v>2011</v>
      </c>
      <c r="I986" s="449" t="s">
        <v>7742</v>
      </c>
      <c r="J986" s="232">
        <v>149344</v>
      </c>
      <c r="K986" s="528" t="s">
        <v>6781</v>
      </c>
      <c r="L986" s="449" t="s">
        <v>7686</v>
      </c>
      <c r="M986" s="449" t="s">
        <v>7687</v>
      </c>
      <c r="N986" s="449" t="s">
        <v>7743</v>
      </c>
      <c r="O986" s="449" t="s">
        <v>7744</v>
      </c>
      <c r="P986" s="447" t="s">
        <v>7745</v>
      </c>
      <c r="Q986" s="233">
        <v>3.1930000000000001</v>
      </c>
      <c r="R986" s="233">
        <v>0</v>
      </c>
      <c r="S986" s="233">
        <v>14.304980842911879</v>
      </c>
      <c r="T986" s="233">
        <v>73.2</v>
      </c>
      <c r="U986" s="233">
        <v>90.697980842911875</v>
      </c>
      <c r="V986" s="447">
        <v>70</v>
      </c>
      <c r="W986" s="447">
        <v>0</v>
      </c>
      <c r="X986" s="233" t="s">
        <v>7691</v>
      </c>
      <c r="Y986" s="447"/>
      <c r="Z986" s="447"/>
      <c r="AA986" s="447"/>
      <c r="AB986" s="447">
        <v>44</v>
      </c>
      <c r="AC986" s="447"/>
      <c r="AD986" s="233"/>
      <c r="AE986" s="247"/>
      <c r="AF986" s="239">
        <v>100</v>
      </c>
      <c r="AG986" s="450"/>
      <c r="AH986" s="264" t="s">
        <v>7746</v>
      </c>
      <c r="AI986" s="242">
        <v>100</v>
      </c>
      <c r="AJ986" s="451"/>
      <c r="AK986" s="452"/>
      <c r="AL986" s="245"/>
      <c r="AM986" s="451"/>
      <c r="AN986" s="452"/>
      <c r="AO986" s="245"/>
      <c r="AP986" s="451"/>
      <c r="AQ986" s="452"/>
      <c r="AR986" s="245"/>
      <c r="AS986" s="451"/>
      <c r="AT986" s="454"/>
      <c r="AU986" s="247"/>
      <c r="AV986" s="455"/>
      <c r="AW986" s="447"/>
      <c r="AX986" s="399"/>
    </row>
    <row r="987" spans="1:50" s="92" customFormat="1" ht="169.2" customHeight="1" x14ac:dyDescent="0.25">
      <c r="A987" s="446">
        <v>3030</v>
      </c>
      <c r="B987" s="147" t="s">
        <v>7682</v>
      </c>
      <c r="C987" s="447"/>
      <c r="D987" s="233"/>
      <c r="E987" s="448" t="s">
        <v>7692</v>
      </c>
      <c r="F987" s="447"/>
      <c r="G987" s="448" t="s">
        <v>7747</v>
      </c>
      <c r="H987" s="447">
        <v>2011</v>
      </c>
      <c r="I987" s="449" t="s">
        <v>7748</v>
      </c>
      <c r="J987" s="232">
        <v>70830</v>
      </c>
      <c r="K987" s="528" t="s">
        <v>6781</v>
      </c>
      <c r="L987" s="449" t="s">
        <v>7686</v>
      </c>
      <c r="M987" s="449" t="s">
        <v>7687</v>
      </c>
      <c r="N987" s="449" t="s">
        <v>7749</v>
      </c>
      <c r="O987" s="449" t="s">
        <v>7750</v>
      </c>
      <c r="P987" s="447" t="s">
        <v>7751</v>
      </c>
      <c r="Q987" s="233">
        <v>1.514</v>
      </c>
      <c r="R987" s="233">
        <v>0</v>
      </c>
      <c r="S987" s="233">
        <v>6.7844827586206895</v>
      </c>
      <c r="T987" s="233">
        <v>73.2</v>
      </c>
      <c r="U987" s="233">
        <v>81.498482758620696</v>
      </c>
      <c r="V987" s="447">
        <v>40</v>
      </c>
      <c r="W987" s="447">
        <v>0</v>
      </c>
      <c r="X987" s="233" t="s">
        <v>7691</v>
      </c>
      <c r="Y987" s="447"/>
      <c r="Z987" s="447"/>
      <c r="AA987" s="447"/>
      <c r="AB987" s="447">
        <v>30</v>
      </c>
      <c r="AC987" s="447"/>
      <c r="AD987" s="233"/>
      <c r="AE987" s="247"/>
      <c r="AF987" s="239">
        <v>40</v>
      </c>
      <c r="AG987" s="450" t="s">
        <v>7718</v>
      </c>
      <c r="AH987" s="264" t="s">
        <v>7692</v>
      </c>
      <c r="AI987" s="242">
        <v>40</v>
      </c>
      <c r="AJ987" s="451"/>
      <c r="AK987" s="452"/>
      <c r="AL987" s="245"/>
      <c r="AM987" s="451"/>
      <c r="AN987" s="452"/>
      <c r="AO987" s="245"/>
      <c r="AP987" s="451"/>
      <c r="AQ987" s="452"/>
      <c r="AR987" s="245"/>
      <c r="AS987" s="451"/>
      <c r="AT987" s="454"/>
      <c r="AU987" s="247"/>
      <c r="AV987" s="455"/>
      <c r="AW987" s="447"/>
      <c r="AX987" s="399"/>
    </row>
    <row r="988" spans="1:50" s="92" customFormat="1" ht="130.05000000000001" customHeight="1" x14ac:dyDescent="0.25">
      <c r="A988" s="446">
        <v>3030</v>
      </c>
      <c r="B988" s="147" t="s">
        <v>7682</v>
      </c>
      <c r="C988" s="447"/>
      <c r="D988" s="233"/>
      <c r="E988" s="448" t="s">
        <v>2720</v>
      </c>
      <c r="F988" s="447">
        <v>21244</v>
      </c>
      <c r="G988" s="448" t="s">
        <v>7752</v>
      </c>
      <c r="H988" s="447">
        <v>2011</v>
      </c>
      <c r="I988" s="449" t="s">
        <v>7753</v>
      </c>
      <c r="J988" s="232">
        <v>43980</v>
      </c>
      <c r="K988" s="528" t="s">
        <v>6781</v>
      </c>
      <c r="L988" s="449" t="s">
        <v>7686</v>
      </c>
      <c r="M988" s="449" t="s">
        <v>7687</v>
      </c>
      <c r="N988" s="449" t="s">
        <v>7754</v>
      </c>
      <c r="O988" s="449" t="s">
        <v>7753</v>
      </c>
      <c r="P988" s="447" t="s">
        <v>7755</v>
      </c>
      <c r="Q988" s="233">
        <v>0.94</v>
      </c>
      <c r="R988" s="233">
        <v>0</v>
      </c>
      <c r="S988" s="233">
        <v>4.2126436781609193</v>
      </c>
      <c r="T988" s="233">
        <v>73.2</v>
      </c>
      <c r="U988" s="233">
        <v>78.352643678160916</v>
      </c>
      <c r="V988" s="447">
        <v>85</v>
      </c>
      <c r="W988" s="447">
        <v>0</v>
      </c>
      <c r="X988" s="233" t="s">
        <v>7691</v>
      </c>
      <c r="Y988" s="447"/>
      <c r="Z988" s="447"/>
      <c r="AA988" s="447"/>
      <c r="AB988" s="447">
        <v>4</v>
      </c>
      <c r="AC988" s="447"/>
      <c r="AD988" s="233"/>
      <c r="AE988" s="247"/>
      <c r="AF988" s="239">
        <v>85</v>
      </c>
      <c r="AG988" s="450" t="s">
        <v>7756</v>
      </c>
      <c r="AH988" s="264" t="s">
        <v>7692</v>
      </c>
      <c r="AI988" s="242">
        <v>85</v>
      </c>
      <c r="AJ988" s="451"/>
      <c r="AK988" s="452"/>
      <c r="AL988" s="245"/>
      <c r="AM988" s="451"/>
      <c r="AN988" s="452"/>
      <c r="AO988" s="245"/>
      <c r="AP988" s="451"/>
      <c r="AQ988" s="452"/>
      <c r="AR988" s="245"/>
      <c r="AS988" s="451"/>
      <c r="AT988" s="454"/>
      <c r="AU988" s="247"/>
      <c r="AV988" s="455"/>
      <c r="AW988" s="447"/>
      <c r="AX988" s="399"/>
    </row>
    <row r="989" spans="1:50" s="92" customFormat="1" ht="130.05000000000001" customHeight="1" x14ac:dyDescent="0.25">
      <c r="A989" s="446">
        <v>3039</v>
      </c>
      <c r="B989" s="147" t="s">
        <v>7916</v>
      </c>
      <c r="C989" s="447">
        <v>1</v>
      </c>
      <c r="D989" s="233"/>
      <c r="E989" s="448" t="s">
        <v>5010</v>
      </c>
      <c r="F989" s="447" t="s">
        <v>5011</v>
      </c>
      <c r="G989" s="448" t="s">
        <v>5012</v>
      </c>
      <c r="H989" s="447">
        <v>2013</v>
      </c>
      <c r="I989" s="449" t="s">
        <v>5013</v>
      </c>
      <c r="J989" s="232">
        <v>81715.600000000006</v>
      </c>
      <c r="K989" s="528" t="s">
        <v>6781</v>
      </c>
      <c r="L989" s="449" t="s">
        <v>4969</v>
      </c>
      <c r="M989" s="449" t="s">
        <v>4970</v>
      </c>
      <c r="N989" s="449" t="s">
        <v>5014</v>
      </c>
      <c r="O989" s="449" t="s">
        <v>5015</v>
      </c>
      <c r="P989" s="447" t="s">
        <v>5016</v>
      </c>
      <c r="Q989" s="233">
        <v>9.6136000000000017</v>
      </c>
      <c r="R989" s="233">
        <v>0</v>
      </c>
      <c r="S989" s="233">
        <v>9.6136000000000017</v>
      </c>
      <c r="T989" s="233">
        <v>0</v>
      </c>
      <c r="U989" s="233">
        <v>9.6136000000000017</v>
      </c>
      <c r="V989" s="447">
        <v>10</v>
      </c>
      <c r="W989" s="447">
        <v>66</v>
      </c>
      <c r="X989" s="233" t="s">
        <v>4974</v>
      </c>
      <c r="Y989" s="447"/>
      <c r="Z989" s="447"/>
      <c r="AA989" s="447"/>
      <c r="AB989" s="447">
        <v>65</v>
      </c>
      <c r="AC989" s="447"/>
      <c r="AD989" s="233">
        <v>60</v>
      </c>
      <c r="AE989" s="247">
        <v>3</v>
      </c>
      <c r="AF989" s="239">
        <v>10</v>
      </c>
      <c r="AG989" s="450" t="s">
        <v>7917</v>
      </c>
      <c r="AH989" s="264" t="s">
        <v>7918</v>
      </c>
      <c r="AI989" s="242">
        <v>10</v>
      </c>
      <c r="AJ989" s="451" t="s">
        <v>4965</v>
      </c>
      <c r="AK989" s="452" t="s">
        <v>4965</v>
      </c>
      <c r="AL989" s="245"/>
      <c r="AM989" s="451" t="s">
        <v>4965</v>
      </c>
      <c r="AN989" s="452" t="s">
        <v>4965</v>
      </c>
      <c r="AO989" s="245"/>
      <c r="AP989" s="451" t="s">
        <v>4965</v>
      </c>
      <c r="AQ989" s="452" t="s">
        <v>4965</v>
      </c>
      <c r="AR989" s="245"/>
      <c r="AS989" s="451"/>
      <c r="AT989" s="454"/>
      <c r="AU989" s="247"/>
      <c r="AV989" s="455"/>
      <c r="AW989" s="447"/>
      <c r="AX989" s="399"/>
    </row>
    <row r="990" spans="1:50" s="92" customFormat="1" ht="52.2" customHeight="1" x14ac:dyDescent="0.25">
      <c r="A990" s="446">
        <v>3039</v>
      </c>
      <c r="B990" s="147" t="s">
        <v>7916</v>
      </c>
      <c r="C990" s="447">
        <v>1</v>
      </c>
      <c r="D990" s="233"/>
      <c r="E990" s="448" t="s">
        <v>5022</v>
      </c>
      <c r="F990" s="447" t="s">
        <v>5023</v>
      </c>
      <c r="G990" s="448" t="s">
        <v>5024</v>
      </c>
      <c r="H990" s="447">
        <v>2013</v>
      </c>
      <c r="I990" s="449" t="s">
        <v>5024</v>
      </c>
      <c r="J990" s="232">
        <v>56696.95</v>
      </c>
      <c r="K990" s="528" t="s">
        <v>6781</v>
      </c>
      <c r="L990" s="449" t="s">
        <v>4978</v>
      </c>
      <c r="M990" s="449" t="s">
        <v>4979</v>
      </c>
      <c r="N990" s="449" t="s">
        <v>5025</v>
      </c>
      <c r="O990" s="449" t="s">
        <v>5026</v>
      </c>
      <c r="P990" s="447" t="s">
        <v>5027</v>
      </c>
      <c r="Q990" s="233">
        <v>6.6702294117647059</v>
      </c>
      <c r="R990" s="233">
        <v>0</v>
      </c>
      <c r="S990" s="233">
        <v>6.6702294117647059</v>
      </c>
      <c r="T990" s="233">
        <v>0</v>
      </c>
      <c r="U990" s="233">
        <v>6.6702294117647059</v>
      </c>
      <c r="V990" s="447">
        <v>25</v>
      </c>
      <c r="W990" s="447">
        <v>66</v>
      </c>
      <c r="X990" s="233" t="s">
        <v>4974</v>
      </c>
      <c r="Y990" s="447"/>
      <c r="Z990" s="447"/>
      <c r="AA990" s="447"/>
      <c r="AB990" s="447">
        <v>65</v>
      </c>
      <c r="AC990" s="447"/>
      <c r="AD990" s="233">
        <v>60</v>
      </c>
      <c r="AE990" s="247">
        <v>3</v>
      </c>
      <c r="AF990" s="239">
        <v>5</v>
      </c>
      <c r="AG990" s="450" t="s">
        <v>7917</v>
      </c>
      <c r="AH990" s="264" t="s">
        <v>7918</v>
      </c>
      <c r="AI990" s="242">
        <v>5</v>
      </c>
      <c r="AJ990" s="451" t="s">
        <v>4965</v>
      </c>
      <c r="AK990" s="452" t="s">
        <v>4965</v>
      </c>
      <c r="AL990" s="245"/>
      <c r="AM990" s="451" t="s">
        <v>4965</v>
      </c>
      <c r="AN990" s="452" t="s">
        <v>4965</v>
      </c>
      <c r="AO990" s="245"/>
      <c r="AP990" s="451" t="s">
        <v>4965</v>
      </c>
      <c r="AQ990" s="452" t="s">
        <v>4965</v>
      </c>
      <c r="AR990" s="245"/>
      <c r="AS990" s="451"/>
      <c r="AT990" s="454"/>
      <c r="AU990" s="247"/>
      <c r="AV990" s="455"/>
      <c r="AW990" s="447"/>
      <c r="AX990" s="399"/>
    </row>
    <row r="991" spans="1:50" s="92" customFormat="1" ht="169.2" customHeight="1" x14ac:dyDescent="0.25">
      <c r="A991" s="446">
        <v>3039</v>
      </c>
      <c r="B991" s="147" t="s">
        <v>7916</v>
      </c>
      <c r="C991" s="447">
        <v>1</v>
      </c>
      <c r="D991" s="233"/>
      <c r="E991" s="448" t="s">
        <v>4991</v>
      </c>
      <c r="F991" s="447" t="s">
        <v>4992</v>
      </c>
      <c r="G991" s="448" t="s">
        <v>4993</v>
      </c>
      <c r="H991" s="447">
        <v>2011</v>
      </c>
      <c r="I991" s="449" t="s">
        <v>4994</v>
      </c>
      <c r="J991" s="232">
        <v>75920.320000000007</v>
      </c>
      <c r="K991" s="528" t="s">
        <v>6781</v>
      </c>
      <c r="L991" s="449" t="s">
        <v>4978</v>
      </c>
      <c r="M991" s="449" t="s">
        <v>4979</v>
      </c>
      <c r="N991" s="449" t="s">
        <v>4995</v>
      </c>
      <c r="O991" s="449" t="s">
        <v>4996</v>
      </c>
      <c r="P991" s="447">
        <v>12</v>
      </c>
      <c r="Q991" s="233">
        <v>8.9318023529411779</v>
      </c>
      <c r="R991" s="233">
        <v>0</v>
      </c>
      <c r="S991" s="233">
        <v>8.9318023529411779</v>
      </c>
      <c r="T991" s="233">
        <v>0</v>
      </c>
      <c r="U991" s="233">
        <v>8.9318023529411779</v>
      </c>
      <c r="V991" s="447">
        <v>30</v>
      </c>
      <c r="W991" s="447">
        <v>100</v>
      </c>
      <c r="X991" s="233" t="s">
        <v>4974</v>
      </c>
      <c r="Y991" s="447"/>
      <c r="Z991" s="447"/>
      <c r="AA991" s="447"/>
      <c r="AB991" s="447">
        <v>47</v>
      </c>
      <c r="AC991" s="447"/>
      <c r="AD991" s="233">
        <v>60</v>
      </c>
      <c r="AE991" s="247">
        <v>3</v>
      </c>
      <c r="AF991" s="239">
        <v>45</v>
      </c>
      <c r="AG991" s="450" t="s">
        <v>7919</v>
      </c>
      <c r="AH991" s="264" t="s">
        <v>7918</v>
      </c>
      <c r="AI991" s="242">
        <v>45</v>
      </c>
      <c r="AJ991" s="451" t="s">
        <v>4965</v>
      </c>
      <c r="AK991" s="452" t="s">
        <v>4965</v>
      </c>
      <c r="AL991" s="245"/>
      <c r="AM991" s="451" t="s">
        <v>4965</v>
      </c>
      <c r="AN991" s="452" t="s">
        <v>4965</v>
      </c>
      <c r="AO991" s="245"/>
      <c r="AP991" s="451" t="s">
        <v>4965</v>
      </c>
      <c r="AQ991" s="452" t="s">
        <v>4965</v>
      </c>
      <c r="AR991" s="245"/>
      <c r="AS991" s="451"/>
      <c r="AT991" s="454"/>
      <c r="AU991" s="247"/>
      <c r="AV991" s="455"/>
      <c r="AW991" s="447"/>
      <c r="AX991" s="399"/>
    </row>
    <row r="992" spans="1:50" s="92" customFormat="1" ht="39.049999999999997" customHeight="1" x14ac:dyDescent="0.25">
      <c r="A992" s="446">
        <v>3039</v>
      </c>
      <c r="B992" s="147" t="s">
        <v>7916</v>
      </c>
      <c r="C992" s="447">
        <v>1</v>
      </c>
      <c r="D992" s="233"/>
      <c r="E992" s="448" t="s">
        <v>5022</v>
      </c>
      <c r="F992" s="447" t="s">
        <v>4983</v>
      </c>
      <c r="G992" s="448" t="s">
        <v>5028</v>
      </c>
      <c r="H992" s="447">
        <v>2013</v>
      </c>
      <c r="I992" s="449" t="s">
        <v>5029</v>
      </c>
      <c r="J992" s="232">
        <v>72033.77</v>
      </c>
      <c r="K992" s="528" t="s">
        <v>6781</v>
      </c>
      <c r="L992" s="449" t="s">
        <v>5030</v>
      </c>
      <c r="M992" s="449" t="s">
        <v>5031</v>
      </c>
      <c r="N992" s="449" t="s">
        <v>5032</v>
      </c>
      <c r="O992" s="449" t="s">
        <v>5033</v>
      </c>
      <c r="P992" s="447" t="s">
        <v>5034</v>
      </c>
      <c r="Q992" s="233">
        <v>8.4745611764705888</v>
      </c>
      <c r="R992" s="233">
        <v>0</v>
      </c>
      <c r="S992" s="233">
        <v>8.4745611764705888</v>
      </c>
      <c r="T992" s="233">
        <v>0</v>
      </c>
      <c r="U992" s="233">
        <v>8.4745611764705888</v>
      </c>
      <c r="V992" s="447">
        <v>18</v>
      </c>
      <c r="W992" s="447">
        <v>80</v>
      </c>
      <c r="X992" s="233" t="s">
        <v>4974</v>
      </c>
      <c r="Y992" s="447"/>
      <c r="Z992" s="447"/>
      <c r="AA992" s="447"/>
      <c r="AB992" s="447">
        <v>65</v>
      </c>
      <c r="AC992" s="447"/>
      <c r="AD992" s="233">
        <v>60</v>
      </c>
      <c r="AE992" s="247">
        <v>3</v>
      </c>
      <c r="AF992" s="239">
        <v>20</v>
      </c>
      <c r="AG992" s="450" t="s">
        <v>7920</v>
      </c>
      <c r="AH992" s="264" t="s">
        <v>7918</v>
      </c>
      <c r="AI992" s="242">
        <v>20</v>
      </c>
      <c r="AJ992" s="451" t="s">
        <v>4965</v>
      </c>
      <c r="AK992" s="452" t="s">
        <v>4965</v>
      </c>
      <c r="AL992" s="245"/>
      <c r="AM992" s="451" t="s">
        <v>4965</v>
      </c>
      <c r="AN992" s="452" t="s">
        <v>4965</v>
      </c>
      <c r="AO992" s="245"/>
      <c r="AP992" s="451" t="s">
        <v>4965</v>
      </c>
      <c r="AQ992" s="452" t="s">
        <v>4965</v>
      </c>
      <c r="AR992" s="245"/>
      <c r="AS992" s="451"/>
      <c r="AT992" s="454"/>
      <c r="AU992" s="247"/>
      <c r="AV992" s="455"/>
      <c r="AW992" s="447"/>
      <c r="AX992" s="399"/>
    </row>
    <row r="993" spans="1:50" s="92" customFormat="1" ht="208" customHeight="1" x14ac:dyDescent="0.25">
      <c r="A993" s="446">
        <v>3039</v>
      </c>
      <c r="B993" s="147" t="s">
        <v>7916</v>
      </c>
      <c r="C993" s="447">
        <v>1</v>
      </c>
      <c r="D993" s="233"/>
      <c r="E993" s="448" t="s">
        <v>4975</v>
      </c>
      <c r="F993" s="447" t="s">
        <v>4976</v>
      </c>
      <c r="G993" s="448" t="s">
        <v>4977</v>
      </c>
      <c r="H993" s="447">
        <v>2010</v>
      </c>
      <c r="I993" s="449" t="s">
        <v>4977</v>
      </c>
      <c r="J993" s="232">
        <v>282691.67</v>
      </c>
      <c r="K993" s="528" t="s">
        <v>6781</v>
      </c>
      <c r="L993" s="449" t="s">
        <v>4978</v>
      </c>
      <c r="M993" s="449" t="s">
        <v>4979</v>
      </c>
      <c r="N993" s="449" t="s">
        <v>4980</v>
      </c>
      <c r="O993" s="449" t="s">
        <v>4981</v>
      </c>
      <c r="P993" s="447" t="s">
        <v>4982</v>
      </c>
      <c r="Q993" s="233">
        <v>18</v>
      </c>
      <c r="R993" s="233">
        <v>0</v>
      </c>
      <c r="S993" s="233">
        <v>18</v>
      </c>
      <c r="T993" s="233">
        <v>0</v>
      </c>
      <c r="U993" s="233">
        <v>18</v>
      </c>
      <c r="V993" s="447">
        <v>64</v>
      </c>
      <c r="W993" s="447">
        <v>100</v>
      </c>
      <c r="X993" s="233" t="s">
        <v>4974</v>
      </c>
      <c r="Y993" s="447"/>
      <c r="Z993" s="447"/>
      <c r="AA993" s="447"/>
      <c r="AB993" s="447">
        <v>44</v>
      </c>
      <c r="AC993" s="447"/>
      <c r="AD993" s="233">
        <v>60</v>
      </c>
      <c r="AE993" s="247">
        <v>3</v>
      </c>
      <c r="AF993" s="239">
        <v>55</v>
      </c>
      <c r="AG993" s="450" t="s">
        <v>7920</v>
      </c>
      <c r="AH993" s="264" t="s">
        <v>7921</v>
      </c>
      <c r="AI993" s="242">
        <v>40</v>
      </c>
      <c r="AJ993" s="451" t="s">
        <v>4965</v>
      </c>
      <c r="AK993" s="452" t="s">
        <v>4965</v>
      </c>
      <c r="AL993" s="245"/>
      <c r="AM993" s="451" t="s">
        <v>4965</v>
      </c>
      <c r="AN993" s="452" t="s">
        <v>4965</v>
      </c>
      <c r="AO993" s="245"/>
      <c r="AP993" s="451" t="s">
        <v>4965</v>
      </c>
      <c r="AQ993" s="452" t="s">
        <v>4965</v>
      </c>
      <c r="AR993" s="245"/>
      <c r="AS993" s="451" t="s">
        <v>7922</v>
      </c>
      <c r="AT993" s="454" t="s">
        <v>7923</v>
      </c>
      <c r="AU993" s="247">
        <v>15</v>
      </c>
      <c r="AV993" s="455"/>
      <c r="AW993" s="447"/>
      <c r="AX993" s="399"/>
    </row>
    <row r="994" spans="1:50" s="92" customFormat="1" ht="221" customHeight="1" x14ac:dyDescent="0.25">
      <c r="A994" s="446">
        <v>3039</v>
      </c>
      <c r="B994" s="147" t="s">
        <v>7916</v>
      </c>
      <c r="C994" s="447">
        <v>1</v>
      </c>
      <c r="D994" s="233"/>
      <c r="E994" s="448" t="s">
        <v>4997</v>
      </c>
      <c r="F994" s="447" t="s">
        <v>4998</v>
      </c>
      <c r="G994" s="448" t="s">
        <v>4999</v>
      </c>
      <c r="H994" s="447">
        <v>2011</v>
      </c>
      <c r="I994" s="449" t="s">
        <v>5000</v>
      </c>
      <c r="J994" s="232">
        <v>237559.2</v>
      </c>
      <c r="K994" s="528" t="s">
        <v>6781</v>
      </c>
      <c r="L994" s="449" t="s">
        <v>4986</v>
      </c>
      <c r="M994" s="449" t="s">
        <v>4987</v>
      </c>
      <c r="N994" s="449" t="s">
        <v>5001</v>
      </c>
      <c r="O994" s="449" t="s">
        <v>5002</v>
      </c>
      <c r="P994" s="447" t="s">
        <v>5003</v>
      </c>
      <c r="Q994" s="233">
        <v>27.948141176470589</v>
      </c>
      <c r="R994" s="233">
        <v>0</v>
      </c>
      <c r="S994" s="233">
        <v>27.948141176470589</v>
      </c>
      <c r="T994" s="233">
        <v>0</v>
      </c>
      <c r="U994" s="233">
        <v>27.948141176470589</v>
      </c>
      <c r="V994" s="447">
        <v>20</v>
      </c>
      <c r="W994" s="447">
        <v>100</v>
      </c>
      <c r="X994" s="233" t="s">
        <v>4974</v>
      </c>
      <c r="Y994" s="447"/>
      <c r="Z994" s="447"/>
      <c r="AA994" s="447"/>
      <c r="AB994" s="447">
        <v>44</v>
      </c>
      <c r="AC994" s="447"/>
      <c r="AD994" s="233">
        <v>60</v>
      </c>
      <c r="AE994" s="247">
        <v>3</v>
      </c>
      <c r="AF994" s="239">
        <v>10</v>
      </c>
      <c r="AG994" s="450" t="s">
        <v>7924</v>
      </c>
      <c r="AH994" s="264" t="s">
        <v>7925</v>
      </c>
      <c r="AI994" s="242">
        <v>10</v>
      </c>
      <c r="AJ994" s="451" t="s">
        <v>4965</v>
      </c>
      <c r="AK994" s="452" t="s">
        <v>4965</v>
      </c>
      <c r="AL994" s="245"/>
      <c r="AM994" s="451" t="s">
        <v>4965</v>
      </c>
      <c r="AN994" s="452" t="s">
        <v>4965</v>
      </c>
      <c r="AO994" s="245"/>
      <c r="AP994" s="451" t="s">
        <v>4965</v>
      </c>
      <c r="AQ994" s="452" t="s">
        <v>4965</v>
      </c>
      <c r="AR994" s="245"/>
      <c r="AS994" s="451"/>
      <c r="AT994" s="454"/>
      <c r="AU994" s="247"/>
      <c r="AV994" s="455"/>
      <c r="AW994" s="447"/>
      <c r="AX994" s="399"/>
    </row>
    <row r="995" spans="1:50" s="92" customFormat="1" ht="338" customHeight="1" x14ac:dyDescent="0.25">
      <c r="A995" s="446">
        <v>3039</v>
      </c>
      <c r="B995" s="147" t="s">
        <v>7916</v>
      </c>
      <c r="C995" s="447">
        <v>1</v>
      </c>
      <c r="D995" s="233"/>
      <c r="E995" s="448" t="s">
        <v>5035</v>
      </c>
      <c r="F995" s="447" t="s">
        <v>5036</v>
      </c>
      <c r="G995" s="448" t="s">
        <v>5037</v>
      </c>
      <c r="H995" s="447">
        <v>2013</v>
      </c>
      <c r="I995" s="449" t="s">
        <v>5038</v>
      </c>
      <c r="J995" s="232">
        <v>2649331</v>
      </c>
      <c r="K995" s="528" t="s">
        <v>6781</v>
      </c>
      <c r="L995" s="449" t="s">
        <v>4986</v>
      </c>
      <c r="M995" s="449" t="s">
        <v>4987</v>
      </c>
      <c r="N995" s="449" t="s">
        <v>5039</v>
      </c>
      <c r="O995" s="449" t="s">
        <v>5040</v>
      </c>
      <c r="P995" s="447" t="s">
        <v>5041</v>
      </c>
      <c r="Q995" s="233">
        <v>311.68600000000004</v>
      </c>
      <c r="R995" s="233">
        <v>0</v>
      </c>
      <c r="S995" s="233">
        <v>311.68600000000004</v>
      </c>
      <c r="T995" s="233">
        <v>0</v>
      </c>
      <c r="U995" s="233">
        <v>311.68600000000004</v>
      </c>
      <c r="V995" s="447">
        <v>0</v>
      </c>
      <c r="W995" s="447">
        <v>0</v>
      </c>
      <c r="X995" s="233" t="s">
        <v>4974</v>
      </c>
      <c r="Y995" s="447"/>
      <c r="Z995" s="447"/>
      <c r="AA995" s="447"/>
      <c r="AB995" s="447">
        <v>27</v>
      </c>
      <c r="AC995" s="447"/>
      <c r="AD995" s="233">
        <v>60</v>
      </c>
      <c r="AE995" s="247">
        <v>3</v>
      </c>
      <c r="AF995" s="239">
        <v>0</v>
      </c>
      <c r="AG995" s="450" t="s">
        <v>7926</v>
      </c>
      <c r="AH995" s="264" t="s">
        <v>7927</v>
      </c>
      <c r="AI995" s="242">
        <v>0</v>
      </c>
      <c r="AJ995" s="451" t="s">
        <v>4965</v>
      </c>
      <c r="AK995" s="452" t="s">
        <v>4965</v>
      </c>
      <c r="AL995" s="245"/>
      <c r="AM995" s="451" t="s">
        <v>4965</v>
      </c>
      <c r="AN995" s="452" t="s">
        <v>4965</v>
      </c>
      <c r="AO995" s="245"/>
      <c r="AP995" s="451" t="s">
        <v>4965</v>
      </c>
      <c r="AQ995" s="452" t="s">
        <v>4965</v>
      </c>
      <c r="AR995" s="245"/>
      <c r="AS995" s="451"/>
      <c r="AT995" s="454"/>
      <c r="AU995" s="247"/>
      <c r="AV995" s="455"/>
      <c r="AW995" s="447"/>
      <c r="AX995" s="399"/>
    </row>
    <row r="996" spans="1:50" s="92" customFormat="1" ht="52.2" customHeight="1" x14ac:dyDescent="0.25">
      <c r="A996" s="446">
        <v>3039</v>
      </c>
      <c r="B996" s="147" t="s">
        <v>7916</v>
      </c>
      <c r="C996" s="447">
        <v>1</v>
      </c>
      <c r="D996" s="233"/>
      <c r="E996" s="448" t="s">
        <v>4966</v>
      </c>
      <c r="F996" s="447" t="s">
        <v>4967</v>
      </c>
      <c r="G996" s="448" t="s">
        <v>4968</v>
      </c>
      <c r="H996" s="447">
        <v>2010</v>
      </c>
      <c r="I996" s="449" t="s">
        <v>4968</v>
      </c>
      <c r="J996" s="232">
        <v>52279.81</v>
      </c>
      <c r="K996" s="528" t="s">
        <v>6781</v>
      </c>
      <c r="L996" s="449" t="s">
        <v>4969</v>
      </c>
      <c r="M996" s="449" t="s">
        <v>4970</v>
      </c>
      <c r="N996" s="449" t="s">
        <v>4971</v>
      </c>
      <c r="O996" s="449" t="s">
        <v>4972</v>
      </c>
      <c r="P996" s="447" t="s">
        <v>4973</v>
      </c>
      <c r="Q996" s="233">
        <v>6.1505658823529412</v>
      </c>
      <c r="R996" s="233">
        <v>0</v>
      </c>
      <c r="S996" s="233">
        <v>6.1505658823529412</v>
      </c>
      <c r="T996" s="233">
        <v>0</v>
      </c>
      <c r="U996" s="233">
        <v>6.1505658823529412</v>
      </c>
      <c r="V996" s="447">
        <v>25</v>
      </c>
      <c r="W996" s="447">
        <v>100</v>
      </c>
      <c r="X996" s="233" t="s">
        <v>4974</v>
      </c>
      <c r="Y996" s="447"/>
      <c r="Z996" s="447"/>
      <c r="AA996" s="447"/>
      <c r="AB996" s="447">
        <v>65</v>
      </c>
      <c r="AC996" s="447"/>
      <c r="AD996" s="233">
        <v>60</v>
      </c>
      <c r="AE996" s="247">
        <v>3</v>
      </c>
      <c r="AF996" s="239">
        <v>20</v>
      </c>
      <c r="AG996" s="450" t="s">
        <v>7926</v>
      </c>
      <c r="AH996" s="264" t="s">
        <v>7921</v>
      </c>
      <c r="AI996" s="242">
        <v>20</v>
      </c>
      <c r="AJ996" s="451" t="s">
        <v>4965</v>
      </c>
      <c r="AK996" s="452" t="s">
        <v>4965</v>
      </c>
      <c r="AL996" s="245"/>
      <c r="AM996" s="451" t="s">
        <v>4965</v>
      </c>
      <c r="AN996" s="452" t="s">
        <v>4965</v>
      </c>
      <c r="AO996" s="245"/>
      <c r="AP996" s="451" t="s">
        <v>4965</v>
      </c>
      <c r="AQ996" s="452" t="s">
        <v>4965</v>
      </c>
      <c r="AR996" s="245"/>
      <c r="AS996" s="451"/>
      <c r="AT996" s="454"/>
      <c r="AU996" s="247"/>
      <c r="AV996" s="455"/>
      <c r="AW996" s="447"/>
      <c r="AX996" s="399"/>
    </row>
    <row r="997" spans="1:50" s="92" customFormat="1" ht="91" customHeight="1" x14ac:dyDescent="0.25">
      <c r="A997" s="446">
        <v>3039</v>
      </c>
      <c r="B997" s="147" t="s">
        <v>7916</v>
      </c>
      <c r="C997" s="447">
        <v>1</v>
      </c>
      <c r="D997" s="233"/>
      <c r="E997" s="448" t="s">
        <v>4975</v>
      </c>
      <c r="F997" s="447" t="s">
        <v>4983</v>
      </c>
      <c r="G997" s="448" t="s">
        <v>4984</v>
      </c>
      <c r="H997" s="447">
        <v>2010</v>
      </c>
      <c r="I997" s="449" t="s">
        <v>4985</v>
      </c>
      <c r="J997" s="232">
        <v>88635</v>
      </c>
      <c r="K997" s="528" t="s">
        <v>6781</v>
      </c>
      <c r="L997" s="449" t="s">
        <v>4986</v>
      </c>
      <c r="M997" s="449" t="s">
        <v>4987</v>
      </c>
      <c r="N997" s="449" t="s">
        <v>4988</v>
      </c>
      <c r="O997" s="449" t="s">
        <v>4989</v>
      </c>
      <c r="P997" s="447" t="s">
        <v>4990</v>
      </c>
      <c r="Q997" s="233">
        <v>10.427647058823529</v>
      </c>
      <c r="R997" s="233">
        <v>0</v>
      </c>
      <c r="S997" s="233">
        <v>10.427647058823529</v>
      </c>
      <c r="T997" s="233">
        <v>0</v>
      </c>
      <c r="U997" s="233">
        <v>10.427647058823529</v>
      </c>
      <c r="V997" s="447">
        <v>20</v>
      </c>
      <c r="W997" s="447">
        <v>100</v>
      </c>
      <c r="X997" s="233" t="s">
        <v>4974</v>
      </c>
      <c r="Y997" s="447"/>
      <c r="Z997" s="447"/>
      <c r="AA997" s="447"/>
      <c r="AB997" s="447">
        <v>24</v>
      </c>
      <c r="AC997" s="447"/>
      <c r="AD997" s="233">
        <v>60</v>
      </c>
      <c r="AE997" s="247">
        <v>3</v>
      </c>
      <c r="AF997" s="239">
        <v>30</v>
      </c>
      <c r="AG997" s="450" t="s">
        <v>7920</v>
      </c>
      <c r="AH997" s="264" t="s">
        <v>7918</v>
      </c>
      <c r="AI997" s="242">
        <v>30</v>
      </c>
      <c r="AJ997" s="451" t="s">
        <v>4965</v>
      </c>
      <c r="AK997" s="452" t="s">
        <v>4965</v>
      </c>
      <c r="AL997" s="245"/>
      <c r="AM997" s="451" t="s">
        <v>4965</v>
      </c>
      <c r="AN997" s="452" t="s">
        <v>4965</v>
      </c>
      <c r="AO997" s="245"/>
      <c r="AP997" s="451" t="s">
        <v>4965</v>
      </c>
      <c r="AQ997" s="452" t="s">
        <v>4965</v>
      </c>
      <c r="AR997" s="245"/>
      <c r="AS997" s="451"/>
      <c r="AT997" s="454"/>
      <c r="AU997" s="247"/>
      <c r="AV997" s="455"/>
      <c r="AW997" s="447"/>
      <c r="AX997" s="399"/>
    </row>
    <row r="998" spans="1:50" s="92" customFormat="1" ht="143.05000000000001" customHeight="1" x14ac:dyDescent="0.25">
      <c r="A998" s="446">
        <v>3039</v>
      </c>
      <c r="B998" s="147" t="s">
        <v>7916</v>
      </c>
      <c r="C998" s="447">
        <v>1</v>
      </c>
      <c r="D998" s="233"/>
      <c r="E998" s="448" t="s">
        <v>4975</v>
      </c>
      <c r="F998" s="447" t="s">
        <v>4976</v>
      </c>
      <c r="G998" s="448" t="s">
        <v>5017</v>
      </c>
      <c r="H998" s="447">
        <v>2013</v>
      </c>
      <c r="I998" s="449" t="s">
        <v>5018</v>
      </c>
      <c r="J998" s="232">
        <v>189290</v>
      </c>
      <c r="K998" s="528" t="s">
        <v>6781</v>
      </c>
      <c r="L998" s="449" t="s">
        <v>4978</v>
      </c>
      <c r="M998" s="449" t="s">
        <v>4979</v>
      </c>
      <c r="N998" s="449" t="s">
        <v>5019</v>
      </c>
      <c r="O998" s="449" t="s">
        <v>5020</v>
      </c>
      <c r="P998" s="447" t="s">
        <v>5021</v>
      </c>
      <c r="Q998" s="233">
        <v>22.269411764705882</v>
      </c>
      <c r="R998" s="233">
        <v>0</v>
      </c>
      <c r="S998" s="233">
        <v>22.269411764705882</v>
      </c>
      <c r="T998" s="233">
        <v>0</v>
      </c>
      <c r="U998" s="233">
        <v>22.269411764705882</v>
      </c>
      <c r="V998" s="447">
        <v>15</v>
      </c>
      <c r="W998" s="447">
        <v>77</v>
      </c>
      <c r="X998" s="233" t="s">
        <v>4974</v>
      </c>
      <c r="Y998" s="447"/>
      <c r="Z998" s="447"/>
      <c r="AA998" s="447"/>
      <c r="AB998" s="447">
        <v>65</v>
      </c>
      <c r="AC998" s="447"/>
      <c r="AD998" s="233">
        <v>60</v>
      </c>
      <c r="AE998" s="247">
        <v>3</v>
      </c>
      <c r="AF998" s="239">
        <v>20</v>
      </c>
      <c r="AG998" s="450" t="s">
        <v>7920</v>
      </c>
      <c r="AH998" s="264" t="s">
        <v>7928</v>
      </c>
      <c r="AI998" s="242">
        <v>20</v>
      </c>
      <c r="AJ998" s="451" t="s">
        <v>4965</v>
      </c>
      <c r="AK998" s="452" t="s">
        <v>4965</v>
      </c>
      <c r="AL998" s="245"/>
      <c r="AM998" s="451" t="s">
        <v>4965</v>
      </c>
      <c r="AN998" s="452" t="s">
        <v>4965</v>
      </c>
      <c r="AO998" s="245"/>
      <c r="AP998" s="451" t="s">
        <v>4965</v>
      </c>
      <c r="AQ998" s="452" t="s">
        <v>4965</v>
      </c>
      <c r="AR998" s="245"/>
      <c r="AS998" s="451"/>
      <c r="AT998" s="454"/>
      <c r="AU998" s="247"/>
      <c r="AV998" s="455"/>
      <c r="AW998" s="447"/>
      <c r="AX998" s="399"/>
    </row>
    <row r="999" spans="1:50" s="92" customFormat="1" ht="52.2" customHeight="1" x14ac:dyDescent="0.25">
      <c r="A999" s="446">
        <v>3039</v>
      </c>
      <c r="B999" s="147" t="s">
        <v>7916</v>
      </c>
      <c r="C999" s="447">
        <v>1</v>
      </c>
      <c r="D999" s="233"/>
      <c r="E999" s="448" t="s">
        <v>5042</v>
      </c>
      <c r="F999" s="447" t="s">
        <v>5043</v>
      </c>
      <c r="G999" s="448" t="s">
        <v>5044</v>
      </c>
      <c r="H999" s="447">
        <v>2013</v>
      </c>
      <c r="I999" s="449" t="s">
        <v>5044</v>
      </c>
      <c r="J999" s="232">
        <v>132305.07999999999</v>
      </c>
      <c r="K999" s="528" t="s">
        <v>6781</v>
      </c>
      <c r="L999" s="449" t="s">
        <v>4986</v>
      </c>
      <c r="M999" s="449" t="s">
        <v>4987</v>
      </c>
      <c r="N999" s="449" t="s">
        <v>5045</v>
      </c>
      <c r="O999" s="449" t="s">
        <v>5046</v>
      </c>
      <c r="P999" s="447" t="s">
        <v>5047</v>
      </c>
      <c r="Q999" s="233">
        <v>15.565303529411764</v>
      </c>
      <c r="R999" s="233">
        <v>0</v>
      </c>
      <c r="S999" s="233">
        <v>15.565303529411764</v>
      </c>
      <c r="T999" s="233">
        <v>0</v>
      </c>
      <c r="U999" s="233">
        <v>15.565303529411764</v>
      </c>
      <c r="V999" s="447">
        <v>40</v>
      </c>
      <c r="W999" s="447">
        <v>66</v>
      </c>
      <c r="X999" s="233" t="s">
        <v>4974</v>
      </c>
      <c r="Y999" s="447"/>
      <c r="Z999" s="447"/>
      <c r="AA999" s="447"/>
      <c r="AB999" s="447">
        <v>19</v>
      </c>
      <c r="AC999" s="447"/>
      <c r="AD999" s="233">
        <v>60</v>
      </c>
      <c r="AE999" s="247">
        <v>3</v>
      </c>
      <c r="AF999" s="239">
        <v>50</v>
      </c>
      <c r="AG999" s="450" t="s">
        <v>7929</v>
      </c>
      <c r="AH999" s="264" t="s">
        <v>7918</v>
      </c>
      <c r="AI999" s="242">
        <v>50</v>
      </c>
      <c r="AJ999" s="451" t="s">
        <v>4965</v>
      </c>
      <c r="AK999" s="452" t="s">
        <v>4965</v>
      </c>
      <c r="AL999" s="245"/>
      <c r="AM999" s="451" t="s">
        <v>4965</v>
      </c>
      <c r="AN999" s="452" t="s">
        <v>4965</v>
      </c>
      <c r="AO999" s="245"/>
      <c r="AP999" s="451" t="s">
        <v>4965</v>
      </c>
      <c r="AQ999" s="452" t="s">
        <v>4965</v>
      </c>
      <c r="AR999" s="245"/>
      <c r="AS999" s="451"/>
      <c r="AT999" s="454"/>
      <c r="AU999" s="247"/>
      <c r="AV999" s="455"/>
      <c r="AW999" s="447"/>
      <c r="AX999" s="399"/>
    </row>
    <row r="1000" spans="1:50" s="92" customFormat="1" ht="91" customHeight="1" x14ac:dyDescent="0.25">
      <c r="A1000" s="446">
        <v>3039</v>
      </c>
      <c r="B1000" s="147" t="s">
        <v>7916</v>
      </c>
      <c r="C1000" s="447">
        <v>1</v>
      </c>
      <c r="D1000" s="233"/>
      <c r="E1000" s="448" t="s">
        <v>5004</v>
      </c>
      <c r="F1000" s="447" t="s">
        <v>4992</v>
      </c>
      <c r="G1000" s="448" t="s">
        <v>5005</v>
      </c>
      <c r="H1000" s="447">
        <v>2012</v>
      </c>
      <c r="I1000" s="449" t="s">
        <v>5006</v>
      </c>
      <c r="J1000" s="232">
        <v>755742.39</v>
      </c>
      <c r="K1000" s="528" t="s">
        <v>6781</v>
      </c>
      <c r="L1000" s="449" t="s">
        <v>4986</v>
      </c>
      <c r="M1000" s="449" t="s">
        <v>4987</v>
      </c>
      <c r="N1000" s="449" t="s">
        <v>5007</v>
      </c>
      <c r="O1000" s="449" t="s">
        <v>5008</v>
      </c>
      <c r="P1000" s="447" t="s">
        <v>5009</v>
      </c>
      <c r="Q1000" s="233">
        <v>88.910869411764708</v>
      </c>
      <c r="R1000" s="233">
        <v>0</v>
      </c>
      <c r="S1000" s="233">
        <v>88.910869411764708</v>
      </c>
      <c r="T1000" s="233">
        <v>0</v>
      </c>
      <c r="U1000" s="233">
        <v>88.910869411764708</v>
      </c>
      <c r="V1000" s="447">
        <v>55</v>
      </c>
      <c r="W1000" s="447">
        <v>97</v>
      </c>
      <c r="X1000" s="233" t="s">
        <v>4974</v>
      </c>
      <c r="Y1000" s="447"/>
      <c r="Z1000" s="447"/>
      <c r="AA1000" s="447"/>
      <c r="AB1000" s="447">
        <v>19</v>
      </c>
      <c r="AC1000" s="447"/>
      <c r="AD1000" s="233">
        <v>60</v>
      </c>
      <c r="AE1000" s="247">
        <v>3</v>
      </c>
      <c r="AF1000" s="239">
        <v>35</v>
      </c>
      <c r="AG1000" s="450" t="s">
        <v>7929</v>
      </c>
      <c r="AH1000" s="264" t="s">
        <v>7918</v>
      </c>
      <c r="AI1000" s="242">
        <v>35</v>
      </c>
      <c r="AJ1000" s="451" t="s">
        <v>4965</v>
      </c>
      <c r="AK1000" s="452" t="s">
        <v>4965</v>
      </c>
      <c r="AL1000" s="245"/>
      <c r="AM1000" s="451" t="s">
        <v>4965</v>
      </c>
      <c r="AN1000" s="452" t="s">
        <v>4965</v>
      </c>
      <c r="AO1000" s="245"/>
      <c r="AP1000" s="451" t="s">
        <v>4965</v>
      </c>
      <c r="AQ1000" s="452" t="s">
        <v>4965</v>
      </c>
      <c r="AR1000" s="245"/>
      <c r="AS1000" s="451"/>
      <c r="AT1000" s="454"/>
      <c r="AU1000" s="247"/>
      <c r="AV1000" s="455"/>
      <c r="AW1000" s="447"/>
      <c r="AX1000" s="399"/>
    </row>
    <row r="1001" spans="1:50" s="92" customFormat="1" ht="247.05" customHeight="1" x14ac:dyDescent="0.25">
      <c r="A1001" s="446">
        <v>3050</v>
      </c>
      <c r="B1001" s="147" t="s">
        <v>7758</v>
      </c>
      <c r="C1001" s="447"/>
      <c r="D1001" s="233"/>
      <c r="E1001" s="448" t="s">
        <v>7759</v>
      </c>
      <c r="F1001" s="447" t="s">
        <v>7760</v>
      </c>
      <c r="G1001" s="448" t="s">
        <v>7761</v>
      </c>
      <c r="H1001" s="447">
        <v>2012</v>
      </c>
      <c r="I1001" s="449" t="s">
        <v>7762</v>
      </c>
      <c r="J1001" s="232">
        <v>912436</v>
      </c>
      <c r="K1001" s="528" t="s">
        <v>6781</v>
      </c>
      <c r="L1001" s="449" t="s">
        <v>7763</v>
      </c>
      <c r="M1001" s="449" t="s">
        <v>7764</v>
      </c>
      <c r="N1001" s="449" t="s">
        <v>7765</v>
      </c>
      <c r="O1001" s="449" t="s">
        <v>7766</v>
      </c>
      <c r="P1001" s="447">
        <v>1</v>
      </c>
      <c r="Q1001" s="233">
        <v>60</v>
      </c>
      <c r="R1001" s="233">
        <v>0</v>
      </c>
      <c r="S1001" s="233">
        <v>40</v>
      </c>
      <c r="T1001" s="233">
        <v>20</v>
      </c>
      <c r="U1001" s="233">
        <v>60</v>
      </c>
      <c r="V1001" s="447">
        <v>100</v>
      </c>
      <c r="W1001" s="447">
        <v>72</v>
      </c>
      <c r="X1001" s="233" t="s">
        <v>7767</v>
      </c>
      <c r="Y1001" s="447">
        <v>44</v>
      </c>
      <c r="Z1001" s="447"/>
      <c r="AA1001" s="447"/>
      <c r="AB1001" s="447">
        <v>3</v>
      </c>
      <c r="AC1001" s="447"/>
      <c r="AD1001" s="233"/>
      <c r="AE1001" s="247"/>
      <c r="AF1001" s="239"/>
      <c r="AG1001" s="450"/>
      <c r="AH1001" s="264"/>
      <c r="AI1001" s="242"/>
      <c r="AJ1001" s="451"/>
      <c r="AK1001" s="452"/>
      <c r="AL1001" s="245"/>
      <c r="AM1001" s="451" t="s">
        <v>7768</v>
      </c>
      <c r="AN1001" s="452"/>
      <c r="AO1001" s="245">
        <v>20</v>
      </c>
      <c r="AP1001" s="451"/>
      <c r="AQ1001" s="452"/>
      <c r="AR1001" s="245"/>
      <c r="AS1001" s="451"/>
      <c r="AT1001" s="454"/>
      <c r="AU1001" s="247"/>
      <c r="AV1001" s="455"/>
      <c r="AW1001" s="447"/>
      <c r="AX1001" s="399"/>
    </row>
    <row r="1002" spans="1:50" s="92" customFormat="1" ht="273.05" customHeight="1" x14ac:dyDescent="0.25">
      <c r="A1002" s="446">
        <v>3050</v>
      </c>
      <c r="B1002" s="147" t="s">
        <v>7758</v>
      </c>
      <c r="C1002" s="447"/>
      <c r="D1002" s="233"/>
      <c r="E1002" s="448" t="s">
        <v>7759</v>
      </c>
      <c r="F1002" s="447" t="s">
        <v>7760</v>
      </c>
      <c r="G1002" s="448" t="s">
        <v>7769</v>
      </c>
      <c r="H1002" s="447">
        <v>2012</v>
      </c>
      <c r="I1002" s="449" t="s">
        <v>7770</v>
      </c>
      <c r="J1002" s="232">
        <v>570070</v>
      </c>
      <c r="K1002" s="528" t="s">
        <v>6781</v>
      </c>
      <c r="L1002" s="449" t="s">
        <v>7763</v>
      </c>
      <c r="M1002" s="449" t="s">
        <v>7764</v>
      </c>
      <c r="N1002" s="449" t="s">
        <v>7771</v>
      </c>
      <c r="O1002" s="449" t="s">
        <v>7772</v>
      </c>
      <c r="P1002" s="447" t="s">
        <v>7773</v>
      </c>
      <c r="Q1002" s="233">
        <v>60</v>
      </c>
      <c r="R1002" s="233">
        <v>0</v>
      </c>
      <c r="S1002" s="233">
        <v>40</v>
      </c>
      <c r="T1002" s="233">
        <v>20</v>
      </c>
      <c r="U1002" s="233">
        <v>60</v>
      </c>
      <c r="V1002" s="447">
        <v>100</v>
      </c>
      <c r="W1002" s="447">
        <v>86</v>
      </c>
      <c r="X1002" s="233" t="s">
        <v>7767</v>
      </c>
      <c r="Y1002" s="447">
        <v>44</v>
      </c>
      <c r="Z1002" s="447"/>
      <c r="AA1002" s="447"/>
      <c r="AB1002" s="447">
        <v>3</v>
      </c>
      <c r="AC1002" s="447"/>
      <c r="AD1002" s="233"/>
      <c r="AE1002" s="247"/>
      <c r="AF1002" s="239"/>
      <c r="AG1002" s="450"/>
      <c r="AH1002" s="264"/>
      <c r="AI1002" s="242"/>
      <c r="AJ1002" s="451"/>
      <c r="AK1002" s="452"/>
      <c r="AL1002" s="245"/>
      <c r="AM1002" s="451" t="s">
        <v>7768</v>
      </c>
      <c r="AN1002" s="452"/>
      <c r="AO1002" s="245">
        <v>20</v>
      </c>
      <c r="AP1002" s="451"/>
      <c r="AQ1002" s="452"/>
      <c r="AR1002" s="245"/>
      <c r="AS1002" s="451"/>
      <c r="AT1002" s="454"/>
      <c r="AU1002" s="247"/>
      <c r="AV1002" s="455"/>
      <c r="AW1002" s="447"/>
      <c r="AX1002" s="399"/>
    </row>
    <row r="1003" spans="1:50" s="92" customFormat="1" ht="273.05" customHeight="1" x14ac:dyDescent="0.25">
      <c r="A1003" s="446">
        <v>3050</v>
      </c>
      <c r="B1003" s="147" t="s">
        <v>7758</v>
      </c>
      <c r="C1003" s="447"/>
      <c r="D1003" s="233"/>
      <c r="E1003" s="448" t="s">
        <v>6099</v>
      </c>
      <c r="F1003" s="447" t="s">
        <v>7774</v>
      </c>
      <c r="G1003" s="448" t="s">
        <v>7775</v>
      </c>
      <c r="H1003" s="447">
        <v>2013</v>
      </c>
      <c r="I1003" s="449" t="s">
        <v>7776</v>
      </c>
      <c r="J1003" s="232">
        <v>404166</v>
      </c>
      <c r="K1003" s="528" t="s">
        <v>6781</v>
      </c>
      <c r="L1003" s="449" t="s">
        <v>7763</v>
      </c>
      <c r="M1003" s="449" t="s">
        <v>7764</v>
      </c>
      <c r="N1003" s="449" t="s">
        <v>7777</v>
      </c>
      <c r="O1003" s="449" t="s">
        <v>7778</v>
      </c>
      <c r="P1003" s="447" t="s">
        <v>7779</v>
      </c>
      <c r="Q1003" s="233">
        <v>60</v>
      </c>
      <c r="R1003" s="233">
        <v>0</v>
      </c>
      <c r="S1003" s="233">
        <v>40</v>
      </c>
      <c r="T1003" s="233">
        <v>20</v>
      </c>
      <c r="U1003" s="233">
        <v>60</v>
      </c>
      <c r="V1003" s="447">
        <v>80</v>
      </c>
      <c r="W1003" s="447">
        <v>66</v>
      </c>
      <c r="X1003" s="233" t="s">
        <v>7767</v>
      </c>
      <c r="Y1003" s="447">
        <v>44</v>
      </c>
      <c r="Z1003" s="447"/>
      <c r="AA1003" s="447"/>
      <c r="AB1003" s="447">
        <v>3</v>
      </c>
      <c r="AC1003" s="447"/>
      <c r="AD1003" s="233"/>
      <c r="AE1003" s="247"/>
      <c r="AF1003" s="239"/>
      <c r="AG1003" s="450"/>
      <c r="AH1003" s="264"/>
      <c r="AI1003" s="242"/>
      <c r="AJ1003" s="451"/>
      <c r="AK1003" s="452"/>
      <c r="AL1003" s="245"/>
      <c r="AM1003" s="451" t="s">
        <v>7768</v>
      </c>
      <c r="AN1003" s="452"/>
      <c r="AO1003" s="245">
        <v>20</v>
      </c>
      <c r="AP1003" s="451"/>
      <c r="AQ1003" s="452"/>
      <c r="AR1003" s="245"/>
      <c r="AS1003" s="451"/>
      <c r="AT1003" s="454"/>
      <c r="AU1003" s="247"/>
      <c r="AV1003" s="455"/>
      <c r="AW1003" s="447"/>
      <c r="AX1003" s="399"/>
    </row>
    <row r="1004" spans="1:50" s="92" customFormat="1" ht="91" customHeight="1" x14ac:dyDescent="0.25">
      <c r="A1004" s="446">
        <v>3050</v>
      </c>
      <c r="B1004" s="147" t="s">
        <v>7758</v>
      </c>
      <c r="C1004" s="447"/>
      <c r="D1004" s="233"/>
      <c r="E1004" s="448" t="s">
        <v>7780</v>
      </c>
      <c r="F1004" s="447" t="s">
        <v>7781</v>
      </c>
      <c r="G1004" s="448" t="s">
        <v>7782</v>
      </c>
      <c r="H1004" s="447">
        <v>2010</v>
      </c>
      <c r="I1004" s="449" t="s">
        <v>7783</v>
      </c>
      <c r="J1004" s="232">
        <v>79454</v>
      </c>
      <c r="K1004" s="528" t="s">
        <v>6781</v>
      </c>
      <c r="L1004" s="449" t="s">
        <v>7763</v>
      </c>
      <c r="M1004" s="449" t="s">
        <v>7764</v>
      </c>
      <c r="N1004" s="449" t="s">
        <v>7784</v>
      </c>
      <c r="O1004" s="449" t="s">
        <v>7785</v>
      </c>
      <c r="P1004" s="447" t="s">
        <v>3764</v>
      </c>
      <c r="Q1004" s="233">
        <v>50</v>
      </c>
      <c r="R1004" s="233">
        <v>0</v>
      </c>
      <c r="S1004" s="233">
        <v>40</v>
      </c>
      <c r="T1004" s="233">
        <v>10</v>
      </c>
      <c r="U1004" s="233">
        <v>50</v>
      </c>
      <c r="V1004" s="447">
        <v>80</v>
      </c>
      <c r="W1004" s="447">
        <v>100</v>
      </c>
      <c r="X1004" s="233" t="s">
        <v>7767</v>
      </c>
      <c r="Y1004" s="447">
        <v>44</v>
      </c>
      <c r="Z1004" s="447"/>
      <c r="AA1004" s="447"/>
      <c r="AB1004" s="447">
        <v>3</v>
      </c>
      <c r="AC1004" s="447"/>
      <c r="AD1004" s="233"/>
      <c r="AE1004" s="247"/>
      <c r="AF1004" s="239"/>
      <c r="AG1004" s="450"/>
      <c r="AH1004" s="264"/>
      <c r="AI1004" s="242"/>
      <c r="AJ1004" s="451"/>
      <c r="AK1004" s="452"/>
      <c r="AL1004" s="245"/>
      <c r="AM1004" s="451" t="s">
        <v>7768</v>
      </c>
      <c r="AN1004" s="452"/>
      <c r="AO1004" s="245">
        <v>20</v>
      </c>
      <c r="AP1004" s="451"/>
      <c r="AQ1004" s="452"/>
      <c r="AR1004" s="245"/>
      <c r="AS1004" s="451"/>
      <c r="AT1004" s="454"/>
      <c r="AU1004" s="247"/>
      <c r="AV1004" s="455"/>
      <c r="AW1004" s="447"/>
      <c r="AX1004" s="399"/>
    </row>
    <row r="1005" spans="1:50" s="92" customFormat="1" ht="169.2" customHeight="1" x14ac:dyDescent="0.25">
      <c r="A1005" s="446">
        <v>3050</v>
      </c>
      <c r="B1005" s="147" t="s">
        <v>7758</v>
      </c>
      <c r="C1005" s="447"/>
      <c r="D1005" s="233"/>
      <c r="E1005" s="448" t="s">
        <v>5406</v>
      </c>
      <c r="F1005" s="447" t="s">
        <v>5407</v>
      </c>
      <c r="G1005" s="448" t="s">
        <v>7786</v>
      </c>
      <c r="H1005" s="447">
        <v>2013</v>
      </c>
      <c r="I1005" s="449" t="s">
        <v>7787</v>
      </c>
      <c r="J1005" s="232">
        <v>21170</v>
      </c>
      <c r="K1005" s="528" t="s">
        <v>6781</v>
      </c>
      <c r="L1005" s="449" t="s">
        <v>7763</v>
      </c>
      <c r="M1005" s="449" t="s">
        <v>7764</v>
      </c>
      <c r="N1005" s="449" t="s">
        <v>7788</v>
      </c>
      <c r="O1005" s="449" t="s">
        <v>7789</v>
      </c>
      <c r="P1005" s="447" t="s">
        <v>3766</v>
      </c>
      <c r="Q1005" s="233">
        <v>50</v>
      </c>
      <c r="R1005" s="233">
        <v>0</v>
      </c>
      <c r="S1005" s="233">
        <v>40</v>
      </c>
      <c r="T1005" s="233">
        <v>10</v>
      </c>
      <c r="U1005" s="233">
        <v>50</v>
      </c>
      <c r="V1005" s="447">
        <v>80</v>
      </c>
      <c r="W1005" s="447">
        <v>77</v>
      </c>
      <c r="X1005" s="233" t="s">
        <v>7767</v>
      </c>
      <c r="Y1005" s="447">
        <v>47</v>
      </c>
      <c r="Z1005" s="447"/>
      <c r="AA1005" s="447"/>
      <c r="AB1005" s="447">
        <v>3</v>
      </c>
      <c r="AC1005" s="447"/>
      <c r="AD1005" s="233"/>
      <c r="AE1005" s="247"/>
      <c r="AF1005" s="239"/>
      <c r="AG1005" s="450"/>
      <c r="AH1005" s="264"/>
      <c r="AI1005" s="242"/>
      <c r="AJ1005" s="451"/>
      <c r="AK1005" s="452"/>
      <c r="AL1005" s="245"/>
      <c r="AM1005" s="451" t="s">
        <v>7768</v>
      </c>
      <c r="AN1005" s="452"/>
      <c r="AO1005" s="245">
        <v>20</v>
      </c>
      <c r="AP1005" s="451"/>
      <c r="AQ1005" s="452"/>
      <c r="AR1005" s="245"/>
      <c r="AS1005" s="451"/>
      <c r="AT1005" s="454"/>
      <c r="AU1005" s="247"/>
      <c r="AV1005" s="455"/>
      <c r="AW1005" s="447"/>
      <c r="AX1005" s="399"/>
    </row>
    <row r="1006" spans="1:50" s="92" customFormat="1" ht="325" customHeight="1" x14ac:dyDescent="0.25">
      <c r="A1006" s="446">
        <v>3050</v>
      </c>
      <c r="B1006" s="147" t="s">
        <v>7758</v>
      </c>
      <c r="C1006" s="447"/>
      <c r="D1006" s="233"/>
      <c r="E1006" s="448" t="s">
        <v>5406</v>
      </c>
      <c r="F1006" s="447" t="s">
        <v>5407</v>
      </c>
      <c r="G1006" s="448" t="s">
        <v>7790</v>
      </c>
      <c r="H1006" s="447">
        <v>2013</v>
      </c>
      <c r="I1006" s="449" t="s">
        <v>7791</v>
      </c>
      <c r="J1006" s="232">
        <v>49761</v>
      </c>
      <c r="K1006" s="528" t="s">
        <v>6781</v>
      </c>
      <c r="L1006" s="449" t="s">
        <v>7763</v>
      </c>
      <c r="M1006" s="449" t="s">
        <v>7764</v>
      </c>
      <c r="N1006" s="449" t="s">
        <v>7792</v>
      </c>
      <c r="O1006" s="449" t="s">
        <v>7793</v>
      </c>
      <c r="P1006" s="447" t="s">
        <v>3767</v>
      </c>
      <c r="Q1006" s="233">
        <v>60</v>
      </c>
      <c r="R1006" s="233">
        <v>0</v>
      </c>
      <c r="S1006" s="233">
        <v>40</v>
      </c>
      <c r="T1006" s="233">
        <v>20</v>
      </c>
      <c r="U1006" s="233">
        <v>60</v>
      </c>
      <c r="V1006" s="447">
        <v>80</v>
      </c>
      <c r="W1006" s="447">
        <v>70</v>
      </c>
      <c r="X1006" s="233" t="s">
        <v>7767</v>
      </c>
      <c r="Y1006" s="447">
        <v>47</v>
      </c>
      <c r="Z1006" s="447"/>
      <c r="AA1006" s="447"/>
      <c r="AB1006" s="447">
        <v>3</v>
      </c>
      <c r="AC1006" s="447"/>
      <c r="AD1006" s="233"/>
      <c r="AE1006" s="247"/>
      <c r="AF1006" s="239"/>
      <c r="AG1006" s="450"/>
      <c r="AH1006" s="264"/>
      <c r="AI1006" s="242"/>
      <c r="AJ1006" s="451"/>
      <c r="AK1006" s="452"/>
      <c r="AL1006" s="245"/>
      <c r="AM1006" s="451" t="s">
        <v>7768</v>
      </c>
      <c r="AN1006" s="452"/>
      <c r="AO1006" s="245">
        <v>20</v>
      </c>
      <c r="AP1006" s="451"/>
      <c r="AQ1006" s="452"/>
      <c r="AR1006" s="245"/>
      <c r="AS1006" s="451"/>
      <c r="AT1006" s="454"/>
      <c r="AU1006" s="247"/>
      <c r="AV1006" s="455"/>
      <c r="AW1006" s="447"/>
      <c r="AX1006" s="399"/>
    </row>
    <row r="1007" spans="1:50" s="92" customFormat="1" ht="409.6" customHeight="1" x14ac:dyDescent="0.25">
      <c r="A1007" s="446">
        <v>3050</v>
      </c>
      <c r="B1007" s="147" t="s">
        <v>7758</v>
      </c>
      <c r="C1007" s="447"/>
      <c r="D1007" s="233"/>
      <c r="E1007" s="448" t="s">
        <v>2504</v>
      </c>
      <c r="F1007" s="447" t="s">
        <v>5865</v>
      </c>
      <c r="G1007" s="448" t="s">
        <v>7794</v>
      </c>
      <c r="H1007" s="447">
        <v>2010</v>
      </c>
      <c r="I1007" s="449" t="s">
        <v>7795</v>
      </c>
      <c r="J1007" s="232">
        <v>47499</v>
      </c>
      <c r="K1007" s="528" t="s">
        <v>6781</v>
      </c>
      <c r="L1007" s="449" t="s">
        <v>7763</v>
      </c>
      <c r="M1007" s="449" t="s">
        <v>7764</v>
      </c>
      <c r="N1007" s="449" t="s">
        <v>7796</v>
      </c>
      <c r="O1007" s="449" t="s">
        <v>7797</v>
      </c>
      <c r="P1007" s="447" t="s">
        <v>7798</v>
      </c>
      <c r="Q1007" s="233">
        <v>60</v>
      </c>
      <c r="R1007" s="233">
        <v>0</v>
      </c>
      <c r="S1007" s="233">
        <v>40</v>
      </c>
      <c r="T1007" s="233">
        <v>20</v>
      </c>
      <c r="U1007" s="233">
        <v>60</v>
      </c>
      <c r="V1007" s="447">
        <v>20</v>
      </c>
      <c r="W1007" s="447">
        <v>100</v>
      </c>
      <c r="X1007" s="233" t="s">
        <v>7767</v>
      </c>
      <c r="Y1007" s="447">
        <v>47</v>
      </c>
      <c r="Z1007" s="447"/>
      <c r="AA1007" s="447"/>
      <c r="AB1007" s="447">
        <v>3</v>
      </c>
      <c r="AC1007" s="447"/>
      <c r="AD1007" s="233"/>
      <c r="AE1007" s="247"/>
      <c r="AF1007" s="239"/>
      <c r="AG1007" s="450"/>
      <c r="AH1007" s="264"/>
      <c r="AI1007" s="242"/>
      <c r="AJ1007" s="451"/>
      <c r="AK1007" s="452"/>
      <c r="AL1007" s="245"/>
      <c r="AM1007" s="451" t="s">
        <v>7768</v>
      </c>
      <c r="AN1007" s="452"/>
      <c r="AO1007" s="245">
        <v>20</v>
      </c>
      <c r="AP1007" s="451"/>
      <c r="AQ1007" s="452"/>
      <c r="AR1007" s="245"/>
      <c r="AS1007" s="451"/>
      <c r="AT1007" s="454"/>
      <c r="AU1007" s="247"/>
      <c r="AV1007" s="455"/>
      <c r="AW1007" s="447"/>
      <c r="AX1007" s="399"/>
    </row>
    <row r="1008" spans="1:50" s="92" customFormat="1" ht="364.05" customHeight="1" x14ac:dyDescent="0.25">
      <c r="A1008" s="446">
        <v>3050</v>
      </c>
      <c r="B1008" s="147" t="s">
        <v>7758</v>
      </c>
      <c r="C1008" s="447"/>
      <c r="D1008" s="233"/>
      <c r="E1008" s="448" t="s">
        <v>6099</v>
      </c>
      <c r="F1008" s="447" t="s">
        <v>7799</v>
      </c>
      <c r="G1008" s="448" t="s">
        <v>7800</v>
      </c>
      <c r="H1008" s="447">
        <v>2013</v>
      </c>
      <c r="I1008" s="449" t="s">
        <v>7801</v>
      </c>
      <c r="J1008" s="232">
        <v>193213</v>
      </c>
      <c r="K1008" s="528" t="s">
        <v>6781</v>
      </c>
      <c r="L1008" s="449" t="s">
        <v>7763</v>
      </c>
      <c r="M1008" s="449" t="s">
        <v>7764</v>
      </c>
      <c r="N1008" s="449" t="s">
        <v>7802</v>
      </c>
      <c r="O1008" s="449" t="s">
        <v>7803</v>
      </c>
      <c r="P1008" s="447" t="s">
        <v>7804</v>
      </c>
      <c r="Q1008" s="233">
        <v>60</v>
      </c>
      <c r="R1008" s="233">
        <v>0</v>
      </c>
      <c r="S1008" s="233">
        <v>40</v>
      </c>
      <c r="T1008" s="233">
        <v>20</v>
      </c>
      <c r="U1008" s="233">
        <v>60</v>
      </c>
      <c r="V1008" s="447">
        <v>50</v>
      </c>
      <c r="W1008" s="447">
        <v>70</v>
      </c>
      <c r="X1008" s="233" t="s">
        <v>7767</v>
      </c>
      <c r="Y1008" s="447">
        <v>47</v>
      </c>
      <c r="Z1008" s="447"/>
      <c r="AA1008" s="447"/>
      <c r="AB1008" s="447">
        <v>3</v>
      </c>
      <c r="AC1008" s="447"/>
      <c r="AD1008" s="233"/>
      <c r="AE1008" s="247"/>
      <c r="AF1008" s="239"/>
      <c r="AG1008" s="450"/>
      <c r="AH1008" s="264"/>
      <c r="AI1008" s="242"/>
      <c r="AJ1008" s="451"/>
      <c r="AK1008" s="452"/>
      <c r="AL1008" s="245"/>
      <c r="AM1008" s="451" t="s">
        <v>7768</v>
      </c>
      <c r="AN1008" s="452"/>
      <c r="AO1008" s="245">
        <v>20</v>
      </c>
      <c r="AP1008" s="451"/>
      <c r="AQ1008" s="452"/>
      <c r="AR1008" s="245"/>
      <c r="AS1008" s="451"/>
      <c r="AT1008" s="454"/>
      <c r="AU1008" s="247"/>
      <c r="AV1008" s="455"/>
      <c r="AW1008" s="447"/>
      <c r="AX1008" s="399"/>
    </row>
    <row r="1009" spans="1:50" s="92" customFormat="1" ht="91" customHeight="1" x14ac:dyDescent="0.25">
      <c r="A1009" s="446">
        <v>3050</v>
      </c>
      <c r="B1009" s="147" t="s">
        <v>7758</v>
      </c>
      <c r="C1009" s="447"/>
      <c r="D1009" s="233"/>
      <c r="E1009" s="448" t="s">
        <v>2506</v>
      </c>
      <c r="F1009" s="447" t="s">
        <v>7805</v>
      </c>
      <c r="G1009" s="448" t="s">
        <v>7806</v>
      </c>
      <c r="H1009" s="447">
        <v>2011</v>
      </c>
      <c r="I1009" s="449" t="s">
        <v>7807</v>
      </c>
      <c r="J1009" s="232">
        <v>124487</v>
      </c>
      <c r="K1009" s="528" t="s">
        <v>6781</v>
      </c>
      <c r="L1009" s="449" t="s">
        <v>7763</v>
      </c>
      <c r="M1009" s="449" t="s">
        <v>7764</v>
      </c>
      <c r="N1009" s="449" t="s">
        <v>7808</v>
      </c>
      <c r="O1009" s="449" t="s">
        <v>7809</v>
      </c>
      <c r="P1009" s="447" t="s">
        <v>4130</v>
      </c>
      <c r="Q1009" s="233">
        <v>60</v>
      </c>
      <c r="R1009" s="233">
        <v>0</v>
      </c>
      <c r="S1009" s="233">
        <v>40</v>
      </c>
      <c r="T1009" s="233">
        <v>20</v>
      </c>
      <c r="U1009" s="233">
        <v>60</v>
      </c>
      <c r="V1009" s="447">
        <v>80</v>
      </c>
      <c r="W1009" s="447">
        <v>100</v>
      </c>
      <c r="X1009" s="233" t="s">
        <v>7767</v>
      </c>
      <c r="Y1009" s="447">
        <v>47</v>
      </c>
      <c r="Z1009" s="447"/>
      <c r="AA1009" s="447"/>
      <c r="AB1009" s="447">
        <v>3</v>
      </c>
      <c r="AC1009" s="447"/>
      <c r="AD1009" s="233"/>
      <c r="AE1009" s="247"/>
      <c r="AF1009" s="239"/>
      <c r="AG1009" s="450"/>
      <c r="AH1009" s="264"/>
      <c r="AI1009" s="242"/>
      <c r="AJ1009" s="451"/>
      <c r="AK1009" s="452"/>
      <c r="AL1009" s="245"/>
      <c r="AM1009" s="451" t="s">
        <v>7768</v>
      </c>
      <c r="AN1009" s="452"/>
      <c r="AO1009" s="245">
        <v>20</v>
      </c>
      <c r="AP1009" s="451"/>
      <c r="AQ1009" s="452"/>
      <c r="AR1009" s="245"/>
      <c r="AS1009" s="451"/>
      <c r="AT1009" s="454"/>
      <c r="AU1009" s="247"/>
      <c r="AV1009" s="455"/>
      <c r="AW1009" s="447"/>
      <c r="AX1009" s="399"/>
    </row>
    <row r="1010" spans="1:50" s="92" customFormat="1" ht="286.2" customHeight="1" x14ac:dyDescent="0.25">
      <c r="A1010" s="446">
        <v>3050</v>
      </c>
      <c r="B1010" s="147" t="s">
        <v>7758</v>
      </c>
      <c r="C1010" s="447"/>
      <c r="D1010" s="233"/>
      <c r="E1010" s="448" t="s">
        <v>5544</v>
      </c>
      <c r="F1010" s="447" t="s">
        <v>708</v>
      </c>
      <c r="G1010" s="448" t="s">
        <v>7810</v>
      </c>
      <c r="H1010" s="447">
        <v>2012</v>
      </c>
      <c r="I1010" s="449" t="s">
        <v>7811</v>
      </c>
      <c r="J1010" s="232">
        <v>1018799</v>
      </c>
      <c r="K1010" s="528" t="s">
        <v>6781</v>
      </c>
      <c r="L1010" s="449" t="s">
        <v>7763</v>
      </c>
      <c r="M1010" s="449" t="s">
        <v>7764</v>
      </c>
      <c r="N1010" s="449" t="s">
        <v>7812</v>
      </c>
      <c r="O1010" s="449" t="s">
        <v>7813</v>
      </c>
      <c r="P1010" s="447" t="s">
        <v>7814</v>
      </c>
      <c r="Q1010" s="233">
        <v>80</v>
      </c>
      <c r="R1010" s="233">
        <v>0</v>
      </c>
      <c r="S1010" s="233">
        <v>40</v>
      </c>
      <c r="T1010" s="233">
        <v>40</v>
      </c>
      <c r="U1010" s="233">
        <v>80</v>
      </c>
      <c r="V1010" s="447">
        <v>80</v>
      </c>
      <c r="W1010" s="447">
        <v>100</v>
      </c>
      <c r="X1010" s="233" t="s">
        <v>7767</v>
      </c>
      <c r="Y1010" s="447">
        <v>47</v>
      </c>
      <c r="Z1010" s="447"/>
      <c r="AA1010" s="447">
        <v>80</v>
      </c>
      <c r="AB1010" s="447">
        <v>3</v>
      </c>
      <c r="AC1010" s="447"/>
      <c r="AD1010" s="233"/>
      <c r="AE1010" s="247"/>
      <c r="AF1010" s="239"/>
      <c r="AG1010" s="450"/>
      <c r="AH1010" s="264"/>
      <c r="AI1010" s="242"/>
      <c r="AJ1010" s="451"/>
      <c r="AK1010" s="452"/>
      <c r="AL1010" s="245"/>
      <c r="AM1010" s="451" t="s">
        <v>7768</v>
      </c>
      <c r="AN1010" s="452"/>
      <c r="AO1010" s="245">
        <v>20</v>
      </c>
      <c r="AP1010" s="451"/>
      <c r="AQ1010" s="452"/>
      <c r="AR1010" s="245"/>
      <c r="AS1010" s="451"/>
      <c r="AT1010" s="454"/>
      <c r="AU1010" s="247"/>
      <c r="AV1010" s="455"/>
      <c r="AW1010" s="447"/>
      <c r="AX1010" s="399"/>
    </row>
    <row r="1011" spans="1:50" s="92" customFormat="1" ht="117" customHeight="1" x14ac:dyDescent="0.25">
      <c r="A1011" s="446">
        <v>3050</v>
      </c>
      <c r="B1011" s="147" t="s">
        <v>7758</v>
      </c>
      <c r="C1011" s="447"/>
      <c r="D1011" s="233"/>
      <c r="E1011" s="448" t="s">
        <v>7565</v>
      </c>
      <c r="F1011" s="447" t="s">
        <v>7566</v>
      </c>
      <c r="G1011" s="448" t="s">
        <v>7815</v>
      </c>
      <c r="H1011" s="447">
        <v>2011</v>
      </c>
      <c r="I1011" s="449" t="s">
        <v>7816</v>
      </c>
      <c r="J1011" s="232">
        <v>80931</v>
      </c>
      <c r="K1011" s="528" t="s">
        <v>6781</v>
      </c>
      <c r="L1011" s="449" t="s">
        <v>7763</v>
      </c>
      <c r="M1011" s="449" t="s">
        <v>7764</v>
      </c>
      <c r="N1011" s="449" t="s">
        <v>7817</v>
      </c>
      <c r="O1011" s="449" t="s">
        <v>7818</v>
      </c>
      <c r="P1011" s="447" t="s">
        <v>7819</v>
      </c>
      <c r="Q1011" s="233">
        <v>60</v>
      </c>
      <c r="R1011" s="233">
        <v>0</v>
      </c>
      <c r="S1011" s="233">
        <v>40</v>
      </c>
      <c r="T1011" s="233">
        <v>20</v>
      </c>
      <c r="U1011" s="233">
        <v>60</v>
      </c>
      <c r="V1011" s="447">
        <v>100</v>
      </c>
      <c r="W1011" s="447">
        <v>100</v>
      </c>
      <c r="X1011" s="233" t="s">
        <v>7767</v>
      </c>
      <c r="Y1011" s="447">
        <v>47</v>
      </c>
      <c r="Z1011" s="447"/>
      <c r="AA1011" s="447"/>
      <c r="AB1011" s="447">
        <v>3</v>
      </c>
      <c r="AC1011" s="447"/>
      <c r="AD1011" s="233"/>
      <c r="AE1011" s="247"/>
      <c r="AF1011" s="239"/>
      <c r="AG1011" s="450"/>
      <c r="AH1011" s="264"/>
      <c r="AI1011" s="242"/>
      <c r="AJ1011" s="451"/>
      <c r="AK1011" s="452"/>
      <c r="AL1011" s="245"/>
      <c r="AM1011" s="451" t="s">
        <v>7768</v>
      </c>
      <c r="AN1011" s="452"/>
      <c r="AO1011" s="245">
        <v>20</v>
      </c>
      <c r="AP1011" s="451"/>
      <c r="AQ1011" s="452"/>
      <c r="AR1011" s="245"/>
      <c r="AS1011" s="451"/>
      <c r="AT1011" s="454"/>
      <c r="AU1011" s="247"/>
      <c r="AV1011" s="455"/>
      <c r="AW1011" s="447"/>
      <c r="AX1011" s="399"/>
    </row>
    <row r="1012" spans="1:50" s="92" customFormat="1" ht="298.95" customHeight="1" x14ac:dyDescent="0.25">
      <c r="A1012" s="446">
        <v>3050</v>
      </c>
      <c r="B1012" s="147" t="s">
        <v>7758</v>
      </c>
      <c r="C1012" s="447"/>
      <c r="D1012" s="233"/>
      <c r="E1012" s="448" t="s">
        <v>4991</v>
      </c>
      <c r="F1012" s="447" t="s">
        <v>7820</v>
      </c>
      <c r="G1012" s="448" t="s">
        <v>7821</v>
      </c>
      <c r="H1012" s="447">
        <v>2011</v>
      </c>
      <c r="I1012" s="449" t="s">
        <v>7822</v>
      </c>
      <c r="J1012" s="232">
        <v>52307</v>
      </c>
      <c r="K1012" s="528" t="s">
        <v>6781</v>
      </c>
      <c r="L1012" s="449" t="s">
        <v>7763</v>
      </c>
      <c r="M1012" s="449" t="s">
        <v>7764</v>
      </c>
      <c r="N1012" s="449" t="s">
        <v>7823</v>
      </c>
      <c r="O1012" s="449" t="s">
        <v>7824</v>
      </c>
      <c r="P1012" s="447" t="s">
        <v>7825</v>
      </c>
      <c r="Q1012" s="233">
        <v>60</v>
      </c>
      <c r="R1012" s="233">
        <v>0</v>
      </c>
      <c r="S1012" s="233">
        <v>40</v>
      </c>
      <c r="T1012" s="233">
        <v>20</v>
      </c>
      <c r="U1012" s="233">
        <v>60</v>
      </c>
      <c r="V1012" s="447">
        <v>60</v>
      </c>
      <c r="W1012" s="447">
        <v>100</v>
      </c>
      <c r="X1012" s="233" t="s">
        <v>7767</v>
      </c>
      <c r="Y1012" s="447">
        <v>47</v>
      </c>
      <c r="Z1012" s="447"/>
      <c r="AA1012" s="447"/>
      <c r="AB1012" s="447">
        <v>3</v>
      </c>
      <c r="AC1012" s="447"/>
      <c r="AD1012" s="233"/>
      <c r="AE1012" s="247"/>
      <c r="AF1012" s="239"/>
      <c r="AG1012" s="450"/>
      <c r="AH1012" s="264"/>
      <c r="AI1012" s="242"/>
      <c r="AJ1012" s="451"/>
      <c r="AK1012" s="452"/>
      <c r="AL1012" s="245"/>
      <c r="AM1012" s="451" t="s">
        <v>7768</v>
      </c>
      <c r="AN1012" s="452"/>
      <c r="AO1012" s="245">
        <v>20</v>
      </c>
      <c r="AP1012" s="451"/>
      <c r="AQ1012" s="452"/>
      <c r="AR1012" s="245"/>
      <c r="AS1012" s="451"/>
      <c r="AT1012" s="454"/>
      <c r="AU1012" s="247"/>
      <c r="AV1012" s="455"/>
      <c r="AW1012" s="447"/>
      <c r="AX1012" s="399"/>
    </row>
    <row r="1013" spans="1:50" s="92" customFormat="1" ht="117" customHeight="1" x14ac:dyDescent="0.25">
      <c r="A1013" s="446">
        <v>3050</v>
      </c>
      <c r="B1013" s="147" t="s">
        <v>7758</v>
      </c>
      <c r="C1013" s="447"/>
      <c r="D1013" s="233"/>
      <c r="E1013" s="448" t="s">
        <v>7826</v>
      </c>
      <c r="F1013" s="447" t="s">
        <v>7827</v>
      </c>
      <c r="G1013" s="448" t="s">
        <v>7815</v>
      </c>
      <c r="H1013" s="447">
        <v>2011</v>
      </c>
      <c r="I1013" s="449" t="s">
        <v>7816</v>
      </c>
      <c r="J1013" s="232">
        <v>30957</v>
      </c>
      <c r="K1013" s="528" t="s">
        <v>6781</v>
      </c>
      <c r="L1013" s="449" t="s">
        <v>7763</v>
      </c>
      <c r="M1013" s="449" t="s">
        <v>7764</v>
      </c>
      <c r="N1013" s="449" t="s">
        <v>7817</v>
      </c>
      <c r="O1013" s="449" t="s">
        <v>7818</v>
      </c>
      <c r="P1013" s="447" t="s">
        <v>7828</v>
      </c>
      <c r="Q1013" s="233">
        <v>60</v>
      </c>
      <c r="R1013" s="233">
        <v>0</v>
      </c>
      <c r="S1013" s="233">
        <v>40</v>
      </c>
      <c r="T1013" s="233">
        <v>20</v>
      </c>
      <c r="U1013" s="233">
        <v>60</v>
      </c>
      <c r="V1013" s="447">
        <v>40</v>
      </c>
      <c r="W1013" s="447">
        <v>97</v>
      </c>
      <c r="X1013" s="233" t="s">
        <v>7767</v>
      </c>
      <c r="Y1013" s="447">
        <v>47</v>
      </c>
      <c r="Z1013" s="447"/>
      <c r="AA1013" s="447"/>
      <c r="AB1013" s="447">
        <v>3</v>
      </c>
      <c r="AC1013" s="447"/>
      <c r="AD1013" s="233"/>
      <c r="AE1013" s="247"/>
      <c r="AF1013" s="239"/>
      <c r="AG1013" s="450"/>
      <c r="AH1013" s="264"/>
      <c r="AI1013" s="242"/>
      <c r="AJ1013" s="451"/>
      <c r="AK1013" s="452"/>
      <c r="AL1013" s="245"/>
      <c r="AM1013" s="451" t="s">
        <v>7768</v>
      </c>
      <c r="AN1013" s="452"/>
      <c r="AO1013" s="245">
        <v>20</v>
      </c>
      <c r="AP1013" s="451"/>
      <c r="AQ1013" s="452"/>
      <c r="AR1013" s="245"/>
      <c r="AS1013" s="451"/>
      <c r="AT1013" s="454"/>
      <c r="AU1013" s="247"/>
      <c r="AV1013" s="455"/>
      <c r="AW1013" s="447"/>
      <c r="AX1013" s="399"/>
    </row>
    <row r="1014" spans="1:50" s="92" customFormat="1" ht="273.05" customHeight="1" x14ac:dyDescent="0.25">
      <c r="A1014" s="446">
        <v>3050</v>
      </c>
      <c r="B1014" s="147" t="s">
        <v>7758</v>
      </c>
      <c r="C1014" s="447"/>
      <c r="D1014" s="233"/>
      <c r="E1014" s="448" t="s">
        <v>7829</v>
      </c>
      <c r="F1014" s="447" t="s">
        <v>7830</v>
      </c>
      <c r="G1014" s="448" t="s">
        <v>7831</v>
      </c>
      <c r="H1014" s="447">
        <v>2011</v>
      </c>
      <c r="I1014" s="449" t="s">
        <v>7831</v>
      </c>
      <c r="J1014" s="232">
        <v>192203</v>
      </c>
      <c r="K1014" s="528" t="s">
        <v>6781</v>
      </c>
      <c r="L1014" s="449" t="s">
        <v>7763</v>
      </c>
      <c r="M1014" s="449" t="s">
        <v>7764</v>
      </c>
      <c r="N1014" s="449" t="s">
        <v>7832</v>
      </c>
      <c r="O1014" s="449" t="s">
        <v>7833</v>
      </c>
      <c r="P1014" s="447" t="s">
        <v>3782</v>
      </c>
      <c r="Q1014" s="233">
        <v>60</v>
      </c>
      <c r="R1014" s="233">
        <v>0</v>
      </c>
      <c r="S1014" s="233">
        <v>40</v>
      </c>
      <c r="T1014" s="233">
        <v>20</v>
      </c>
      <c r="U1014" s="233">
        <v>60</v>
      </c>
      <c r="V1014" s="447">
        <v>100</v>
      </c>
      <c r="W1014" s="447">
        <v>100</v>
      </c>
      <c r="X1014" s="233" t="s">
        <v>7767</v>
      </c>
      <c r="Y1014" s="447">
        <v>47</v>
      </c>
      <c r="Z1014" s="447"/>
      <c r="AA1014" s="447"/>
      <c r="AB1014" s="447">
        <v>3</v>
      </c>
      <c r="AC1014" s="447"/>
      <c r="AD1014" s="233"/>
      <c r="AE1014" s="247"/>
      <c r="AF1014" s="239"/>
      <c r="AG1014" s="450"/>
      <c r="AH1014" s="264"/>
      <c r="AI1014" s="242"/>
      <c r="AJ1014" s="451"/>
      <c r="AK1014" s="452"/>
      <c r="AL1014" s="245"/>
      <c r="AM1014" s="451" t="s">
        <v>7768</v>
      </c>
      <c r="AN1014" s="452"/>
      <c r="AO1014" s="245">
        <v>20</v>
      </c>
      <c r="AP1014" s="451"/>
      <c r="AQ1014" s="452"/>
      <c r="AR1014" s="245"/>
      <c r="AS1014" s="451"/>
      <c r="AT1014" s="454"/>
      <c r="AU1014" s="247"/>
      <c r="AV1014" s="455"/>
      <c r="AW1014" s="447"/>
      <c r="AX1014" s="399"/>
    </row>
    <row r="1015" spans="1:50" s="92" customFormat="1" ht="234" customHeight="1" x14ac:dyDescent="0.25">
      <c r="A1015" s="446">
        <v>3050</v>
      </c>
      <c r="B1015" s="147" t="s">
        <v>7758</v>
      </c>
      <c r="C1015" s="447"/>
      <c r="D1015" s="233"/>
      <c r="E1015" s="448" t="s">
        <v>2506</v>
      </c>
      <c r="F1015" s="447" t="s">
        <v>7805</v>
      </c>
      <c r="G1015" s="448" t="s">
        <v>7834</v>
      </c>
      <c r="H1015" s="447">
        <v>2011</v>
      </c>
      <c r="I1015" s="449" t="s">
        <v>7834</v>
      </c>
      <c r="J1015" s="232">
        <v>133140</v>
      </c>
      <c r="K1015" s="528" t="s">
        <v>6781</v>
      </c>
      <c r="L1015" s="449" t="s">
        <v>7763</v>
      </c>
      <c r="M1015" s="449" t="s">
        <v>7764</v>
      </c>
      <c r="N1015" s="449" t="s">
        <v>7835</v>
      </c>
      <c r="O1015" s="449" t="s">
        <v>7836</v>
      </c>
      <c r="P1015" s="447" t="s">
        <v>7837</v>
      </c>
      <c r="Q1015" s="233">
        <v>60</v>
      </c>
      <c r="R1015" s="233">
        <v>0</v>
      </c>
      <c r="S1015" s="233">
        <v>40</v>
      </c>
      <c r="T1015" s="233">
        <v>20</v>
      </c>
      <c r="U1015" s="233">
        <v>60</v>
      </c>
      <c r="V1015" s="447">
        <v>60</v>
      </c>
      <c r="W1015" s="447">
        <v>100</v>
      </c>
      <c r="X1015" s="233" t="s">
        <v>7767</v>
      </c>
      <c r="Y1015" s="447">
        <v>47</v>
      </c>
      <c r="Z1015" s="447"/>
      <c r="AA1015" s="447"/>
      <c r="AB1015" s="447">
        <v>3</v>
      </c>
      <c r="AC1015" s="447"/>
      <c r="AD1015" s="233"/>
      <c r="AE1015" s="247"/>
      <c r="AF1015" s="239"/>
      <c r="AG1015" s="450"/>
      <c r="AH1015" s="264"/>
      <c r="AI1015" s="242"/>
      <c r="AJ1015" s="451"/>
      <c r="AK1015" s="452"/>
      <c r="AL1015" s="245"/>
      <c r="AM1015" s="451" t="s">
        <v>7768</v>
      </c>
      <c r="AN1015" s="452"/>
      <c r="AO1015" s="245">
        <v>20</v>
      </c>
      <c r="AP1015" s="451"/>
      <c r="AQ1015" s="452"/>
      <c r="AR1015" s="245"/>
      <c r="AS1015" s="451"/>
      <c r="AT1015" s="454"/>
      <c r="AU1015" s="247"/>
      <c r="AV1015" s="455"/>
      <c r="AW1015" s="447"/>
      <c r="AX1015" s="399"/>
    </row>
    <row r="1016" spans="1:50" s="92" customFormat="1" ht="260.05" customHeight="1" x14ac:dyDescent="0.25">
      <c r="A1016" s="446">
        <v>3050</v>
      </c>
      <c r="B1016" s="147" t="s">
        <v>7758</v>
      </c>
      <c r="C1016" s="447"/>
      <c r="D1016" s="233"/>
      <c r="E1016" s="448" t="s">
        <v>7838</v>
      </c>
      <c r="F1016" s="447" t="s">
        <v>7839</v>
      </c>
      <c r="G1016" s="448" t="s">
        <v>7840</v>
      </c>
      <c r="H1016" s="447">
        <v>2013</v>
      </c>
      <c r="I1016" s="449" t="s">
        <v>7841</v>
      </c>
      <c r="J1016" s="232">
        <v>263192</v>
      </c>
      <c r="K1016" s="528" t="s">
        <v>6781</v>
      </c>
      <c r="L1016" s="449" t="s">
        <v>7763</v>
      </c>
      <c r="M1016" s="449" t="s">
        <v>7764</v>
      </c>
      <c r="N1016" s="449" t="s">
        <v>7842</v>
      </c>
      <c r="O1016" s="449" t="s">
        <v>7843</v>
      </c>
      <c r="P1016" s="447" t="s">
        <v>7844</v>
      </c>
      <c r="Q1016" s="233">
        <v>60</v>
      </c>
      <c r="R1016" s="233">
        <v>0</v>
      </c>
      <c r="S1016" s="233">
        <v>40</v>
      </c>
      <c r="T1016" s="233">
        <v>20</v>
      </c>
      <c r="U1016" s="233">
        <v>60</v>
      </c>
      <c r="V1016" s="447">
        <v>100</v>
      </c>
      <c r="W1016" s="447">
        <v>70</v>
      </c>
      <c r="X1016" s="233" t="s">
        <v>7767</v>
      </c>
      <c r="Y1016" s="447">
        <v>47</v>
      </c>
      <c r="Z1016" s="447"/>
      <c r="AA1016" s="447"/>
      <c r="AB1016" s="447">
        <v>3</v>
      </c>
      <c r="AC1016" s="447"/>
      <c r="AD1016" s="233"/>
      <c r="AE1016" s="247"/>
      <c r="AF1016" s="239"/>
      <c r="AG1016" s="450"/>
      <c r="AH1016" s="264"/>
      <c r="AI1016" s="242"/>
      <c r="AJ1016" s="451"/>
      <c r="AK1016" s="452"/>
      <c r="AL1016" s="245"/>
      <c r="AM1016" s="451" t="s">
        <v>7768</v>
      </c>
      <c r="AN1016" s="452"/>
      <c r="AO1016" s="245">
        <v>20</v>
      </c>
      <c r="AP1016" s="451"/>
      <c r="AQ1016" s="452"/>
      <c r="AR1016" s="245"/>
      <c r="AS1016" s="451"/>
      <c r="AT1016" s="454"/>
      <c r="AU1016" s="247"/>
      <c r="AV1016" s="455"/>
      <c r="AW1016" s="447"/>
      <c r="AX1016" s="399"/>
    </row>
    <row r="1017" spans="1:50" s="92" customFormat="1" ht="91" customHeight="1" x14ac:dyDescent="0.25">
      <c r="A1017" s="446">
        <v>3050</v>
      </c>
      <c r="B1017" s="147" t="s">
        <v>7758</v>
      </c>
      <c r="C1017" s="447"/>
      <c r="D1017" s="233"/>
      <c r="E1017" s="448" t="s">
        <v>7838</v>
      </c>
      <c r="F1017" s="447" t="s">
        <v>7839</v>
      </c>
      <c r="G1017" s="448" t="s">
        <v>7845</v>
      </c>
      <c r="H1017" s="447">
        <v>2012</v>
      </c>
      <c r="I1017" s="449" t="s">
        <v>7846</v>
      </c>
      <c r="J1017" s="232">
        <v>583214</v>
      </c>
      <c r="K1017" s="528" t="s">
        <v>6781</v>
      </c>
      <c r="L1017" s="449" t="s">
        <v>7763</v>
      </c>
      <c r="M1017" s="449" t="s">
        <v>7764</v>
      </c>
      <c r="N1017" s="449" t="s">
        <v>7847</v>
      </c>
      <c r="O1017" s="449" t="s">
        <v>7848</v>
      </c>
      <c r="P1017" s="447" t="s">
        <v>3794</v>
      </c>
      <c r="Q1017" s="233">
        <v>60</v>
      </c>
      <c r="R1017" s="233">
        <v>0</v>
      </c>
      <c r="S1017" s="233">
        <v>40</v>
      </c>
      <c r="T1017" s="233">
        <v>20</v>
      </c>
      <c r="U1017" s="233">
        <v>60</v>
      </c>
      <c r="V1017" s="447">
        <v>100</v>
      </c>
      <c r="W1017" s="447">
        <v>100</v>
      </c>
      <c r="X1017" s="233" t="s">
        <v>7767</v>
      </c>
      <c r="Y1017" s="447">
        <v>47</v>
      </c>
      <c r="Z1017" s="447"/>
      <c r="AA1017" s="447"/>
      <c r="AB1017" s="447">
        <v>3</v>
      </c>
      <c r="AC1017" s="447"/>
      <c r="AD1017" s="233"/>
      <c r="AE1017" s="247"/>
      <c r="AF1017" s="239"/>
      <c r="AG1017" s="450"/>
      <c r="AH1017" s="264"/>
      <c r="AI1017" s="242"/>
      <c r="AJ1017" s="451"/>
      <c r="AK1017" s="452"/>
      <c r="AL1017" s="245"/>
      <c r="AM1017" s="451" t="s">
        <v>7768</v>
      </c>
      <c r="AN1017" s="452"/>
      <c r="AO1017" s="245">
        <v>20</v>
      </c>
      <c r="AP1017" s="451"/>
      <c r="AQ1017" s="452"/>
      <c r="AR1017" s="245"/>
      <c r="AS1017" s="451"/>
      <c r="AT1017" s="454"/>
      <c r="AU1017" s="247"/>
      <c r="AV1017" s="455"/>
      <c r="AW1017" s="447"/>
      <c r="AX1017" s="399"/>
    </row>
    <row r="1018" spans="1:50" s="92" customFormat="1" ht="194.95" customHeight="1" x14ac:dyDescent="0.25">
      <c r="A1018" s="446">
        <v>3050</v>
      </c>
      <c r="B1018" s="147" t="s">
        <v>7758</v>
      </c>
      <c r="C1018" s="447"/>
      <c r="D1018" s="233"/>
      <c r="E1018" s="448" t="s">
        <v>5439</v>
      </c>
      <c r="F1018" s="447" t="s">
        <v>7849</v>
      </c>
      <c r="G1018" s="448" t="s">
        <v>7850</v>
      </c>
      <c r="H1018" s="447">
        <v>2012</v>
      </c>
      <c r="I1018" s="449" t="s">
        <v>7851</v>
      </c>
      <c r="J1018" s="232">
        <v>461877</v>
      </c>
      <c r="K1018" s="528" t="s">
        <v>6781</v>
      </c>
      <c r="L1018" s="449" t="s">
        <v>7763</v>
      </c>
      <c r="M1018" s="449" t="s">
        <v>7764</v>
      </c>
      <c r="N1018" s="449" t="s">
        <v>7852</v>
      </c>
      <c r="O1018" s="449" t="s">
        <v>7853</v>
      </c>
      <c r="P1018" s="447" t="s">
        <v>3804</v>
      </c>
      <c r="Q1018" s="233">
        <v>60</v>
      </c>
      <c r="R1018" s="233">
        <v>0</v>
      </c>
      <c r="S1018" s="233">
        <v>40</v>
      </c>
      <c r="T1018" s="233">
        <v>20</v>
      </c>
      <c r="U1018" s="233">
        <v>60</v>
      </c>
      <c r="V1018" s="447">
        <v>80</v>
      </c>
      <c r="W1018" s="447">
        <v>83</v>
      </c>
      <c r="X1018" s="233" t="s">
        <v>7767</v>
      </c>
      <c r="Y1018" s="447">
        <v>47</v>
      </c>
      <c r="Z1018" s="447"/>
      <c r="AA1018" s="447"/>
      <c r="AB1018" s="447">
        <v>3</v>
      </c>
      <c r="AC1018" s="447"/>
      <c r="AD1018" s="233"/>
      <c r="AE1018" s="247"/>
      <c r="AF1018" s="239"/>
      <c r="AG1018" s="450"/>
      <c r="AH1018" s="264"/>
      <c r="AI1018" s="242"/>
      <c r="AJ1018" s="451"/>
      <c r="AK1018" s="452"/>
      <c r="AL1018" s="245"/>
      <c r="AM1018" s="451" t="s">
        <v>7768</v>
      </c>
      <c r="AN1018" s="452"/>
      <c r="AO1018" s="245">
        <v>20</v>
      </c>
      <c r="AP1018" s="451"/>
      <c r="AQ1018" s="452"/>
      <c r="AR1018" s="245"/>
      <c r="AS1018" s="451"/>
      <c r="AT1018" s="454"/>
      <c r="AU1018" s="247"/>
      <c r="AV1018" s="455"/>
      <c r="AW1018" s="447"/>
      <c r="AX1018" s="399"/>
    </row>
    <row r="1019" spans="1:50" s="92" customFormat="1" ht="286.2" customHeight="1" x14ac:dyDescent="0.25">
      <c r="A1019" s="446">
        <v>3050</v>
      </c>
      <c r="B1019" s="147" t="s">
        <v>7758</v>
      </c>
      <c r="C1019" s="447"/>
      <c r="D1019" s="233"/>
      <c r="E1019" s="448" t="s">
        <v>7854</v>
      </c>
      <c r="F1019" s="447" t="s">
        <v>7855</v>
      </c>
      <c r="G1019" s="448" t="s">
        <v>7856</v>
      </c>
      <c r="H1019" s="447">
        <v>2011</v>
      </c>
      <c r="I1019" s="449" t="s">
        <v>7857</v>
      </c>
      <c r="J1019" s="232">
        <v>432449</v>
      </c>
      <c r="K1019" s="528" t="s">
        <v>6781</v>
      </c>
      <c r="L1019" s="449" t="s">
        <v>7763</v>
      </c>
      <c r="M1019" s="449" t="s">
        <v>7764</v>
      </c>
      <c r="N1019" s="449" t="s">
        <v>7858</v>
      </c>
      <c r="O1019" s="449" t="s">
        <v>7859</v>
      </c>
      <c r="P1019" s="447" t="s">
        <v>7860</v>
      </c>
      <c r="Q1019" s="233">
        <v>60</v>
      </c>
      <c r="R1019" s="233">
        <v>0</v>
      </c>
      <c r="S1019" s="233">
        <v>40</v>
      </c>
      <c r="T1019" s="233">
        <v>20</v>
      </c>
      <c r="U1019" s="233">
        <v>60</v>
      </c>
      <c r="V1019" s="447">
        <v>42</v>
      </c>
      <c r="W1019" s="447">
        <v>100</v>
      </c>
      <c r="X1019" s="233" t="s">
        <v>7767</v>
      </c>
      <c r="Y1019" s="447">
        <v>47</v>
      </c>
      <c r="Z1019" s="447"/>
      <c r="AA1019" s="447"/>
      <c r="AB1019" s="447">
        <v>3</v>
      </c>
      <c r="AC1019" s="447"/>
      <c r="AD1019" s="233"/>
      <c r="AE1019" s="247"/>
      <c r="AF1019" s="239"/>
      <c r="AG1019" s="450"/>
      <c r="AH1019" s="264"/>
      <c r="AI1019" s="242"/>
      <c r="AJ1019" s="451"/>
      <c r="AK1019" s="452"/>
      <c r="AL1019" s="245"/>
      <c r="AM1019" s="451" t="s">
        <v>7768</v>
      </c>
      <c r="AN1019" s="452"/>
      <c r="AO1019" s="245">
        <v>20</v>
      </c>
      <c r="AP1019" s="451"/>
      <c r="AQ1019" s="452"/>
      <c r="AR1019" s="245"/>
      <c r="AS1019" s="451"/>
      <c r="AT1019" s="454"/>
      <c r="AU1019" s="247"/>
      <c r="AV1019" s="455"/>
      <c r="AW1019" s="447"/>
      <c r="AX1019" s="399"/>
    </row>
    <row r="1020" spans="1:50" s="92" customFormat="1" ht="390.05" customHeight="1" x14ac:dyDescent="0.25">
      <c r="A1020" s="446">
        <v>3050</v>
      </c>
      <c r="B1020" s="147" t="s">
        <v>7758</v>
      </c>
      <c r="C1020" s="447"/>
      <c r="D1020" s="233"/>
      <c r="E1020" s="448" t="s">
        <v>5273</v>
      </c>
      <c r="F1020" s="447" t="s">
        <v>7861</v>
      </c>
      <c r="G1020" s="448" t="s">
        <v>7862</v>
      </c>
      <c r="H1020" s="447">
        <v>2011</v>
      </c>
      <c r="I1020" s="449" t="s">
        <v>7862</v>
      </c>
      <c r="J1020" s="232">
        <v>225096</v>
      </c>
      <c r="K1020" s="528" t="s">
        <v>6781</v>
      </c>
      <c r="L1020" s="449" t="s">
        <v>7763</v>
      </c>
      <c r="M1020" s="449" t="s">
        <v>7764</v>
      </c>
      <c r="N1020" s="449" t="s">
        <v>7863</v>
      </c>
      <c r="O1020" s="449" t="s">
        <v>7864</v>
      </c>
      <c r="P1020" s="447" t="s">
        <v>7865</v>
      </c>
      <c r="Q1020" s="233">
        <v>60</v>
      </c>
      <c r="R1020" s="233">
        <v>0</v>
      </c>
      <c r="S1020" s="233">
        <v>40</v>
      </c>
      <c r="T1020" s="233">
        <v>20</v>
      </c>
      <c r="U1020" s="233">
        <v>60</v>
      </c>
      <c r="V1020" s="447">
        <v>20</v>
      </c>
      <c r="W1020" s="447">
        <v>100</v>
      </c>
      <c r="X1020" s="233" t="s">
        <v>7767</v>
      </c>
      <c r="Y1020" s="447">
        <v>47</v>
      </c>
      <c r="Z1020" s="447"/>
      <c r="AA1020" s="447"/>
      <c r="AB1020" s="447">
        <v>3</v>
      </c>
      <c r="AC1020" s="447"/>
      <c r="AD1020" s="233"/>
      <c r="AE1020" s="247"/>
      <c r="AF1020" s="239"/>
      <c r="AG1020" s="450"/>
      <c r="AH1020" s="264"/>
      <c r="AI1020" s="242"/>
      <c r="AJ1020" s="451"/>
      <c r="AK1020" s="452"/>
      <c r="AL1020" s="245"/>
      <c r="AM1020" s="451" t="s">
        <v>7768</v>
      </c>
      <c r="AN1020" s="452"/>
      <c r="AO1020" s="245">
        <v>20</v>
      </c>
      <c r="AP1020" s="451"/>
      <c r="AQ1020" s="452"/>
      <c r="AR1020" s="245"/>
      <c r="AS1020" s="451"/>
      <c r="AT1020" s="454"/>
      <c r="AU1020" s="247"/>
      <c r="AV1020" s="455"/>
      <c r="AW1020" s="447"/>
      <c r="AX1020" s="399"/>
    </row>
    <row r="1021" spans="1:50" s="92" customFormat="1" ht="351" customHeight="1" x14ac:dyDescent="0.25">
      <c r="A1021" s="446">
        <v>3050</v>
      </c>
      <c r="B1021" s="147" t="s">
        <v>7758</v>
      </c>
      <c r="C1021" s="447"/>
      <c r="D1021" s="233"/>
      <c r="E1021" s="448" t="s">
        <v>6099</v>
      </c>
      <c r="F1021" s="447" t="s">
        <v>7774</v>
      </c>
      <c r="G1021" s="448" t="s">
        <v>7866</v>
      </c>
      <c r="H1021" s="447">
        <v>2014</v>
      </c>
      <c r="I1021" s="449" t="s">
        <v>7867</v>
      </c>
      <c r="J1021" s="232">
        <v>1196346</v>
      </c>
      <c r="K1021" s="528" t="s">
        <v>6781</v>
      </c>
      <c r="L1021" s="449" t="s">
        <v>7763</v>
      </c>
      <c r="M1021" s="449" t="s">
        <v>7764</v>
      </c>
      <c r="N1021" s="449" t="s">
        <v>7868</v>
      </c>
      <c r="O1021" s="449" t="s">
        <v>7869</v>
      </c>
      <c r="P1021" s="447" t="s">
        <v>7870</v>
      </c>
      <c r="Q1021" s="233">
        <v>60</v>
      </c>
      <c r="R1021" s="233">
        <v>0</v>
      </c>
      <c r="S1021" s="233">
        <v>40</v>
      </c>
      <c r="T1021" s="233">
        <v>20</v>
      </c>
      <c r="U1021" s="233">
        <v>60</v>
      </c>
      <c r="V1021" s="447">
        <v>90</v>
      </c>
      <c r="W1021" s="447">
        <v>66</v>
      </c>
      <c r="X1021" s="233" t="s">
        <v>7767</v>
      </c>
      <c r="Y1021" s="447">
        <v>47</v>
      </c>
      <c r="Z1021" s="447"/>
      <c r="AA1021" s="447"/>
      <c r="AB1021" s="447">
        <v>3</v>
      </c>
      <c r="AC1021" s="447"/>
      <c r="AD1021" s="233"/>
      <c r="AE1021" s="247"/>
      <c r="AF1021" s="239"/>
      <c r="AG1021" s="450"/>
      <c r="AH1021" s="264"/>
      <c r="AI1021" s="242"/>
      <c r="AJ1021" s="451"/>
      <c r="AK1021" s="452"/>
      <c r="AL1021" s="245"/>
      <c r="AM1021" s="451" t="s">
        <v>7768</v>
      </c>
      <c r="AN1021" s="452"/>
      <c r="AO1021" s="245">
        <v>20</v>
      </c>
      <c r="AP1021" s="451"/>
      <c r="AQ1021" s="452"/>
      <c r="AR1021" s="245"/>
      <c r="AS1021" s="451"/>
      <c r="AT1021" s="454"/>
      <c r="AU1021" s="247"/>
      <c r="AV1021" s="455"/>
      <c r="AW1021" s="447"/>
      <c r="AX1021" s="399"/>
    </row>
    <row r="1022" spans="1:50" s="92" customFormat="1" ht="234" customHeight="1" x14ac:dyDescent="0.25">
      <c r="A1022" s="446">
        <v>3050</v>
      </c>
      <c r="B1022" s="147" t="s">
        <v>7758</v>
      </c>
      <c r="C1022" s="447"/>
      <c r="D1022" s="233"/>
      <c r="E1022" s="448" t="s">
        <v>6099</v>
      </c>
      <c r="F1022" s="447" t="s">
        <v>7774</v>
      </c>
      <c r="G1022" s="448" t="s">
        <v>7871</v>
      </c>
      <c r="H1022" s="447">
        <v>2010</v>
      </c>
      <c r="I1022" s="449" t="s">
        <v>7872</v>
      </c>
      <c r="J1022" s="232">
        <v>187264</v>
      </c>
      <c r="K1022" s="528" t="s">
        <v>6781</v>
      </c>
      <c r="L1022" s="449" t="s">
        <v>7763</v>
      </c>
      <c r="M1022" s="449" t="s">
        <v>7764</v>
      </c>
      <c r="N1022" s="449" t="s">
        <v>7873</v>
      </c>
      <c r="O1022" s="449" t="s">
        <v>7874</v>
      </c>
      <c r="P1022" s="447" t="s">
        <v>7875</v>
      </c>
      <c r="Q1022" s="233">
        <v>60</v>
      </c>
      <c r="R1022" s="233">
        <v>0</v>
      </c>
      <c r="S1022" s="233">
        <v>40</v>
      </c>
      <c r="T1022" s="233">
        <v>20</v>
      </c>
      <c r="U1022" s="233">
        <v>60</v>
      </c>
      <c r="V1022" s="447">
        <v>40</v>
      </c>
      <c r="W1022" s="447">
        <v>100</v>
      </c>
      <c r="X1022" s="233" t="s">
        <v>7767</v>
      </c>
      <c r="Y1022" s="447">
        <v>47</v>
      </c>
      <c r="Z1022" s="447"/>
      <c r="AA1022" s="447"/>
      <c r="AB1022" s="447">
        <v>3</v>
      </c>
      <c r="AC1022" s="447"/>
      <c r="AD1022" s="233"/>
      <c r="AE1022" s="247"/>
      <c r="AF1022" s="239"/>
      <c r="AG1022" s="450"/>
      <c r="AH1022" s="264"/>
      <c r="AI1022" s="242"/>
      <c r="AJ1022" s="451"/>
      <c r="AK1022" s="452"/>
      <c r="AL1022" s="245"/>
      <c r="AM1022" s="451" t="s">
        <v>7768</v>
      </c>
      <c r="AN1022" s="452"/>
      <c r="AO1022" s="245">
        <v>20</v>
      </c>
      <c r="AP1022" s="451"/>
      <c r="AQ1022" s="452"/>
      <c r="AR1022" s="245"/>
      <c r="AS1022" s="451"/>
      <c r="AT1022" s="454"/>
      <c r="AU1022" s="247"/>
      <c r="AV1022" s="455"/>
      <c r="AW1022" s="447"/>
      <c r="AX1022" s="399"/>
    </row>
    <row r="1023" spans="1:50" s="92" customFormat="1" ht="247.05" customHeight="1" x14ac:dyDescent="0.25">
      <c r="A1023" s="446">
        <v>3050</v>
      </c>
      <c r="B1023" s="147" t="s">
        <v>7758</v>
      </c>
      <c r="C1023" s="447"/>
      <c r="D1023" s="233"/>
      <c r="E1023" s="448" t="s">
        <v>6099</v>
      </c>
      <c r="F1023" s="447" t="s">
        <v>7774</v>
      </c>
      <c r="G1023" s="448" t="s">
        <v>7876</v>
      </c>
      <c r="H1023" s="447">
        <v>2010</v>
      </c>
      <c r="I1023" s="449" t="s">
        <v>7877</v>
      </c>
      <c r="J1023" s="232"/>
      <c r="K1023" s="528" t="s">
        <v>6781</v>
      </c>
      <c r="L1023" s="449" t="s">
        <v>7763</v>
      </c>
      <c r="M1023" s="449" t="s">
        <v>7764</v>
      </c>
      <c r="N1023" s="449" t="s">
        <v>7878</v>
      </c>
      <c r="O1023" s="449" t="s">
        <v>7879</v>
      </c>
      <c r="P1023" s="447" t="s">
        <v>7875</v>
      </c>
      <c r="Q1023" s="233">
        <v>60</v>
      </c>
      <c r="R1023" s="233">
        <v>0</v>
      </c>
      <c r="S1023" s="233">
        <v>40</v>
      </c>
      <c r="T1023" s="233">
        <v>20</v>
      </c>
      <c r="U1023" s="233">
        <v>60</v>
      </c>
      <c r="V1023" s="447">
        <v>40</v>
      </c>
      <c r="W1023" s="447">
        <v>100</v>
      </c>
      <c r="X1023" s="233" t="s">
        <v>7767</v>
      </c>
      <c r="Y1023" s="447">
        <v>47</v>
      </c>
      <c r="Z1023" s="447"/>
      <c r="AA1023" s="447"/>
      <c r="AB1023" s="447">
        <v>3</v>
      </c>
      <c r="AC1023" s="447"/>
      <c r="AD1023" s="233"/>
      <c r="AE1023" s="247"/>
      <c r="AF1023" s="239"/>
      <c r="AG1023" s="450"/>
      <c r="AH1023" s="264"/>
      <c r="AI1023" s="242"/>
      <c r="AJ1023" s="451"/>
      <c r="AK1023" s="452"/>
      <c r="AL1023" s="245"/>
      <c r="AM1023" s="451" t="s">
        <v>7768</v>
      </c>
      <c r="AN1023" s="452"/>
      <c r="AO1023" s="245">
        <v>20</v>
      </c>
      <c r="AP1023" s="451"/>
      <c r="AQ1023" s="452"/>
      <c r="AR1023" s="245"/>
      <c r="AS1023" s="451"/>
      <c r="AT1023" s="454"/>
      <c r="AU1023" s="247"/>
      <c r="AV1023" s="455"/>
      <c r="AW1023" s="447"/>
      <c r="AX1023" s="399"/>
    </row>
    <row r="1024" spans="1:50" s="92" customFormat="1" ht="91" customHeight="1" x14ac:dyDescent="0.25">
      <c r="A1024" s="446">
        <v>3050</v>
      </c>
      <c r="B1024" s="147" t="s">
        <v>7758</v>
      </c>
      <c r="C1024" s="447"/>
      <c r="D1024" s="233"/>
      <c r="E1024" s="448" t="s">
        <v>5907</v>
      </c>
      <c r="F1024" s="447" t="s">
        <v>7880</v>
      </c>
      <c r="G1024" s="448" t="s">
        <v>7881</v>
      </c>
      <c r="H1024" s="447">
        <v>2012</v>
      </c>
      <c r="I1024" s="449" t="s">
        <v>7882</v>
      </c>
      <c r="J1024" s="232">
        <v>133375</v>
      </c>
      <c r="K1024" s="528" t="s">
        <v>6781</v>
      </c>
      <c r="L1024" s="449" t="s">
        <v>7763</v>
      </c>
      <c r="M1024" s="449" t="s">
        <v>7764</v>
      </c>
      <c r="N1024" s="449" t="s">
        <v>7883</v>
      </c>
      <c r="O1024" s="449" t="s">
        <v>7884</v>
      </c>
      <c r="P1024" s="447" t="s">
        <v>7885</v>
      </c>
      <c r="Q1024" s="233">
        <v>60</v>
      </c>
      <c r="R1024" s="233">
        <v>0</v>
      </c>
      <c r="S1024" s="233">
        <v>40</v>
      </c>
      <c r="T1024" s="233">
        <v>20</v>
      </c>
      <c r="U1024" s="233">
        <v>60</v>
      </c>
      <c r="V1024" s="447">
        <v>65</v>
      </c>
      <c r="W1024" s="447">
        <v>100</v>
      </c>
      <c r="X1024" s="233" t="s">
        <v>7767</v>
      </c>
      <c r="Y1024" s="447">
        <v>47</v>
      </c>
      <c r="Z1024" s="447"/>
      <c r="AA1024" s="447"/>
      <c r="AB1024" s="447">
        <v>3</v>
      </c>
      <c r="AC1024" s="447"/>
      <c r="AD1024" s="233"/>
      <c r="AE1024" s="247"/>
      <c r="AF1024" s="239"/>
      <c r="AG1024" s="450"/>
      <c r="AH1024" s="264"/>
      <c r="AI1024" s="242"/>
      <c r="AJ1024" s="451"/>
      <c r="AK1024" s="452"/>
      <c r="AL1024" s="245"/>
      <c r="AM1024" s="451" t="s">
        <v>7768</v>
      </c>
      <c r="AN1024" s="452"/>
      <c r="AO1024" s="245">
        <v>20</v>
      </c>
      <c r="AP1024" s="451"/>
      <c r="AQ1024" s="452"/>
      <c r="AR1024" s="245"/>
      <c r="AS1024" s="451"/>
      <c r="AT1024" s="454"/>
      <c r="AU1024" s="247"/>
      <c r="AV1024" s="455"/>
      <c r="AW1024" s="447"/>
      <c r="AX1024" s="399"/>
    </row>
    <row r="1025" spans="1:50" s="92" customFormat="1" ht="247.05" customHeight="1" x14ac:dyDescent="0.25">
      <c r="A1025" s="446">
        <v>3050</v>
      </c>
      <c r="B1025" s="147" t="s">
        <v>7758</v>
      </c>
      <c r="C1025" s="447"/>
      <c r="D1025" s="233"/>
      <c r="E1025" s="448" t="s">
        <v>5424</v>
      </c>
      <c r="F1025" s="447" t="s">
        <v>7886</v>
      </c>
      <c r="G1025" s="448" t="s">
        <v>7887</v>
      </c>
      <c r="H1025" s="447">
        <v>2011</v>
      </c>
      <c r="I1025" s="449" t="s">
        <v>7888</v>
      </c>
      <c r="J1025" s="232">
        <v>78358</v>
      </c>
      <c r="K1025" s="528" t="s">
        <v>6781</v>
      </c>
      <c r="L1025" s="449" t="s">
        <v>7763</v>
      </c>
      <c r="M1025" s="449" t="s">
        <v>7764</v>
      </c>
      <c r="N1025" s="449" t="s">
        <v>7889</v>
      </c>
      <c r="O1025" s="449" t="s">
        <v>7890</v>
      </c>
      <c r="P1025" s="447" t="s">
        <v>7891</v>
      </c>
      <c r="Q1025" s="233">
        <v>60</v>
      </c>
      <c r="R1025" s="233">
        <v>0</v>
      </c>
      <c r="S1025" s="233">
        <v>40</v>
      </c>
      <c r="T1025" s="233">
        <v>20</v>
      </c>
      <c r="U1025" s="233">
        <v>60</v>
      </c>
      <c r="V1025" s="447">
        <v>80</v>
      </c>
      <c r="W1025" s="447">
        <v>100</v>
      </c>
      <c r="X1025" s="233" t="s">
        <v>7767</v>
      </c>
      <c r="Y1025" s="447">
        <v>47</v>
      </c>
      <c r="Z1025" s="447"/>
      <c r="AA1025" s="447"/>
      <c r="AB1025" s="447">
        <v>3</v>
      </c>
      <c r="AC1025" s="447"/>
      <c r="AD1025" s="233"/>
      <c r="AE1025" s="247"/>
      <c r="AF1025" s="239"/>
      <c r="AG1025" s="450"/>
      <c r="AH1025" s="264"/>
      <c r="AI1025" s="242"/>
      <c r="AJ1025" s="451"/>
      <c r="AK1025" s="452"/>
      <c r="AL1025" s="245"/>
      <c r="AM1025" s="451" t="s">
        <v>7768</v>
      </c>
      <c r="AN1025" s="452"/>
      <c r="AO1025" s="245">
        <v>20</v>
      </c>
      <c r="AP1025" s="451"/>
      <c r="AQ1025" s="452"/>
      <c r="AR1025" s="245"/>
      <c r="AS1025" s="451"/>
      <c r="AT1025" s="454"/>
      <c r="AU1025" s="247"/>
      <c r="AV1025" s="455"/>
      <c r="AW1025" s="447"/>
      <c r="AX1025" s="399"/>
    </row>
    <row r="1026" spans="1:50" s="92" customFormat="1" ht="298.95" customHeight="1" x14ac:dyDescent="0.25">
      <c r="A1026" s="446">
        <v>3050</v>
      </c>
      <c r="B1026" s="147" t="s">
        <v>7758</v>
      </c>
      <c r="C1026" s="447"/>
      <c r="D1026" s="233"/>
      <c r="E1026" s="448" t="s">
        <v>5424</v>
      </c>
      <c r="F1026" s="447" t="s">
        <v>7886</v>
      </c>
      <c r="G1026" s="448" t="s">
        <v>7892</v>
      </c>
      <c r="H1026" s="447">
        <v>2011</v>
      </c>
      <c r="I1026" s="449" t="s">
        <v>116</v>
      </c>
      <c r="J1026" s="232">
        <v>87358</v>
      </c>
      <c r="K1026" s="528" t="s">
        <v>6781</v>
      </c>
      <c r="L1026" s="449" t="s">
        <v>7763</v>
      </c>
      <c r="M1026" s="449" t="s">
        <v>7764</v>
      </c>
      <c r="N1026" s="449" t="s">
        <v>7893</v>
      </c>
      <c r="O1026" s="449" t="s">
        <v>7894</v>
      </c>
      <c r="P1026" s="447" t="s">
        <v>3886</v>
      </c>
      <c r="Q1026" s="233">
        <v>60</v>
      </c>
      <c r="R1026" s="233">
        <v>0</v>
      </c>
      <c r="S1026" s="233">
        <v>40</v>
      </c>
      <c r="T1026" s="233">
        <v>20</v>
      </c>
      <c r="U1026" s="233">
        <v>60</v>
      </c>
      <c r="V1026" s="447">
        <v>80</v>
      </c>
      <c r="W1026" s="447">
        <v>100</v>
      </c>
      <c r="X1026" s="233" t="s">
        <v>7767</v>
      </c>
      <c r="Y1026" s="447">
        <v>47</v>
      </c>
      <c r="Z1026" s="447"/>
      <c r="AA1026" s="447"/>
      <c r="AB1026" s="447">
        <v>3</v>
      </c>
      <c r="AC1026" s="447"/>
      <c r="AD1026" s="233"/>
      <c r="AE1026" s="247"/>
      <c r="AF1026" s="239"/>
      <c r="AG1026" s="450"/>
      <c r="AH1026" s="264"/>
      <c r="AI1026" s="242"/>
      <c r="AJ1026" s="451"/>
      <c r="AK1026" s="452"/>
      <c r="AL1026" s="245"/>
      <c r="AM1026" s="451" t="s">
        <v>7768</v>
      </c>
      <c r="AN1026" s="452"/>
      <c r="AO1026" s="245">
        <v>20</v>
      </c>
      <c r="AP1026" s="451"/>
      <c r="AQ1026" s="452"/>
      <c r="AR1026" s="245"/>
      <c r="AS1026" s="451"/>
      <c r="AT1026" s="454"/>
      <c r="AU1026" s="247"/>
      <c r="AV1026" s="455"/>
      <c r="AW1026" s="447"/>
      <c r="AX1026" s="399"/>
    </row>
    <row r="1027" spans="1:50" s="92" customFormat="1" ht="311.95" customHeight="1" x14ac:dyDescent="0.25">
      <c r="A1027" s="446">
        <v>3050</v>
      </c>
      <c r="B1027" s="147" t="s">
        <v>7758</v>
      </c>
      <c r="C1027" s="447"/>
      <c r="D1027" s="233"/>
      <c r="E1027" s="448" t="s">
        <v>7895</v>
      </c>
      <c r="F1027" s="447" t="s">
        <v>7896</v>
      </c>
      <c r="G1027" s="448" t="s">
        <v>119</v>
      </c>
      <c r="H1027" s="447">
        <v>2011</v>
      </c>
      <c r="I1027" s="449" t="s">
        <v>119</v>
      </c>
      <c r="J1027" s="232">
        <v>99989</v>
      </c>
      <c r="K1027" s="528" t="s">
        <v>6781</v>
      </c>
      <c r="L1027" s="449" t="s">
        <v>7763</v>
      </c>
      <c r="M1027" s="449" t="s">
        <v>7764</v>
      </c>
      <c r="N1027" s="449" t="s">
        <v>7897</v>
      </c>
      <c r="O1027" s="449" t="s">
        <v>7898</v>
      </c>
      <c r="P1027" s="447" t="s">
        <v>4143</v>
      </c>
      <c r="Q1027" s="233">
        <v>60</v>
      </c>
      <c r="R1027" s="233">
        <v>0</v>
      </c>
      <c r="S1027" s="233">
        <v>40</v>
      </c>
      <c r="T1027" s="233">
        <v>20</v>
      </c>
      <c r="U1027" s="233">
        <v>60</v>
      </c>
      <c r="V1027" s="447">
        <v>80</v>
      </c>
      <c r="W1027" s="447">
        <v>100</v>
      </c>
      <c r="X1027" s="233" t="s">
        <v>7767</v>
      </c>
      <c r="Y1027" s="447">
        <v>47</v>
      </c>
      <c r="Z1027" s="447"/>
      <c r="AA1027" s="447"/>
      <c r="AB1027" s="447">
        <v>3</v>
      </c>
      <c r="AC1027" s="447"/>
      <c r="AD1027" s="233"/>
      <c r="AE1027" s="247"/>
      <c r="AF1027" s="239"/>
      <c r="AG1027" s="450"/>
      <c r="AH1027" s="264"/>
      <c r="AI1027" s="242"/>
      <c r="AJ1027" s="451"/>
      <c r="AK1027" s="452"/>
      <c r="AL1027" s="245"/>
      <c r="AM1027" s="451" t="s">
        <v>7768</v>
      </c>
      <c r="AN1027" s="452"/>
      <c r="AO1027" s="245">
        <v>20</v>
      </c>
      <c r="AP1027" s="451"/>
      <c r="AQ1027" s="452"/>
      <c r="AR1027" s="245"/>
      <c r="AS1027" s="451"/>
      <c r="AT1027" s="454"/>
      <c r="AU1027" s="247"/>
      <c r="AV1027" s="455"/>
      <c r="AW1027" s="447"/>
      <c r="AX1027" s="399"/>
    </row>
    <row r="1028" spans="1:50" s="92" customFormat="1" ht="338" customHeight="1" x14ac:dyDescent="0.25">
      <c r="A1028" s="446">
        <v>3050</v>
      </c>
      <c r="B1028" s="147" t="s">
        <v>7758</v>
      </c>
      <c r="C1028" s="447"/>
      <c r="D1028" s="233"/>
      <c r="E1028" s="448" t="s">
        <v>7895</v>
      </c>
      <c r="F1028" s="447" t="s">
        <v>7896</v>
      </c>
      <c r="G1028" s="448" t="s">
        <v>7899</v>
      </c>
      <c r="H1028" s="447">
        <v>2010</v>
      </c>
      <c r="I1028" s="449" t="s">
        <v>7900</v>
      </c>
      <c r="J1028" s="232">
        <v>86079</v>
      </c>
      <c r="K1028" s="528" t="s">
        <v>6781</v>
      </c>
      <c r="L1028" s="449" t="s">
        <v>7763</v>
      </c>
      <c r="M1028" s="449" t="s">
        <v>7764</v>
      </c>
      <c r="N1028" s="449" t="s">
        <v>7901</v>
      </c>
      <c r="O1028" s="449" t="s">
        <v>7902</v>
      </c>
      <c r="P1028" s="447" t="s">
        <v>7903</v>
      </c>
      <c r="Q1028" s="233">
        <v>60</v>
      </c>
      <c r="R1028" s="233">
        <v>0</v>
      </c>
      <c r="S1028" s="233">
        <v>40</v>
      </c>
      <c r="T1028" s="233">
        <v>20</v>
      </c>
      <c r="U1028" s="233">
        <v>60</v>
      </c>
      <c r="V1028" s="447">
        <v>80</v>
      </c>
      <c r="W1028" s="447">
        <v>100</v>
      </c>
      <c r="X1028" s="233" t="s">
        <v>7767</v>
      </c>
      <c r="Y1028" s="447">
        <v>47</v>
      </c>
      <c r="Z1028" s="447"/>
      <c r="AA1028" s="447"/>
      <c r="AB1028" s="447">
        <v>3</v>
      </c>
      <c r="AC1028" s="447"/>
      <c r="AD1028" s="233"/>
      <c r="AE1028" s="247"/>
      <c r="AF1028" s="239"/>
      <c r="AG1028" s="450"/>
      <c r="AH1028" s="264"/>
      <c r="AI1028" s="242"/>
      <c r="AJ1028" s="451"/>
      <c r="AK1028" s="452"/>
      <c r="AL1028" s="245"/>
      <c r="AM1028" s="451" t="s">
        <v>7768</v>
      </c>
      <c r="AN1028" s="452"/>
      <c r="AO1028" s="245">
        <v>20</v>
      </c>
      <c r="AP1028" s="451"/>
      <c r="AQ1028" s="452"/>
      <c r="AR1028" s="245"/>
      <c r="AS1028" s="451"/>
      <c r="AT1028" s="454"/>
      <c r="AU1028" s="247"/>
      <c r="AV1028" s="455"/>
      <c r="AW1028" s="447"/>
      <c r="AX1028" s="399"/>
    </row>
    <row r="1029" spans="1:50" s="92" customFormat="1" ht="91" customHeight="1" x14ac:dyDescent="0.25">
      <c r="A1029" s="446">
        <v>3050</v>
      </c>
      <c r="B1029" s="147" t="s">
        <v>7758</v>
      </c>
      <c r="C1029" s="447"/>
      <c r="D1029" s="233"/>
      <c r="E1029" s="448" t="s">
        <v>7117</v>
      </c>
      <c r="F1029" s="447" t="s">
        <v>7118</v>
      </c>
      <c r="G1029" s="448" t="s">
        <v>7904</v>
      </c>
      <c r="H1029" s="447">
        <v>2010</v>
      </c>
      <c r="I1029" s="449" t="s">
        <v>7904</v>
      </c>
      <c r="J1029" s="232">
        <v>116474</v>
      </c>
      <c r="K1029" s="528" t="s">
        <v>6781</v>
      </c>
      <c r="L1029" s="449" t="s">
        <v>7763</v>
      </c>
      <c r="M1029" s="449" t="s">
        <v>7764</v>
      </c>
      <c r="N1029" s="449" t="s">
        <v>7905</v>
      </c>
      <c r="O1029" s="449" t="s">
        <v>7906</v>
      </c>
      <c r="P1029" s="447" t="s">
        <v>3900</v>
      </c>
      <c r="Q1029" s="233">
        <v>60</v>
      </c>
      <c r="R1029" s="233">
        <v>0</v>
      </c>
      <c r="S1029" s="233">
        <v>40</v>
      </c>
      <c r="T1029" s="233">
        <v>20</v>
      </c>
      <c r="U1029" s="233">
        <v>60</v>
      </c>
      <c r="V1029" s="447">
        <v>80</v>
      </c>
      <c r="W1029" s="447">
        <v>100</v>
      </c>
      <c r="X1029" s="233" t="s">
        <v>7767</v>
      </c>
      <c r="Y1029" s="447">
        <v>47</v>
      </c>
      <c r="Z1029" s="447"/>
      <c r="AA1029" s="447"/>
      <c r="AB1029" s="447">
        <v>3</v>
      </c>
      <c r="AC1029" s="447"/>
      <c r="AD1029" s="233"/>
      <c r="AE1029" s="247"/>
      <c r="AF1029" s="239"/>
      <c r="AG1029" s="450"/>
      <c r="AH1029" s="264"/>
      <c r="AI1029" s="242"/>
      <c r="AJ1029" s="451"/>
      <c r="AK1029" s="452"/>
      <c r="AL1029" s="245"/>
      <c r="AM1029" s="451" t="s">
        <v>7768</v>
      </c>
      <c r="AN1029" s="452"/>
      <c r="AO1029" s="245">
        <v>20</v>
      </c>
      <c r="AP1029" s="451"/>
      <c r="AQ1029" s="452"/>
      <c r="AR1029" s="245"/>
      <c r="AS1029" s="451"/>
      <c r="AT1029" s="454"/>
      <c r="AU1029" s="247"/>
      <c r="AV1029" s="455"/>
      <c r="AW1029" s="447"/>
      <c r="AX1029" s="399"/>
    </row>
    <row r="1030" spans="1:50" s="92" customFormat="1" ht="286.2" customHeight="1" x14ac:dyDescent="0.25">
      <c r="A1030" s="446">
        <v>3050</v>
      </c>
      <c r="B1030" s="147" t="s">
        <v>7758</v>
      </c>
      <c r="C1030" s="447"/>
      <c r="D1030" s="233"/>
      <c r="E1030" s="448" t="s">
        <v>7117</v>
      </c>
      <c r="F1030" s="447" t="s">
        <v>7118</v>
      </c>
      <c r="G1030" s="448" t="s">
        <v>7907</v>
      </c>
      <c r="H1030" s="447">
        <v>2011</v>
      </c>
      <c r="I1030" s="449" t="s">
        <v>7907</v>
      </c>
      <c r="J1030" s="232">
        <v>98416</v>
      </c>
      <c r="K1030" s="528" t="s">
        <v>6781</v>
      </c>
      <c r="L1030" s="449" t="s">
        <v>7763</v>
      </c>
      <c r="M1030" s="449" t="s">
        <v>7764</v>
      </c>
      <c r="N1030" s="449" t="s">
        <v>7908</v>
      </c>
      <c r="O1030" s="449" t="s">
        <v>7909</v>
      </c>
      <c r="P1030" s="447" t="s">
        <v>4038</v>
      </c>
      <c r="Q1030" s="233">
        <v>60</v>
      </c>
      <c r="R1030" s="233">
        <v>0</v>
      </c>
      <c r="S1030" s="233">
        <v>40</v>
      </c>
      <c r="T1030" s="233">
        <v>20</v>
      </c>
      <c r="U1030" s="233">
        <v>60</v>
      </c>
      <c r="V1030" s="447">
        <v>80</v>
      </c>
      <c r="W1030" s="447">
        <v>100</v>
      </c>
      <c r="X1030" s="233" t="s">
        <v>7767</v>
      </c>
      <c r="Y1030" s="447">
        <v>47</v>
      </c>
      <c r="Z1030" s="447"/>
      <c r="AA1030" s="447"/>
      <c r="AB1030" s="447">
        <v>3</v>
      </c>
      <c r="AC1030" s="447"/>
      <c r="AD1030" s="233"/>
      <c r="AE1030" s="247"/>
      <c r="AF1030" s="239"/>
      <c r="AG1030" s="450"/>
      <c r="AH1030" s="264"/>
      <c r="AI1030" s="242"/>
      <c r="AJ1030" s="451"/>
      <c r="AK1030" s="452"/>
      <c r="AL1030" s="245"/>
      <c r="AM1030" s="451" t="s">
        <v>7768</v>
      </c>
      <c r="AN1030" s="452"/>
      <c r="AO1030" s="245">
        <v>20</v>
      </c>
      <c r="AP1030" s="451"/>
      <c r="AQ1030" s="452"/>
      <c r="AR1030" s="245"/>
      <c r="AS1030" s="451"/>
      <c r="AT1030" s="454"/>
      <c r="AU1030" s="247"/>
      <c r="AV1030" s="455"/>
      <c r="AW1030" s="447"/>
      <c r="AX1030" s="399"/>
    </row>
    <row r="1031" spans="1:50" s="92" customFormat="1" ht="91" customHeight="1" x14ac:dyDescent="0.25">
      <c r="A1031" s="446">
        <v>3050</v>
      </c>
      <c r="B1031" s="147" t="s">
        <v>7758</v>
      </c>
      <c r="C1031" s="447"/>
      <c r="D1031" s="233"/>
      <c r="E1031" s="448" t="s">
        <v>7910</v>
      </c>
      <c r="F1031" s="447" t="s">
        <v>7911</v>
      </c>
      <c r="G1031" s="448" t="s">
        <v>7912</v>
      </c>
      <c r="H1031" s="447"/>
      <c r="I1031" s="449" t="s">
        <v>7913</v>
      </c>
      <c r="J1031" s="232">
        <v>144236</v>
      </c>
      <c r="K1031" s="528" t="s">
        <v>6781</v>
      </c>
      <c r="L1031" s="449" t="s">
        <v>7763</v>
      </c>
      <c r="M1031" s="449" t="s">
        <v>7764</v>
      </c>
      <c r="N1031" s="449" t="s">
        <v>7914</v>
      </c>
      <c r="O1031" s="449" t="s">
        <v>7915</v>
      </c>
      <c r="P1031" s="447">
        <v>46</v>
      </c>
      <c r="Q1031" s="233">
        <v>60</v>
      </c>
      <c r="R1031" s="233">
        <v>0</v>
      </c>
      <c r="S1031" s="233">
        <v>40</v>
      </c>
      <c r="T1031" s="233">
        <v>20</v>
      </c>
      <c r="U1031" s="233">
        <v>60</v>
      </c>
      <c r="V1031" s="447">
        <v>100</v>
      </c>
      <c r="W1031" s="447">
        <v>80</v>
      </c>
      <c r="X1031" s="233" t="s">
        <v>7767</v>
      </c>
      <c r="Y1031" s="447">
        <v>47</v>
      </c>
      <c r="Z1031" s="447"/>
      <c r="AA1031" s="447"/>
      <c r="AB1031" s="447">
        <v>3</v>
      </c>
      <c r="AC1031" s="447"/>
      <c r="AD1031" s="233"/>
      <c r="AE1031" s="247"/>
      <c r="AF1031" s="239"/>
      <c r="AG1031" s="450"/>
      <c r="AH1031" s="264"/>
      <c r="AI1031" s="242"/>
      <c r="AJ1031" s="451"/>
      <c r="AK1031" s="452"/>
      <c r="AL1031" s="245"/>
      <c r="AM1031" s="451" t="s">
        <v>7768</v>
      </c>
      <c r="AN1031" s="452"/>
      <c r="AO1031" s="245">
        <v>20</v>
      </c>
      <c r="AP1031" s="451"/>
      <c r="AQ1031" s="452"/>
      <c r="AR1031" s="245"/>
      <c r="AS1031" s="451"/>
      <c r="AT1031" s="454"/>
      <c r="AU1031" s="247"/>
      <c r="AV1031" s="455"/>
      <c r="AW1031" s="447"/>
      <c r="AX1031" s="399"/>
    </row>
    <row r="1032" spans="1:50" s="47" customFormat="1" ht="409.6" customHeight="1" x14ac:dyDescent="0.25">
      <c r="A1032" s="761">
        <v>3333</v>
      </c>
      <c r="B1032" s="435" t="s">
        <v>5048</v>
      </c>
      <c r="C1032" s="434">
        <v>1</v>
      </c>
      <c r="D1032" s="763"/>
      <c r="E1032" s="435" t="s">
        <v>5049</v>
      </c>
      <c r="F1032" s="434">
        <v>15412</v>
      </c>
      <c r="G1032" s="435" t="s">
        <v>5050</v>
      </c>
      <c r="H1032" s="434">
        <v>2005</v>
      </c>
      <c r="I1032" s="445" t="s">
        <v>5051</v>
      </c>
      <c r="J1032" s="701">
        <v>62593.89</v>
      </c>
      <c r="K1032" s="528" t="s">
        <v>664</v>
      </c>
      <c r="L1032" s="445" t="s">
        <v>5052</v>
      </c>
      <c r="M1032" s="445" t="s">
        <v>5053</v>
      </c>
      <c r="N1032" s="445" t="s">
        <v>5054</v>
      </c>
      <c r="O1032" s="445" t="s">
        <v>5055</v>
      </c>
      <c r="P1032" s="434" t="s">
        <v>5056</v>
      </c>
      <c r="Q1032" s="434">
        <v>0</v>
      </c>
      <c r="R1032" s="434">
        <v>0</v>
      </c>
      <c r="S1032" s="434">
        <v>0</v>
      </c>
      <c r="T1032" s="434">
        <v>0</v>
      </c>
      <c r="U1032" s="434">
        <v>0</v>
      </c>
      <c r="V1032" s="434">
        <v>0</v>
      </c>
      <c r="W1032" s="434">
        <v>100</v>
      </c>
      <c r="X1032" s="432" t="s">
        <v>5057</v>
      </c>
      <c r="Y1032" s="434">
        <v>4</v>
      </c>
      <c r="Z1032" s="434">
        <v>7</v>
      </c>
      <c r="AA1032" s="434">
        <v>1</v>
      </c>
      <c r="AB1032" s="434">
        <v>25</v>
      </c>
      <c r="AC1032" s="434">
        <v>1</v>
      </c>
      <c r="AD1032" s="434">
        <v>0</v>
      </c>
      <c r="AE1032" s="769">
        <v>2</v>
      </c>
      <c r="AF1032" s="703">
        <v>0</v>
      </c>
      <c r="AG1032" s="781" t="s">
        <v>8562</v>
      </c>
      <c r="AH1032" s="782" t="s">
        <v>5058</v>
      </c>
      <c r="AI1032" s="706">
        <v>0</v>
      </c>
      <c r="AJ1032" s="438" t="s">
        <v>5059</v>
      </c>
      <c r="AK1032" s="439"/>
      <c r="AL1032" s="440">
        <v>0</v>
      </c>
      <c r="AM1032" s="438" t="s">
        <v>5060</v>
      </c>
      <c r="AN1032" s="439"/>
      <c r="AO1032" s="440">
        <v>0</v>
      </c>
      <c r="AP1032" s="783"/>
      <c r="AQ1032" s="784"/>
      <c r="AR1032" s="785"/>
      <c r="AS1032" s="786"/>
      <c r="AT1032" s="787"/>
      <c r="AU1032" s="788"/>
      <c r="AV1032" s="443"/>
      <c r="AW1032" s="434"/>
      <c r="AX1032" s="444"/>
    </row>
    <row r="1033" spans="1:50" s="47" customFormat="1" ht="409.6" customHeight="1" x14ac:dyDescent="0.25">
      <c r="A1033" s="164">
        <v>7097</v>
      </c>
      <c r="B1033" s="169" t="s">
        <v>5061</v>
      </c>
      <c r="C1033" s="165" t="s">
        <v>5062</v>
      </c>
      <c r="D1033" s="228" t="s">
        <v>5063</v>
      </c>
      <c r="E1033" s="169" t="s">
        <v>5064</v>
      </c>
      <c r="F1033" s="165">
        <v>34167</v>
      </c>
      <c r="G1033" s="169" t="s">
        <v>5065</v>
      </c>
      <c r="H1033" s="165" t="s">
        <v>5066</v>
      </c>
      <c r="I1033" s="170" t="s">
        <v>5067</v>
      </c>
      <c r="J1033" s="413">
        <v>50802.97</v>
      </c>
      <c r="K1033" s="528" t="s">
        <v>677</v>
      </c>
      <c r="L1033" s="170" t="s">
        <v>5068</v>
      </c>
      <c r="M1033" s="170" t="s">
        <v>5069</v>
      </c>
      <c r="N1033" s="170" t="s">
        <v>5070</v>
      </c>
      <c r="O1033" s="170" t="s">
        <v>5071</v>
      </c>
      <c r="P1033" s="165" t="s">
        <v>8560</v>
      </c>
      <c r="Q1033" s="165">
        <v>31.86</v>
      </c>
      <c r="R1033" s="165">
        <v>14.76</v>
      </c>
      <c r="S1033" s="165">
        <v>2.1</v>
      </c>
      <c r="T1033" s="165">
        <v>15</v>
      </c>
      <c r="U1033" s="165">
        <v>31.86</v>
      </c>
      <c r="V1033" s="165">
        <v>100</v>
      </c>
      <c r="W1033" s="165">
        <v>100</v>
      </c>
      <c r="X1033" s="432" t="s">
        <v>5072</v>
      </c>
      <c r="Y1033" s="165">
        <v>6</v>
      </c>
      <c r="Z1033" s="165">
        <v>1</v>
      </c>
      <c r="AA1033" s="165">
        <v>1</v>
      </c>
      <c r="AB1033" s="165" t="s">
        <v>5073</v>
      </c>
      <c r="AC1033" s="165">
        <v>2</v>
      </c>
      <c r="AD1033" s="165">
        <v>0</v>
      </c>
      <c r="AE1033" s="433">
        <v>2</v>
      </c>
      <c r="AF1033" s="175">
        <v>100</v>
      </c>
      <c r="AG1033" s="529" t="s">
        <v>5063</v>
      </c>
      <c r="AH1033" s="530" t="s">
        <v>5074</v>
      </c>
      <c r="AI1033" s="531">
        <v>100</v>
      </c>
      <c r="AJ1033" s="403" t="s">
        <v>1562</v>
      </c>
      <c r="AK1033" s="404" t="s">
        <v>5075</v>
      </c>
      <c r="AL1033" s="274">
        <v>100</v>
      </c>
      <c r="AM1033" s="403" t="s">
        <v>5076</v>
      </c>
      <c r="AN1033" s="404" t="s">
        <v>5077</v>
      </c>
      <c r="AO1033" s="274">
        <v>100</v>
      </c>
      <c r="AP1033" s="535" t="s">
        <v>5078</v>
      </c>
      <c r="AQ1033" s="533" t="s">
        <v>5079</v>
      </c>
      <c r="AR1033" s="534">
        <v>100</v>
      </c>
      <c r="AS1033" s="532" t="s">
        <v>5080</v>
      </c>
      <c r="AT1033" s="536" t="s">
        <v>5081</v>
      </c>
      <c r="AU1033" s="537">
        <v>100</v>
      </c>
      <c r="AV1033" s="179"/>
      <c r="AW1033" s="165"/>
      <c r="AX1033" s="180">
        <v>100</v>
      </c>
    </row>
    <row r="1034" spans="1:50" s="47" customFormat="1" ht="260.05" customHeight="1" x14ac:dyDescent="0.25">
      <c r="A1034" s="164">
        <v>7097</v>
      </c>
      <c r="B1034" s="169" t="s">
        <v>5061</v>
      </c>
      <c r="C1034" s="165" t="s">
        <v>5062</v>
      </c>
      <c r="D1034" s="228" t="s">
        <v>5063</v>
      </c>
      <c r="E1034" s="169" t="s">
        <v>5064</v>
      </c>
      <c r="F1034" s="165">
        <v>34167</v>
      </c>
      <c r="G1034" s="169" t="s">
        <v>5082</v>
      </c>
      <c r="H1034" s="165">
        <v>2015</v>
      </c>
      <c r="I1034" s="170" t="s">
        <v>5083</v>
      </c>
      <c r="J1034" s="413">
        <v>3828.4</v>
      </c>
      <c r="K1034" s="528" t="s">
        <v>8572</v>
      </c>
      <c r="L1034" s="170" t="s">
        <v>5084</v>
      </c>
      <c r="M1034" s="170" t="s">
        <v>5085</v>
      </c>
      <c r="N1034" s="170" t="s">
        <v>5086</v>
      </c>
      <c r="O1034" s="170" t="s">
        <v>5087</v>
      </c>
      <c r="P1034" s="165" t="s">
        <v>5088</v>
      </c>
      <c r="Q1034" s="165">
        <v>31.86</v>
      </c>
      <c r="R1034" s="165">
        <v>14.76</v>
      </c>
      <c r="S1034" s="165">
        <v>2.1</v>
      </c>
      <c r="T1034" s="165">
        <v>15</v>
      </c>
      <c r="U1034" s="165">
        <v>31.86</v>
      </c>
      <c r="V1034" s="165">
        <v>100</v>
      </c>
      <c r="W1034" s="165">
        <v>100</v>
      </c>
      <c r="X1034" s="165" t="s">
        <v>5072</v>
      </c>
      <c r="Y1034" s="165">
        <v>6</v>
      </c>
      <c r="Z1034" s="165">
        <v>1</v>
      </c>
      <c r="AA1034" s="165">
        <v>1</v>
      </c>
      <c r="AB1034" s="165" t="s">
        <v>5073</v>
      </c>
      <c r="AC1034" s="165">
        <v>2</v>
      </c>
      <c r="AD1034" s="165">
        <v>0</v>
      </c>
      <c r="AE1034" s="433">
        <v>2</v>
      </c>
      <c r="AF1034" s="175">
        <v>100</v>
      </c>
      <c r="AG1034" s="401" t="s">
        <v>5063</v>
      </c>
      <c r="AH1034" s="402" t="s">
        <v>5089</v>
      </c>
      <c r="AI1034" s="341">
        <v>100</v>
      </c>
      <c r="AJ1034" s="403"/>
      <c r="AK1034" s="404"/>
      <c r="AL1034" s="274"/>
      <c r="AM1034" s="403"/>
      <c r="AN1034" s="404"/>
      <c r="AO1034" s="274"/>
      <c r="AP1034" s="403"/>
      <c r="AQ1034" s="404"/>
      <c r="AR1034" s="274"/>
      <c r="AS1034" s="403"/>
      <c r="AT1034" s="406"/>
      <c r="AU1034" s="276"/>
      <c r="AV1034" s="179"/>
      <c r="AW1034" s="165"/>
      <c r="AX1034" s="180"/>
    </row>
    <row r="1035" spans="1:50" s="47" customFormat="1" ht="52.2" customHeight="1" x14ac:dyDescent="0.25">
      <c r="A1035" s="164">
        <v>7097</v>
      </c>
      <c r="B1035" s="169" t="s">
        <v>5061</v>
      </c>
      <c r="C1035" s="165" t="s">
        <v>5062</v>
      </c>
      <c r="D1035" s="228" t="s">
        <v>5090</v>
      </c>
      <c r="E1035" s="169" t="s">
        <v>5075</v>
      </c>
      <c r="F1035" s="165">
        <v>10201</v>
      </c>
      <c r="G1035" s="169" t="s">
        <v>5082</v>
      </c>
      <c r="H1035" s="165">
        <v>2016</v>
      </c>
      <c r="I1035" s="170" t="s">
        <v>5083</v>
      </c>
      <c r="J1035" s="413">
        <v>509.36</v>
      </c>
      <c r="K1035" s="528" t="s">
        <v>2789</v>
      </c>
      <c r="L1035" s="170" t="s">
        <v>5092</v>
      </c>
      <c r="M1035" s="170" t="s">
        <v>5093</v>
      </c>
      <c r="N1035" s="170" t="s">
        <v>5094</v>
      </c>
      <c r="O1035" s="170" t="s">
        <v>5095</v>
      </c>
      <c r="P1035" s="165" t="s">
        <v>5096</v>
      </c>
      <c r="Q1035" s="165">
        <v>31.86</v>
      </c>
      <c r="R1035" s="165">
        <v>14.76</v>
      </c>
      <c r="S1035" s="165">
        <v>2.1</v>
      </c>
      <c r="T1035" s="165">
        <v>15</v>
      </c>
      <c r="U1035" s="165">
        <v>31.86</v>
      </c>
      <c r="V1035" s="165">
        <v>100</v>
      </c>
      <c r="W1035" s="165">
        <v>100</v>
      </c>
      <c r="X1035" s="165" t="s">
        <v>5072</v>
      </c>
      <c r="Y1035" s="165">
        <v>6</v>
      </c>
      <c r="Z1035" s="165">
        <v>1</v>
      </c>
      <c r="AA1035" s="165">
        <v>1</v>
      </c>
      <c r="AB1035" s="165" t="s">
        <v>5073</v>
      </c>
      <c r="AC1035" s="165"/>
      <c r="AD1035" s="165">
        <v>0</v>
      </c>
      <c r="AE1035" s="433">
        <v>2</v>
      </c>
      <c r="AF1035" s="175">
        <v>100</v>
      </c>
      <c r="AG1035" s="401" t="s">
        <v>5091</v>
      </c>
      <c r="AH1035" s="402" t="s">
        <v>5097</v>
      </c>
      <c r="AI1035" s="341">
        <v>100</v>
      </c>
      <c r="AJ1035" s="403"/>
      <c r="AK1035" s="404"/>
      <c r="AL1035" s="274"/>
      <c r="AM1035" s="403"/>
      <c r="AN1035" s="404"/>
      <c r="AO1035" s="274"/>
      <c r="AP1035" s="403"/>
      <c r="AQ1035" s="404"/>
      <c r="AR1035" s="274"/>
      <c r="AS1035" s="403"/>
      <c r="AT1035" s="406"/>
      <c r="AU1035" s="276"/>
      <c r="AV1035" s="179"/>
      <c r="AW1035" s="165"/>
      <c r="AX1035" s="180"/>
    </row>
    <row r="1036" spans="1:50" s="47" customFormat="1" ht="260.05" customHeight="1" x14ac:dyDescent="0.25">
      <c r="A1036" s="164">
        <v>7097</v>
      </c>
      <c r="B1036" s="169" t="s">
        <v>5061</v>
      </c>
      <c r="C1036" s="165" t="s">
        <v>5062</v>
      </c>
      <c r="D1036" s="228" t="s">
        <v>5090</v>
      </c>
      <c r="E1036" s="169" t="s">
        <v>5098</v>
      </c>
      <c r="F1036" s="538" t="s">
        <v>5099</v>
      </c>
      <c r="G1036" s="169" t="s">
        <v>5082</v>
      </c>
      <c r="H1036" s="165">
        <v>2018</v>
      </c>
      <c r="I1036" s="170" t="s">
        <v>5083</v>
      </c>
      <c r="J1036" s="413">
        <v>784.46</v>
      </c>
      <c r="K1036" s="528" t="s">
        <v>8572</v>
      </c>
      <c r="L1036" s="170" t="s">
        <v>5092</v>
      </c>
      <c r="M1036" s="170" t="s">
        <v>5093</v>
      </c>
      <c r="N1036" s="170" t="s">
        <v>5094</v>
      </c>
      <c r="O1036" s="170" t="s">
        <v>5095</v>
      </c>
      <c r="P1036" s="165" t="s">
        <v>5100</v>
      </c>
      <c r="Q1036" s="165">
        <v>31.86</v>
      </c>
      <c r="R1036" s="165">
        <v>14.76</v>
      </c>
      <c r="S1036" s="165">
        <v>2.1</v>
      </c>
      <c r="T1036" s="165">
        <v>15</v>
      </c>
      <c r="U1036" s="165">
        <v>31.86</v>
      </c>
      <c r="V1036" s="165">
        <v>100</v>
      </c>
      <c r="W1036" s="165">
        <v>100</v>
      </c>
      <c r="X1036" s="165" t="s">
        <v>5072</v>
      </c>
      <c r="Y1036" s="165">
        <v>6</v>
      </c>
      <c r="Z1036" s="165">
        <v>1</v>
      </c>
      <c r="AA1036" s="165">
        <v>1</v>
      </c>
      <c r="AB1036" s="165" t="s">
        <v>5073</v>
      </c>
      <c r="AC1036" s="165" t="s">
        <v>5090</v>
      </c>
      <c r="AD1036" s="165">
        <v>0</v>
      </c>
      <c r="AE1036" s="433">
        <v>2</v>
      </c>
      <c r="AF1036" s="175">
        <v>100</v>
      </c>
      <c r="AG1036" s="401" t="s">
        <v>5063</v>
      </c>
      <c r="AH1036" s="402" t="s">
        <v>5089</v>
      </c>
      <c r="AI1036" s="341">
        <v>100</v>
      </c>
      <c r="AJ1036" s="403"/>
      <c r="AK1036" s="404"/>
      <c r="AL1036" s="274"/>
      <c r="AM1036" s="403"/>
      <c r="AN1036" s="404"/>
      <c r="AO1036" s="274"/>
      <c r="AP1036" s="403"/>
      <c r="AQ1036" s="404"/>
      <c r="AR1036" s="274"/>
      <c r="AS1036" s="403"/>
      <c r="AT1036" s="406"/>
      <c r="AU1036" s="276"/>
      <c r="AV1036" s="179"/>
      <c r="AW1036" s="165"/>
      <c r="AX1036" s="180"/>
    </row>
    <row r="1037" spans="1:50" s="47" customFormat="1" ht="64.95" customHeight="1" x14ac:dyDescent="0.25">
      <c r="A1037" s="164">
        <v>7097</v>
      </c>
      <c r="B1037" s="169" t="s">
        <v>5061</v>
      </c>
      <c r="C1037" s="165" t="s">
        <v>5062</v>
      </c>
      <c r="D1037" s="228" t="s">
        <v>5090</v>
      </c>
      <c r="E1037" s="169" t="s">
        <v>5075</v>
      </c>
      <c r="F1037" s="165">
        <v>10201</v>
      </c>
      <c r="G1037" s="169" t="s">
        <v>5082</v>
      </c>
      <c r="H1037" s="165">
        <v>2018</v>
      </c>
      <c r="I1037" s="170" t="s">
        <v>5083</v>
      </c>
      <c r="J1037" s="413">
        <v>2514.8000000000002</v>
      </c>
      <c r="K1037" s="528" t="s">
        <v>8573</v>
      </c>
      <c r="L1037" s="170" t="s">
        <v>5092</v>
      </c>
      <c r="M1037" s="170" t="s">
        <v>5093</v>
      </c>
      <c r="N1037" s="170" t="s">
        <v>5094</v>
      </c>
      <c r="O1037" s="170" t="s">
        <v>5095</v>
      </c>
      <c r="P1037" s="165" t="s">
        <v>5101</v>
      </c>
      <c r="Q1037" s="165">
        <v>31.86</v>
      </c>
      <c r="R1037" s="165">
        <v>14.76</v>
      </c>
      <c r="S1037" s="165">
        <v>2.1</v>
      </c>
      <c r="T1037" s="165">
        <v>15</v>
      </c>
      <c r="U1037" s="165">
        <v>31.86</v>
      </c>
      <c r="V1037" s="165">
        <v>100</v>
      </c>
      <c r="W1037" s="165">
        <v>100</v>
      </c>
      <c r="X1037" s="165" t="s">
        <v>5072</v>
      </c>
      <c r="Y1037" s="165">
        <v>6</v>
      </c>
      <c r="Z1037" s="165">
        <v>1</v>
      </c>
      <c r="AA1037" s="165">
        <v>1</v>
      </c>
      <c r="AB1037" s="165" t="s">
        <v>5073</v>
      </c>
      <c r="AC1037" s="165" t="s">
        <v>5090</v>
      </c>
      <c r="AD1037" s="165">
        <v>0</v>
      </c>
      <c r="AE1037" s="433">
        <v>2</v>
      </c>
      <c r="AF1037" s="175">
        <v>100</v>
      </c>
      <c r="AG1037" s="401" t="s">
        <v>1562</v>
      </c>
      <c r="AH1037" s="402" t="s">
        <v>5075</v>
      </c>
      <c r="AI1037" s="341">
        <v>100</v>
      </c>
      <c r="AJ1037" s="403"/>
      <c r="AK1037" s="404"/>
      <c r="AL1037" s="274"/>
      <c r="AM1037" s="403"/>
      <c r="AN1037" s="404"/>
      <c r="AO1037" s="274"/>
      <c r="AP1037" s="403"/>
      <c r="AQ1037" s="404"/>
      <c r="AR1037" s="274"/>
      <c r="AS1037" s="403"/>
      <c r="AT1037" s="406"/>
      <c r="AU1037" s="276"/>
      <c r="AV1037" s="179"/>
      <c r="AW1037" s="165"/>
      <c r="AX1037" s="180"/>
    </row>
    <row r="1038" spans="1:50" s="47" customFormat="1" ht="62.05" customHeight="1" thickBot="1" x14ac:dyDescent="0.3">
      <c r="A1038" s="609">
        <v>7097</v>
      </c>
      <c r="B1038" s="789" t="s">
        <v>5061</v>
      </c>
      <c r="C1038" s="790" t="s">
        <v>5062</v>
      </c>
      <c r="D1038" s="791" t="s">
        <v>5090</v>
      </c>
      <c r="E1038" s="789" t="s">
        <v>5102</v>
      </c>
      <c r="F1038" s="792" t="s">
        <v>5103</v>
      </c>
      <c r="G1038" s="789" t="s">
        <v>5082</v>
      </c>
      <c r="H1038" s="790">
        <v>2019</v>
      </c>
      <c r="I1038" s="793" t="s">
        <v>5083</v>
      </c>
      <c r="J1038" s="794">
        <v>1067.5</v>
      </c>
      <c r="K1038" s="795" t="s">
        <v>8574</v>
      </c>
      <c r="L1038" s="793" t="s">
        <v>5092</v>
      </c>
      <c r="M1038" s="793" t="s">
        <v>5093</v>
      </c>
      <c r="N1038" s="793" t="s">
        <v>5094</v>
      </c>
      <c r="O1038" s="793" t="s">
        <v>5095</v>
      </c>
      <c r="P1038" s="790" t="s">
        <v>5104</v>
      </c>
      <c r="Q1038" s="790">
        <v>31.86</v>
      </c>
      <c r="R1038" s="790">
        <v>14.76</v>
      </c>
      <c r="S1038" s="790">
        <v>2.1</v>
      </c>
      <c r="T1038" s="790">
        <v>15</v>
      </c>
      <c r="U1038" s="790">
        <v>31.86</v>
      </c>
      <c r="V1038" s="790">
        <v>100</v>
      </c>
      <c r="W1038" s="790">
        <v>100</v>
      </c>
      <c r="X1038" s="790" t="s">
        <v>5072</v>
      </c>
      <c r="Y1038" s="790">
        <v>6</v>
      </c>
      <c r="Z1038" s="790">
        <v>1</v>
      </c>
      <c r="AA1038" s="790">
        <v>1</v>
      </c>
      <c r="AB1038" s="790" t="s">
        <v>5073</v>
      </c>
      <c r="AC1038" s="790" t="s">
        <v>5090</v>
      </c>
      <c r="AD1038" s="790">
        <v>0</v>
      </c>
      <c r="AE1038" s="796">
        <v>2</v>
      </c>
      <c r="AF1038" s="797">
        <v>100</v>
      </c>
      <c r="AG1038" s="798" t="s">
        <v>5078</v>
      </c>
      <c r="AH1038" s="799" t="s">
        <v>5102</v>
      </c>
      <c r="AI1038" s="800">
        <v>100</v>
      </c>
      <c r="AJ1038" s="609"/>
      <c r="AK1038" s="610"/>
      <c r="AL1038" s="611"/>
      <c r="AM1038" s="609"/>
      <c r="AN1038" s="610"/>
      <c r="AO1038" s="611"/>
      <c r="AP1038" s="609"/>
      <c r="AQ1038" s="610"/>
      <c r="AR1038" s="611"/>
      <c r="AS1038" s="609"/>
      <c r="AT1038" s="612"/>
      <c r="AU1038" s="613"/>
      <c r="AV1038" s="801"/>
      <c r="AW1038" s="790"/>
      <c r="AX1038" s="802"/>
    </row>
    <row r="1039" spans="1:50" s="47" customFormat="1" ht="13.05" customHeight="1" x14ac:dyDescent="0.25">
      <c r="A1039" s="57" t="s">
        <v>8563</v>
      </c>
      <c r="C1039" s="34"/>
      <c r="D1039" s="35"/>
      <c r="F1039" s="34"/>
      <c r="H1039" s="34"/>
      <c r="I1039" s="33"/>
      <c r="J1039" s="85"/>
      <c r="K1039" s="34"/>
      <c r="L1039" s="33"/>
      <c r="M1039" s="33"/>
      <c r="N1039" s="33"/>
      <c r="O1039" s="33"/>
      <c r="P1039" s="34"/>
      <c r="Q1039" s="34"/>
      <c r="R1039" s="34"/>
      <c r="S1039" s="34"/>
      <c r="T1039" s="34"/>
      <c r="U1039" s="34"/>
      <c r="V1039" s="34"/>
      <c r="W1039" s="34"/>
      <c r="X1039" s="34"/>
      <c r="Y1039" s="34"/>
      <c r="Z1039" s="34"/>
      <c r="AA1039" s="34"/>
      <c r="AB1039" s="34"/>
      <c r="AC1039" s="34"/>
      <c r="AD1039" s="34"/>
      <c r="AE1039" s="34"/>
      <c r="AF1039" s="57"/>
      <c r="AG1039" s="34"/>
      <c r="AH1039" s="33"/>
      <c r="AI1039" s="57"/>
      <c r="AJ1039" s="34"/>
      <c r="AK1039" s="33"/>
      <c r="AL1039" s="57"/>
      <c r="AM1039" s="34"/>
      <c r="AN1039" s="33"/>
      <c r="AO1039" s="57"/>
      <c r="AP1039" s="34"/>
      <c r="AQ1039" s="33"/>
      <c r="AR1039" s="57"/>
      <c r="AS1039" s="34"/>
      <c r="AT1039" s="34"/>
      <c r="AU1039" s="57"/>
      <c r="AV1039" s="33"/>
      <c r="AW1039" s="34"/>
      <c r="AX1039" s="57"/>
    </row>
    <row r="1040" spans="1:50" s="47" customFormat="1" x14ac:dyDescent="0.25">
      <c r="A1040" s="57"/>
      <c r="C1040" s="34"/>
      <c r="D1040" s="35"/>
      <c r="F1040" s="34"/>
      <c r="H1040" s="34"/>
      <c r="I1040" s="33"/>
      <c r="J1040" s="85"/>
      <c r="K1040" s="34"/>
      <c r="L1040" s="33"/>
      <c r="M1040" s="33"/>
      <c r="N1040" s="33"/>
      <c r="O1040" s="33"/>
      <c r="P1040" s="34"/>
      <c r="Q1040" s="34"/>
      <c r="R1040" s="34"/>
      <c r="S1040" s="34"/>
      <c r="T1040" s="34"/>
      <c r="U1040" s="34"/>
      <c r="V1040" s="34"/>
      <c r="W1040" s="34"/>
      <c r="X1040" s="34"/>
      <c r="Y1040" s="34"/>
      <c r="Z1040" s="34"/>
      <c r="AA1040" s="34"/>
      <c r="AB1040" s="34"/>
      <c r="AC1040" s="34"/>
      <c r="AD1040" s="34"/>
      <c r="AE1040" s="34"/>
      <c r="AF1040" s="57"/>
      <c r="AG1040" s="34"/>
      <c r="AH1040" s="33"/>
      <c r="AI1040" s="57"/>
      <c r="AJ1040" s="34"/>
      <c r="AK1040" s="33"/>
      <c r="AL1040" s="57"/>
      <c r="AM1040" s="34"/>
      <c r="AN1040" s="33"/>
      <c r="AO1040" s="57"/>
      <c r="AP1040" s="34"/>
      <c r="AQ1040" s="33"/>
      <c r="AR1040" s="57"/>
      <c r="AS1040" s="34"/>
      <c r="AT1040" s="34"/>
      <c r="AU1040" s="57"/>
      <c r="AV1040" s="33"/>
      <c r="AW1040" s="34"/>
      <c r="AX1040" s="57"/>
    </row>
    <row r="1041" spans="1:50" s="47" customFormat="1" x14ac:dyDescent="0.25">
      <c r="A1041" s="57"/>
      <c r="C1041" s="34"/>
      <c r="D1041" s="35"/>
      <c r="F1041" s="34"/>
      <c r="H1041" s="34"/>
      <c r="I1041" s="33"/>
      <c r="J1041" s="85"/>
      <c r="K1041" s="34"/>
      <c r="L1041" s="33"/>
      <c r="M1041" s="33"/>
      <c r="N1041" s="33"/>
      <c r="O1041" s="33"/>
      <c r="P1041" s="34"/>
      <c r="Q1041" s="34"/>
      <c r="R1041" s="34"/>
      <c r="S1041" s="34"/>
      <c r="T1041" s="34"/>
      <c r="U1041" s="34"/>
      <c r="V1041" s="34"/>
      <c r="W1041" s="34"/>
      <c r="X1041" s="60"/>
      <c r="Y1041" s="34"/>
      <c r="Z1041" s="34"/>
      <c r="AA1041" s="34"/>
      <c r="AB1041" s="34"/>
      <c r="AC1041" s="34"/>
      <c r="AD1041" s="34"/>
      <c r="AE1041" s="34"/>
      <c r="AF1041" s="57"/>
      <c r="AG1041" s="34"/>
      <c r="AH1041" s="33"/>
      <c r="AI1041" s="57"/>
      <c r="AJ1041" s="34"/>
      <c r="AK1041" s="33"/>
      <c r="AL1041" s="57"/>
      <c r="AM1041" s="34"/>
      <c r="AN1041" s="33"/>
      <c r="AO1041" s="57"/>
      <c r="AP1041" s="34"/>
      <c r="AQ1041" s="33"/>
      <c r="AR1041" s="57"/>
      <c r="AS1041" s="34"/>
      <c r="AT1041" s="34"/>
      <c r="AU1041" s="57"/>
      <c r="AV1041" s="33"/>
      <c r="AW1041" s="34"/>
      <c r="AX1041" s="57"/>
    </row>
    <row r="1042" spans="1:50" s="47" customFormat="1" x14ac:dyDescent="0.25">
      <c r="A1042" s="57"/>
      <c r="C1042" s="34"/>
      <c r="D1042" s="35"/>
      <c r="F1042" s="34"/>
      <c r="H1042" s="34"/>
      <c r="I1042" s="33"/>
      <c r="J1042" s="85"/>
      <c r="K1042" s="34"/>
      <c r="L1042" s="33"/>
      <c r="M1042" s="33"/>
      <c r="N1042" s="33"/>
      <c r="O1042" s="33"/>
      <c r="P1042" s="34"/>
      <c r="Q1042" s="34"/>
      <c r="R1042" s="34"/>
      <c r="S1042" s="34"/>
      <c r="T1042" s="34"/>
      <c r="U1042" s="34"/>
      <c r="V1042" s="34"/>
      <c r="W1042" s="34"/>
      <c r="X1042" s="34"/>
      <c r="Y1042" s="34"/>
      <c r="Z1042" s="34"/>
      <c r="AA1042" s="34"/>
      <c r="AB1042" s="34"/>
      <c r="AC1042" s="34"/>
      <c r="AD1042" s="34"/>
      <c r="AE1042" s="34"/>
      <c r="AF1042" s="57"/>
      <c r="AG1042" s="34"/>
      <c r="AH1042" s="33"/>
      <c r="AI1042" s="57"/>
      <c r="AJ1042" s="34"/>
      <c r="AK1042" s="33"/>
      <c r="AL1042" s="57"/>
      <c r="AM1042" s="34"/>
      <c r="AN1042" s="33"/>
      <c r="AO1042" s="57"/>
      <c r="AP1042" s="34"/>
      <c r="AQ1042" s="33"/>
      <c r="AR1042" s="57"/>
      <c r="AS1042" s="34"/>
      <c r="AT1042" s="34"/>
      <c r="AU1042" s="57"/>
      <c r="AV1042" s="33"/>
      <c r="AW1042" s="34"/>
      <c r="AX1042" s="57"/>
    </row>
    <row r="1043" spans="1:50" s="47" customFormat="1" x14ac:dyDescent="0.25">
      <c r="A1043" s="57"/>
      <c r="C1043" s="34"/>
      <c r="D1043" s="35"/>
      <c r="F1043" s="34"/>
      <c r="H1043" s="34"/>
      <c r="I1043" s="33"/>
      <c r="J1043" s="85"/>
      <c r="K1043" s="34"/>
      <c r="L1043" s="33"/>
      <c r="M1043" s="33"/>
      <c r="N1043" s="33"/>
      <c r="O1043" s="33"/>
      <c r="P1043" s="34"/>
      <c r="Q1043" s="34"/>
      <c r="R1043" s="34"/>
      <c r="S1043" s="34"/>
      <c r="T1043" s="34"/>
      <c r="U1043" s="34"/>
      <c r="V1043" s="34"/>
      <c r="W1043" s="34"/>
      <c r="X1043" s="34"/>
      <c r="Y1043" s="34"/>
      <c r="Z1043" s="34"/>
      <c r="AA1043" s="34"/>
      <c r="AB1043" s="34"/>
      <c r="AC1043" s="34"/>
      <c r="AD1043" s="34"/>
      <c r="AE1043" s="34"/>
      <c r="AF1043" s="57"/>
      <c r="AG1043" s="34"/>
      <c r="AH1043" s="33"/>
      <c r="AI1043" s="57"/>
      <c r="AJ1043" s="34"/>
      <c r="AK1043" s="33"/>
      <c r="AL1043" s="57"/>
      <c r="AM1043" s="34"/>
      <c r="AN1043" s="33"/>
      <c r="AO1043" s="57"/>
      <c r="AP1043" s="34"/>
      <c r="AQ1043" s="33"/>
      <c r="AR1043" s="57"/>
      <c r="AS1043" s="34"/>
      <c r="AT1043" s="34"/>
      <c r="AU1043" s="57"/>
      <c r="AV1043" s="33"/>
      <c r="AW1043" s="34"/>
      <c r="AX1043" s="57"/>
    </row>
    <row r="1044" spans="1:50" s="47" customFormat="1" x14ac:dyDescent="0.25">
      <c r="A1044" s="57"/>
      <c r="C1044" s="34"/>
      <c r="D1044" s="35"/>
      <c r="F1044" s="34"/>
      <c r="H1044" s="34"/>
      <c r="I1044" s="33"/>
      <c r="J1044" s="85"/>
      <c r="K1044" s="34"/>
      <c r="L1044" s="33"/>
      <c r="M1044" s="33"/>
      <c r="N1044" s="33"/>
      <c r="O1044" s="33"/>
      <c r="P1044" s="34"/>
      <c r="Q1044" s="34"/>
      <c r="R1044" s="34"/>
      <c r="S1044" s="34"/>
      <c r="T1044" s="34"/>
      <c r="U1044" s="34"/>
      <c r="V1044" s="34"/>
      <c r="W1044" s="34"/>
      <c r="X1044" s="34"/>
      <c r="Y1044" s="34"/>
      <c r="Z1044" s="34"/>
      <c r="AA1044" s="34"/>
      <c r="AB1044" s="34"/>
      <c r="AC1044" s="34"/>
      <c r="AD1044" s="34"/>
      <c r="AE1044" s="34"/>
      <c r="AF1044" s="57"/>
      <c r="AG1044" s="34"/>
      <c r="AH1044" s="33"/>
      <c r="AI1044" s="57"/>
      <c r="AJ1044" s="34"/>
      <c r="AK1044" s="33"/>
      <c r="AL1044" s="57"/>
      <c r="AM1044" s="34"/>
      <c r="AN1044" s="33"/>
      <c r="AO1044" s="57"/>
      <c r="AP1044" s="34"/>
      <c r="AQ1044" s="33"/>
      <c r="AR1044" s="57"/>
      <c r="AS1044" s="34"/>
      <c r="AT1044" s="34"/>
      <c r="AU1044" s="57"/>
      <c r="AV1044" s="33"/>
      <c r="AW1044" s="34"/>
      <c r="AX1044" s="57"/>
    </row>
    <row r="1045" spans="1:50" s="47" customFormat="1" x14ac:dyDescent="0.25">
      <c r="A1045" s="57"/>
      <c r="C1045" s="34"/>
      <c r="D1045" s="35"/>
      <c r="F1045" s="34"/>
      <c r="H1045" s="34"/>
      <c r="I1045" s="33"/>
      <c r="J1045" s="85"/>
      <c r="K1045" s="34"/>
      <c r="L1045" s="33"/>
      <c r="M1045" s="33"/>
      <c r="N1045" s="33"/>
      <c r="O1045" s="33"/>
      <c r="P1045" s="34"/>
      <c r="Q1045" s="34"/>
      <c r="R1045" s="34"/>
      <c r="S1045" s="34"/>
      <c r="T1045" s="34"/>
      <c r="U1045" s="34"/>
      <c r="V1045" s="34"/>
      <c r="W1045" s="34"/>
      <c r="X1045" s="34"/>
      <c r="Y1045" s="34"/>
      <c r="Z1045" s="34"/>
      <c r="AA1045" s="34"/>
      <c r="AB1045" s="34"/>
      <c r="AC1045" s="34"/>
      <c r="AD1045" s="34"/>
      <c r="AE1045" s="34"/>
      <c r="AF1045" s="57"/>
      <c r="AG1045" s="34"/>
      <c r="AH1045" s="33"/>
      <c r="AI1045" s="57"/>
      <c r="AJ1045" s="34"/>
      <c r="AK1045" s="33"/>
      <c r="AL1045" s="57"/>
      <c r="AM1045" s="34"/>
      <c r="AN1045" s="33"/>
      <c r="AO1045" s="57"/>
      <c r="AP1045" s="34"/>
      <c r="AQ1045" s="33"/>
      <c r="AR1045" s="57"/>
      <c r="AS1045" s="34"/>
      <c r="AT1045" s="34"/>
      <c r="AU1045" s="57"/>
      <c r="AV1045" s="33"/>
      <c r="AW1045" s="34"/>
      <c r="AX1045" s="57"/>
    </row>
    <row r="1046" spans="1:50" s="47" customFormat="1" x14ac:dyDescent="0.25">
      <c r="A1046" s="57"/>
      <c r="C1046" s="34"/>
      <c r="D1046" s="35"/>
      <c r="F1046" s="34"/>
      <c r="H1046" s="34"/>
      <c r="I1046" s="33"/>
      <c r="J1046" s="85"/>
      <c r="K1046" s="34"/>
      <c r="L1046" s="33"/>
      <c r="M1046" s="33"/>
      <c r="N1046" s="33"/>
      <c r="O1046" s="33"/>
      <c r="P1046" s="34"/>
      <c r="Q1046" s="34"/>
      <c r="R1046" s="34"/>
      <c r="S1046" s="34"/>
      <c r="T1046" s="34"/>
      <c r="U1046" s="34"/>
      <c r="V1046" s="34"/>
      <c r="W1046" s="34"/>
      <c r="X1046" s="34"/>
      <c r="Y1046" s="34"/>
      <c r="Z1046" s="34"/>
      <c r="AA1046" s="34"/>
      <c r="AB1046" s="34"/>
      <c r="AC1046" s="34"/>
      <c r="AD1046" s="34"/>
      <c r="AE1046" s="34"/>
      <c r="AF1046" s="57"/>
      <c r="AG1046" s="34"/>
      <c r="AH1046" s="33"/>
      <c r="AI1046" s="57"/>
      <c r="AJ1046" s="34"/>
      <c r="AK1046" s="33"/>
      <c r="AL1046" s="57"/>
      <c r="AM1046" s="34"/>
      <c r="AN1046" s="33"/>
      <c r="AO1046" s="57"/>
      <c r="AP1046" s="34"/>
      <c r="AQ1046" s="33"/>
      <c r="AR1046" s="57"/>
      <c r="AS1046" s="34"/>
      <c r="AT1046" s="34"/>
      <c r="AU1046" s="57"/>
      <c r="AV1046" s="33"/>
      <c r="AW1046" s="34"/>
      <c r="AX1046" s="57"/>
    </row>
    <row r="1047" spans="1:50" s="47" customFormat="1" x14ac:dyDescent="0.25">
      <c r="A1047" s="57"/>
      <c r="C1047" s="34"/>
      <c r="D1047" s="35"/>
      <c r="F1047" s="34"/>
      <c r="H1047" s="34"/>
      <c r="I1047" s="33"/>
      <c r="J1047" s="85"/>
      <c r="K1047" s="34"/>
      <c r="L1047" s="33"/>
      <c r="M1047" s="33"/>
      <c r="N1047" s="33"/>
      <c r="O1047" s="33"/>
      <c r="P1047" s="34"/>
      <c r="Q1047" s="34"/>
      <c r="R1047" s="34"/>
      <c r="S1047" s="34"/>
      <c r="T1047" s="34"/>
      <c r="U1047" s="34"/>
      <c r="V1047" s="34"/>
      <c r="W1047" s="34"/>
      <c r="X1047" s="34"/>
      <c r="Y1047" s="34"/>
      <c r="Z1047" s="34"/>
      <c r="AA1047" s="34"/>
      <c r="AB1047" s="34"/>
      <c r="AC1047" s="34"/>
      <c r="AD1047" s="34"/>
      <c r="AE1047" s="34"/>
      <c r="AF1047" s="57"/>
      <c r="AG1047" s="34"/>
      <c r="AH1047" s="33"/>
      <c r="AI1047" s="57"/>
      <c r="AJ1047" s="34"/>
      <c r="AK1047" s="33"/>
      <c r="AL1047" s="57"/>
      <c r="AM1047" s="34"/>
      <c r="AN1047" s="33"/>
      <c r="AO1047" s="57"/>
      <c r="AP1047" s="34"/>
      <c r="AQ1047" s="33"/>
      <c r="AR1047" s="57"/>
      <c r="AS1047" s="34"/>
      <c r="AT1047" s="34"/>
      <c r="AU1047" s="57"/>
      <c r="AV1047" s="33"/>
      <c r="AW1047" s="34"/>
      <c r="AX1047" s="57"/>
    </row>
    <row r="1048" spans="1:50" s="47" customFormat="1" x14ac:dyDescent="0.25">
      <c r="A1048" s="57"/>
      <c r="C1048" s="34"/>
      <c r="D1048" s="35"/>
      <c r="F1048" s="34"/>
      <c r="H1048" s="34"/>
      <c r="I1048" s="33"/>
      <c r="J1048" s="85"/>
      <c r="K1048" s="34"/>
      <c r="L1048" s="33"/>
      <c r="M1048" s="33"/>
      <c r="N1048" s="33"/>
      <c r="O1048" s="33"/>
      <c r="P1048" s="34"/>
      <c r="Q1048" s="34"/>
      <c r="R1048" s="34"/>
      <c r="S1048" s="34"/>
      <c r="T1048" s="34"/>
      <c r="U1048" s="34"/>
      <c r="V1048" s="34"/>
      <c r="W1048" s="34"/>
      <c r="X1048" s="34"/>
      <c r="Y1048" s="34"/>
      <c r="Z1048" s="34"/>
      <c r="AA1048" s="34"/>
      <c r="AB1048" s="34"/>
      <c r="AC1048" s="34"/>
      <c r="AD1048" s="34"/>
      <c r="AE1048" s="34"/>
      <c r="AF1048" s="57"/>
      <c r="AG1048" s="34"/>
      <c r="AH1048" s="33"/>
      <c r="AI1048" s="57"/>
      <c r="AJ1048" s="34"/>
      <c r="AK1048" s="33"/>
      <c r="AL1048" s="57"/>
      <c r="AM1048" s="34"/>
      <c r="AN1048" s="33"/>
      <c r="AO1048" s="57"/>
      <c r="AP1048" s="34"/>
      <c r="AQ1048" s="33"/>
      <c r="AR1048" s="57"/>
      <c r="AS1048" s="34"/>
      <c r="AT1048" s="34"/>
      <c r="AU1048" s="57"/>
      <c r="AV1048" s="33"/>
      <c r="AW1048" s="34"/>
      <c r="AX1048" s="57"/>
    </row>
    <row r="1049" spans="1:50" s="47" customFormat="1" x14ac:dyDescent="0.25">
      <c r="A1049" s="57"/>
      <c r="C1049" s="34"/>
      <c r="D1049" s="35"/>
      <c r="F1049" s="34"/>
      <c r="H1049" s="34"/>
      <c r="I1049" s="33"/>
      <c r="J1049" s="85"/>
      <c r="K1049" s="34"/>
      <c r="L1049" s="33"/>
      <c r="M1049" s="33"/>
      <c r="N1049" s="33"/>
      <c r="O1049" s="33"/>
      <c r="P1049" s="34"/>
      <c r="Q1049" s="34"/>
      <c r="R1049" s="34"/>
      <c r="S1049" s="34"/>
      <c r="T1049" s="34"/>
      <c r="U1049" s="34"/>
      <c r="V1049" s="34"/>
      <c r="W1049" s="34"/>
      <c r="X1049" s="34"/>
      <c r="Y1049" s="34"/>
      <c r="Z1049" s="34"/>
      <c r="AA1049" s="34"/>
      <c r="AB1049" s="34"/>
      <c r="AC1049" s="34"/>
      <c r="AD1049" s="34"/>
      <c r="AE1049" s="34"/>
      <c r="AF1049" s="57"/>
      <c r="AG1049" s="34"/>
      <c r="AH1049" s="33"/>
      <c r="AI1049" s="57"/>
      <c r="AJ1049" s="34"/>
      <c r="AK1049" s="33"/>
      <c r="AL1049" s="57"/>
      <c r="AM1049" s="34"/>
      <c r="AN1049" s="33"/>
      <c r="AO1049" s="57"/>
      <c r="AP1049" s="34"/>
      <c r="AQ1049" s="33"/>
      <c r="AR1049" s="57"/>
      <c r="AS1049" s="34"/>
      <c r="AT1049" s="34"/>
      <c r="AU1049" s="57"/>
      <c r="AV1049" s="33"/>
      <c r="AW1049" s="34"/>
      <c r="AX1049" s="57"/>
    </row>
    <row r="1050" spans="1:50" s="47" customFormat="1" x14ac:dyDescent="0.25">
      <c r="A1050" s="57"/>
      <c r="C1050" s="34"/>
      <c r="D1050" s="35"/>
      <c r="F1050" s="34"/>
      <c r="H1050" s="34"/>
      <c r="I1050" s="33"/>
      <c r="J1050" s="85"/>
      <c r="K1050" s="34"/>
      <c r="L1050" s="33"/>
      <c r="M1050" s="33"/>
      <c r="N1050" s="33"/>
      <c r="O1050" s="33"/>
      <c r="P1050" s="34"/>
      <c r="Q1050" s="34"/>
      <c r="R1050" s="34"/>
      <c r="S1050" s="34"/>
      <c r="T1050" s="34"/>
      <c r="U1050" s="34"/>
      <c r="V1050" s="34"/>
      <c r="W1050" s="34"/>
      <c r="X1050" s="34"/>
      <c r="Y1050" s="34"/>
      <c r="Z1050" s="34"/>
      <c r="AA1050" s="34"/>
      <c r="AB1050" s="34"/>
      <c r="AC1050" s="34"/>
      <c r="AD1050" s="34"/>
      <c r="AE1050" s="34"/>
      <c r="AF1050" s="57"/>
      <c r="AG1050" s="34"/>
      <c r="AH1050" s="33"/>
      <c r="AI1050" s="57"/>
      <c r="AJ1050" s="34"/>
      <c r="AK1050" s="33"/>
      <c r="AL1050" s="57"/>
      <c r="AM1050" s="34"/>
      <c r="AN1050" s="33"/>
      <c r="AO1050" s="57"/>
      <c r="AP1050" s="34"/>
      <c r="AQ1050" s="33"/>
      <c r="AR1050" s="57"/>
      <c r="AS1050" s="34"/>
      <c r="AT1050" s="34"/>
      <c r="AU1050" s="57"/>
      <c r="AV1050" s="33"/>
      <c r="AW1050" s="34"/>
      <c r="AX1050" s="57"/>
    </row>
    <row r="1051" spans="1:50" s="47" customFormat="1" x14ac:dyDescent="0.25">
      <c r="A1051" s="57"/>
      <c r="C1051" s="34"/>
      <c r="D1051" s="35"/>
      <c r="F1051" s="34"/>
      <c r="H1051" s="34"/>
      <c r="I1051" s="33"/>
      <c r="J1051" s="85"/>
      <c r="K1051" s="34"/>
      <c r="L1051" s="33"/>
      <c r="M1051" s="33"/>
      <c r="N1051" s="33"/>
      <c r="O1051" s="33"/>
      <c r="P1051" s="34"/>
      <c r="Q1051" s="34"/>
      <c r="R1051" s="34"/>
      <c r="S1051" s="34"/>
      <c r="T1051" s="34"/>
      <c r="U1051" s="34"/>
      <c r="V1051" s="34"/>
      <c r="W1051" s="34"/>
      <c r="X1051" s="34"/>
      <c r="Y1051" s="34"/>
      <c r="Z1051" s="34"/>
      <c r="AA1051" s="34"/>
      <c r="AB1051" s="34"/>
      <c r="AC1051" s="34"/>
      <c r="AD1051" s="34"/>
      <c r="AE1051" s="34"/>
      <c r="AF1051" s="57"/>
      <c r="AG1051" s="34"/>
      <c r="AH1051" s="33"/>
      <c r="AI1051" s="57"/>
      <c r="AJ1051" s="34"/>
      <c r="AK1051" s="33"/>
      <c r="AL1051" s="57"/>
      <c r="AM1051" s="34"/>
      <c r="AN1051" s="33"/>
      <c r="AO1051" s="57"/>
      <c r="AP1051" s="34"/>
      <c r="AQ1051" s="33"/>
      <c r="AR1051" s="57"/>
      <c r="AS1051" s="34"/>
      <c r="AT1051" s="34"/>
      <c r="AU1051" s="57"/>
      <c r="AV1051" s="33"/>
      <c r="AW1051" s="34"/>
      <c r="AX1051" s="57"/>
    </row>
    <row r="1052" spans="1:50" s="47" customFormat="1" x14ac:dyDescent="0.25">
      <c r="A1052" s="57"/>
      <c r="C1052" s="34"/>
      <c r="D1052" s="35"/>
      <c r="F1052" s="34"/>
      <c r="H1052" s="34"/>
      <c r="I1052" s="33"/>
      <c r="J1052" s="85"/>
      <c r="K1052" s="34"/>
      <c r="L1052" s="33"/>
      <c r="M1052" s="33"/>
      <c r="N1052" s="33"/>
      <c r="O1052" s="33"/>
      <c r="P1052" s="34"/>
      <c r="Q1052" s="34"/>
      <c r="R1052" s="34"/>
      <c r="S1052" s="34"/>
      <c r="T1052" s="34"/>
      <c r="U1052" s="34"/>
      <c r="V1052" s="34"/>
      <c r="W1052" s="34"/>
      <c r="X1052" s="34"/>
      <c r="Y1052" s="34"/>
      <c r="Z1052" s="34"/>
      <c r="AA1052" s="34"/>
      <c r="AB1052" s="34"/>
      <c r="AC1052" s="34"/>
      <c r="AD1052" s="34"/>
      <c r="AE1052" s="34"/>
      <c r="AF1052" s="57"/>
      <c r="AG1052" s="34"/>
      <c r="AH1052" s="33"/>
      <c r="AI1052" s="57"/>
      <c r="AJ1052" s="34"/>
      <c r="AK1052" s="33"/>
      <c r="AL1052" s="57"/>
      <c r="AM1052" s="34"/>
      <c r="AN1052" s="33"/>
      <c r="AO1052" s="57"/>
      <c r="AP1052" s="34"/>
      <c r="AQ1052" s="33"/>
      <c r="AR1052" s="57"/>
      <c r="AS1052" s="34"/>
      <c r="AT1052" s="34"/>
      <c r="AU1052" s="57"/>
      <c r="AV1052" s="33"/>
      <c r="AW1052" s="34"/>
      <c r="AX1052" s="57"/>
    </row>
    <row r="1053" spans="1:50" s="47" customFormat="1" x14ac:dyDescent="0.25">
      <c r="A1053" s="57"/>
      <c r="C1053" s="34"/>
      <c r="D1053" s="35"/>
      <c r="F1053" s="34"/>
      <c r="H1053" s="34"/>
      <c r="I1053" s="33"/>
      <c r="J1053" s="85"/>
      <c r="K1053" s="34"/>
      <c r="L1053" s="33"/>
      <c r="M1053" s="33"/>
      <c r="N1053" s="33"/>
      <c r="O1053" s="33"/>
      <c r="P1053" s="34"/>
      <c r="Q1053" s="34"/>
      <c r="R1053" s="34"/>
      <c r="S1053" s="34"/>
      <c r="T1053" s="34"/>
      <c r="U1053" s="34"/>
      <c r="V1053" s="34"/>
      <c r="W1053" s="34"/>
      <c r="X1053" s="34"/>
      <c r="Y1053" s="34"/>
      <c r="Z1053" s="34"/>
      <c r="AA1053" s="34"/>
      <c r="AB1053" s="34"/>
      <c r="AC1053" s="34"/>
      <c r="AD1053" s="34"/>
      <c r="AE1053" s="34"/>
      <c r="AF1053" s="57"/>
      <c r="AG1053" s="34"/>
      <c r="AH1053" s="33"/>
      <c r="AI1053" s="57"/>
      <c r="AJ1053" s="34"/>
      <c r="AK1053" s="33"/>
      <c r="AL1053" s="57"/>
      <c r="AM1053" s="34"/>
      <c r="AN1053" s="33"/>
      <c r="AO1053" s="57"/>
      <c r="AP1053" s="34"/>
      <c r="AQ1053" s="33"/>
      <c r="AR1053" s="57"/>
      <c r="AS1053" s="34"/>
      <c r="AT1053" s="34"/>
      <c r="AU1053" s="57"/>
      <c r="AV1053" s="33"/>
      <c r="AW1053" s="34"/>
      <c r="AX1053" s="57"/>
    </row>
    <row r="1056" spans="1:50" x14ac:dyDescent="0.25">
      <c r="N1056" s="79"/>
    </row>
  </sheetData>
  <protectedRanges>
    <protectedRange algorithmName="SHA-512" hashValue="NFrQyH6X1UAwP/8vbY1i3N6SzGL2Dyu1I3tW9ShRRm1w24P4Ke2+kiDvNMYRhNGdnzxWZNZlJ7rZPfSD3oCP3Q==" saltValue="8JMakp7mETGU5T9VpntUkA==" spinCount="100000" sqref="R231:R239" name="notouchy"/>
  </protectedRanges>
  <autoFilter ref="A8:IF1039"/>
  <sortState ref="E9:BC67">
    <sortCondition ref="I9:I67"/>
  </sortState>
  <mergeCells count="96">
    <mergeCell ref="F333:F334"/>
    <mergeCell ref="G333:G334"/>
    <mergeCell ref="H333:H334"/>
    <mergeCell ref="L564:L571"/>
    <mergeCell ref="M564:M571"/>
    <mergeCell ref="J427:J430"/>
    <mergeCell ref="L319:L320"/>
    <mergeCell ref="M319:M320"/>
    <mergeCell ref="K319:K320"/>
    <mergeCell ref="A6:A7"/>
    <mergeCell ref="B6:B7"/>
    <mergeCell ref="I6:I7"/>
    <mergeCell ref="J6:J7"/>
    <mergeCell ref="C6:C7"/>
    <mergeCell ref="D6:D7"/>
    <mergeCell ref="E6:E7"/>
    <mergeCell ref="F6:F7"/>
    <mergeCell ref="G6:G7"/>
    <mergeCell ref="H6:H7"/>
    <mergeCell ref="K6:K7"/>
    <mergeCell ref="L6:L7"/>
    <mergeCell ref="M6:M7"/>
    <mergeCell ref="N6:N7"/>
    <mergeCell ref="R5:U5"/>
    <mergeCell ref="E5:O5"/>
    <mergeCell ref="O6:O7"/>
    <mergeCell ref="P6:P7"/>
    <mergeCell ref="Q6:Q7"/>
    <mergeCell ref="Y2:AE2"/>
    <mergeCell ref="R6:R7"/>
    <mergeCell ref="AB6:AB7"/>
    <mergeCell ref="AC6:AC7"/>
    <mergeCell ref="Y6:AA6"/>
    <mergeCell ref="T6:T7"/>
    <mergeCell ref="U6:U7"/>
    <mergeCell ref="AE6:AE7"/>
    <mergeCell ref="S6:S7"/>
    <mergeCell ref="V6:V7"/>
    <mergeCell ref="W6:W7"/>
    <mergeCell ref="X6:X7"/>
    <mergeCell ref="AD6:AD7"/>
    <mergeCell ref="AF5:AX5"/>
    <mergeCell ref="AG6:AI6"/>
    <mergeCell ref="AJ6:AL6"/>
    <mergeCell ref="AM6:AO6"/>
    <mergeCell ref="AP6:AR6"/>
    <mergeCell ref="AS6:AU6"/>
    <mergeCell ref="AV6:AX6"/>
    <mergeCell ref="AF6:AF7"/>
    <mergeCell ref="L301:L304"/>
    <mergeCell ref="M301:M304"/>
    <mergeCell ref="N301:N304"/>
    <mergeCell ref="O301:O304"/>
    <mergeCell ref="F301:F304"/>
    <mergeCell ref="G301:G304"/>
    <mergeCell ref="H301:H304"/>
    <mergeCell ref="I301:I304"/>
    <mergeCell ref="J301:J304"/>
    <mergeCell ref="A333:A334"/>
    <mergeCell ref="C333:C334"/>
    <mergeCell ref="D333:D334"/>
    <mergeCell ref="E333:E334"/>
    <mergeCell ref="K301:K304"/>
    <mergeCell ref="A301:A304"/>
    <mergeCell ref="C301:C304"/>
    <mergeCell ref="D301:D304"/>
    <mergeCell ref="E301:E304"/>
    <mergeCell ref="C319:C320"/>
    <mergeCell ref="D319:D320"/>
    <mergeCell ref="E319:E320"/>
    <mergeCell ref="F319:F320"/>
    <mergeCell ref="G319:G320"/>
    <mergeCell ref="H319:H320"/>
    <mergeCell ref="I319:I320"/>
    <mergeCell ref="N339:N341"/>
    <mergeCell ref="I333:I334"/>
    <mergeCell ref="J333:J334"/>
    <mergeCell ref="K333:K334"/>
    <mergeCell ref="L333:L334"/>
    <mergeCell ref="M333:M334"/>
    <mergeCell ref="O339:O341"/>
    <mergeCell ref="A319:A320"/>
    <mergeCell ref="N333:N334"/>
    <mergeCell ref="O333:O334"/>
    <mergeCell ref="A339:A341"/>
    <mergeCell ref="C339:C341"/>
    <mergeCell ref="D339:D341"/>
    <mergeCell ref="E339:E341"/>
    <mergeCell ref="F339:F341"/>
    <mergeCell ref="G339:G341"/>
    <mergeCell ref="H339:H341"/>
    <mergeCell ref="I339:I341"/>
    <mergeCell ref="J339:J341"/>
    <mergeCell ref="K339:K341"/>
    <mergeCell ref="L339:L341"/>
    <mergeCell ref="M339:M341"/>
  </mergeCells>
  <phoneticPr fontId="2" type="noConversion"/>
  <dataValidations count="91">
    <dataValidation type="whole" allowBlank="1" showInputMessage="1" showErrorMessage="1" errorTitle="Klasifikacija" error="Gl. zavihek Classification ali zavihek Klasifikacija_x000d_" sqref="Z85:Z89 Z77:Z81 Z53 Z50:Z51 Z69:Z70 Z46:Z48 Z66:Z67 Z40 Z92:Z98">
      <formula1>1</formula1>
      <formula2>12</formula2>
    </dataValidation>
    <dataValidation type="decimal" allowBlank="1" showInputMessage="1" showErrorMessage="1" errorTitle="Stroški dela operaterja" error="decimalno število!" sqref="AD85:AE89 AD57:AE81 AD53:AE55 AB63:AB65 AD40:AE51 JJ240:JK256 TF240:TG256 ADB240:ADC256 AMX240:AMY256 AWT240:AWU256 BGP240:BGQ256 BQL240:BQM256 CAH240:CAI256 CKD240:CKE256 CTZ240:CUA256 DDV240:DDW256 DNR240:DNS256 DXN240:DXO256 EHJ240:EHK256 ERF240:ERG256 FBB240:FBC256 FKX240:FKY256 FUT240:FUU256 GEP240:GEQ256 GOL240:GOM256 GYH240:GYI256 HID240:HIE256 HRZ240:HSA256 IBV240:IBW256 ILR240:ILS256 IVN240:IVO256 JFJ240:JFK256 JPF240:JPG256 JZB240:JZC256 KIX240:KIY256 KST240:KSU256 LCP240:LCQ256 LML240:LMM256 LWH240:LWI256 MGD240:MGE256 MPZ240:MQA256 MZV240:MZW256 NJR240:NJS256 NTN240:NTO256 ODJ240:ODK256 ONF240:ONG256 OXB240:OXC256 PGX240:PGY256 PQT240:PQU256 QAP240:QAQ256 QKL240:QKM256 QUH240:QUI256 RED240:REE256 RNZ240:ROA256 RXV240:RXW256 SHR240:SHS256 SRN240:SRO256 TBJ240:TBK256 TLF240:TLG256 TVB240:TVC256 UEX240:UEY256 UOT240:UOU256 UYP240:UYQ256 VIL240:VIM256 VSH240:VSI256 WCD240:WCE256 WLZ240:WMA256 WVV240:WVW256 WVV1033:WVW1033 JJ664:JJ693 AD665:AD695 WWL696:WWM703 WVV742:WVW742 AD486:AE489 AD664:AE664 JJ556:JJ570 TF664:TF693 ADB664:ADB693 AMX664:AMX693 AWT664:AWT693 BGP664:BGP693 BQL664:BQL693 CAH664:CAH693 CKD664:CKD693 CTZ664:CTZ693 DDV664:DDV693 DNR664:DNR693 DXN664:DXN693 EHJ664:EHJ693 ERF664:ERF693 FBB664:FBB693 FKX664:FKX693 FUT664:FUT693 GEP664:GEP693 GOL664:GOL693 GYH664:GYH693 HID664:HID693 HRZ664:HRZ693 IBV664:IBV693 ILR664:ILR693 IVN664:IVN693 JFJ664:JFJ693 JPF664:JPF693 JZB664:JZB693 KIX664:KIX693 KST664:KST693 LCP664:LCP693 LML664:LML693 LWH664:LWH693 MGD664:MGD693 MPZ664:MPZ693 MZV664:MZV693 NJR664:NJR693 NTN664:NTN693 ODJ664:ODJ693 ONF664:ONF693 OXB664:OXB693 PGX664:PGX693 PQT664:PQT693 QAP664:QAP693 QKL664:QKL693 QUH664:QUH693 RED664:RED693 RNZ664:RNZ693 RXV664:RXV693 SHR664:SHR693 SRN664:SRN693 TBJ664:TBJ693 TLF664:TLF693 TVB664:TVB693 UEX664:UEX693 UOT664:UOT693 UYP664:UYP693 VIL664:VIL693 VSH664:VSH693 WCD664:WCD693 WLZ664:WLZ693 AD123 WVV97:WVW98 WLZ97:WMA98 WCD97:WCE98 VSH97:VSI98 VIL97:VIM98 UYP97:UYQ98 UOT97:UOU98 UEX97:UEY98 TVB97:TVC98 TLF97:TLG98 TBJ97:TBK98 SRN97:SRO98 SHR97:SHS98 RXV97:RXW98 RNZ97:ROA98 RED97:REE98 QUH97:QUI98 QKL97:QKM98 QAP97:QAQ98 PQT97:PQU98 PGX97:PGY98 OXB97:OXC98 ONF97:ONG98 ODJ97:ODK98 NTN97:NTO98 NJR97:NJS98 MZV97:MZW98 MPZ97:MQA98 MGD97:MGE98 LWH97:LWI98 LML97:LMM98 LCP97:LCQ98 KST97:KSU98 KIX97:KIY98 JZB97:JZC98 JPF97:JPG98 JFJ97:JFK98 IVN97:IVO98 ILR97:ILS98 IBV97:IBW98 HRZ97:HSA98 HID97:HIE98 GYH97:GYI98 GOL97:GOM98 GEP97:GEQ98 FUT97:FUU98 FKX97:FKY98 FBB97:FBC98 ERF97:ERG98 EHJ97:EHK98 DXN97:DXO98 DNR97:DNS98 DDV97:DDW98 CTZ97:CUA98 CKD97:CKE98 CAH97:CAI98 BQL97:BQM98 BGP97:BGQ98 AWT97:AWU98 AMX97:AMY98 ADB97:ADC98 TF97:TG98 JJ97:JK98 AD91:AE98 AD240:AE258 WCD502:WCE511 AD99:AD100 AD102:AD106 AD108:AD120 AD571:AE575 WVV664:WVV693 AD556:AD570 JJ571:JK575 TF571:TG575 ADB571:ADC575 AMX571:AMY575 AWT571:AWU575 BGP571:BGQ575 BQL571:BQM575 CAH571:CAI575 CKD571:CKE575 CTZ571:CUA575 DDV571:DDW575 DNR571:DNS575 DXN571:DXO575 EHJ571:EHK575 ERF571:ERG575 FBB571:FBC575 FKX571:FKY575 FUT571:FUU575 GEP571:GEQ575 GOL571:GOM575 GYH571:GYI575 HID571:HIE575 HRZ571:HSA575 IBV571:IBW575 ILR571:ILS575 IVN571:IVO575 JFJ571:JFK575 JPF571:JPG575 JZB571:JZC575 KIX571:KIY575 KST571:KSU575 LCP571:LCQ575 LML571:LMM575 LWH571:LWI575 MGD571:MGE575 MPZ571:MQA575 MZV571:MZW575 NJR571:NJS575 NTN571:NTO575 ODJ571:ODK575 ONF571:ONG575 OXB571:OXC575 PGX571:PGY575 PQT571:PQU575 QAP571:QAQ575 QKL571:QKM575 QUH571:QUI575 RED571:REE575 RNZ571:ROA575 RXV571:RXW575 SHR571:SHS575 SRN571:SRO575 TBJ571:TBK575 TLF571:TLG575 TVB571:TVC575 UEX571:UEY575 UOT571:UOU575 UYP571:UYQ575 VIL571:VIM575 VSH571:VSI575 WCD571:WCE575 WLZ571:WMA575 WVV571:WVW575 AD378:AE378 AD742:AE742 WLZ502:WMA511 JJ742:JK742 TF742:TG742 ADB742:ADC742 AMX742:AMY742 AWT742:AWU742 BGP742:BGQ742 BQL742:BQM742 CAH742:CAI742 CKD742:CKE742 CTZ742:CUA742 DDV742:DDW742 DNR742:DNS742 DXN742:DXO742 EHJ742:EHK742 ERF742:ERG742 FBB742:FBC742 FKX742:FKY742 FUT742:FUU742 GEP742:GEQ742 GOL742:GOM742 GYH742:GYI742 HID742:HIE742 HRZ742:HSA742 IBV742:IBW742 ILR742:ILS742 IVN742:IVO742 JFJ742:JFK742 JPF742:JPG742 JZB742:JZC742 KIX742:KIY742 KST742:KSU742 LCP742:LCQ742 LML742:LMM742 LWH742:LWI742 MGD742:MGE742 MPZ742:MQA742 MZV742:MZW742 NJR742:NJS742 NTN742:NTO742 ODJ742:ODK742 ONF742:ONG742 OXB742:OXC742 PGX742:PGY742 PQT742:PQU742 QAP742:QAQ742 QKL742:QKM742 QUH742:QUI742 RED742:REE742 RNZ742:ROA742 RXV742:RXW742 SHR742:SHS742 SRN742:SRO742 TBJ742:TBK742 TLF742:TLG742 TVB742:TVC742 UEX742:UEY742 UOT742:UOU742 UYP742:UYQ742 VIL742:VIM742 VSH742:VSI742 WCD742:WCE742 WLZ742:WMA742 AD770:AE783 AD1033:AE1033 JJ1033:JK1033 TF1033:TG1033 ADB1033:ADC1033 AMX1033:AMY1033 AWT1033:AWU1033 BGP1033:BGQ1033 BQL1033:BQM1033 CAH1033:CAI1033 CKD1033:CKE1033 CTZ1033:CUA1033 DDV1033:DDW1033 DNR1033:DNS1033 DXN1033:DXO1033 EHJ1033:EHK1033 ERF1033:ERG1033 FBB1033:FBC1033 FKX1033:FKY1033 FUT1033:FUU1033 GEP1033:GEQ1033 GOL1033:GOM1033 GYH1033:GYI1033 HID1033:HIE1033 HRZ1033:HSA1033 IBV1033:IBW1033 ILR1033:ILS1033 IVN1033:IVO1033 JFJ1033:JFK1033 JPF1033:JPG1033 JZB1033:JZC1033 KIX1033:KIY1033 KST1033:KSU1033 LCP1033:LCQ1033 LML1033:LMM1033 LWH1033:LWI1033 MGD1033:MGE1033 MPZ1033:MQA1033 MZV1033:MZW1033 NJR1033:NJS1033 NTN1033:NTO1033 ODJ1033:ODK1033 ONF1033:ONG1033 OXB1033:OXC1033 PGX1033:PGY1033 PQT1033:PQU1033 QAP1033:QAQ1033 QKL1033:QKM1033 QUH1033:QUI1033 RED1033:REE1033 RNZ1033:ROA1033 RXV1033:RXW1033 SHR1033:SHS1033 SRN1033:SRO1033 TBJ1033:TBK1033 TLF1033:TLG1033 TVB1033:TVC1033 UEX1033:UEY1033 UOT1033:UOU1033 UYP1033:UYQ1033 VIL1033:VIM1033 VSH1033:VSI1033 WCD1033:WCE1033 WLZ1033:WMA1033 WWL11:WWM38 VSH502:VSI511 VIL502:VIM511 UYP502:UYQ511 UOT502:UOU511 UEX502:UEY511 TVB502:TVC511 TLF502:TLG511 TBJ502:TBK511 SRN502:SRO511 SHR502:SHS511 RXV502:RXW511 RNZ502:ROA511 RED502:REE511 QUH502:QUI511 QKL502:QKM511 QAP502:QAQ511 PQT502:PQU511 PGX502:PGY511 OXB502:OXC511 ONF502:ONG511 ODJ502:ODK511 NTN502:NTO511 NJR502:NJS511 MZV502:MZW511 MPZ502:MQA511 MGD502:MGE511 LWH502:LWI511 LML502:LMM511 LCP502:LCQ511 KST502:KSU511 KIX502:KIY511 JZB502:JZC511 JPF502:JPG511 JFJ502:JFK511 IVN502:IVO511 ILR502:ILS511 IBV502:IBW511 HRZ502:HSA511 HID502:HIE511 GYH502:GYI511 GOL502:GOM511 GEP502:GEQ511 FUT502:FUU511 FKX502:FKY511 FBB502:FBC511 ERF502:ERG511 EHJ502:EHK511 DXN502:DXO511 DNR502:DNS511 DDV502:DDW511 CTZ502:CUA511 CKD502:CKE511 CAH502:CAI511 BQL502:BQM511 BGP502:BGQ511 AWT502:AWU511 AMX502:AMY511 ADB502:ADC511 TF502:TG511 JJ502:JK511 WVV502:WVW511 AD276:AE280 AD269:AE271 JJ267:JK271 WVV267:WVW271 WLZ267:WMA271 WCD267:WCE271 VSH267:VSI271 VIL267:VIM271 UYP267:UYQ271 UOT267:UOU271 UEX267:UEY271 TVB267:TVC271 TLF267:TLG271 TBJ267:TBK271 SRN267:SRO271 SHR267:SHS271 RXV267:RXW271 RNZ267:ROA271 RED267:REE271 QUH267:QUI271 QKL267:QKM271 QAP267:QAQ271 PQT267:PQU271 PGX267:PGY271 OXB267:OXC271 ONF267:ONG271 ODJ267:ODK271 NTN267:NTO271 NJR267:NJS271 MZV267:MZW271 MPZ267:MQA271 MGD267:MGE271 LWH267:LWI271 LML267:LMM271 LCP267:LCQ271 KST267:KSU271 KIX267:KIY271 JZB267:JZC271 JPF267:JPG271 JFJ267:JFK271 IVN267:IVO271 ILR267:ILS271 IBV267:IBW271 HRZ267:HSA271 HID267:HIE271 GYH267:GYI271 GOL267:GOM271 GEP267:GEQ271 FUT267:FUU271 FKX267:FKY271 FBB267:FBC271 ERF267:ERG271 EHJ267:EHK271 DXN267:DXO271 DNR267:DNS271 DDV267:DDW271 CTZ267:CUA271 CKD267:CKE271 CAH267:CAI271 BQL267:BQM271 BGP267:BGQ271 AWT267:AWU271 AMX267:AMY271 ADB267:ADC271 TF267:TG271 WVV489:WVW494 JJ489:JK494 TF489:TG494 ADB489:ADC494 AMX489:AMY494 AWT489:AWU494 BGP489:BGQ494 BQL489:BQM494 CAH489:CAI494 CKD489:CKE494 CTZ489:CUA494 DDV489:DDW494 DNR489:DNS494 DXN489:DXO494 EHJ489:EHK494 ERF489:ERG494 FBB489:FBC494 FKX489:FKY494 FUT489:FUU494 GEP489:GEQ494 GOL489:GOM494 GYH489:GYI494 HID489:HIE494 HRZ489:HSA494 IBV489:IBW494 ILR489:ILS494 IVN489:IVO494 JFJ489:JFK494 JPF489:JPG494 JZB489:JZC494 KIX489:KIY494 KST489:KSU494 LCP489:LCQ494 LML489:LMM494 LWH489:LWI494 MGD489:MGE494 MPZ489:MQA494 MZV489:MZW494 NJR489:NJS494 NTN489:NTO494 ODJ489:ODK494 ONF489:ONG494 OXB489:OXC494 PGX489:PGY494 PQT489:PQU494 QAP489:QAQ494 QKL489:QKM494 QUH489:QUI494 RED489:REE494 RNZ489:ROA494 RXV489:RXW494 SHR489:SHS494 SRN489:SRO494 TBJ489:TBK494 TLF489:TLG494 TVB489:TVC494 UEX489:UEY494 UOT489:UOU494 UYP489:UYQ494 VIL489:VIM494 VSH489:VSI494 WCD489:WCE494 WLZ489:WMA494 AD491:AE494 AD502:AE511 AD11:AE38 JZ11:KA38 TV11:TW38 ADR11:ADS38 ANN11:ANO38 AXJ11:AXK38 BHF11:BHG38 BRB11:BRC38 CAX11:CAY38 CKT11:CKU38 CUP11:CUQ38 DEL11:DEM38 DOH11:DOI38 DYD11:DYE38 EHZ11:EIA38 ERV11:ERW38 FBR11:FBS38 FLN11:FLO38 FVJ11:FVK38 GFF11:GFG38 GPB11:GPC38 GYX11:GYY38 HIT11:HIU38 HSP11:HSQ38 ICL11:ICM38 IMH11:IMI38 IWD11:IWE38 JFZ11:JGA38 JPV11:JPW38 JZR11:JZS38 KJN11:KJO38 KTJ11:KTK38 LDF11:LDG38 LNB11:LNC38 LWX11:LWY38 MGT11:MGU38 MQP11:MQQ38 NAL11:NAM38 NKH11:NKI38 NUD11:NUE38 ODZ11:OEA38 ONV11:ONW38 OXR11:OXS38 PHN11:PHO38 PRJ11:PRK38 QBF11:QBG38 QLB11:QLC38 QUX11:QUY38 RET11:REU38 ROP11:ROQ38 RYL11:RYM38 SIH11:SII38 SSD11:SSE38 TBZ11:TCA38 TLV11:TLW38 TVR11:TVS38 UFN11:UFO38 UPJ11:UPK38 UZF11:UZG38 VJB11:VJC38 VSX11:VSY38 WCT11:WCU38 WMP11:WMQ38 AE99:AE129 AD130:AE221 JZ130:KA221 TV130:TW221 ADR130:ADS221 ANN130:ANO221 AXJ130:AXK221 BHF130:BHG221 BRB130:BRC221 CAX130:CAY221 CKT130:CKU221 CUP130:CUQ221 DEL130:DEM221 DOH130:DOI221 DYD130:DYE221 EHZ130:EIA221 ERV130:ERW221 FBR130:FBS221 FLN130:FLO221 FVJ130:FVK221 GFF130:GFG221 GPB130:GPC221 GYX130:GYY221 HIT130:HIU221 HSP130:HSQ221 ICL130:ICM221 IMH130:IMI221 IWD130:IWE221 JFZ130:JGA221 JPV130:JPW221 JZR130:JZS221 KJN130:KJO221 KTJ130:KTK221 LDF130:LDG221 LNB130:LNC221 LWX130:LWY221 MGT130:MGU221 MQP130:MQQ221 NAL130:NAM221 NKH130:NKI221 NUD130:NUE221 ODZ130:OEA221 ONV130:ONW221 OXR130:OXS221 PHN130:PHO221 PRJ130:PRK221 QBF130:QBG221 QLB130:QLC221 QUX130:QUY221 RET130:REU221 ROP130:ROQ221 RYL130:RYM221 SIH130:SII221 SSD130:SSE221 TBZ130:TCA221 TLV130:TLW221 TVR130:TVS221 UFN130:UFO221 UPJ130:UPK221 UZF130:UZG221 VJB130:VJC221 VSX130:VSY221 WCT130:WCU221 WMP130:WMQ221 WWL130:WWM221 JZ276:KA279 TV276:TW279 ADR276:ADS279 ANN276:ANO279 AXJ276:AXK279 BHF276:BHG279 BRB276:BRC279 CAX276:CAY279 CKT276:CKU279 CUP276:CUQ279 DEL276:DEM279 DOH276:DOI279 DYD276:DYE279 EHZ276:EIA279 ERV276:ERW279 FBR276:FBS279 FLN276:FLO279 FVJ276:FVK279 GFF276:GFG279 GPB276:GPC279 GYX276:GYY279 HIT276:HIU279 HSP276:HSQ279 ICL276:ICM279 IMH276:IMI279 IWD276:IWE279 JFZ276:JGA279 JPV276:JPW279 JZR276:JZS279 KJN276:KJO279 KTJ276:KTK279 LDF276:LDG279 LNB276:LNC279 LWX276:LWY279 MGT276:MGU279 MQP276:MQQ279 NAL276:NAM279 NKH276:NKI279 NUD276:NUE279 ODZ276:OEA279 ONV276:ONW279 OXR276:OXS279 PHN276:PHO279 PRJ276:PRK279 QBF276:QBG279 QLB276:QLC279 QUX276:QUY279 RET276:REU279 ROP276:ROQ279 RYL276:RYM279 SIH276:SII279 SSD276:SSE279 TBZ276:TCA279 TLV276:TLW279 TVR276:TVS279 UFN276:UFO279 UPJ276:UPK279 UZF276:UZG279 VJB276:VJC279 VSX276:VSY279 WCT276:WCU279 WMP276:WMQ279 WWL276:WWM279 AD513:AE541 AD550:AE551 JZ550:KA551 TV550:TW551 ADR550:ADS551 ANN550:ANO551 AXJ550:AXK551 BHF550:BHG551 BRB550:BRC551 CAX550:CAY551 CKT550:CKU551 CUP550:CUQ551 DEL550:DEM551 DOH550:DOI551 DYD550:DYE551 EHZ550:EIA551 ERV550:ERW551 FBR550:FBS551 FLN550:FLO551 FVJ550:FVK551 GFF550:GFG551 GPB550:GPC551 GYX550:GYY551 HIT550:HIU551 HSP550:HSQ551 ICL550:ICM551 IMH550:IMI551 IWD550:IWE551 JFZ550:JGA551 JPV550:JPW551 JZR550:JZS551 KJN550:KJO551 KTJ550:KTK551 LDF550:LDG551 LNB550:LNC551 LWX550:LWY551 MGT550:MGU551 MQP550:MQQ551 NAL550:NAM551 NKH550:NKI551 NUD550:NUE551 ODZ550:OEA551 ONV550:ONW551 OXR550:OXS551 PHN550:PHO551 PRJ550:PRK551 QBF550:QBG551 QLB550:QLC551 QUX550:QUY551 RET550:REU551 ROP550:ROQ551 RYL550:RYM551 SIH550:SII551 SSD550:SSE551 TBZ550:TCA551 TLV550:TLW551 TVR550:TVS551 UFN550:UFO551 UPJ550:UPK551 UZF550:UZG551 VJB550:VJC551 VSX550:VSY551 WCT550:WCU551 WMP550:WMQ551 WWL550:WWM551 JZ514:KA541 TV514:TW541 ADR514:ADS541 ANN514:ANO541 AXJ514:AXK541 BHF514:BHG541 BRB514:BRC541 CAX514:CAY541 CKT514:CKU541 CUP514:CUQ541 DEL514:DEM541 DOH514:DOI541 DYD514:DYE541 EHZ514:EIA541 ERV514:ERW541 FBR514:FBS541 FLN514:FLO541 FVJ514:FVK541 GFF514:GFG541 GPB514:GPC541 GYX514:GYY541 HIT514:HIU541 HSP514:HSQ541 ICL514:ICM541 IMH514:IMI541 IWD514:IWE541 JFZ514:JGA541 JPV514:JPW541 JZR514:JZS541 KJN514:KJO541 KTJ514:KTK541 LDF514:LDG541 LNB514:LNC541 LWX514:LWY541 MGT514:MGU541 MQP514:MQQ541 NAL514:NAM541 NKH514:NKI541 NUD514:NUE541 ODZ514:OEA541 ONV514:ONW541 OXR514:OXS541 PHN514:PHO541 PRJ514:PRK541 QBF514:QBG541 QLB514:QLC541 QUX514:QUY541 RET514:REU541 ROP514:ROQ541 RYL514:RYM541 SIH514:SII541 SSD514:SSE541 TBZ514:TCA541 TLV514:TLW541 TVR514:TVS541 UFN514:UFO541 UPJ514:UPK541 UZF514:UZG541 VJB514:VJC541 VSX514:VSY541 WCT514:WCU541 WMP514:WMQ541 WWL514:WWM541 WVV556:WVV570 WLZ556:WLZ570 WCD556:WCD570 VSH556:VSH570 VIL556:VIL570 UYP556:UYP570 UOT556:UOT570 UEX556:UEX570 TVB556:TVB570 TLF556:TLF570 TBJ556:TBJ570 SRN556:SRN570 SHR556:SHR570 RXV556:RXV570 RNZ556:RNZ570 RED556:RED570 QUH556:QUH570 QKL556:QKL570 QAP556:QAP570 PQT556:PQT570 PGX556:PGX570 OXB556:OXB570 ONF556:ONF570 ODJ556:ODJ570 NTN556:NTN570 NJR556:NJR570 MZV556:MZV570 MPZ556:MPZ570 MGD556:MGD570 LWH556:LWH570 LML556:LML570 LCP556:LCP570 KST556:KST570 KIX556:KIX570 JZB556:JZB570 JPF556:JPF570 JFJ556:JFJ570 IVN556:IVN570 ILR556:ILR570 IBV556:IBV570 HRZ556:HRZ570 HID556:HID570 GYH556:GYH570 GOL556:GOL570 GEP556:GEP570 FUT556:FUT570 FKX556:FKX570 FBB556:FBB570 ERF556:ERF570 EHJ556:EHJ570 DXN556:DXN570 DNR556:DNR570 DDV556:DDV570 CTZ556:CTZ570 CKD556:CKD570 CAH556:CAH570 BQL556:BQL570 BGP556:BGP570 AWT556:AWT570 AMX556:AMX570 ADB556:ADB570 TF556:TF570 WVV694:WVW695 WLZ694:WMA695 WCD694:WCE695 VSH694:VSI695 VIL694:VIM695 UYP694:UYQ695 UOT694:UOU695 UEX694:UEY695 TVB694:TVC695 TLF694:TLG695 TBJ694:TBK695 SRN694:SRO695 SHR694:SHS695 RXV694:RXW695 RNZ694:ROA695 RED694:REE695 QUH694:QUI695 QKL694:QKM695 QAP694:QAQ695 PQT694:PQU695 PGX694:PGY695 OXB694:OXC695 ONF694:ONG695 ODJ694:ODK695 NTN694:NTO695 NJR694:NJS695 MZV694:MZW695 MPZ694:MQA695 MGD694:MGE695 LWH694:LWI695 LML694:LMM695 LCP694:LCQ695 KST694:KSU695 KIX694:KIY695 JZB694:JZC695 JPF694:JPG695 JFJ694:JFK695 IVN694:IVO695 ILR694:ILS695 IBV694:IBW695 HRZ694:HSA695 HID694:HIE695 GYH694:GYI695 GOL694:GOM695 GEP694:GEQ695 FUT694:FUU695 FKX694:FKY695 FBB694:FBC695 ERF694:ERG695 EHJ694:EHK695 DXN694:DXO695 DNR694:DNS695 DDV694:DDW695 CTZ694:CUA695 CKD694:CKE695 CAH694:CAI695 BQL694:BQM695 BGP694:BGQ695 AWT694:AWU695 AMX694:AMY695 ADB694:ADC695 TF694:TG695 JJ694:JK695 AD704 JZ704 TV704 ADR704 ANN704 AXJ704 BHF704 BRB704 CAX704 CKT704 CUP704 DEL704 DOH704 DYD704 EHZ704 ERV704 FBR704 FLN704 FVJ704 GFF704 GPB704 GYX704 HIT704 HSP704 ICL704 IMH704 IWD704 JFZ704 JPV704 JZR704 KJN704 KTJ704 LDF704 LNB704 LWX704 MGT704 MQP704 NAL704 NKH704 NUD704 ODZ704 ONV704 OXR704 PHN704 PRJ704 QBF704 QLB704 QUX704 RET704 ROP704 RYL704 SIH704 SSD704 TBZ704 TLV704 TVR704 UFN704 UPJ704 UZF704 VJB704 VSX704 WCT704 WMP704 WWL704 AD696:AE703 JZ696:KA703 TV696:TW703 ADR696:ADS703 ANN696:ANO703 AXJ696:AXK703 BHF696:BHG703 BRB696:BRC703 CAX696:CAY703 CKT696:CKU703 CUP696:CUQ703 DEL696:DEM703 DOH696:DOI703 DYD696:DYE703 EHZ696:EIA703 ERV696:ERW703 FBR696:FBS703 FLN696:FLO703 FVJ696:FVK703 GFF696:GFG703 GPB696:GPC703 GYX696:GYY703 HIT696:HIU703 HSP696:HSQ703 ICL696:ICM703 IMH696:IMI703 IWD696:IWE703 JFZ696:JGA703 JPV696:JPW703 JZR696:JZS703 KJN696:KJO703 KTJ696:KTK703 LDF696:LDG703 LNB696:LNC703 LWX696:LWY703 MGT696:MGU703 MQP696:MQQ703 NAL696:NAM703 NKH696:NKI703 NUD696:NUE703 ODZ696:OEA703 ONV696:ONW703 OXR696:OXS703 PHN696:PHO703 PRJ696:PRK703 QBF696:QBG703 QLB696:QLC703 QUX696:QUY703 RET696:REU703 ROP696:ROQ703 RYL696:RYM703 SIH696:SII703 SSD696:SSE703 TBZ696:TCA703 TLV696:TLW703 TVR696:TVS703 UFN696:UFO703 UPJ696:UPK703 UZF696:UZG703 VJB696:VJC703 VSX696:VSY703 WCT696:WCU703 WMP696:WMQ703 WVV743:WVV746 WLZ743:WLZ746 WCD743:WCD746 VSH743:VSH746 VIL743:VIL746 UYP743:UYP746 UOT743:UOT746 UEX743:UEX746 TVB743:TVB746 TLF743:TLF746 TBJ743:TBJ746 SRN743:SRN746 SHR743:SHR746 RXV743:RXV746 RNZ743:RNZ746 RED743:RED746 QUH743:QUH746 QKL743:QKL746 QAP743:QAP746 PQT743:PQT746 PGX743:PGX746 OXB743:OXB746 ONF743:ONF746 ODJ743:ODJ746 NTN743:NTN746 NJR743:NJR746 MZV743:MZV746 MPZ743:MPZ746 MGD743:MGD746 LWH743:LWH746 LML743:LML746 LCP743:LCP746 KST743:KST746 KIX743:KIX746 JZB743:JZB746 JPF743:JPF746 JFJ743:JFJ746 IVN743:IVN746 ILR743:ILR746 IBV743:IBV746 HRZ743:HRZ746 HID743:HID746 GYH743:GYH746 GOL743:GOL746 GEP743:GEP746 FUT743:FUT746 FKX743:FKX746 FBB743:FBB746 ERF743:ERF746 EHJ743:EHJ746 DXN743:DXN746 DNR743:DNR746 DDV743:DDV746 CTZ743:CTZ746 CKD743:CKD746 CAH743:CAH746 BQL743:BQL746 BGP743:BGP746 AWT743:AWT746 AMX743:AMX746 ADB743:ADB746 TF743:TF746 AD743:AD754 JJ743:JJ746 JZ747:JZ754 TV747:TV754 ADR747:ADR754 ANN747:ANN754 AXJ747:AXJ754 BHF747:BHF754 BRB747:BRB754 CAX747:CAX754 CKT747:CKT754 CUP747:CUP754 DEL747:DEL754 DOH747:DOH754 DYD747:DYD754 EHZ747:EHZ754 ERV747:ERV754 FBR747:FBR754 FLN747:FLN754 FVJ747:FVJ754 GFF747:GFF754 GPB747:GPB754 GYX747:GYX754 HIT747:HIT754 HSP747:HSP754 ICL747:ICL754 IMH747:IMH754 IWD747:IWD754 JFZ747:JFZ754 JPV747:JPV754 JZR747:JZR754 KJN747:KJN754 KTJ747:KTJ754 LDF747:LDF754 LNB747:LNB754 LWX747:LWX754 MGT747:MGT754 MQP747:MQP754 NAL747:NAL754 NKH747:NKH754 NUD747:NUD754 ODZ747:ODZ754 ONV747:ONV754 OXR747:OXR754 PHN747:PHN754 PRJ747:PRJ754 QBF747:QBF754 QLB747:QLB754 QUX747:QUX754 RET747:RET754 ROP747:ROP754 RYL747:RYL754 SIH747:SIH754 SSD747:SSD754 TBZ747:TBZ754 TLV747:TLV754 TVR747:TVR754 UFN747:UFN754 UPJ747:UPJ754 UZF747:UZF754 VJB747:VJB754 VSX747:VSX754 WCT747:WCT754 WMP747:WMP754 WWL747:WWL754 AE751:AE754 KA751:KA754 TW751:TW754 ADS751:ADS754 ANO751:ANO754 AXK751:AXK754 BHG751:BHG754 BRC751:BRC754 CAY751:CAY754 CKU751:CKU754 CUQ751:CUQ754 DEM751:DEM754 DOI751:DOI754 DYE751:DYE754 EIA751:EIA754 ERW751:ERW754 FBS751:FBS754 FLO751:FLO754 FVK751:FVK754 GFG751:GFG754 GPC751:GPC754 GYY751:GYY754 HIU751:HIU754 HSQ751:HSQ754 ICM751:ICM754 IMI751:IMI754 IWE751:IWE754 JGA751:JGA754 JPW751:JPW754 JZS751:JZS754 KJO751:KJO754 KTK751:KTK754 LDG751:LDG754 LNC751:LNC754 LWY751:LWY754 MGU751:MGU754 MQQ751:MQQ754 NAM751:NAM754 NKI751:NKI754 NUE751:NUE754 OEA751:OEA754 ONW751:ONW754 OXS751:OXS754 PHO751:PHO754 PRK751:PRK754 QBG751:QBG754 QLC751:QLC754 QUY751:QUY754 REU751:REU754 ROQ751:ROQ754 RYM751:RYM754 SII751:SII754 SSE751:SSE754 TCA751:TCA754 TLW751:TLW754 TVS751:TVS754 UFO751:UFO754 UPK751:UPK754 UZG751:UZG754 VJC751:VJC754 VSY751:VSY754 WCU751:WCU754 WMQ751:WMQ754 WWM751:WWM754 AE747 KA747 TW747 ADS747 ANO747 AXK747 BHG747 BRC747 CAY747 CKU747 CUQ747 DEM747 DOI747 DYE747 EIA747 ERW747 FBS747 FLO747 FVK747 GFG747 GPC747 GYY747 HIU747 HSQ747 ICM747 IMI747 IWE747 JGA747 JPW747 JZS747 KJO747 KTK747 LDG747 LNC747 LWY747 MGU747 MQQ747 NAM747 NKI747 NUE747 OEA747 ONW747 OXS747 PHO747 PRK747 QBG747 QLC747 QUY747 REU747 ROQ747 RYM747 SII747 SSE747 TCA747 TLW747 TVS747 UFO747 UPK747 UZG747 VJC747 VSY747 WCU747 WMQ747 WWM747 AE749 KA749 TW749 ADS749 ANO749 AXK749 BHG749 BRC749 CAY749 CKU749 CUQ749 DEM749 DOI749 DYE749 EIA749 ERW749 FBS749 FLO749 FVK749 GFG749 GPC749 GYY749 HIU749 HSQ749 ICM749 IMI749 IWE749 JGA749 JPW749 JZS749 KJO749 KTK749 LDG749 LNC749 LWY749 MGU749 MQQ749 NAM749 NKI749 NUE749 OEA749 ONW749 OXS749 PHO749 PRK749 QBG749 QLC749 QUY749 REU749 ROQ749 RYM749 SII749 SSE749 TCA749 TLW749 TVS749 UFO749 UPK749 UZG749 VJC749 VSY749 WCU749 WMQ749 WWM749 AD755:AE767 JZ755:KA767 TV755:TW767 ADR755:ADS767 ANN755:ANO767 AXJ755:AXK767 BHF755:BHG767 BRB755:BRC767 CAX755:CAY767 CKT755:CKU767 CUP755:CUQ767 DEL755:DEM767 DOH755:DOI767 DYD755:DYE767 EHZ755:EIA767 ERV755:ERW767 FBR755:FBS767 FLN755:FLO767 FVJ755:FVK767 GFF755:GFG767 GPB755:GPC767 GYX755:GYY767 HIT755:HIU767 HSP755:HSQ767 ICL755:ICM767 IMH755:IMI767 IWD755:IWE767 JFZ755:JGA767 JPV755:JPW767 JZR755:JZS767 KJN755:KJO767 KTJ755:KTK767 LDF755:LDG767 LNB755:LNC767 LWX755:LWY767 MGT755:MGU767 MQP755:MQQ767 NAL755:NAM767 NKH755:NKI767 NUD755:NUE767 ODZ755:OEA767 ONV755:ONW767 OXR755:OXS767 PHN755:PHO767 PRJ755:PRK767 QBF755:QBG767 QLB755:QLC767 QUX755:QUY767 RET755:REU767 ROP755:ROQ767 RYL755:RYM767 SIH755:SII767 SSD755:SSE767 TBZ755:TCA767 TLV755:TLW767 TVR755:TVS767 UFN755:UFO767 UPJ755:UPK767 UZF755:UZG767 VJB755:VJC767 VSX755:VSY767 WCT755:WCU767 WMP755:WMQ767 WWL755:WWM767 JJ770:JK781 TF770:TG781 ADB770:ADC781 AMX770:AMY781 AWT770:AWU781 BGP770:BGQ781 BQL770:BQM781 CAH770:CAI781 CKD770:CKE781 CTZ770:CUA781 DDV770:DDW781 DNR770:DNS781 DXN770:DXO781 EHJ770:EHK781 ERF770:ERG781 FBB770:FBC781 FKX770:FKY781 FUT770:FUU781 GEP770:GEQ781 GOL770:GOM781 GYH770:GYI781 HID770:HIE781 HRZ770:HSA781 IBV770:IBW781 ILR770:ILS781 IVN770:IVO781 JFJ770:JFK781 JPF770:JPG781 JZB770:JZC781 KIX770:KIY781 KST770:KSU781 LCP770:LCQ781 LML770:LMM781 LWH770:LWI781 MGD770:MGE781 MPZ770:MQA781 MZV770:MZW781 NJR770:NJS781 NTN770:NTO781 ODJ770:ODK781 ONF770:ONG781 OXB770:OXC781 PGX770:PGY781 PQT770:PQU781 QAP770:QAQ781 QKL770:QKM781 QUH770:QUI781 RED770:REE781 RNZ770:ROA781 RXV770:RXW781 SHR770:SHS781 SRN770:SRO781 TBJ770:TBK781 TLF770:TLG781 TVB770:TVC781 UEX770:UEY781 UOT770:UOU781 UYP770:UYQ781 VIL770:VIM781 VSH770:VSI781 WCD770:WCE781 WLZ770:WMA781 WVV770:WVW781">
      <formula1>0</formula1>
      <formula2>200</formula2>
    </dataValidation>
    <dataValidation type="whole" operator="greaterThanOrEqual" allowBlank="1" showInputMessage="1" showErrorMessage="1" errorTitle="Nabavna vrednost" error="celo število!" sqref="J89">
      <formula1>0</formula1>
      <formula2>0</formula2>
    </dataValidation>
    <dataValidation type="whole" operator="greaterThanOrEqual" allowBlank="1" showErrorMessage="1" errorTitle="Nabavna vrednost" error="celo število!" sqref="J52 J56 WVB290:WVB292 WLF290:WLF292 WBJ290:WBJ292 VRN290:VRN292 VHR290:VHR292 UXV290:UXV292 UNZ290:UNZ292 UED290:UED292 TUH290:TUH292 TKL290:TKL292 TAP290:TAP292 SQT290:SQT292 SGX290:SGX292 RXB290:RXB292 RNF290:RNF292 RDJ290:RDJ292 QTN290:QTN292 QJR290:QJR292 PZV290:PZV292 PPZ290:PPZ292 PGD290:PGD292 OWH290:OWH292 OML290:OML292 OCP290:OCP292 NST290:NST292 NIX290:NIX292 MZB290:MZB292 MPF290:MPF292 MFJ290:MFJ292 LVN290:LVN292 LLR290:LLR292 LBV290:LBV292 KRZ290:KRZ292 KID290:KID292 JYH290:JYH292 JOL290:JOL292 JEP290:JEP292 IUT290:IUT292 IKX290:IKX292 IBB290:IBB292 HRF290:HRF292 HHJ290:HHJ292 GXN290:GXN292 GNR290:GNR292 GDV290:GDV292 FTZ290:FTZ292 FKD290:FKD292 FAH290:FAH292 EQL290:EQL292 EGP290:EGP292 DWT290:DWT292 DMX290:DMX292 DDB290:DDB292 CTF290:CTF292 CJJ290:CJJ292 BZN290:BZN292 BPR290:BPR292 BFV290:BFV292 AVZ290:AVZ292 AMD290:AMD292 ACH290:ACH292 SL290:SL292 IP290:IP292 J290:J298 JF293:JF298 TB293:TB298 ACX293:ACX298 AMT293:AMT298 AWP293:AWP298 BGL293:BGL298 BQH293:BQH298 CAD293:CAD298 CJZ293:CJZ298 CTV293:CTV298 DDR293:DDR298 DNN293:DNN298 DXJ293:DXJ298 EHF293:EHF298 ERB293:ERB298 FAX293:FAX298 FKT293:FKT298 FUP293:FUP298 GEL293:GEL298 GOH293:GOH298 GYD293:GYD298 HHZ293:HHZ298 HRV293:HRV298 IBR293:IBR298 ILN293:ILN298 IVJ293:IVJ298 JFF293:JFF298 JPB293:JPB298 JYX293:JYX298 KIT293:KIT298 KSP293:KSP298 LCL293:LCL298 LMH293:LMH298 LWD293:LWD298 MFZ293:MFZ298 MPV293:MPV298 MZR293:MZR298 NJN293:NJN298 NTJ293:NTJ298 ODF293:ODF298 ONB293:ONB298 OWX293:OWX298 PGT293:PGT298 PQP293:PQP298 QAL293:QAL298 QKH293:QKH298 QUD293:QUD298 RDZ293:RDZ298 RNV293:RNV298 RXR293:RXR298 SHN293:SHN298 SRJ293:SRJ298 TBF293:TBF298 TLB293:TLB298 TUX293:TUX298 UET293:UET298 UOP293:UOP298 UYL293:UYL298 VIH293:VIH298 VSD293:VSD298 WBZ293:WBZ298 WLV293:WLV298 WVR293:WVR298">
      <formula1>0</formula1>
      <formula2>0</formula2>
    </dataValidation>
    <dataValidation type="whole" operator="greaterThanOrEqual" allowBlank="1" showInputMessage="1" showErrorMessage="1" errorTitle="Nabavna vrednost" error="celo število!" sqref="J78:J81 J57:J62 J69:J76 J53:J55 J88 J85:J86 J47:J51 J40:J45 J101:J128 J91:J99 WLF489:WLF490 WBJ489:WBJ490 VRN489:VRN490 VHR489:VHR490 UXV489:UXV490 UNZ489:UNZ490 UED489:UED490 TUH489:TUH490 TKL489:TKL490 TAP489:TAP490 SQT489:SQT490 SGX489:SGX490 RXB489:RXB490 RNF489:RNF490 RDJ489:RDJ490 QTN489:QTN490 QJR489:QJR490 PZV489:PZV490 PPZ489:PPZ490 PGD489:PGD490 OWH489:OWH490 OML489:OML490 OCP489:OCP490 NST489:NST490 NIX489:NIX490 MZB489:MZB490 MPF489:MPF490 MFJ489:MFJ490 LVN489:LVN490 LLR489:LLR490 LBV489:LBV490 KRZ489:KRZ490 KID489:KID490 JYH489:JYH490 JOL489:JOL490 JEP489:JEP490 IUT489:IUT490 IKX489:IKX490 IBB489:IBB490 HRF489:HRF490 HHJ489:HHJ490 GXN489:GXN490 GNR489:GNR490 GDV489:GDV490 FTZ489:FTZ490 FKD489:FKD490 FAH489:FAH490 EQL489:EQL490 EGP489:EGP490 DWT489:DWT490 DMX489:DMX490 DDB489:DDB490 CTF489:CTF490 CJJ489:CJJ490 BZN489:BZN490 BPR489:BPR490 BFV489:BFV490 AVZ489:AVZ490 AMD489:AMD490 ACH489:ACH490 SL489:SL490 IP489:IP490 WVB489:WVB490 WBJ502:WBJ511 VRN502:VRN511 VHR502:VHR511 UXV502:UXV511 UNZ502:UNZ511 UED502:UED511 TUH502:TUH511 TKL502:TKL511 TAP502:TAP511 SQT502:SQT511 SGX502:SGX511 RXB502:RXB511 RNF502:RNF511 RDJ502:RDJ511 QTN502:QTN511 QJR502:QJR511 PZV502:PZV511 PPZ502:PPZ511 PGD502:PGD511 OWH502:OWH511 OML502:OML511 OCP502:OCP511 NST502:NST511 NIX502:NIX511 MZB502:MZB511 MPF502:MPF511 MFJ502:MFJ511 LVN502:LVN511 LLR502:LLR511 LBV502:LBV511 KRZ502:KRZ511 KID502:KID511 JYH502:JYH511 JOL502:JOL511 JEP502:JEP511 IUT502:IUT511 IKX502:IKX511 IBB502:IBB511 HRF502:HRF511 HHJ502:HHJ511 GXN502:GXN511 GNR502:GNR511 GDV502:GDV511 FTZ502:FTZ511 FKD502:FKD511 FAH502:FAH511 EQL502:EQL511 EGP502:EGP511 DWT502:DWT511 DMX502:DMX511 DDB502:DDB511 CTF502:CTF511 CJJ502:CJJ511 BZN502:BZN511 BPR502:BPR511 BFV502:BFV511 AVZ502:AVZ511 AMD502:AMD511 ACH502:ACH511 SL502:SL511 IP502:IP511 J502:J511 WVB502:WVB511 RUE623:RUE661 RKI623:RKI661 RAM623:RAM661 QQQ623:QQQ661 QGU623:QGU661 PWY623:PWY661 PNC623:PNC661 PDG623:PDG661 OTK623:OTK661 OJO623:OJO661 NZS623:NZS661 NPW623:NPW661 NGA623:NGA661 MWE623:MWE661 MMI623:MMI661 MCM623:MCM661 LSQ623:LSQ661 LIU623:LIU661 KYY623:KYY661 KPC623:KPC661 KFG623:KFG661 JVK623:JVK661 JLO623:JLO661 JBS623:JBS661 IRW623:IRW661 IIA623:IIA661 HYE623:HYE661 HOI623:HOI661 HEM623:HEM661 GUQ623:GUQ661 GKU623:GKU661 GAY623:GAY661 FRC623:FRC661 FHG623:FHG661 EXK623:EXK661 ENO623:ENO661 EDS623:EDS661 DTW623:DTW661 DKA623:DKA661 DAE623:DAE661 CQI623:CQI661 CGM623:CGM661 BWQ623:BWQ661 BMU623:BMU661 BCY623:BCY661 ATC623:ATC661 AJG623:AJG661 ZK623:ZK661 PO623:PO661 FS623:FS661 J623:J661 SNW623:SNW661 J613:J621 FS613:FS621 PO613:PO621 ZK613:ZK621 AJG613:AJG621 ATC613:ATC621 BCY613:BCY621 BMU613:BMU621 BWQ613:BWQ621 CGM613:CGM621 CQI613:CQI621 DAE613:DAE621 DKA613:DKA621 DTW613:DTW621 EDS613:EDS621 ENO613:ENO621 EXK613:EXK621 FHG613:FHG621 FRC613:FRC621 GAY613:GAY621 GKU613:GKU621 GUQ613:GUQ621 HEM613:HEM621 HOI613:HOI621 HYE613:HYE621 IIA613:IIA621 IRW613:IRW621 JBS613:JBS621 JLO613:JLO621 JVK613:JVK621 KFG613:KFG621 KPC613:KPC621 KYY613:KYY621 LIU613:LIU621 LSQ613:LSQ621 MCM613:MCM621 MMI613:MMI621 MWE613:MWE621 NGA613:NGA621 NPW613:NPW621 NZS613:NZS621 OJO613:OJO621 OTK613:OTK621 PDG613:PDG621 PNC613:PNC621 PWY613:PWY621 QGU613:QGU621 QQQ613:QQQ621 RAM613:RAM621 RKI613:RKI621 RUE613:RUE621 SEA613:SEA621 SNW613:SNW621 WLF502:WLF511 SEA623:SEA661 J494 IP494 SL494 ACH494 AMD494 AVZ494 BFV494 BPR494 BZN494 CJJ494 CTF494 DDB494 DMX494 DWT494 EGP494 EQL494 FAH494 FKD494 FTZ494 GDV494 GNR494 GXN494 HHJ494 HRF494 IBB494 IKX494 IUT494 JEP494 JOL494 JYH494 KID494 KRZ494 LBV494 LLR494 LVN494 MFJ494 MPF494 MZB494 NIX494 NST494 OCP494 OML494 OWH494 PGD494 PPZ494 PZV494 QJR494 QTN494 RDJ494 RNF494 RXB494 SGX494 SQT494 TAP494 TKL494 TUH494 UED494 UNZ494 UXV494 VHR494 VRN494 WBJ494 WLF494 WVB494">
      <formula1>0</formula1>
    </dataValidation>
    <dataValidation type="whole" allowBlank="1" showErrorMessage="1" errorTitle="Leto" error="celo število" sqref="H52 H56 WUZ290:WUZ292 WLD290:WLD292 WBH290:WBH292 VRL290:VRL292 VHP290:VHP292 UXT290:UXT292 UNX290:UNX292 UEB290:UEB292 TUF290:TUF292 TKJ290:TKJ292 TAN290:TAN292 SQR290:SQR292 SGV290:SGV292 RWZ290:RWZ292 RND290:RND292 RDH290:RDH292 QTL290:QTL292 QJP290:QJP292 PZT290:PZT292 PPX290:PPX292 PGB290:PGB292 OWF290:OWF292 OMJ290:OMJ292 OCN290:OCN292 NSR290:NSR292 NIV290:NIV292 MYZ290:MYZ292 MPD290:MPD292 MFH290:MFH292 LVL290:LVL292 LLP290:LLP292 LBT290:LBT292 KRX290:KRX292 KIB290:KIB292 JYF290:JYF292 JOJ290:JOJ292 JEN290:JEN292 IUR290:IUR292 IKV290:IKV292 IAZ290:IAZ292 HRD290:HRD292 HHH290:HHH292 GXL290:GXL292 GNP290:GNP292 GDT290:GDT292 FTX290:FTX292 FKB290:FKB292 FAF290:FAF292 EQJ290:EQJ292 EGN290:EGN292 DWR290:DWR292 DMV290:DMV292 DCZ290:DCZ292 CTD290:CTD292 CJH290:CJH292 BZL290:BZL292 BPP290:BPP292 BFT290:BFT292 AVX290:AVX292 AMB290:AMB292 ACF290:ACF292 SJ290:SJ292 IN290:IN292 H290:H299 JD293:JD299 SZ293:SZ299 ACV293:ACV299 AMR293:AMR299 AWN293:AWN299 BGJ293:BGJ299 BQF293:BQF299 CAB293:CAB299 CJX293:CJX299 CTT293:CTT299 DDP293:DDP299 DNL293:DNL299 DXH293:DXH299 EHD293:EHD299 EQZ293:EQZ299 FAV293:FAV299 FKR293:FKR299 FUN293:FUN299 GEJ293:GEJ299 GOF293:GOF299 GYB293:GYB299 HHX293:HHX299 HRT293:HRT299 IBP293:IBP299 ILL293:ILL299 IVH293:IVH299 JFD293:JFD299 JOZ293:JOZ299 JYV293:JYV299 KIR293:KIR299 KSN293:KSN299 LCJ293:LCJ299 LMF293:LMF299 LWB293:LWB299 MFX293:MFX299 MPT293:MPT299 MZP293:MZP299 NJL293:NJL299 NTH293:NTH299 ODD293:ODD299 OMZ293:OMZ299 OWV293:OWV299 PGR293:PGR299 PQN293:PQN299 QAJ293:QAJ299 QKF293:QKF299 QUB293:QUB299 RDX293:RDX299 RNT293:RNT299 RXP293:RXP299 SHL293:SHL299 SRH293:SRH299 TBD293:TBD299 TKZ293:TKZ299 TUV293:TUV299 UER293:UER299 UON293:UON299 UYJ293:UYJ299 VIF293:VIF299 VSB293:VSB299 WBX293:WBX299 WLT293:WLT299 WVP293:WVP299">
      <formula1>1900</formula1>
      <formula2>2020</formula2>
    </dataValidation>
    <dataValidation type="whole" allowBlank="1" showInputMessage="1" showErrorMessage="1" errorTitle="Leto" error="celo število" sqref="H85:H89 H66:H81 H53:H55 H57:H62 H40:H51 IN240:IN256 SJ240:SJ256 ACF240:ACF256 AMB240:AMB256 AVX240:AVX256 BFT240:BFT256 BPP240:BPP256 BZL240:BZL256 CJH240:CJH256 CTD240:CTD256 DCZ240:DCZ256 DMV240:DMV256 DWR240:DWR256 EGN240:EGN256 EQJ240:EQJ256 FAF240:FAF256 FKB240:FKB256 FTX240:FTX256 GDT240:GDT256 GNP240:GNP256 GXL240:GXL256 HHH240:HHH256 HRD240:HRD256 IAZ240:IAZ256 IKV240:IKV256 IUR240:IUR256 JEN240:JEN256 JOJ240:JOJ256 JYF240:JYF256 KIB240:KIB256 KRX240:KRX256 LBT240:LBT256 LLP240:LLP256 LVL240:LVL256 MFH240:MFH256 MPD240:MPD256 MYZ240:MYZ256 NIV240:NIV256 NSR240:NSR256 OCN240:OCN256 OMJ240:OMJ256 OWF240:OWF256 PGB240:PGB256 PPX240:PPX256 PZT240:PZT256 QJP240:QJP256 QTL240:QTL256 RDH240:RDH256 RND240:RND256 RWZ240:RWZ256 SGV240:SGV256 SQR240:SQR256 TAN240:TAN256 TKJ240:TKJ256 TUF240:TUF256 UEB240:UEB256 UNX240:UNX256 UXT240:UXT256 VHP240:VHP256 VRL240:VRL256 WBH240:WBH256 WLD240:WLD256 WUZ240:WUZ256 WUZ97:WUZ98 WLD97:WLD98 WBH97:WBH98 VRL97:VRL98 VHP97:VHP98 UXT97:UXT98 UNX97:UNX98 UEB97:UEB98 TUF97:TUF98 TKJ97:TKJ98 TAN97:TAN98 SQR97:SQR98 SGV97:SGV98 RWZ97:RWZ98 RND97:RND98 RDH97:RDH98 QTL97:QTL98 QJP97:QJP98 PZT97:PZT98 PPX97:PPX98 PGB97:PGB98 OWF97:OWF98 OMJ97:OMJ98 OCN97:OCN98 NSR97:NSR98 NIV97:NIV98 MYZ97:MYZ98 MPD97:MPD98 MFH97:MFH98 LVL97:LVL98 LLP97:LLP98 LBT97:LBT98 KRX97:KRX98 KIB97:KIB98 JYF97:JYF98 JOJ97:JOJ98 JEN97:JEN98 IUR97:IUR98 IKV97:IKV98 IAZ97:IAZ98 HRD97:HRD98 HHH97:HHH98 GXL97:GXL98 GNP97:GNP98 GDT97:GDT98 FTX97:FTX98 FKB97:FKB98 FAF97:FAF98 EQJ97:EQJ98 EGN97:EGN98 DWR97:DWR98 DMV97:DMV98 DCZ97:DCZ98 CTD97:CTD98 CJH97:CJH98 BZL97:BZL98 BPP97:BPP98 BFT97:BFT98 AVX97:AVX98 AMB97:AMB98 ACF97:ACF98 SJ97:SJ98 IN97:IN98 H91:H116 WLD489:WLD490 WBH489:WBH490 VRL489:VRL490 VHP489:VHP490 UXT489:UXT490 UNX489:UNX490 UEB489:UEB490 TUF489:TUF490 TKJ489:TKJ490 TAN489:TAN490 SQR489:SQR490 SGV489:SGV490 RWZ489:RWZ490 RND489:RND490 RDH489:RDH490 QTL489:QTL490 QJP489:QJP490 PZT489:PZT490 PPX489:PPX490 PGB489:PGB490 OWF489:OWF490 OMJ489:OMJ490 OCN489:OCN490 NSR489:NSR490 NIV489:NIV490 MYZ489:MYZ490 MPD489:MPD490 MFH489:MFH490 LVL489:LVL490 LLP489:LLP490 LBT489:LBT490 KRX489:KRX490 KIB489:KIB490 JYF489:JYF490 JOJ489:JOJ490 JEN489:JEN490 IUR489:IUR490 IKV489:IKV490 IAZ489:IAZ490 HRD489:HRD490 HHH489:HHH490 GXL489:GXL490 GNP489:GNP490 GDT489:GDT490 FTX489:FTX490 FKB489:FKB490 FAF489:FAF490 EQJ489:EQJ490 EGN489:EGN490 DWR489:DWR490 DMV489:DMV490 DCZ489:DCZ490 CTD489:CTD490 CJH489:CJH490 BZL489:BZL490 BPP489:BPP490 BFT489:BFT490 AVX489:AVX490 AMB489:AMB490 ACF489:ACF490 SJ489:SJ490 IN489:IN490 WUZ489:WUZ490 WBH502:WBH511 VRL502:VRL511 VHP502:VHP511 UXT502:UXT511 UNX502:UNX511 UEB502:UEB511 TUF502:TUF511 TKJ502:TKJ511 TAN502:TAN511 SQR502:SQR511 SGV502:SGV511 RWZ502:RWZ511 RND502:RND511 RDH502:RDH511 QTL502:QTL511 QJP502:QJP511 PZT502:PZT511 PPX502:PPX511 PGB502:PGB511 OWF502:OWF511 OMJ502:OMJ511 OCN502:OCN511 NSR502:NSR511 NIV502:NIV511 MYZ502:MYZ511 MPD502:MPD511 MFH502:MFH511 LVL502:LVL511 LLP502:LLP511 LBT502:LBT511 KRX502:KRX511 KIB502:KIB511 JYF502:JYF511 JOJ502:JOJ511 JEN502:JEN511 IUR502:IUR511 IKV502:IKV511 IAZ502:IAZ511 HRD502:HRD511 HHH502:HHH511 GXL502:GXL511 GNP502:GNP511 GDT502:GDT511 FTX502:FTX511 FKB502:FKB511 FAF502:FAF511 EQJ502:EQJ511 EGN502:EGN511 DWR502:DWR511 DMV502:DMV511 DCZ502:DCZ511 CTD502:CTD511 CJH502:CJH511 BZL502:BZL511 BPP502:BPP511 BFT502:BFT511 AVX502:AVX511 AMB502:AMB511 ACF502:ACF511 SJ502:SJ511 IN502:IN511 H502:H511 WUZ502:WUZ511 H240:H258 RUC623:RUC661 RKG623:RKG661 RAK623:RAK661 QQO623:QQO661 QGS623:QGS661 PWW623:PWW661 PNA623:PNA661 PDE623:PDE661 OTI623:OTI661 OJM623:OJM661 NZQ623:NZQ661 NPU623:NPU661 NFY623:NFY661 MWC623:MWC661 MMG623:MMG661 MCK623:MCK661 LSO623:LSO661 LIS623:LIS661 KYW623:KYW661 KPA623:KPA661 KFE623:KFE661 JVI623:JVI661 JLM623:JLM661 JBQ623:JBQ661 IRU623:IRU661 IHY623:IHY661 HYC623:HYC661 HOG623:HOG661 HEK623:HEK661 GUO623:GUO661 GKS623:GKS661 GAW623:GAW661 FRA623:FRA661 FHE623:FHE661 EXI623:EXI661 ENM623:ENM661 EDQ623:EDQ661 DTU623:DTU661 DJY623:DJY661 DAC623:DAC661 CQG623:CQG661 CGK623:CGK661 BWO623:BWO661 BMS623:BMS661 BCW623:BCW661 ATA623:ATA661 AJE623:AJE661 ZI623:ZI661 PM623:PM661 FQ623:FQ661 H623:H661 SNU623:SNU661 H613:H621 FQ613:FQ621 PM613:PM621 ZI613:ZI621 AJE613:AJE621 ATA613:ATA621 BCW613:BCW621 BMS613:BMS621 BWO613:BWO621 CGK613:CGK621 CQG613:CQG621 DAC613:DAC621 DJY613:DJY621 DTU613:DTU621 EDQ613:EDQ621 ENM613:ENM621 EXI613:EXI621 FHE613:FHE621 FRA613:FRA621 GAW613:GAW621 GKS613:GKS621 GUO613:GUO621 HEK613:HEK621 HOG613:HOG621 HYC613:HYC621 IHY613:IHY621 IRU613:IRU621 JBQ613:JBQ621 JLM613:JLM621 JVI613:JVI621 KFE613:KFE621 KPA613:KPA621 KYW613:KYW621 LIS613:LIS621 LSO613:LSO621 MCK613:MCK621 MMG613:MMG621 MWC613:MWC621 NFY613:NFY621 NPU613:NPU621 NZQ613:NZQ621 OJM613:OJM621 OTI613:OTI621 PDE613:PDE621 PNA613:PNA621 PWW613:PWW621 QGS613:QGS621 QQO613:QQO621 RAK613:RAK621 RKG613:RKG621 RUC613:RUC621 SDY613:SDY621 SNU613:SNU621 WLD502:WLD511 SDY623:SDY661 WUZ494 H494 IN494 SJ494 ACF494 AMB494 AVX494 BFT494 BPP494 BZL494 CJH494 CTD494 DCZ494 DMV494 DWR494 EGN494 EQJ494 FAF494 FKB494 FTX494 GDT494 GNP494 GXL494 HHH494 HRD494 IAZ494 IKV494 IUR494 JEN494 JOJ494 JYF494 KIB494 KRX494 LBT494 LLP494 LVL494 MFH494 MPD494 MYZ494 NIV494 NSR494 OCN494 OMJ494 OWF494 PGB494 PPX494 PZT494 QJP494 QTL494 RDH494 RND494 RWZ494 SGV494 SQR494 TAN494 TKJ494 TUF494 UEB494 UNX494 UXT494 VHP494 VRL494 WBH494 WLD494 H118:H129">
      <formula1>1900</formula1>
      <formula2>2020</formula2>
    </dataValidation>
    <dataValidation type="decimal" allowBlank="1" showInputMessage="1" showErrorMessage="1" errorTitle="Cena" error="mora biti enaka ali manjša od lastne cene" sqref="Q89">
      <formula1>0</formula1>
      <formula2>U89</formula2>
    </dataValidation>
    <dataValidation type="decimal" allowBlank="1" showErrorMessage="1" errorTitle="Cena" error="mora biti enaka ali manjša od lastne cene" sqref="Q56">
      <formula1>0</formula1>
      <formula2>U56</formula2>
    </dataValidation>
    <dataValidation type="decimal" errorStyle="warning" allowBlank="1" showInputMessage="1" showErrorMessage="1" errorTitle="Cena" error="mora biti enaka ali manjša od lastne cene" sqref="Q57:Q63 Q67:Q88 Q40:Q55 R107:T107 N101:O101 N107:O107 R101:T101 N105:O105 WVI489:WVI490 WLM489:WLM490 WBQ489:WBQ490 VRU489:VRU490 VHY489:VHY490 UYC489:UYC490 UOG489:UOG490 UEK489:UEK490 TUO489:TUO490 TKS489:TKS490 TAW489:TAW490 SRA489:SRA490 SHE489:SHE490 RXI489:RXI490 RNM489:RNM490 RDQ489:RDQ490 QTU489:QTU490 QJY489:QJY490 QAC489:QAC490 PQG489:PQG490 PGK489:PGK490 OWO489:OWO490 OMS489:OMS490 OCW489:OCW490 NTA489:NTA490 NJE489:NJE490 MZI489:MZI490 MPM489:MPM490 MFQ489:MFQ490 LVU489:LVU490 LLY489:LLY490 LCC489:LCC490 KSG489:KSG490 KIK489:KIK490 JYO489:JYO490 JOS489:JOS490 JEW489:JEW490 IVA489:IVA490 ILE489:ILE490 IBI489:IBI490 HRM489:HRM490 HHQ489:HHQ490 GXU489:GXU490 GNY489:GNY490 GEC489:GEC490 FUG489:FUG490 FKK489:FKK490 FAO489:FAO490 EQS489:EQS490 EGW489:EGW490 DXA489:DXA490 DNE489:DNE490 DDI489:DDI490 CTM489:CTM490 CJQ489:CJQ490 BZU489:BZU490 BPY489:BPY490 BGC489:BGC490 AWG489:AWG490 AMK489:AMK490 ACO489:ACO490 SS489:SS490 IW489:IW490 AMK502:AMK511 AWG502:AWG511 BGC502:BGC511 BPY502:BPY511 BZU502:BZU511 CJQ502:CJQ511 CTM502:CTM511 DDI502:DDI511 DNE502:DNE511 DXA502:DXA511 EGW502:EGW511 EQS502:EQS511 FAO502:FAO511 FKK502:FKK511 FUG502:FUG511 GEC502:GEC511 GNY502:GNY511 GXU502:GXU511 HHQ502:HHQ511 HRM502:HRM511 IBI502:IBI511 ILE502:ILE511 IVA502:IVA511 JEW502:JEW511 JOS502:JOS511 JYO502:JYO511 KIK502:KIK511 KSG502:KSG511 LCC502:LCC511 LLY502:LLY511 LVU502:LVU511 MFQ502:MFQ511 MPM502:MPM511 MZI502:MZI511 NJE502:NJE511 NTA502:NTA511 OCW502:OCW511 OMS502:OMS511 OWO502:OWO511 PGK502:PGK511 PQG502:PQG511 QAC502:QAC511 QJY502:QJY511 QTU502:QTU511 RDQ502:RDQ511 RNM502:RNM511 RXI502:RXI511 SHE502:SHE511 SRA502:SRA511 TAW502:TAW511 TKS502:TKS511 TUO502:TUO511 UEK502:UEK511 UOG502:UOG511 UYC502:UYC511 VHY502:VHY511 VRU502:VRU511 WBQ502:WBQ511 WLM502:WLM511 WVI502:WVI511 IW502:IW511 Q91:Q129 SS502:SS511 Q502:Q511 IW556:IW575 SS556:SS575 ACO556:ACO575 AMK556:AMK575 AWG556:AWG575 BGC556:BGC575 BPY556:BPY575 BZU556:BZU575 CJQ556:CJQ575 CTM556:CTM575 DDI556:DDI575 DNE556:DNE575 DXA556:DXA575 EGW556:EGW575 EQS556:EQS575 FAO556:FAO575 FKK556:FKK575 FUG556:FUG575 GEC556:GEC575 GNY556:GNY575 GXU556:GXU575 HHQ556:HHQ575 HRM556:HRM575 IBI556:IBI575 ILE556:ILE575 IVA556:IVA575 JEW556:JEW575 JOS556:JOS575 JYO556:JYO575 KIK556:KIK575 KSG556:KSG575 LCC556:LCC575 LLY556:LLY575 LVU556:LVU575 MFQ556:MFQ575 MPM556:MPM575 MZI556:MZI575 NJE556:NJE575 NTA556:NTA575 OCW556:OCW575 OMS556:OMS575 OWO556:OWO575 PGK556:PGK575 PQG556:PQG575 QAC556:QAC575 QJY556:QJY575 QTU556:QTU575 RDQ556:RDQ575 RNM556:RNM575 RXI556:RXI575 SHE556:SHE575 SRA556:SRA575 TAW556:TAW575 TKS556:TKS575 TUO556:TUO575 UEK556:UEK575 UOG556:UOG575 UYC556:UYC575 VHY556:VHY575 VRU556:VRU575 WBQ556:WBQ575 WLM556:WLM575 WVI556:WVI575 Q556:Q575 RUL623:RUL661 RKP623:RKP661 RAT623:RAT661 QQX623:QQX661 QHB623:QHB661 PXF623:PXF661 PNJ623:PNJ661 PDN623:PDN661 OTR623:OTR661 OJV623:OJV661 NZZ623:NZZ661 NQD623:NQD661 NGH623:NGH661 MWL623:MWL661 MMP623:MMP661 MCT623:MCT661 LSX623:LSX661 LJB623:LJB661 KZF623:KZF661 KPJ623:KPJ661 KFN623:KFN661 JVR623:JVR661 JLV623:JLV661 JBZ623:JBZ661 ISD623:ISD661 IIH623:IIH661 HYL623:HYL661 HOP623:HOP661 HET623:HET661 GUX623:GUX661 GLB623:GLB661 GBF623:GBF661 FRJ623:FRJ661 FHN623:FHN661 EXR623:EXR661 ENV623:ENV661 EDZ623:EDZ661 DUD623:DUD661 DKH623:DKH661 DAL623:DAL661 CQP623:CQP661 CGT623:CGT661 BWX623:BWX661 BNB623:BNB661 BDF623:BDF661 ATJ623:ATJ661 AJN623:AJN661 ZR623:ZR661 PV623:PV661 FZ623:FZ661 Q623:Q661 SOD623:SOD661 Q613:Q621 FZ613:FZ621 PV613:PV621 ZR613:ZR621 AJN613:AJN621 ATJ613:ATJ621 BDF613:BDF621 BNB613:BNB621 BWX613:BWX621 CGT613:CGT621 CQP613:CQP621 DAL613:DAL621 DKH613:DKH621 DUD613:DUD621 EDZ613:EDZ621 ENV613:ENV621 EXR613:EXR621 FHN613:FHN621 FRJ613:FRJ621 GBF613:GBF621 GLB613:GLB621 GUX613:GUX621 HET613:HET621 HOP613:HOP621 HYL613:HYL621 IIH613:IIH621 ISD613:ISD621 JBZ613:JBZ621 JLV613:JLV621 JVR613:JVR621 KFN613:KFN621 KPJ613:KPJ621 KZF613:KZF621 LJB613:LJB621 LSX613:LSX621 MCT613:MCT621 MMP613:MMP621 MWL613:MWL621 NGH613:NGH621 NQD613:NQD621 NZZ613:NZZ621 OJV613:OJV621 OTR613:OTR621 PDN613:PDN621 PNJ613:PNJ621 PXF613:PXF621 QHB613:QHB621 QQX613:QQX621 RAT613:RAT621 RKP613:RKP621 RUL613:RUL621 SEH613:SEH621 SOD613:SOD621 ACO502:ACO511 SEH623:SEH661 Q494 IW494 WVI494 WLM494 WBQ494 VRU494 VHY494 UYC494 UOG494 UEK494 TUO494 TKS494 TAW494 SRA494 SHE494 RXI494 RNM494 RDQ494 QTU494 QJY494 QAC494 PQG494 PGK494 OWO494 OMS494 OCW494 NTA494 NJE494 MZI494 MPM494 MFQ494 LVU494 LLY494 LCC494 KSG494 KIK494 JYO494 JOS494 JEW494 IVA494 ILE494 IBI494 HRM494 HHQ494 GXU494 GNY494 GEC494 FUG494 FKK494 FAO494 EQS494 EGW494 DXA494 DNE494 DDI494 CTM494 CJQ494 BZU494 BPY494 BGC494 AWG494 AMK494 ACO494 SS494 Q513:Q541 T539:U539 JP539:JQ539 TL539:TM539 ADH539:ADI539 AND539:ANE539 AWZ539:AXA539 BGV539:BGW539 BQR539:BQS539 CAN539:CAO539 CKJ539:CKK539 CUF539:CUG539 DEB539:DEC539 DNX539:DNY539 DXT539:DXU539 EHP539:EHQ539 ERL539:ERM539 FBH539:FBI539 FLD539:FLE539 FUZ539:FVA539 GEV539:GEW539 GOR539:GOS539 GYN539:GYO539 HIJ539:HIK539 HSF539:HSG539 ICB539:ICC539 ILX539:ILY539 IVT539:IVU539 JFP539:JFQ539 JPL539:JPM539 JZH539:JZI539 KJD539:KJE539 KSZ539:KTA539 LCV539:LCW539 LMR539:LMS539 LWN539:LWO539 MGJ539:MGK539 MQF539:MQG539 NAB539:NAC539 NJX539:NJY539 NTT539:NTU539 ODP539:ODQ539 ONL539:ONM539 OXH539:OXI539 PHD539:PHE539 PQZ539:PRA539 QAV539:QAW539 QKR539:QKS539 QUN539:QUO539 REJ539:REK539 ROF539:ROG539 RYB539:RYC539 SHX539:SHY539 SRT539:SRU539 TBP539:TBQ539 TLL539:TLM539 TVH539:TVI539 UFD539:UFE539 UOZ539:UPA539 UYV539:UYW539 VIR539:VIS539 VSN539:VSO539 WCJ539:WCK539 WMF539:WMG539 WWB539:WWC539 Q550:Q554 JM550:JM554 TI550:TI554 ADE550:ADE554 ANA550:ANA554 AWW550:AWW554 BGS550:BGS554 BQO550:BQO554 CAK550:CAK554 CKG550:CKG554 CUC550:CUC554 DDY550:DDY554 DNU550:DNU554 DXQ550:DXQ554 EHM550:EHM554 ERI550:ERI554 FBE550:FBE554 FLA550:FLA554 FUW550:FUW554 GES550:GES554 GOO550:GOO554 GYK550:GYK554 HIG550:HIG554 HSC550:HSC554 IBY550:IBY554 ILU550:ILU554 IVQ550:IVQ554 JFM550:JFM554 JPI550:JPI554 JZE550:JZE554 KJA550:KJA554 KSW550:KSW554 LCS550:LCS554 LMO550:LMO554 LWK550:LWK554 MGG550:MGG554 MQC550:MQC554 MZY550:MZY554 NJU550:NJU554 NTQ550:NTQ554 ODM550:ODM554 ONI550:ONI554 OXE550:OXE554 PHA550:PHA554 PQW550:PQW554 QAS550:QAS554 QKO550:QKO554 QUK550:QUK554 REG550:REG554 ROC550:ROC554 RXY550:RXY554 SHU550:SHU554 SRQ550:SRQ554 TBM550:TBM554 TLI550:TLI554 TVE550:TVE554 UFA550:UFA554 UOW550:UOW554 UYS550:UYS554 VIO550:VIO554 VSK550:VSK554 WCG550:WCG554 WMC550:WMC554 WVY550:WVY554 JM514:JM541 TI514:TI541 ADE514:ADE541 ANA514:ANA541 AWW514:AWW541 BGS514:BGS541 BQO514:BQO541 CAK514:CAK541 CKG514:CKG541 CUC514:CUC541 DDY514:DDY541 DNU514:DNU541 DXQ514:DXQ541 EHM514:EHM541 ERI514:ERI541 FBE514:FBE541 FLA514:FLA541 FUW514:FUW541 GES514:GES541 GOO514:GOO541 GYK514:GYK541 HIG514:HIG541 HSC514:HSC541 IBY514:IBY541 ILU514:ILU541 IVQ514:IVQ541 JFM514:JFM541 JPI514:JPI541 JZE514:JZE541 KJA514:KJA541 KSW514:KSW541 LCS514:LCS541 LMO514:LMO541 LWK514:LWK541 MGG514:MGG541 MQC514:MQC541 MZY514:MZY541 NJU514:NJU541 NTQ514:NTQ541 ODM514:ODM541 ONI514:ONI541 OXE514:OXE541 PHA514:PHA541 PQW514:PQW541 QAS514:QAS541 QKO514:QKO541 QUK514:QUK541 REG514:REG541 ROC514:ROC541 RXY514:RXY541 SHU514:SHU541 SRQ514:SRQ541 TBM514:TBM541 TLI514:TLI541 TVE514:TVE541 UFA514:UFA541 UOW514:UOW541 UYS514:UYS541 VIO514:VIO541 VSK514:VSK541 WCG514:WCG541 WMC514:WMC541 WVY514:WVY541">
      <formula1>0</formula1>
      <formula2>R40</formula2>
    </dataValidation>
    <dataValidation type="decimal" operator="greaterThanOrEqual" allowBlank="1" showInputMessage="1" showErrorMessage="1" errorTitle="Stroški dela" error="decimalno število!" sqref="T89">
      <formula1>0</formula1>
      <formula2>0</formula2>
    </dataValidation>
    <dataValidation type="decimal" operator="greaterThanOrEqual" allowBlank="1" showInputMessage="1" showErrorMessage="1" errorTitle="Stroški materiala" error="decimalno število!" sqref="S89">
      <formula1>0</formula1>
      <formula2>0</formula2>
    </dataValidation>
    <dataValidation type="decimal" operator="greaterThanOrEqual" allowBlank="1" showInputMessage="1" showErrorMessage="1" errorTitle="Amortizacija" error="decimalno število!" sqref="R89">
      <formula1>0</formula1>
      <formula2>0</formula2>
    </dataValidation>
    <dataValidation type="decimal" operator="greaterThanOrEqual" allowBlank="1" showErrorMessage="1" errorTitle="Stroški dela" error="decimalno število!" sqref="T52 T56 WVL290:WVL292 WLP290:WLP292 WBT290:WBT292 VRX290:VRX292 VIB290:VIB292 UYF290:UYF292 UOJ290:UOJ292 UEN290:UEN292 TUR290:TUR292 TKV290:TKV292 TAZ290:TAZ292 SRD290:SRD292 SHH290:SHH292 RXL290:RXL292 RNP290:RNP292 RDT290:RDT292 QTX290:QTX292 QKB290:QKB292 QAF290:QAF292 PQJ290:PQJ292 PGN290:PGN292 OWR290:OWR292 OMV290:OMV292 OCZ290:OCZ292 NTD290:NTD292 NJH290:NJH292 MZL290:MZL292 MPP290:MPP292 MFT290:MFT292 LVX290:LVX292 LMB290:LMB292 LCF290:LCF292 KSJ290:KSJ292 KIN290:KIN292 JYR290:JYR292 JOV290:JOV292 JEZ290:JEZ292 IVD290:IVD292 ILH290:ILH292 IBL290:IBL292 HRP290:HRP292 HHT290:HHT292 GXX290:GXX292 GOB290:GOB292 GEF290:GEF292 FUJ290:FUJ292 FKN290:FKN292 FAR290:FAR292 EQV290:EQV292 EGZ290:EGZ292 DXD290:DXD292 DNH290:DNH292 DDL290:DDL292 CTP290:CTP292 CJT290:CJT292 BZX290:BZX292 BQB290:BQB292 BGF290:BGF292 AWJ290:AWJ292 AMN290:AMN292 ACR290:ACR292 SV290:SV292 IZ290:IZ292 T290:T299 JP293:JP299 TL293:TL299 ADH293:ADH299 AND293:AND299 AWZ293:AWZ299 BGV293:BGV299 BQR293:BQR299 CAN293:CAN299 CKJ293:CKJ299 CUF293:CUF299 DEB293:DEB299 DNX293:DNX299 DXT293:DXT299 EHP293:EHP299 ERL293:ERL299 FBH293:FBH299 FLD293:FLD299 FUZ293:FUZ299 GEV293:GEV299 GOR293:GOR299 GYN293:GYN299 HIJ293:HIJ299 HSF293:HSF299 ICB293:ICB299 ILX293:ILX299 IVT293:IVT299 JFP293:JFP299 JPL293:JPL299 JZH293:JZH299 KJD293:KJD299 KSZ293:KSZ299 LCV293:LCV299 LMR293:LMR299 LWN293:LWN299 MGJ293:MGJ299 MQF293:MQF299 NAB293:NAB299 NJX293:NJX299 NTT293:NTT299 ODP293:ODP299 ONL293:ONL299 OXH293:OXH299 PHD293:PHD299 PQZ293:PQZ299 QAV293:QAV299 QKR293:QKR299 QUN293:QUN299 REJ293:REJ299 ROF293:ROF299 RYB293:RYB299 SHX293:SHX299 SRT293:SRT299 TBP293:TBP299 TLL293:TLL299 TVH293:TVH299 UFD293:UFD299 UOZ293:UOZ299 UYV293:UYV299 VIR293:VIR299 VSN293:VSN299 WCJ293:WCJ299 WMF293:WMF299 WWB293:WWB299">
      <formula1>0</formula1>
      <formula2>0</formula2>
    </dataValidation>
    <dataValidation type="decimal" operator="greaterThanOrEqual" allowBlank="1" showErrorMessage="1" errorTitle="Stroški materiala" error="decimalno število!" sqref="S52 S56 WVK290:WVK292 WLO290:WLO292 WBS290:WBS292 VRW290:VRW292 VIA290:VIA292 UYE290:UYE292 UOI290:UOI292 UEM290:UEM292 TUQ290:TUQ292 TKU290:TKU292 TAY290:TAY292 SRC290:SRC292 SHG290:SHG292 RXK290:RXK292 RNO290:RNO292 RDS290:RDS292 QTW290:QTW292 QKA290:QKA292 QAE290:QAE292 PQI290:PQI292 PGM290:PGM292 OWQ290:OWQ292 OMU290:OMU292 OCY290:OCY292 NTC290:NTC292 NJG290:NJG292 MZK290:MZK292 MPO290:MPO292 MFS290:MFS292 LVW290:LVW292 LMA290:LMA292 LCE290:LCE292 KSI290:KSI292 KIM290:KIM292 JYQ290:JYQ292 JOU290:JOU292 JEY290:JEY292 IVC290:IVC292 ILG290:ILG292 IBK290:IBK292 HRO290:HRO292 HHS290:HHS292 GXW290:GXW292 GOA290:GOA292 GEE290:GEE292 FUI290:FUI292 FKM290:FKM292 FAQ290:FAQ292 EQU290:EQU292 EGY290:EGY292 DXC290:DXC292 DNG290:DNG292 DDK290:DDK292 CTO290:CTO292 CJS290:CJS292 BZW290:BZW292 BQA290:BQA292 BGE290:BGE292 AWI290:AWI292 AMM290:AMM292 ACQ290:ACQ292 SU290:SU292 IY290:IY292 S290:S299 JO293:JO299 TK293:TK299 ADG293:ADG299 ANC293:ANC299 AWY293:AWY299 BGU293:BGU299 BQQ293:BQQ299 CAM293:CAM299 CKI293:CKI299 CUE293:CUE299 DEA293:DEA299 DNW293:DNW299 DXS293:DXS299 EHO293:EHO299 ERK293:ERK299 FBG293:FBG299 FLC293:FLC299 FUY293:FUY299 GEU293:GEU299 GOQ293:GOQ299 GYM293:GYM299 HII293:HII299 HSE293:HSE299 ICA293:ICA299 ILW293:ILW299 IVS293:IVS299 JFO293:JFO299 JPK293:JPK299 JZG293:JZG299 KJC293:KJC299 KSY293:KSY299 LCU293:LCU299 LMQ293:LMQ299 LWM293:LWM299 MGI293:MGI299 MQE293:MQE299 NAA293:NAA299 NJW293:NJW299 NTS293:NTS299 ODO293:ODO299 ONK293:ONK299 OXG293:OXG299 PHC293:PHC299 PQY293:PQY299 QAU293:QAU299 QKQ293:QKQ299 QUM293:QUM299 REI293:REI299 ROE293:ROE299 RYA293:RYA299 SHW293:SHW299 SRS293:SRS299 TBO293:TBO299 TLK293:TLK299 TVG293:TVG299 UFC293:UFC299 UOY293:UOY299 UYU293:UYU299 VIQ293:VIQ299 VSM293:VSM299 WCI293:WCI299 WME293:WME299 WWA293:WWA299">
      <formula1>0</formula1>
      <formula2>0</formula2>
    </dataValidation>
    <dataValidation type="decimal" operator="greaterThanOrEqual" allowBlank="1" showErrorMessage="1" errorTitle="Amortizacija" error="decimalno število!" sqref="R52 R56 WVJ290:WVJ292 WLN290:WLN292 WBR290:WBR292 VRV290:VRV292 VHZ290:VHZ292 UYD290:UYD292 UOH290:UOH292 UEL290:UEL292 TUP290:TUP292 TKT290:TKT292 TAX290:TAX292 SRB290:SRB292 SHF290:SHF292 RXJ290:RXJ292 RNN290:RNN292 RDR290:RDR292 QTV290:QTV292 QJZ290:QJZ292 QAD290:QAD292 PQH290:PQH292 PGL290:PGL292 OWP290:OWP292 OMT290:OMT292 OCX290:OCX292 NTB290:NTB292 NJF290:NJF292 MZJ290:MZJ292 MPN290:MPN292 MFR290:MFR292 LVV290:LVV292 LLZ290:LLZ292 LCD290:LCD292 KSH290:KSH292 KIL290:KIL292 JYP290:JYP292 JOT290:JOT292 JEX290:JEX292 IVB290:IVB292 ILF290:ILF292 IBJ290:IBJ292 HRN290:HRN292 HHR290:HHR292 GXV290:GXV292 GNZ290:GNZ292 GED290:GED292 FUH290:FUH292 FKL290:FKL292 FAP290:FAP292 EQT290:EQT292 EGX290:EGX292 DXB290:DXB292 DNF290:DNF292 DDJ290:DDJ292 CTN290:CTN292 CJR290:CJR292 BZV290:BZV292 BPZ290:BPZ292 BGD290:BGD292 AWH290:AWH292 AML290:AML292 ACP290:ACP292 ST290:ST292 IX290:IX292 R290:R299 JN293:JN299 TJ293:TJ299 ADF293:ADF299 ANB293:ANB299 AWX293:AWX299 BGT293:BGT299 BQP293:BQP299 CAL293:CAL299 CKH293:CKH299 CUD293:CUD299 DDZ293:DDZ299 DNV293:DNV299 DXR293:DXR299 EHN293:EHN299 ERJ293:ERJ299 FBF293:FBF299 FLB293:FLB299 FUX293:FUX299 GET293:GET299 GOP293:GOP299 GYL293:GYL299 HIH293:HIH299 HSD293:HSD299 IBZ293:IBZ299 ILV293:ILV299 IVR293:IVR299 JFN293:JFN299 JPJ293:JPJ299 JZF293:JZF299 KJB293:KJB299 KSX293:KSX299 LCT293:LCT299 LMP293:LMP299 LWL293:LWL299 MGH293:MGH299 MQD293:MQD299 MZZ293:MZZ299 NJV293:NJV299 NTR293:NTR299 ODN293:ODN299 ONJ293:ONJ299 OXF293:OXF299 PHB293:PHB299 PQX293:PQX299 QAT293:QAT299 QKP293:QKP299 QUL293:QUL299 REH293:REH299 ROD293:ROD299 RXZ293:RXZ299 SHV293:SHV299 SRR293:SRR299 TBN293:TBN299 TLJ293:TLJ299 TVF293:TVF299 UFB293:UFB299 UOX293:UOX299 UYT293:UYT299 VIP293:VIP299 VSL293:VSL299 WCH293:WCH299 WMD293:WMD299 WVZ293:WVZ299">
      <formula1>0</formula1>
      <formula2>0</formula2>
    </dataValidation>
    <dataValidation type="decimal" operator="greaterThanOrEqual" allowBlank="1" showInputMessage="1" showErrorMessage="1" errorTitle="Stroški dela" error="decimalno število!" sqref="T53:T55 T85:T88 T66:T81 T57:T62 WVL502:WVL511 T40:T51 T91:T100 S121 T102:T106 WVL489:WVL490 WLP489:WLP490 WBT489:WBT490 VRX489:VRX490 VIB489:VIB490 UYF489:UYF490 UOJ489:UOJ490 UEN489:UEN490 TUR489:TUR490 TKV489:TKV490 TAZ489:TAZ490 SRD489:SRD490 SHH489:SHH490 RXL489:RXL490 RNP489:RNP490 RDT489:RDT490 QTX489:QTX490 QKB489:QKB490 QAF489:QAF490 PQJ489:PQJ490 PGN489:PGN490 OWR489:OWR490 OMV489:OMV490 OCZ489:OCZ490 NTD489:NTD490 NJH489:NJH490 MZL489:MZL490 MPP489:MPP490 MFT489:MFT490 LVX489:LVX490 LMB489:LMB490 LCF489:LCF490 KSJ489:KSJ490 KIN489:KIN490 JYR489:JYR490 JOV489:JOV490 JEZ489:JEZ490 IVD489:IVD490 ILH489:ILH490 IBL489:IBL490 HRP489:HRP490 HHT489:HHT490 GXX489:GXX490 GOB489:GOB490 GEF489:GEF490 FUJ489:FUJ490 FKN489:FKN490 FAR489:FAR490 EQV489:EQV490 EGZ489:EGZ490 DXD489:DXD490 DNH489:DNH490 DDL489:DDL490 CTP489:CTP490 CJT489:CJT490 BZX489:BZX490 BQB489:BQB490 BGF489:BGF490 AWJ489:AWJ490 AMN489:AMN490 ACR489:ACR490 SV489:SV490 IZ489:IZ490 WLP502:WLP511 WBT502:WBT511 VRX502:VRX511 VIB502:VIB511 UYF502:UYF511 UOJ502:UOJ511 UEN502:UEN511 TUR502:TUR511 TKV502:TKV511 TAZ502:TAZ511 SRD502:SRD511 SHH502:SHH511 RXL502:RXL511 RNP502:RNP511 RDT502:RDT511 QTX502:QTX511 QKB502:QKB511 QAF502:QAF511 PQJ502:PQJ511 PGN502:PGN511 OWR502:OWR511 OMV502:OMV511 OCZ502:OCZ511 NTD502:NTD511 NJH502:NJH511 MZL502:MZL511 MPP502:MPP511 MFT502:MFT511 LVX502:LVX511 LMB502:LMB511 LCF502:LCF511 KSJ502:KSJ511 KIN502:KIN511 JYR502:JYR511 JOV502:JOV511 JEZ502:JEZ511 IVD502:IVD511 ILH502:ILH511 IBL502:IBL511 HRP502:HRP511 HHT502:HHT511 GXX502:GXX511 GOB502:GOB511 GEF502:GEF511 FUJ502:FUJ511 FKN502:FKN511 FAR502:FAR511 EQV502:EQV511 EGZ502:EGZ511 DXD502:DXD511 DNH502:DNH511 DDL502:DDL511 CTP502:CTP511 CJT502:CJT511 BZX502:BZX511 BQB502:BQB511 BGF502:BGF511 AWJ502:AWJ511 AMN502:AMN511 ACR502:ACR511 SV502:SV511 T108:T129 T502:T511 AC556:AC570 JI556:JI570 TE556:TE570 ADA556:ADA570 AMW556:AMW570 AWS556:AWS570 BGO556:BGO570 BQK556:BQK570 CAG556:CAG570 CKC556:CKC570 CTY556:CTY570 DDU556:DDU570 DNQ556:DNQ570 DXM556:DXM570 EHI556:EHI570 ERE556:ERE570 FBA556:FBA570 FKW556:FKW570 FUS556:FUS570 GEO556:GEO570 GOK556:GOK570 GYG556:GYG570 HIC556:HIC570 HRY556:HRY570 IBU556:IBU570 ILQ556:ILQ570 IVM556:IVM570 JFI556:JFI570 JPE556:JPE570 JZA556:JZA570 KIW556:KIW570 KSS556:KSS570 LCO556:LCO570 LMK556:LMK570 LWG556:LWG570 MGC556:MGC570 MPY556:MPY570 MZU556:MZU570 NJQ556:NJQ570 NTM556:NTM570 ODI556:ODI570 ONE556:ONE570 OXA556:OXA570 PGW556:PGW570 PQS556:PQS570 QAO556:QAO570 QKK556:QKK570 QUG556:QUG570 REC556:REC570 RNY556:RNY570 RXU556:RXU570 SHQ556:SHQ570 SRM556:SRM570 TBI556:TBI570 TLE556:TLE570 TVA556:TVA570 UEW556:UEW570 UOS556:UOS570 UYO556:UYO570 VIK556:VIK570 VSG556:VSG570 WCC556:WCC570 WLY556:WLY570 WVU556:WVU570 IZ556:IZ575 SV556:SV575 ACR556:ACR575 AMN556:AMN575 AWJ556:AWJ575 BGF556:BGF575 BQB556:BQB575 BZX556:BZX575 CJT556:CJT575 CTP556:CTP575 DDL556:DDL575 DNH556:DNH575 DXD556:DXD575 EGZ556:EGZ575 EQV556:EQV575 FAR556:FAR575 FKN556:FKN575 FUJ556:FUJ575 GEF556:GEF575 GOB556:GOB575 GXX556:GXX575 HHT556:HHT575 HRP556:HRP575 IBL556:IBL575 ILH556:ILH575 IVD556:IVD575 JEZ556:JEZ575 JOV556:JOV575 JYR556:JYR575 KIN556:KIN575 KSJ556:KSJ575 LCF556:LCF575 LMB556:LMB575 LVX556:LVX575 MFT556:MFT575 MPP556:MPP575 MZL556:MZL575 NJH556:NJH575 NTD556:NTD575 OCZ556:OCZ575 OMV556:OMV575 OWR556:OWR575 PGN556:PGN575 PQJ556:PQJ575 QAF556:QAF575 QKB556:QKB575 QTX556:QTX575 RDT556:RDT575 RNP556:RNP575 RXL556:RXL575 SHH556:SHH575 SRD556:SRD575 TAZ556:TAZ575 TKV556:TKV575 TUR556:TUR575 UEN556:UEN575 UOJ556:UOJ575 UYF556:UYF575 VIB556:VIB575 VRX556:VRX575 WBT556:WBT575 WLP556:WLP575 WVL556:WVL575 RUO623:RUO661 RKS623:RKS661 RAW623:RAW661 QRA623:QRA661 QHE623:QHE661 PXI623:PXI661 PNM623:PNM661 PDQ623:PDQ661 OTU623:OTU661 OJY623:OJY661 OAC623:OAC661 NQG623:NQG661 NGK623:NGK661 MWO623:MWO661 MMS623:MMS661 MCW623:MCW661 LTA623:LTA661 LJE623:LJE661 KZI623:KZI661 KPM623:KPM661 KFQ623:KFQ661 JVU623:JVU661 JLY623:JLY661 JCC623:JCC661 ISG623:ISG661 IIK623:IIK661 HYO623:HYO661 HOS623:HOS661 HEW623:HEW661 GVA623:GVA661 GLE623:GLE661 GBI623:GBI661 FRM623:FRM661 FHQ623:FHQ661 EXU623:EXU661 ENY623:ENY661 EEC623:EEC661 DUG623:DUG661 DKK623:DKK661 DAO623:DAO661 CQS623:CQS661 CGW623:CGW661 BXA623:BXA661 BNE623:BNE661 BDI623:BDI661 ATM623:ATM661 AJQ623:AJQ661 ZU623:ZU661 PY623:PY661 GC623:GC661 T623:T661 SOG623:SOG661 T613:T621 GC613:GC621 PY613:PY621 ZU613:ZU621 AJQ613:AJQ621 ATM613:ATM621 BDI613:BDI621 BNE613:BNE621 BXA613:BXA621 CGW613:CGW621 CQS613:CQS621 DAO613:DAO621 DKK613:DKK621 DUG613:DUG621 EEC613:EEC621 ENY613:ENY621 EXU613:EXU621 FHQ613:FHQ621 FRM613:FRM621 GBI613:GBI621 GLE613:GLE621 GVA613:GVA621 HEW613:HEW621 HOS613:HOS621 HYO613:HYO621 IIK613:IIK621 ISG613:ISG621 JCC613:JCC621 JLY613:JLY621 JVU613:JVU621 KFQ613:KFQ621 KPM613:KPM621 KZI613:KZI621 LJE613:LJE621 LTA613:LTA621 MCW613:MCW621 MMS613:MMS621 MWO613:MWO621 NGK613:NGK621 NQG613:NQG621 OAC613:OAC621 OJY613:OJY621 OTU613:OTU621 PDQ613:PDQ621 PNM613:PNM621 PXI613:PXI621 QHE613:QHE621 QRA613:QRA621 RAW613:RAW621 RKS613:RKS621 RUO613:RUO621 SEK613:SEK621 SOG613:SOG621 IZ502:IZ511 SEK623:SEK661 SV494 ACR494 AMN494 AWJ494 BGF494 BQB494 BZX494 CJT494 CTP494 DDL494 DNH494 DXD494 EGZ494 EQV494 FAR494 FKN494 FUJ494 GEF494 GOB494 GXX494 HHT494 HRP494 IBL494 ILH494 IVD494 JEZ494 JOV494 JYR494 KIN494 KSJ494 LCF494 LMB494 LVX494 MFT494 MPP494 MZL494 NJH494 NTD494 OCZ494 OMV494 OWR494 PGN494 PQJ494 QAF494 QKB494 QTX494 RDT494 RNP494 RXL494 SHH494 SRD494 TAZ494 TKV494 TUR494 UEN494 UOJ494 UYF494 VIB494 VRX494 WBT494 WLP494 WVL494 IZ494 T494 T513:T538 T540:T541 JP540:JP541 TL540:TL541 ADH540:ADH541 AND540:AND541 AWZ540:AWZ541 BGV540:BGV541 BQR540:BQR541 CAN540:CAN541 CKJ540:CKJ541 CUF540:CUF541 DEB540:DEB541 DNX540:DNX541 DXT540:DXT541 EHP540:EHP541 ERL540:ERL541 FBH540:FBH541 FLD540:FLD541 FUZ540:FUZ541 GEV540:GEV541 GOR540:GOR541 GYN540:GYN541 HIJ540:HIJ541 HSF540:HSF541 ICB540:ICB541 ILX540:ILX541 IVT540:IVT541 JFP540:JFP541 JPL540:JPL541 JZH540:JZH541 KJD540:KJD541 KSZ540:KSZ541 LCV540:LCV541 LMR540:LMR541 LWN540:LWN541 MGJ540:MGJ541 MQF540:MQF541 NAB540:NAB541 NJX540:NJX541 NTT540:NTT541 ODP540:ODP541 ONL540:ONL541 OXH540:OXH541 PHD540:PHD541 PQZ540:PQZ541 QAV540:QAV541 QKR540:QKR541 QUN540:QUN541 REJ540:REJ541 ROF540:ROF541 RYB540:RYB541 SHX540:SHX541 SRT540:SRT541 TBP540:TBP541 TLL540:TLL541 TVH540:TVH541 UFD540:UFD541 UOZ540:UOZ541 UYV540:UYV541 VIR540:VIR541 VSN540:VSN541 WCJ540:WCJ541 WMF540:WMF541 WWB540:WWB541 JP550:JP555 TL550:TL555 ADH550:ADH555 AND550:AND555 AWZ550:AWZ555 BGV550:BGV555 BQR550:BQR555 CAN550:CAN555 CKJ550:CKJ555 CUF550:CUF555 DEB550:DEB555 DNX550:DNX555 DXT550:DXT555 EHP550:EHP555 ERL550:ERL555 FBH550:FBH555 FLD550:FLD555 FUZ550:FUZ555 GEV550:GEV555 GOR550:GOR555 GYN550:GYN555 HIJ550:HIJ555 HSF550:HSF555 ICB550:ICB555 ILX550:ILX555 IVT550:IVT555 JFP550:JFP555 JPL550:JPL555 JZH550:JZH555 KJD550:KJD555 KSZ550:KSZ555 LCV550:LCV555 LMR550:LMR555 LWN550:LWN555 MGJ550:MGJ555 MQF550:MQF555 NAB550:NAB555 NJX550:NJX555 NTT550:NTT555 ODP550:ODP555 ONL550:ONL555 OXH550:OXH555 PHD550:PHD555 PQZ550:PQZ555 QAV550:QAV555 QKR550:QKR555 QUN550:QUN555 REJ550:REJ555 ROF550:ROF555 RYB550:RYB555 SHX550:SHX555 SRT550:SRT555 TBP550:TBP555 TLL550:TLL555 TVH550:TVH555 UFD550:UFD555 UOZ550:UOZ555 UYV550:UYV555 VIR550:VIR555 VSN550:VSN555 WCJ550:WCJ555 WMF550:WMF555 WWB550:WWB555 JP514:JP538 TL514:TL538 ADH514:ADH538 AND514:AND538 AWZ514:AWZ538 BGV514:BGV538 BQR514:BQR538 CAN514:CAN538 CKJ514:CKJ538 CUF514:CUF538 DEB514:DEB538 DNX514:DNX538 DXT514:DXT538 EHP514:EHP538 ERL514:ERL538 FBH514:FBH538 FLD514:FLD538 FUZ514:FUZ538 GEV514:GEV538 GOR514:GOR538 GYN514:GYN538 HIJ514:HIJ538 HSF514:HSF538 ICB514:ICB538 ILX514:ILX538 IVT514:IVT538 JFP514:JFP538 JPL514:JPL538 JZH514:JZH538 KJD514:KJD538 KSZ514:KSZ538 LCV514:LCV538 LMR514:LMR538 LWN514:LWN538 MGJ514:MGJ538 MQF514:MQF538 NAB514:NAB538 NJX514:NJX538 NTT514:NTT538 ODP514:ODP538 ONL514:ONL538 OXH514:OXH538 PHD514:PHD538 PQZ514:PQZ538 QAV514:QAV538 QKR514:QKR538 QUN514:QUN538 REJ514:REJ538 ROF514:ROF538 RYB514:RYB538 SHX514:SHX538 SRT514:SRT538 TBP514:TBP538 TLL514:TLL538 TVH514:TVH538 UFD514:UFD538 UOZ514:UOZ538 UYV514:UYV538 VIR514:VIR538 VSN514:VSN538 WCJ514:WCJ538 WMF514:WMF538 WWB514:WWB538 T550:T575">
      <formula1>0</formula1>
    </dataValidation>
    <dataValidation type="decimal" operator="greaterThanOrEqual" allowBlank="1" showInputMessage="1" showErrorMessage="1" errorTitle="Stroški materiala" error="decimalno število!" sqref="S85:S88 S66:S81 S53:S55 S57:S62 WVK502:WVK511 S40:S51 S108:S120 S91:S100 S102:S106 WVK489:WVK490 WLO489:WLO490 WBS489:WBS490 VRW489:VRW490 VIA489:VIA490 UYE489:UYE490 UOI489:UOI490 UEM489:UEM490 TUQ489:TUQ490 TKU489:TKU490 TAY489:TAY490 SRC489:SRC490 SHG489:SHG490 RXK489:RXK490 RNO489:RNO490 RDS489:RDS490 QTW489:QTW490 QKA489:QKA490 QAE489:QAE490 PQI489:PQI490 PGM489:PGM490 OWQ489:OWQ490 OMU489:OMU490 OCY489:OCY490 NTC489:NTC490 NJG489:NJG490 MZK489:MZK490 MPO489:MPO490 MFS489:MFS490 LVW489:LVW490 LMA489:LMA490 LCE489:LCE490 KSI489:KSI490 KIM489:KIM490 JYQ489:JYQ490 JOU489:JOU490 JEY489:JEY490 IVC489:IVC490 ILG489:ILG490 IBK489:IBK490 HRO489:HRO490 HHS489:HHS490 GXW489:GXW490 GOA489:GOA490 GEE489:GEE490 FUI489:FUI490 FKM489:FKM490 FAQ489:FAQ490 EQU489:EQU490 EGY489:EGY490 DXC489:DXC490 DNG489:DNG490 DDK489:DDK490 CTO489:CTO490 CJS489:CJS490 BZW489:BZW490 BQA489:BQA490 BGE489:BGE490 AWI489:AWI490 AMM489:AMM490 ACQ489:ACQ490 SU489:SU490 IY489:IY490 WLO502:WLO511 WBS502:WBS511 VRW502:VRW511 VIA502:VIA511 UYE502:UYE511 UOI502:UOI511 UEM502:UEM511 TUQ502:TUQ511 TKU502:TKU511 TAY502:TAY511 SRC502:SRC511 SHG502:SHG511 RXK502:RXK511 RNO502:RNO511 RDS502:RDS511 QTW502:QTW511 QKA502:QKA511 QAE502:QAE511 PQI502:PQI511 PGM502:PGM511 OWQ502:OWQ511 OMU502:OMU511 OCY502:OCY511 NTC502:NTC511 NJG502:NJG511 MZK502:MZK511 MPO502:MPO511 MFS502:MFS511 LVW502:LVW511 LMA502:LMA511 LCE502:LCE511 KSI502:KSI511 KIM502:KIM511 JYQ502:JYQ511 JOU502:JOU511 JEY502:JEY511 IVC502:IVC511 ILG502:ILG511 IBK502:IBK511 HRO502:HRO511 HHS502:HHS511 GXW502:GXW511 GOA502:GOA511 GEE502:GEE511 FUI502:FUI511 FKM502:FKM511 FAQ502:FAQ511 EQU502:EQU511 EGY502:EGY511 DXC502:DXC511 DNG502:DNG511 DDK502:DDK511 CTO502:CTO511 CJS502:CJS511 BZW502:BZW511 BQA502:BQA511 BGE502:BGE511 AWI502:AWI511 AMM502:AMM511 ACQ502:ACQ511 SU502:SU511 S122:S129 S502:S511 IY556:IY575 SU556:SU575 ACQ556:ACQ575 AMM556:AMM575 AWI556:AWI575 BGE556:BGE575 BQA556:BQA575 BZW556:BZW575 CJS556:CJS575 CTO556:CTO575 DDK556:DDK575 DNG556:DNG575 DXC556:DXC575 EGY556:EGY575 EQU556:EQU575 FAQ556:FAQ575 FKM556:FKM575 FUI556:FUI575 GEE556:GEE575 GOA556:GOA575 GXW556:GXW575 HHS556:HHS575 HRO556:HRO575 IBK556:IBK575 ILG556:ILG575 IVC556:IVC575 JEY556:JEY575 JOU556:JOU575 JYQ556:JYQ575 KIM556:KIM575 KSI556:KSI575 LCE556:LCE575 LMA556:LMA575 LVW556:LVW575 MFS556:MFS575 MPO556:MPO575 MZK556:MZK575 NJG556:NJG575 NTC556:NTC575 OCY556:OCY575 OMU556:OMU575 OWQ556:OWQ575 PGM556:PGM575 PQI556:PQI575 QAE556:QAE575 QKA556:QKA575 QTW556:QTW575 RDS556:RDS575 RNO556:RNO575 RXK556:RXK575 SHG556:SHG575 SRC556:SRC575 TAY556:TAY575 TKU556:TKU575 TUQ556:TUQ575 UEM556:UEM575 UOI556:UOI575 UYE556:UYE575 VIA556:VIA575 VRW556:VRW575 WBS556:WBS575 WLO556:WLO575 WVK556:WVK575 RUN623:RUN661 RKR623:RKR661 RAV623:RAV661 QQZ623:QQZ661 QHD623:QHD661 PXH623:PXH661 PNL623:PNL661 PDP623:PDP661 OTT623:OTT661 OJX623:OJX661 OAB623:OAB661 NQF623:NQF661 NGJ623:NGJ661 MWN623:MWN661 MMR623:MMR661 MCV623:MCV661 LSZ623:LSZ661 LJD623:LJD661 KZH623:KZH661 KPL623:KPL661 KFP623:KFP661 JVT623:JVT661 JLX623:JLX661 JCB623:JCB661 ISF623:ISF661 IIJ623:IIJ661 HYN623:HYN661 HOR623:HOR661 HEV623:HEV661 GUZ623:GUZ661 GLD623:GLD661 GBH623:GBH661 FRL623:FRL661 FHP623:FHP661 EXT623:EXT661 ENX623:ENX661 EEB623:EEB661 DUF623:DUF661 DKJ623:DKJ661 DAN623:DAN661 CQR623:CQR661 CGV623:CGV661 BWZ623:BWZ661 BND623:BND661 BDH623:BDH661 ATL623:ATL661 AJP623:AJP661 ZT623:ZT661 PX623:PX661 GB623:GB661 S623:S661 SOF623:SOF661 S613:S621 GB613:GB621 PX613:PX621 ZT613:ZT621 AJP613:AJP621 ATL613:ATL621 BDH613:BDH621 BND613:BND621 BWZ613:BWZ621 CGV613:CGV621 CQR613:CQR621 DAN613:DAN621 DKJ613:DKJ621 DUF613:DUF621 EEB613:EEB621 ENX613:ENX621 EXT613:EXT621 FHP613:FHP621 FRL613:FRL621 GBH613:GBH621 GLD613:GLD621 GUZ613:GUZ621 HEV613:HEV621 HOR613:HOR621 HYN613:HYN621 IIJ613:IIJ621 ISF613:ISF621 JCB613:JCB621 JLX613:JLX621 JVT613:JVT621 KFP613:KFP621 KPL613:KPL621 KZH613:KZH621 LJD613:LJD621 LSZ613:LSZ621 MCV613:MCV621 MMR613:MMR621 MWN613:MWN621 NGJ613:NGJ621 NQF613:NQF621 OAB613:OAB621 OJX613:OJX621 OTT613:OTT621 PDP613:PDP621 PNL613:PNL621 PXH613:PXH621 QHD613:QHD621 QQZ613:QQZ621 RAV613:RAV621 RKR613:RKR621 RUN613:RUN621 SEJ613:SEJ621 SOF613:SOF621 IY502:IY511 SEJ623:SEJ661 SU494 ACQ494 AMM494 AWI494 BGE494 BQA494 BZW494 CJS494 CTO494 DDK494 DNG494 DXC494 EGY494 EQU494 FAQ494 FKM494 FUI494 GEE494 GOA494 GXW494 HHS494 HRO494 IBK494 ILG494 IVC494 JEY494 JOU494 JYQ494 KIM494 KSI494 LCE494 LMA494 LVW494 MFS494 MPO494 MZK494 NJG494 NTC494 OCY494 OMU494 OWQ494 PGM494 PQI494 QAE494 QKA494 QTW494 RDS494 RNO494 RXK494 SHG494 SRC494 TAY494 TKU494 TUQ494 UEM494 UOI494 UYE494 VIA494 VRW494 WBS494 WLO494 WVK494 IY494 S494 S513:S541 JO550:JO555 TK550:TK555 ADG550:ADG555 ANC550:ANC555 AWY550:AWY555 BGU550:BGU555 BQQ550:BQQ555 CAM550:CAM555 CKI550:CKI555 CUE550:CUE555 DEA550:DEA555 DNW550:DNW555 DXS550:DXS555 EHO550:EHO555 ERK550:ERK555 FBG550:FBG555 FLC550:FLC555 FUY550:FUY555 GEU550:GEU555 GOQ550:GOQ555 GYM550:GYM555 HII550:HII555 HSE550:HSE555 ICA550:ICA555 ILW550:ILW555 IVS550:IVS555 JFO550:JFO555 JPK550:JPK555 JZG550:JZG555 KJC550:KJC555 KSY550:KSY555 LCU550:LCU555 LMQ550:LMQ555 LWM550:LWM555 MGI550:MGI555 MQE550:MQE555 NAA550:NAA555 NJW550:NJW555 NTS550:NTS555 ODO550:ODO555 ONK550:ONK555 OXG550:OXG555 PHC550:PHC555 PQY550:PQY555 QAU550:QAU555 QKQ550:QKQ555 QUM550:QUM555 REI550:REI555 ROE550:ROE555 RYA550:RYA555 SHW550:SHW555 SRS550:SRS555 TBO550:TBO555 TLK550:TLK555 TVG550:TVG555 UFC550:UFC555 UOY550:UOY555 UYU550:UYU555 VIQ550:VIQ555 VSM550:VSM555 WCI550:WCI555 WME550:WME555 WWA550:WWA555 JO514:JO541 TK514:TK541 ADG514:ADG541 ANC514:ANC541 AWY514:AWY541 BGU514:BGU541 BQQ514:BQQ541 CAM514:CAM541 CKI514:CKI541 CUE514:CUE541 DEA514:DEA541 DNW514:DNW541 DXS514:DXS541 EHO514:EHO541 ERK514:ERK541 FBG514:FBG541 FLC514:FLC541 FUY514:FUY541 GEU514:GEU541 GOQ514:GOQ541 GYM514:GYM541 HII514:HII541 HSE514:HSE541 ICA514:ICA541 ILW514:ILW541 IVS514:IVS541 JFO514:JFO541 JPK514:JPK541 JZG514:JZG541 KJC514:KJC541 KSY514:KSY541 LCU514:LCU541 LMQ514:LMQ541 LWM514:LWM541 MGI514:MGI541 MQE514:MQE541 NAA514:NAA541 NJW514:NJW541 NTS514:NTS541 ODO514:ODO541 ONK514:ONK541 OXG514:OXG541 PHC514:PHC541 PQY514:PQY541 QAU514:QAU541 QKQ514:QKQ541 QUM514:QUM541 REI514:REI541 ROE514:ROE541 RYA514:RYA541 SHW514:SHW541 SRS514:SRS541 TBO514:TBO541 TLK514:TLK541 TVG514:TVG541 UFC514:UFC541 UOY514:UOY541 UYU514:UYU541 VIQ514:VIQ541 VSM514:VSM541 WCI514:WCI541 WME514:WME541 WWA514:WWA541 S550:S575">
      <formula1>0</formula1>
    </dataValidation>
    <dataValidation type="decimal" operator="greaterThanOrEqual" allowBlank="1" showInputMessage="1" showErrorMessage="1" errorTitle="Amortizacija" error="decimalno število!" sqref="R85:R88 R66:R81 R53:R55 R57:R62 WVJ502:WVJ511 R40:R51 R91:R100 R102:R106 WVJ489:WVJ490 WLN489:WLN490 WBR489:WBR490 VRV489:VRV490 VHZ489:VHZ490 UYD489:UYD490 UOH489:UOH490 UEL489:UEL490 TUP489:TUP490 TKT489:TKT490 TAX489:TAX490 SRB489:SRB490 SHF489:SHF490 RXJ489:RXJ490 RNN489:RNN490 RDR489:RDR490 QTV489:QTV490 QJZ489:QJZ490 QAD489:QAD490 PQH489:PQH490 PGL489:PGL490 OWP489:OWP490 OMT489:OMT490 OCX489:OCX490 NTB489:NTB490 NJF489:NJF490 MZJ489:MZJ490 MPN489:MPN490 MFR489:MFR490 LVV489:LVV490 LLZ489:LLZ490 LCD489:LCD490 KSH489:KSH490 KIL489:KIL490 JYP489:JYP490 JOT489:JOT490 JEX489:JEX490 IVB489:IVB490 ILF489:ILF490 IBJ489:IBJ490 HRN489:HRN490 HHR489:HHR490 GXV489:GXV490 GNZ489:GNZ490 GED489:GED490 FUH489:FUH490 FKL489:FKL490 FAP489:FAP490 EQT489:EQT490 EGX489:EGX490 DXB489:DXB490 DNF489:DNF490 DDJ489:DDJ490 CTN489:CTN490 CJR489:CJR490 BZV489:BZV490 BPZ489:BPZ490 BGD489:BGD490 AWH489:AWH490 AML489:AML490 ACP489:ACP490 ST489:ST490 IX489:IX490 WLN502:WLN511 WBR502:WBR511 VRV502:VRV511 VHZ502:VHZ511 UYD502:UYD511 UOH502:UOH511 UEL502:UEL511 TUP502:TUP511 TKT502:TKT511 TAX502:TAX511 SRB502:SRB511 SHF502:SHF511 RXJ502:RXJ511 RNN502:RNN511 RDR502:RDR511 QTV502:QTV511 QJZ502:QJZ511 QAD502:QAD511 PQH502:PQH511 PGL502:PGL511 OWP502:OWP511 OMT502:OMT511 OCX502:OCX511 NTB502:NTB511 NJF502:NJF511 MZJ502:MZJ511 MPN502:MPN511 MFR502:MFR511 LVV502:LVV511 LLZ502:LLZ511 LCD502:LCD511 KSH502:KSH511 KIL502:KIL511 JYP502:JYP511 JOT502:JOT511 JEX502:JEX511 IVB502:IVB511 ILF502:ILF511 IBJ502:IBJ511 HRN502:HRN511 HHR502:HHR511 GXV502:GXV511 GNZ502:GNZ511 GED502:GED511 FUH502:FUH511 FKL502:FKL511 FAP502:FAP511 EQT502:EQT511 EGX502:EGX511 DXB502:DXB511 DNF502:DNF511 DDJ502:DDJ511 CTN502:CTN511 CJR502:CJR511 BZV502:BZV511 BPZ502:BPZ511 BGD502:BGD511 AWH502:AWH511 AML502:AML511 ACP502:ACP511 ST502:ST511 R108:R129 R502:R511 RUM623:RUM661 RKQ623:RKQ661 RAU623:RAU661 QQY623:QQY661 QHC623:QHC661 PXG623:PXG661 PNK623:PNK661 PDO623:PDO661 OTS623:OTS661 OJW623:OJW661 OAA623:OAA661 NQE623:NQE661 NGI623:NGI661 MWM623:MWM661 MMQ623:MMQ661 MCU623:MCU661 LSY623:LSY661 LJC623:LJC661 KZG623:KZG661 KPK623:KPK661 KFO623:KFO661 JVS623:JVS661 JLW623:JLW661 JCA623:JCA661 ISE623:ISE661 III623:III661 HYM623:HYM661 HOQ623:HOQ661 HEU623:HEU661 GUY623:GUY661 GLC623:GLC661 GBG623:GBG661 FRK623:FRK661 FHO623:FHO661 EXS623:EXS661 ENW623:ENW661 EEA623:EEA661 DUE623:DUE661 DKI623:DKI661 DAM623:DAM661 CQQ623:CQQ661 CGU623:CGU661 BWY623:BWY661 BNC623:BNC661 BDG623:BDG661 ATK623:ATK661 AJO623:AJO661 ZS623:ZS661 PW623:PW661 GA623:GA661 R623:R661 SOE623:SOE661 R613:R621 GA613:GA621 PW613:PW621 ZS613:ZS621 AJO613:AJO621 ATK613:ATK621 BDG613:BDG621 BNC613:BNC621 BWY613:BWY621 CGU613:CGU621 CQQ613:CQQ621 DAM613:DAM621 DKI613:DKI621 DUE613:DUE621 EEA613:EEA621 ENW613:ENW621 EXS613:EXS621 FHO613:FHO621 FRK613:FRK621 GBG613:GBG621 GLC613:GLC621 GUY613:GUY621 HEU613:HEU621 HOQ613:HOQ621 HYM613:HYM621 III613:III621 ISE613:ISE621 JCA613:JCA621 JLW613:JLW621 JVS613:JVS621 KFO613:KFO621 KPK613:KPK621 KZG613:KZG621 LJC613:LJC621 LSY613:LSY621 MCU613:MCU621 MMQ613:MMQ621 MWM613:MWM621 NGI613:NGI621 NQE613:NQE621 OAA613:OAA621 OJW613:OJW621 OTS613:OTS621 PDO613:PDO621 PNK613:PNK621 PXG613:PXG621 QHC613:QHC621 QQY613:QQY621 RAU613:RAU621 RKQ613:RKQ621 RUM613:RUM621 SEI613:SEI621 SOE613:SOE621 IX502:IX511 SEI623:SEI661 ST494 ACP494 AML494 AWH494 BGD494 BPZ494 BZV494 CJR494 CTN494 DDJ494 DNF494 DXB494 EGX494 EQT494 FAP494 FKL494 FUH494 GED494 GNZ494 GXV494 HHR494 HRN494 IBJ494 ILF494 IVB494 JEX494 JOT494 JYP494 KIL494 KSH494 LCD494 LLZ494 LVV494 MFR494 MPN494 MZJ494 NJF494 NTB494 OCX494 OMT494 OWP494 PGL494 PQH494 QAD494 QJZ494 QTV494 RDR494 RNN494 RXJ494 SHF494 SRB494 TAX494 TKT494 TUP494 UEL494 UOH494 UYD494 VHZ494 VRV494 WBR494 WLN494 WVJ494 IX494 R494 R513:R541 R550:R555 JN550:JN555 TJ550:TJ555 ADF550:ADF555 ANB550:ANB555 AWX550:AWX555 BGT550:BGT555 BQP550:BQP555 CAL550:CAL555 CKH550:CKH555 CUD550:CUD555 DDZ550:DDZ555 DNV550:DNV555 DXR550:DXR555 EHN550:EHN555 ERJ550:ERJ555 FBF550:FBF555 FLB550:FLB555 FUX550:FUX555 GET550:GET555 GOP550:GOP555 GYL550:GYL555 HIH550:HIH555 HSD550:HSD555 IBZ550:IBZ555 ILV550:ILV555 IVR550:IVR555 JFN550:JFN555 JPJ550:JPJ555 JZF550:JZF555 KJB550:KJB555 KSX550:KSX555 LCT550:LCT555 LMP550:LMP555 LWL550:LWL555 MGH550:MGH555 MQD550:MQD555 MZZ550:MZZ555 NJV550:NJV555 NTR550:NTR555 ODN550:ODN555 ONJ550:ONJ555 OXF550:OXF555 PHB550:PHB555 PQX550:PQX555 QAT550:QAT555 QKP550:QKP555 QUL550:QUL555 REH550:REH555 ROD550:ROD555 RXZ550:RXZ555 SHV550:SHV555 SRR550:SRR555 TBN550:TBN555 TLJ550:TLJ555 TVF550:TVF555 UFB550:UFB555 UOX550:UOX555 UYT550:UYT555 VIP550:VIP555 VSL550:VSL555 WCH550:WCH555 WMD550:WMD555 WVZ550:WVZ555 JN514:JN541 TJ514:TJ541 ADF514:ADF541 ANB514:ANB541 AWX514:AWX541 BGT514:BGT541 BQP514:BQP541 CAL514:CAL541 CKH514:CKH541 CUD514:CUD541 DDZ514:DDZ541 DNV514:DNV541 DXR514:DXR541 EHN514:EHN541 ERJ514:ERJ541 FBF514:FBF541 FLB514:FLB541 FUX514:FUX541 GET514:GET541 GOP514:GOP541 GYL514:GYL541 HIH514:HIH541 HSD514:HSD541 IBZ514:IBZ541 ILV514:ILV541 IVR514:IVR541 JFN514:JFN541 JPJ514:JPJ541 JZF514:JZF541 KJB514:KJB541 KSX514:KSX541 LCT514:LCT541 LMP514:LMP541 LWL514:LWL541 MGH514:MGH541 MQD514:MQD541 MZZ514:MZZ541 NJV514:NJV541 NTR514:NTR541 ODN514:ODN541 ONJ514:ONJ541 OXF514:OXF541 PHB514:PHB541 PQX514:PQX541 QAT514:QAT541 QKP514:QKP541 QUL514:QUL541 REH514:REH541 ROD514:ROD541 RXZ514:RXZ541 SHV514:SHV541 SRR514:SRR541 TBN514:TBN541 TLJ514:TLJ541 TVF514:TVF541 UFB514:UFB541 UOX514:UOX541 UYT514:UYT541 VIP514:VIP541 VSL514:VSL541 WCH514:WCH541 WMD514:WMD541 WVZ514:WVZ541">
      <formula1>0</formula1>
    </dataValidation>
    <dataValidation type="whole" allowBlank="1" showInputMessage="1" showErrorMessage="1" errorTitle="Letna stopnja izkoriščenosti" error="odstotek (celoštevilska vrednost)" sqref="V81 V117 WVN502:WVN511 AF117 WVN489:WVN490 WLR489:WLR490 WBV489:WBV490 VRZ489:VRZ490 VID489:VID490 UYH489:UYH490 UOL489:UOL490 UEP489:UEP490 TUT489:TUT490 TKX489:TKX490 TBB489:TBB490 SRF489:SRF490 SHJ489:SHJ490 RXN489:RXN490 RNR489:RNR490 RDV489:RDV490 QTZ489:QTZ490 QKD489:QKD490 QAH489:QAH490 PQL489:PQL490 PGP489:PGP490 OWT489:OWT490 OMX489:OMX490 ODB489:ODB490 NTF489:NTF490 NJJ489:NJJ490 MZN489:MZN490 MPR489:MPR490 MFV489:MFV490 LVZ489:LVZ490 LMD489:LMD490 LCH489:LCH490 KSL489:KSL490 KIP489:KIP490 JYT489:JYT490 JOX489:JOX490 JFB489:JFB490 IVF489:IVF490 ILJ489:ILJ490 IBN489:IBN490 HRR489:HRR490 HHV489:HHV490 GXZ489:GXZ490 GOD489:GOD490 GEH489:GEH490 FUL489:FUL490 FKP489:FKP490 FAT489:FAT490 EQX489:EQX490 EHB489:EHB490 DXF489:DXF490 DNJ489:DNJ490 DDN489:DDN490 CTR489:CTR490 CJV489:CJV490 BZZ489:BZZ490 BQD489:BQD490 BGH489:BGH490 AWL489:AWL490 AMP489:AMP490 ACT489:ACT490 SX489:SX490 JB489:JB490 WLR502:WLR511 WBV502:WBV511 VRZ502:VRZ511 VID502:VID511 UYH502:UYH511 UOL502:UOL511 UEP502:UEP511 TUT502:TUT511 TKX502:TKX511 TBB502:TBB511 SRF502:SRF511 SHJ502:SHJ511 RXN502:RXN511 RNR502:RNR511 RDV502:RDV511 QTZ502:QTZ511 QKD502:QKD511 QAH502:QAH511 PQL502:PQL511 PGP502:PGP511 OWT502:OWT511 OMX502:OMX511 ODB502:ODB511 NTF502:NTF511 NJJ502:NJJ511 MZN502:MZN511 MPR502:MPR511 MFV502:MFV511 LVZ502:LVZ511 LMD502:LMD511 LCH502:LCH511 KSL502:KSL511 KIP502:KIP511 JYT502:JYT511 JOX502:JOX511 JFB502:JFB511 IVF502:IVF511 ILJ502:ILJ511 IBN502:IBN511 HRR502:HRR511 HHV502:HHV511 GXZ502:GXZ511 GOD502:GOD511 GEH502:GEH511 FUL502:FUL511 FKP502:FKP511 FAT502:FAT511 EQX502:EQX511 EHB502:EHB511 DXF502:DXF511 DNJ502:DNJ511 DDN502:DDN511 CTR502:CTR511 CJV502:CJV511 BZZ502:BZZ511 BQD502:BQD511 BGH502:BGH511 AWL502:AWL511 AMP502:AMP511 ACT502:ACT511 SX502:SX511 V502:V511 JB556:JB575 SX556:SX575 ACT556:ACT575 AMP556:AMP575 AWL556:AWL575 BGH556:BGH575 BQD556:BQD575 BZZ556:BZZ575 CJV556:CJV575 CTR556:CTR575 DDN556:DDN575 DNJ556:DNJ575 DXF556:DXF575 EHB556:EHB575 EQX556:EQX575 FAT556:FAT575 FKP556:FKP575 FUL556:FUL575 GEH556:GEH575 GOD556:GOD575 GXZ556:GXZ575 HHV556:HHV575 HRR556:HRR575 IBN556:IBN575 ILJ556:ILJ575 IVF556:IVF575 JFB556:JFB575 JOX556:JOX575 JYT556:JYT575 KIP556:KIP575 KSL556:KSL575 LCH556:LCH575 LMD556:LMD575 LVZ556:LVZ575 MFV556:MFV575 MPR556:MPR575 MZN556:MZN575 NJJ556:NJJ575 NTF556:NTF575 ODB556:ODB575 OMX556:OMX575 OWT556:OWT575 PGP556:PGP575 PQL556:PQL575 QAH556:QAH575 QKD556:QKD575 QTZ556:QTZ575 RDV556:RDV575 RNR556:RNR575 RXN556:RXN575 SHJ556:SHJ575 SRF556:SRF575 TBB556:TBB575 TKX556:TKX575 TUT556:TUT575 UEP556:UEP575 UOL556:UOL575 UYH556:UYH575 VID556:VID575 VRZ556:VRZ575 WBV556:WBV575 WLR556:WLR575 WVN556:WVN575 AF630 GO630 QK630 AAG630 AKC630 ATY630 BDU630 BNQ630 BXM630 CHI630 CRE630 DBA630 DKW630 DUS630 EEO630 EOK630 EYG630 FIC630 FRY630 GBU630 GLQ630 GVM630 HFI630 HPE630 HZA630 IIW630 ISS630 JCO630 JMK630 JWG630 KGC630 KPY630 KZU630 LJQ630 LTM630 MDI630 MNE630 MXA630 NGW630 NQS630 OAO630 OKK630 OUG630 PEC630 PNY630 PXU630 QHQ630 QRM630 RBI630 RLE630 RVA630 SEW630 SOS630 RUQ623:RUQ661 RKU623:RKU661 RAY623:RAY661 QRC623:QRC661 QHG623:QHG661 PXK623:PXK661 PNO623:PNO661 PDS623:PDS661 OTW623:OTW661 OKA623:OKA661 OAE623:OAE661 NQI623:NQI661 NGM623:NGM661 MWQ623:MWQ661 MMU623:MMU661 MCY623:MCY661 LTC623:LTC661 LJG623:LJG661 KZK623:KZK661 KPO623:KPO661 KFS623:KFS661 JVW623:JVW661 JMA623:JMA661 JCE623:JCE661 ISI623:ISI661 IIM623:IIM661 HYQ623:HYQ661 HOU623:HOU661 HEY623:HEY661 GVC623:GVC661 GLG623:GLG661 GBK623:GBK661 FRO623:FRO661 FHS623:FHS661 EXW623:EXW661 EOA623:EOA661 EEE623:EEE661 DUI623:DUI661 DKM623:DKM661 DAQ623:DAQ661 CQU623:CQU661 CGY623:CGY661 BXC623:BXC661 BNG623:BNG661 BDK623:BDK661 ATO623:ATO661 AJS623:AJS661 ZW623:ZW661 QA623:QA661 GE623:GE661 V623:V661 SOI623:SOI661 V613:V621 GE613:GE621 QA613:QA621 ZW613:ZW621 AJS613:AJS621 ATO613:ATO621 BDK613:BDK621 BNG613:BNG621 BXC613:BXC621 CGY613:CGY621 CQU613:CQU621 DAQ613:DAQ621 DKM613:DKM621 DUI613:DUI621 EEE613:EEE621 EOA613:EOA621 EXW613:EXW621 FHS613:FHS621 FRO613:FRO621 GBK613:GBK621 GLG613:GLG621 GVC613:GVC621 HEY613:HEY621 HOU613:HOU621 HYQ613:HYQ621 IIM613:IIM621 ISI613:ISI621 JCE613:JCE621 JMA613:JMA621 JVW613:JVW621 KFS613:KFS621 KPO613:KPO621 KZK613:KZK621 LJG613:LJG621 LTC613:LTC621 MCY613:MCY621 MMU613:MMU621 MWQ613:MWQ621 NGM613:NGM621 NQI613:NQI621 OAE613:OAE621 OKA613:OKA621 OTW613:OTW621 PDS613:PDS621 PNO613:PNO621 PXK613:PXK621 QHG613:QHG621 QRC613:QRC621 RAY613:RAY621 RKU613:RKU621 RUQ613:RUQ621 SEM613:SEM621 SOI613:SOI621 JB502:JB511 SEM623:SEM661 SX494 ACT494 AMP494 AWL494 BGH494 BQD494 BZZ494 CJV494 CTR494 DDN494 DNJ494 DXF494 EHB494 EQX494 FAT494 FKP494 FUL494 GEH494 GOD494 GXZ494 HHV494 HRR494 IBN494 ILJ494 IVF494 JFB494 JOX494 JYT494 KIP494 KSL494 LCH494 LMD494 LVZ494 MFV494 MPR494 MZN494 NJJ494 NTF494 ODB494 OMX494 OWT494 PGP494 PQL494 QAH494 QKD494 QTZ494 RDV494 RNR494 RXN494 SHJ494 SRF494 TBB494 TKX494 TUT494 UEP494 UOL494 UYH494 VID494 VRZ494 WBV494 WLR494 WVN494 JB494 V494 V513:V519 JR514:JR519 TN514:TN519 ADJ514:ADJ519 ANF514:ANF519 AXB514:AXB519 BGX514:BGX519 BQT514:BQT519 CAP514:CAP519 CKL514:CKL519 CUH514:CUH519 DED514:DED519 DNZ514:DNZ519 DXV514:DXV519 EHR514:EHR519 ERN514:ERN519 FBJ514:FBJ519 FLF514:FLF519 FVB514:FVB519 GEX514:GEX519 GOT514:GOT519 GYP514:GYP519 HIL514:HIL519 HSH514:HSH519 ICD514:ICD519 ILZ514:ILZ519 IVV514:IVV519 JFR514:JFR519 JPN514:JPN519 JZJ514:JZJ519 KJF514:KJF519 KTB514:KTB519 LCX514:LCX519 LMT514:LMT519 LWP514:LWP519 MGL514:MGL519 MQH514:MQH519 NAD514:NAD519 NJZ514:NJZ519 NTV514:NTV519 ODR514:ODR519 ONN514:ONN519 OXJ514:OXJ519 PHF514:PHF519 PRB514:PRB519 QAX514:QAX519 QKT514:QKT519 QUP514:QUP519 REL514:REL519 ROH514:ROH519 RYD514:RYD519 SHZ514:SHZ519 SRV514:SRV519 TBR514:TBR519 TLN514:TLN519 TVJ514:TVJ519 UFF514:UFF519 UPB514:UPB519 UYX514:UYX519 VIT514:VIT519 VSP514:VSP519 WCL514:WCL519 WMH514:WMH519 WWD514:WWD519 V531:V540 JR531:JR540 TN531:TN540 ADJ531:ADJ540 ANF531:ANF540 AXB531:AXB540 BGX531:BGX540 BQT531:BQT540 CAP531:CAP540 CKL531:CKL540 CUH531:CUH540 DED531:DED540 DNZ531:DNZ540 DXV531:DXV540 EHR531:EHR540 ERN531:ERN540 FBJ531:FBJ540 FLF531:FLF540 FVB531:FVB540 GEX531:GEX540 GOT531:GOT540 GYP531:GYP540 HIL531:HIL540 HSH531:HSH540 ICD531:ICD540 ILZ531:ILZ540 IVV531:IVV540 JFR531:JFR540 JPN531:JPN540 JZJ531:JZJ540 KJF531:KJF540 KTB531:KTB540 LCX531:LCX540 LMT531:LMT540 LWP531:LWP540 MGL531:MGL540 MQH531:MQH540 NAD531:NAD540 NJZ531:NJZ540 NTV531:NTV540 ODR531:ODR540 ONN531:ONN540 OXJ531:OXJ540 PHF531:PHF540 PRB531:PRB540 QAX531:QAX540 QKT531:QKT540 QUP531:QUP540 REL531:REL540 ROH531:ROH540 RYD531:RYD540 SHZ531:SHZ540 SRV531:SRV540 TBR531:TBR540 TLN531:TLN540 TVJ531:TVJ540 UFF531:UFF540 UPB531:UPB540 UYX531:UYX540 VIT531:VIT540 VSP531:VSP540 WCL531:WCL540 WMH531:WMH540 WWD531:WWD540 JR552:JR555 TN552:TN555 ADJ552:ADJ555 ANF552:ANF555 AXB552:AXB555 BGX552:BGX555 BQT552:BQT555 CAP552:CAP555 CKL552:CKL555 CUH552:CUH555 DED552:DED555 DNZ552:DNZ555 DXV552:DXV555 EHR552:EHR555 ERN552:ERN555 FBJ552:FBJ555 FLF552:FLF555 FVB552:FVB555 GEX552:GEX555 GOT552:GOT555 GYP552:GYP555 HIL552:HIL555 HSH552:HSH555 ICD552:ICD555 ILZ552:ILZ555 IVV552:IVV555 JFR552:JFR555 JPN552:JPN555 JZJ552:JZJ555 KJF552:KJF555 KTB552:KTB555 LCX552:LCX555 LMT552:LMT555 LWP552:LWP555 MGL552:MGL555 MQH552:MQH555 NAD552:NAD555 NJZ552:NJZ555 NTV552:NTV555 ODR552:ODR555 ONN552:ONN555 OXJ552:OXJ555 PHF552:PHF555 PRB552:PRB555 QAX552:QAX555 QKT552:QKT555 QUP552:QUP555 REL552:REL555 ROH552:ROH555 RYD552:RYD555 SHZ552:SHZ555 SRV552:SRV555 TBR552:TBR555 TLN552:TLN555 TVJ552:TVJ555 UFF552:UFF555 UPB552:UPB555 UYX552:UYX555 VIT552:VIT555 VSP552:VSP555 WCL552:WCL555 WMH552:WMH555 WWD552:WWD555 V522:V529 JR522:JR529 TN522:TN529 ADJ522:ADJ529 ANF522:ANF529 AXB522:AXB529 BGX522:BGX529 BQT522:BQT529 CAP522:CAP529 CKL522:CKL529 CUH522:CUH529 DED522:DED529 DNZ522:DNZ529 DXV522:DXV529 EHR522:EHR529 ERN522:ERN529 FBJ522:FBJ529 FLF522:FLF529 FVB522:FVB529 GEX522:GEX529 GOT522:GOT529 GYP522:GYP529 HIL522:HIL529 HSH522:HSH529 ICD522:ICD529 ILZ522:ILZ529 IVV522:IVV529 JFR522:JFR529 JPN522:JPN529 JZJ522:JZJ529 KJF522:KJF529 KTB522:KTB529 LCX522:LCX529 LMT522:LMT529 LWP522:LWP529 MGL522:MGL529 MQH522:MQH529 NAD522:NAD529 NJZ522:NJZ529 NTV522:NTV529 ODR522:ODR529 ONN522:ONN529 OXJ522:OXJ529 PHF522:PHF529 PRB522:PRB529 QAX522:QAX529 QKT522:QKT529 QUP522:QUP529 REL522:REL529 ROH522:ROH529 RYD522:RYD529 SHZ522:SHZ529 SRV522:SRV529 TBR522:TBR529 TLN522:TLN529 TVJ522:TVJ529 UFF522:UFF529 UPB522:UPB529 UYX522:UYX529 VIT522:VIT529 VSP522:VSP529 WCL522:WCL529 WMH522:WMH529 WWD522:WWD529 V552:V575">
      <formula1>0</formula1>
      <formula2>100</formula2>
    </dataValidation>
    <dataValidation type="whole" allowBlank="1" showErrorMessage="1" errorTitle="Stopnja odpisanosti" error="odstotek (celoštevilska vrednost)" sqref="W52 W56 WVO290:WVO292 WLS290:WLS292 WBW290:WBW292 VSA290:VSA292 VIE290:VIE292 UYI290:UYI292 UOM290:UOM292 UEQ290:UEQ292 TUU290:TUU292 TKY290:TKY292 TBC290:TBC292 SRG290:SRG292 SHK290:SHK292 RXO290:RXO292 RNS290:RNS292 RDW290:RDW292 QUA290:QUA292 QKE290:QKE292 QAI290:QAI292 PQM290:PQM292 PGQ290:PGQ292 OWU290:OWU292 OMY290:OMY292 ODC290:ODC292 NTG290:NTG292 NJK290:NJK292 MZO290:MZO292 MPS290:MPS292 MFW290:MFW292 LWA290:LWA292 LME290:LME292 LCI290:LCI292 KSM290:KSM292 KIQ290:KIQ292 JYU290:JYU292 JOY290:JOY292 JFC290:JFC292 IVG290:IVG292 ILK290:ILK292 IBO290:IBO292 HRS290:HRS292 HHW290:HHW292 GYA290:GYA292 GOE290:GOE292 GEI290:GEI292 FUM290:FUM292 FKQ290:FKQ292 FAU290:FAU292 EQY290:EQY292 EHC290:EHC292 DXG290:DXG292 DNK290:DNK292 DDO290:DDO292 CTS290:CTS292 CJW290:CJW292 CAA290:CAA292 BQE290:BQE292 BGI290:BGI292 AWM290:AWM292 AMQ290:AMQ292 ACU290:ACU292 SY290:SY292 JC290:JC292 W290:W299 JS293:JS299 TO293:TO299 ADK293:ADK299 ANG293:ANG299 AXC293:AXC299 BGY293:BGY299 BQU293:BQU299 CAQ293:CAQ299 CKM293:CKM299 CUI293:CUI299 DEE293:DEE299 DOA293:DOA299 DXW293:DXW299 EHS293:EHS299 ERO293:ERO299 FBK293:FBK299 FLG293:FLG299 FVC293:FVC299 GEY293:GEY299 GOU293:GOU299 GYQ293:GYQ299 HIM293:HIM299 HSI293:HSI299 ICE293:ICE299 IMA293:IMA299 IVW293:IVW299 JFS293:JFS299 JPO293:JPO299 JZK293:JZK299 KJG293:KJG299 KTC293:KTC299 LCY293:LCY299 LMU293:LMU299 LWQ293:LWQ299 MGM293:MGM299 MQI293:MQI299 NAE293:NAE299 NKA293:NKA299 NTW293:NTW299 ODS293:ODS299 ONO293:ONO299 OXK293:OXK299 PHG293:PHG299 PRC293:PRC299 QAY293:QAY299 QKU293:QKU299 QUQ293:QUQ299 REM293:REM299 ROI293:ROI299 RYE293:RYE299 SIA293:SIA299 SRW293:SRW299 TBS293:TBS299 TLO293:TLO299 TVK293:TVK299 UFG293:UFG299 UPC293:UPC299 UYY293:UYY299 VIU293:VIU299 VSQ293:VSQ299 WCM293:WCM299 WMI293:WMI299 WWE293:WWE299">
      <formula1>0</formula1>
      <formula2>100</formula2>
    </dataValidation>
    <dataValidation type="textLength" allowBlank="1" showErrorMessage="1" sqref="X73:X76 X52 X91 X56 WVP290:WVP292 WLT290:WLT292 WBX290:WBX292 VSB290:VSB292 VIF290:VIF292 UYJ290:UYJ292 UON290:UON292 UER290:UER292 TUV290:TUV292 TKZ290:TKZ292 TBD290:TBD292 SRH290:SRH292 SHL290:SHL292 RXP290:RXP292 RNT290:RNT292 RDX290:RDX292 QUB290:QUB292 QKF290:QKF292 QAJ290:QAJ292 PQN290:PQN292 PGR290:PGR292 OWV290:OWV292 OMZ290:OMZ292 ODD290:ODD292 NTH290:NTH292 NJL290:NJL292 MZP290:MZP292 MPT290:MPT292 MFX290:MFX292 LWB290:LWB292 LMF290:LMF292 LCJ290:LCJ292 KSN290:KSN292 KIR290:KIR292 JYV290:JYV292 JOZ290:JOZ292 JFD290:JFD292 IVH290:IVH292 ILL290:ILL292 IBP290:IBP292 HRT290:HRT292 HHX290:HHX292 GYB290:GYB292 GOF290:GOF292 GEJ290:GEJ292 FUN290:FUN292 FKR290:FKR292 FAV290:FAV292 EQZ290:EQZ292 EHD290:EHD292 DXH290:DXH292 DNL290:DNL292 DDP290:DDP292 CTT290:CTT292 CJX290:CJX292 CAB290:CAB292 BQF290:BQF292 BGJ290:BGJ292 AWN290:AWN292 AMR290:AMR292 ACV290:ACV292 SZ290:SZ292 JD290:JD292 X290:X299 JT293:JT299 TP293:TP299 ADL293:ADL299 ANH293:ANH299 AXD293:AXD299 BGZ293:BGZ299 BQV293:BQV299 CAR293:CAR299 CKN293:CKN299 CUJ293:CUJ299 DEF293:DEF299 DOB293:DOB299 DXX293:DXX299 EHT293:EHT299 ERP293:ERP299 FBL293:FBL299 FLH293:FLH299 FVD293:FVD299 GEZ293:GEZ299 GOV293:GOV299 GYR293:GYR299 HIN293:HIN299 HSJ293:HSJ299 ICF293:ICF299 IMB293:IMB299 IVX293:IVX299 JFT293:JFT299 JPP293:JPP299 JZL293:JZL299 KJH293:KJH299 KTD293:KTD299 LCZ293:LCZ299 LMV293:LMV299 LWR293:LWR299 MGN293:MGN299 MQJ293:MQJ299 NAF293:NAF299 NKB293:NKB299 NTX293:NTX299 ODT293:ODT299 ONP293:ONP299 OXL293:OXL299 PHH293:PHH299 PRD293:PRD299 QAZ293:QAZ299 QKV293:QKV299 QUR293:QUR299 REN293:REN299 ROJ293:ROJ299 RYF293:RYF299 SIB293:SIB299 SRX293:SRX299 TBT293:TBT299 TLP293:TLP299 TVL293:TVL299 UFH293:UFH299 UPD293:UPD299 UYZ293:UYZ299 VIV293:VIV299 VSR293:VSR299 WCN293:WCN299 WMJ293:WMJ299 WWF293:WWF299">
      <formula1>0</formula1>
      <formula2>100</formula2>
    </dataValidation>
    <dataValidation type="whole" allowBlank="1" showInputMessage="1" showErrorMessage="1" errorTitle="Stopnja odpisanosti" error="odstotek (celoštevilska vrednost)" sqref="W85:W89 W66:W81 W53:W55 W57:W62 W40:W51 W120:W121 W91:W99 W107 W114:W116 W109 W101:W102 W104:W105 W118 WVO489:WVO490 WLS489:WLS490 WBW489:WBW490 VSA489:VSA490 VIE489:VIE490 UYI489:UYI490 UOM489:UOM490 UEQ489:UEQ490 TUU489:TUU490 TKY489:TKY490 TBC489:TBC490 SRG489:SRG490 SHK489:SHK490 RXO489:RXO490 RNS489:RNS490 RDW489:RDW490 QUA489:QUA490 QKE489:QKE490 QAI489:QAI490 PQM489:PQM490 PGQ489:PGQ490 OWU489:OWU490 OMY489:OMY490 ODC489:ODC490 NTG489:NTG490 NJK489:NJK490 MZO489:MZO490 MPS489:MPS490 MFW489:MFW490 LWA489:LWA490 LME489:LME490 LCI489:LCI490 KSM489:KSM490 KIQ489:KIQ490 JYU489:JYU490 JOY489:JOY490 JFC489:JFC490 IVG489:IVG490 ILK489:ILK490 IBO489:IBO490 HRS489:HRS490 HHW489:HHW490 GYA489:GYA490 GOE489:GOE490 GEI489:GEI490 FUM489:FUM490 FKQ489:FKQ490 FAU489:FAU490 EQY489:EQY490 EHC489:EHC490 DXG489:DXG490 DNK489:DNK490 DDO489:DDO490 CTS489:CTS490 CJW489:CJW490 CAA489:CAA490 BQE489:BQE490 BGI489:BGI490 AWM489:AWM490 AMQ489:AMQ490 ACU489:ACU490 SY489:SY490 JC489:JC490 WLS502:WLS511 WBW502:WBW511 VSA502:VSA511 VIE502:VIE511 UYI502:UYI511 UOM502:UOM511 UEQ502:UEQ511 TUU502:TUU511 TKY502:TKY511 TBC502:TBC511 SRG502:SRG511 SHK502:SHK511 RXO502:RXO511 RNS502:RNS511 RDW502:RDW511 QUA502:QUA511 QKE502:QKE511 QAI502:QAI511 PQM502:PQM511 PGQ502:PGQ511 OWU502:OWU511 OMY502:OMY511 ODC502:ODC511 NTG502:NTG511 NJK502:NJK511 MZO502:MZO511 MPS502:MPS511 MFW502:MFW511 LWA502:LWA511 LME502:LME511 LCI502:LCI511 KSM502:KSM511 KIQ502:KIQ511 JYU502:JYU511 JOY502:JOY511 JFC502:JFC511 IVG502:IVG511 ILK502:ILK511 IBO502:IBO511 HRS502:HRS511 HHW502:HHW511 GYA502:GYA511 GOE502:GOE511 GEI502:GEI511 FUM502:FUM511 FKQ502:FKQ511 FAU502:FAU511 EQY502:EQY511 EHC502:EHC511 DXG502:DXG511 DNK502:DNK511 DDO502:DDO511 CTS502:CTS511 CJW502:CJW511 CAA502:CAA511 BQE502:BQE511 BGI502:BGI511 AWM502:AWM511 AMQ502:AMQ511 ACU502:ACU511 SY502:SY511 W502:W511 JC502:JC511 JC556:JC575 SY556:SY575 ACU556:ACU575 AMQ556:AMQ575 AWM556:AWM575 BGI556:BGI575 BQE556:BQE575 CAA556:CAA575 CJW556:CJW575 CTS556:CTS575 DDO556:DDO575 DNK556:DNK575 DXG556:DXG575 EHC556:EHC575 EQY556:EQY575 FAU556:FAU575 FKQ556:FKQ575 FUM556:FUM575 GEI556:GEI575 GOE556:GOE575 GYA556:GYA575 HHW556:HHW575 HRS556:HRS575 IBO556:IBO575 ILK556:ILK575 IVG556:IVG575 JFC556:JFC575 JOY556:JOY575 JYU556:JYU575 KIQ556:KIQ575 KSM556:KSM575 LCI556:LCI575 LME556:LME575 LWA556:LWA575 MFW556:MFW575 MPS556:MPS575 MZO556:MZO575 NJK556:NJK575 NTG556:NTG575 ODC556:ODC575 OMY556:OMY575 OWU556:OWU575 PGQ556:PGQ575 PQM556:PQM575 QAI556:QAI575 QKE556:QKE575 QUA556:QUA575 RDW556:RDW575 RNS556:RNS575 RXO556:RXO575 SHK556:SHK575 SRG556:SRG575 TBC556:TBC575 TKY556:TKY575 TUU556:TUU575 UEQ556:UEQ575 UOM556:UOM575 UYI556:UYI575 VIE556:VIE575 VSA556:VSA575 WBW556:WBW575 WLS556:WLS575 WVO556:WVO575 W556:W575 RUR623:RUR661 RKV623:RKV661 RAZ623:RAZ661 QRD623:QRD661 QHH623:QHH661 PXL623:PXL661 PNP623:PNP661 PDT623:PDT661 OTX623:OTX661 OKB623:OKB661 OAF623:OAF661 NQJ623:NQJ661 NGN623:NGN661 MWR623:MWR661 MMV623:MMV661 MCZ623:MCZ661 LTD623:LTD661 LJH623:LJH661 KZL623:KZL661 KPP623:KPP661 KFT623:KFT661 JVX623:JVX661 JMB623:JMB661 JCF623:JCF661 ISJ623:ISJ661 IIN623:IIN661 HYR623:HYR661 HOV623:HOV661 HEZ623:HEZ661 GVD623:GVD661 GLH623:GLH661 GBL623:GBL661 FRP623:FRP661 FHT623:FHT661 EXX623:EXX661 EOB623:EOB661 EEF623:EEF661 DUJ623:DUJ661 DKN623:DKN661 DAR623:DAR661 CQV623:CQV661 CGZ623:CGZ661 BXD623:BXD661 BNH623:BNH661 BDL623:BDL661 ATP623:ATP661 AJT623:AJT661 ZX623:ZX661 QB623:QB661 GF623:GF661 W623:W661 SOJ623:SOJ661 W613:W621 GF613:GF621 QB613:QB621 ZX613:ZX621 AJT613:AJT621 ATP613:ATP621 BDL613:BDL621 BNH613:BNH621 BXD613:BXD621 CGZ613:CGZ621 CQV613:CQV621 DAR613:DAR621 DKN613:DKN621 DUJ613:DUJ621 EEF613:EEF621 EOB613:EOB621 EXX613:EXX621 FHT613:FHT621 FRP613:FRP621 GBL613:GBL621 GLH613:GLH621 GVD613:GVD621 HEZ613:HEZ621 HOV613:HOV621 HYR613:HYR621 IIN613:IIN621 ISJ613:ISJ621 JCF613:JCF621 JMB613:JMB621 JVX613:JVX621 KFT613:KFT621 KPP613:KPP621 KZL613:KZL621 LJH613:LJH621 LTD613:LTD621 MCZ613:MCZ621 MMV613:MMV621 MWR613:MWR621 NGN613:NGN621 NQJ613:NQJ621 OAF613:OAF621 OKB613:OKB621 OTX613:OTX621 PDT613:PDT621 PNP613:PNP621 PXL613:PXL621 QHH613:QHH621 QRD613:QRD621 RAZ613:RAZ621 RKV613:RKV621 RUR613:RUR621 SEN613:SEN621 SOJ613:SOJ621 WVO502:WVO511 SEN623:SEN661 W494 SY494 ACU494 AMQ494 AWM494 BGI494 BQE494 CAA494 CJW494 CTS494 DDO494 DNK494 DXG494 EHC494 EQY494 FAU494 FKQ494 FUM494 GEI494 GOE494 GYA494 HHW494 HRS494 IBO494 ILK494 IVG494 JFC494 JOY494 JYU494 KIQ494 KSM494 LCI494 LME494 LWA494 MFW494 MPS494 MZO494 NJK494 NTG494 ODC494 OMY494 OWU494 PGQ494 PQM494 QAI494 QKE494 QUA494 RDW494 RNS494 RXO494 SHK494 SRG494 TBC494 TKY494 TUU494 UEQ494 UOM494 UYI494 VIE494 VSA494 WBW494 WLS494 WVO494 JC494 W513:W540 W550:W552 JS550:JS552 TO550:TO552 ADK550:ADK552 ANG550:ANG552 AXC550:AXC552 BGY550:BGY552 BQU550:BQU552 CAQ550:CAQ552 CKM550:CKM552 CUI550:CUI552 DEE550:DEE552 DOA550:DOA552 DXW550:DXW552 EHS550:EHS552 ERO550:ERO552 FBK550:FBK552 FLG550:FLG552 FVC550:FVC552 GEY550:GEY552 GOU550:GOU552 GYQ550:GYQ552 HIM550:HIM552 HSI550:HSI552 ICE550:ICE552 IMA550:IMA552 IVW550:IVW552 JFS550:JFS552 JPO550:JPO552 JZK550:JZK552 KJG550:KJG552 KTC550:KTC552 LCY550:LCY552 LMU550:LMU552 LWQ550:LWQ552 MGM550:MGM552 MQI550:MQI552 NAE550:NAE552 NKA550:NKA552 NTW550:NTW552 ODS550:ODS552 ONO550:ONO552 OXK550:OXK552 PHG550:PHG552 PRC550:PRC552 QAY550:QAY552 QKU550:QKU552 QUQ550:QUQ552 REM550:REM552 ROI550:ROI552 RYE550:RYE552 SIA550:SIA552 SRW550:SRW552 TBS550:TBS552 TLO550:TLO552 TVK550:TVK552 UFG550:UFG552 UPC550:UPC552 UYY550:UYY552 VIU550:VIU552 VSQ550:VSQ552 WCM550:WCM552 WMI550:WMI552 WWE550:WWE552 JS514:JS540 TO514:TO540 ADK514:ADK540 ANG514:ANG540 AXC514:AXC540 BGY514:BGY540 BQU514:BQU540 CAQ514:CAQ540 CKM514:CKM540 CUI514:CUI540 DEE514:DEE540 DOA514:DOA540 DXW514:DXW540 EHS514:EHS540 ERO514:ERO540 FBK514:FBK540 FLG514:FLG540 FVC514:FVC540 GEY514:GEY540 GOU514:GOU540 GYQ514:GYQ540 HIM514:HIM540 HSI514:HSI540 ICE514:ICE540 IMA514:IMA540 IVW514:IVW540 JFS514:JFS540 JPO514:JPO540 JZK514:JZK540 KJG514:KJG540 KTC514:KTC540 LCY514:LCY540 LMU514:LMU540 LWQ514:LWQ540 MGM514:MGM540 MQI514:MQI540 NAE514:NAE540 NKA514:NKA540 NTW514:NTW540 ODS514:ODS540 ONO514:ONO540 OXK514:OXK540 PHG514:PHG540 PRC514:PRC540 QAY514:QAY540 QKU514:QKU540 QUQ514:QUQ540 REM514:REM540 ROI514:ROI540 RYE514:RYE540 SIA514:SIA540 SRW514:SRW540 TBS514:TBS540 TLO514:TLO540 TVK514:TVK540 UFG514:UFG540 UPC514:UPC540 UYY514:UYY540 VIU514:VIU540 VSQ514:VSQ540 WCM514:WCM540 WMI514:WMI540 WWE514:WWE540">
      <formula1>0</formula1>
      <formula2>100</formula2>
    </dataValidation>
    <dataValidation type="textLength" allowBlank="1" showInputMessage="1" showErrorMessage="1" sqref="X94:X95 X77:X90 X53 X57:X65 X49:X50 X55 X41:X45 ACV502:ACV511 AMR502:AMR511 AWN502:AWN511 BGJ502:BGJ511 BQF502:BQF511 CAB502:CAB511 CJX502:CJX511 CTT502:CTT511 DDP502:DDP511 DNL502:DNL511 DXH502:DXH511 EHD502:EHD511 EQZ502:EQZ511 FAV502:FAV511 FKR502:FKR511 FUN502:FUN511 GEJ502:GEJ511 GOF502:GOF511 GYB502:GYB511 HHX502:HHX511 HRT502:HRT511 IBP502:IBP511 ILL502:ILL511 IVH502:IVH511 JFD502:JFD511 JOZ502:JOZ511 JYV502:JYV511 KIR502:KIR511 KSN502:KSN511 LCJ502:LCJ511 LMF502:LMF511 LWB502:LWB511 MFX502:MFX511 MPT502:MPT511 MZP502:MZP511 NJL502:NJL511 NTH502:NTH511 ODD502:ODD511 OMZ502:OMZ511 OWV502:OWV511 PGR502:PGR511 PQN502:PQN511 QAJ502:QAJ511 QKF502:QKF511 QUB502:QUB511 RDX502:RDX511 RNT502:RNT511 RXP502:RXP511 SHL502:SHL511 SRH502:SRH511 TBD502:TBD511 TKZ502:TKZ511 TUV502:TUV511 UER502:UER511 UON502:UON511 UYJ502:UYJ511 VIF502:VIF511 VSB502:VSB511 WBX502:WBX511 WLT502:WLT511 WVP502:WVP511 JD502:JD511 SEO623:SEO661 WVP489:WVP490 WLT489:WLT490 WBX489:WBX490 VSB489:VSB490 VIF489:VIF490 UYJ489:UYJ490 UON489:UON490 UER489:UER490 TUV489:TUV490 TKZ489:TKZ490 TBD489:TBD490 SRH489:SRH490 SHL489:SHL490 RXP489:RXP490 RNT489:RNT490 RDX489:RDX490 QUB489:QUB490 QKF489:QKF490 QAJ489:QAJ490 PQN489:PQN490 PGR489:PGR490 OWV489:OWV490 OMZ489:OMZ490 ODD489:ODD490 NTH489:NTH490 NJL489:NJL490 MZP489:MZP490 MPT489:MPT490 MFX489:MFX490 LWB489:LWB490 LMF489:LMF490 LCJ489:LCJ490 KSN489:KSN490 KIR489:KIR490 JYV489:JYV490 JOZ489:JOZ490 JFD489:JFD490 IVH489:IVH490 ILL489:ILL490 IBP489:IBP490 HRT489:HRT490 HHX489:HHX490 GYB489:GYB490 GOF489:GOF490 GEJ489:GEJ490 FUN489:FUN490 FKR489:FKR490 FAV489:FAV490 EQZ489:EQZ490 EHD489:EHD490 DXH489:DXH490 DNL489:DNL490 DDP489:DDP490 CTT489:CTT490 CJX489:CJX490 CAB489:CAB490 BQF489:BQF490 BGJ489:BGJ490 AWN489:AWN490 AMR489:AMR490 ACV489:ACV490 SZ489:SZ490 JD489:JD490 X114:X129 X502:X511 RUS623:RUS661 RKW623:RKW661 RBA623:RBA661 QRE623:QRE661 QHI623:QHI661 PXM623:PXM661 PNQ623:PNQ661 PDU623:PDU661 OTY623:OTY661 OKC623:OKC661 OAG623:OAG661 NQK623:NQK661 NGO623:NGO661 MWS623:MWS661 MMW623:MMW661 MDA623:MDA661 LTE623:LTE661 LJI623:LJI661 KZM623:KZM661 KPQ623:KPQ661 KFU623:KFU661 JVY623:JVY661 JMC623:JMC661 JCG623:JCG661 ISK623:ISK661 IIO623:IIO661 HYS623:HYS661 HOW623:HOW661 HFA623:HFA661 GVE623:GVE661 GLI623:GLI661 GBM623:GBM661 FRQ623:FRQ661 FHU623:FHU661 EXY623:EXY661 EOC623:EOC661 EEG623:EEG661 DUK623:DUK661 DKO623:DKO661 DAS623:DAS661 CQW623:CQW661 CHA623:CHA661 BXE623:BXE661 BNI623:BNI661 BDM623:BDM661 ATQ623:ATQ661 AJU623:AJU661 ZY623:ZY661 QC623:QC661 GG623:GG661 X623:X661 SZ502:SZ511 X613:X621 GG613:GG621 QC613:QC621 ZY613:ZY621 AJU613:AJU621 ATQ613:ATQ621 BDM613:BDM621 BNI613:BNI621 BXE613:BXE621 CHA613:CHA621 CQW613:CQW621 DAS613:DAS621 DKO613:DKO621 DUK613:DUK621 EEG613:EEG621 EOC613:EOC621 EXY613:EXY621 FHU613:FHU621 FRQ613:FRQ621 GBM613:GBM621 GLI613:GLI621 GVE613:GVE621 HFA613:HFA621 HOW613:HOW621 HYS613:HYS621 IIO613:IIO621 ISK613:ISK621 JCG613:JCG621 JMC613:JMC621 JVY613:JVY621 KFU613:KFU621 KPQ613:KPQ621 KZM613:KZM621 LJI613:LJI621 LTE613:LTE621 MDA613:MDA621 MMW613:MMW621 MWS613:MWS621 NGO613:NGO621 NQK613:NQK621 OAG613:OAG621 OKC613:OKC621 OTY613:OTY621 PDU613:PDU621 PNQ613:PNQ621 PXM613:PXM621 QHI613:QHI621 QRE613:QRE621 RBA613:RBA621 RKW613:RKW621 RUS613:RUS621 SEO613:SEO621 SOK613:SOK621 SOK623:SOK661 X513:X541 AF513:AF514 X550:X551 JT550:JT551 TP550:TP551 ADL550:ADL551 ANH550:ANH551 AXD550:AXD551 BGZ550:BGZ551 BQV550:BQV551 CAR550:CAR551 CKN550:CKN551 CUJ550:CUJ551 DEF550:DEF551 DOB550:DOB551 DXX550:DXX551 EHT550:EHT551 ERP550:ERP551 FBL550:FBL551 FLH550:FLH551 FVD550:FVD551 GEZ550:GEZ551 GOV550:GOV551 GYR550:GYR551 HIN550:HIN551 HSJ550:HSJ551 ICF550:ICF551 IMB550:IMB551 IVX550:IVX551 JFT550:JFT551 JPP550:JPP551 JZL550:JZL551 KJH550:KJH551 KTD550:KTD551 LCZ550:LCZ551 LMV550:LMV551 LWR550:LWR551 MGN550:MGN551 MQJ550:MQJ551 NAF550:NAF551 NKB550:NKB551 NTX550:NTX551 ODT550:ODT551 ONP550:ONP551 OXL550:OXL551 PHH550:PHH551 PRD550:PRD551 QAZ550:QAZ551 QKV550:QKV551 QUR550:QUR551 REN550:REN551 ROJ550:ROJ551 RYF550:RYF551 SIB550:SIB551 SRX550:SRX551 TBT550:TBT551 TLP550:TLP551 TVL550:TVL551 UFH550:UFH551 UPD550:UPD551 UYZ550:UYZ551 VIV550:VIV551 VSR550:VSR551 WCN550:WCN551 WMJ550:WMJ551 WWF550:WWF551 JT514:JT541 TP514:TP541 ADL514:ADL541 ANH514:ANH541 AXD514:AXD541 BGZ514:BGZ541 BQV514:BQV541 CAR514:CAR541 CKN514:CKN541 CUJ514:CUJ541 DEF514:DEF541 DOB514:DOB541 DXX514:DXX541 EHT514:EHT541 ERP514:ERP541 FBL514:FBL541 FLH514:FLH541 FVD514:FVD541 GEZ514:GEZ541 GOV514:GOV541 GYR514:GYR541 HIN514:HIN541 HSJ514:HSJ541 ICF514:ICF541 IMB514:IMB541 IVX514:IVX541 JFT514:JFT541 JPP514:JPP541 JZL514:JZL541 KJH514:KJH541 KTD514:KTD541 LCZ514:LCZ541 LMV514:LMV541 LWR514:LWR541 MGN514:MGN541 MQJ514:MQJ541 NAF514:NAF541 NKB514:NKB541 NTX514:NTX541 ODT514:ODT541 ONP514:ONP541 OXL514:OXL541 PHH514:PHH541 PRD514:PRD541 QAZ514:QAZ541 QKV514:QKV541 QUR514:QUR541 REN514:REN541 ROJ514:ROJ541 RYF514:RYF541 SIB514:SIB541 SRX514:SRX541 TBT514:TBT541 TLP514:TLP541 TVL514:TVL541 UFH514:UFH541 UPD514:UPD541 UYZ514:UYZ541 VIV514:VIV541 VSR514:VSR541 WCN514:WCN541 WMJ514:WMJ541 WWF514:WWF541 AF517 KB517 TX517 ADT517 ANP517 AXL517 BHH517 BRD517 CAZ517 CKV517 CUR517 DEN517 DOJ517 DYF517 EIB517 ERX517 FBT517 FLP517 FVL517 GFH517 GPD517 GYZ517 HIV517 HSR517 ICN517 IMJ517 IWF517 JGB517 JPX517 JZT517 KJP517 KTL517 LDH517 LND517 LWZ517 MGV517 MQR517 NAN517 NKJ517 NUF517 OEB517 ONX517 OXT517 PHP517 PRL517 QBH517 QLD517 QUZ517 REV517 ROR517 RYN517 SIJ517 SSF517 TCB517 TLX517 TVT517 UFP517 UPL517 UZH517 VJD517 VSZ517 WCV517 WMR517 WWN517 AF520 KB520 TX520 ADT520 ANP520 AXL520 BHH520 BRD520 CAZ520 CKV520 CUR520 DEN520 DOJ520 DYF520 EIB520 ERX520 FBT520 FLP520 FVL520 GFH520 GPD520 GYZ520 HIV520 HSR520 ICN520 IMJ520 IWF520 JGB520 JPX520 JZT520 KJP520 KTL520 LDH520 LND520 LWZ520 MGV520 MQR520 NAN520 NKJ520 NUF520 OEB520 ONX520 OXT520 PHP520 PRL520 QBH520 QLD520 QUZ520 REV520 ROR520 RYN520 SIJ520 SSF520 TCB520 TLX520 TVT520 UFP520 UPL520 UZH520 VJD520 VSZ520 WCV520 WMR520 WWN520 AF537:AF539 KB537:KB539 TX537:TX539 ADT537:ADT539 ANP537:ANP539 AXL537:AXL539 BHH537:BHH539 BRD537:BRD539 CAZ537:CAZ539 CKV537:CKV539 CUR537:CUR539 DEN537:DEN539 DOJ537:DOJ539 DYF537:DYF539 EIB537:EIB539 ERX537:ERX539 FBT537:FBT539 FLP537:FLP539 FVL537:FVL539 GFH537:GFH539 GPD537:GPD539 GYZ537:GYZ539 HIV537:HIV539 HSR537:HSR539 ICN537:ICN539 IMJ537:IMJ539 IWF537:IWF539 JGB537:JGB539 JPX537:JPX539 JZT537:JZT539 KJP537:KJP539 KTL537:KTL539 LDH537:LDH539 LND537:LND539 LWZ537:LWZ539 MGV537:MGV539 MQR537:MQR539 NAN537:NAN539 NKJ537:NKJ539 NUF537:NUF539 OEB537:OEB539 ONX537:ONX539 OXT537:OXT539 PHP537:PHP539 PRL537:PRL539 QBH537:QBH539 QLD537:QLD539 QUZ537:QUZ539 REV537:REV539 ROR537:ROR539 RYN537:RYN539 SIJ537:SIJ539 SSF537:SSF539 TCB537:TCB539 TLX537:TLX539 TVT537:TVT539 UFP537:UFP539 UPL537:UPL539 UZH537:UZH539 VJD537:VJD539 VSZ537:VSZ539 WCV537:WCV539 WMR537:WMR539 WWN537:WWN539 KB514 TX514 ADT514 ANP514 AXL514 BHH514 BRD514 CAZ514 CKV514 CUR514 DEN514 DOJ514 DYF514 EIB514 ERX514 FBT514 FLP514 FVL514 GFH514 GPD514 GYZ514 HIV514 HSR514 ICN514 IMJ514 IWF514 JGB514 JPX514 JZT514 KJP514 KTL514 LDH514 LND514 LWZ514 MGV514 MQR514 NAN514 NKJ514 NUF514 OEB514 ONX514 OXT514 PHP514 PRL514 QBH514 QLD514 QUZ514 REV514 ROR514 RYN514 SIJ514 SSF514 TCB514 TLX514 TVT514 UFP514 UPL514 UZH514 VJD514 VSZ514 WCV514 WMR514 WWN514 AF526 KB526 TX526 ADT526 ANP526 AXL526 BHH526 BRD526 CAZ526 CKV526 CUR526 DEN526 DOJ526 DYF526 EIB526 ERX526 FBT526 FLP526 FVL526 GFH526 GPD526 GYZ526 HIV526 HSR526 ICN526 IMJ526 IWF526 JGB526 JPX526 JZT526 KJP526 KTL526 LDH526 LND526 LWZ526 MGV526 MQR526 NAN526 NKJ526 NUF526 OEB526 ONX526 OXT526 PHP526 PRL526 QBH526 QLD526 QUZ526 REV526 ROR526 RYN526 SIJ526 SSF526 TCB526 TLX526 TVT526 UFP526 UPL526 UZH526 VJD526 VSZ526 WCV526 WMR526 WWN526 AF522 KB522 TX522 ADT522 ANP522 AXL522 BHH522 BRD522 CAZ522 CKV522 CUR522 DEN522 DOJ522 DYF522 EIB522 ERX522 FBT522 FLP522 FVL522 GFH522 GPD522 GYZ522 HIV522 HSR522 ICN522 IMJ522 IWF522 JGB522 JPX522 JZT522 KJP522 KTL522 LDH522 LND522 LWZ522 MGV522 MQR522 NAN522 NKJ522 NUF522 OEB522 ONX522 OXT522 PHP522 PRL522 QBH522 QLD522 QUZ522 REV522 ROR522 RYN522 SIJ522 SSF522 TCB522 TLX522 TVT522 UFP522 UPL522 UZH522 VJD522 VSZ522 WCV522 WMR522 WWN522 AF528:AF532 KB528:KB532 TX528:TX532 ADT528:ADT532 ANP528:ANP532 AXL528:AXL532 BHH528:BHH532 BRD528:BRD532 CAZ528:CAZ532 CKV528:CKV532 CUR528:CUR532 DEN528:DEN532 DOJ528:DOJ532 DYF528:DYF532 EIB528:EIB532 ERX528:ERX532 FBT528:FBT532 FLP528:FLP532 FVL528:FVL532 GFH528:GFH532 GPD528:GPD532 GYZ528:GYZ532 HIV528:HIV532 HSR528:HSR532 ICN528:ICN532 IMJ528:IMJ532 IWF528:IWF532 JGB528:JGB532 JPX528:JPX532 JZT528:JZT532 KJP528:KJP532 KTL528:KTL532 LDH528:LDH532 LND528:LND532 LWZ528:LWZ532 MGV528:MGV532 MQR528:MQR532 NAN528:NAN532 NKJ528:NKJ532 NUF528:NUF532 OEB528:OEB532 ONX528:ONX532 OXT528:OXT532 PHP528:PHP532 PRL528:PRL532 QBH528:QBH532 QLD528:QLD532 QUZ528:QUZ532 REV528:REV532 ROR528:ROR532 RYN528:RYN532 SIJ528:SIJ532 SSF528:SSF532 TCB528:TCB532 TLX528:TLX532 TVT528:TVT532 UFP528:UFP532 UPL528:UPL532 UZH528:UZH532 VJD528:VJD532 VSZ528:VSZ532 WCV528:WCV532 WMR528:WMR532 WWN528:WWN532 AI538:AI539 KE538:KE539 UA538:UA539 ADW538:ADW539 ANS538:ANS539 AXO538:AXO539 BHK538:BHK539 BRG538:BRG539 CBC538:CBC539 CKY538:CKY539 CUU538:CUU539 DEQ538:DEQ539 DOM538:DOM539 DYI538:DYI539 EIE538:EIE539 ESA538:ESA539 FBW538:FBW539 FLS538:FLS539 FVO538:FVO539 GFK538:GFK539 GPG538:GPG539 GZC538:GZC539 HIY538:HIY539 HSU538:HSU539 ICQ538:ICQ539 IMM538:IMM539 IWI538:IWI539 JGE538:JGE539 JQA538:JQA539 JZW538:JZW539 KJS538:KJS539 KTO538:KTO539 LDK538:LDK539 LNG538:LNG539 LXC538:LXC539 MGY538:MGY539 MQU538:MQU539 NAQ538:NAQ539 NKM538:NKM539 NUI538:NUI539 OEE538:OEE539 OOA538:OOA539 OXW538:OXW539 PHS538:PHS539 PRO538:PRO539 QBK538:QBK539 QLG538:QLG539 QVC538:QVC539 REY538:REY539 ROU538:ROU539 RYQ538:RYQ539 SIM538:SIM539 SSI538:SSI539 TCE538:TCE539 TMA538:TMA539 TVW538:TVW539 UFS538:UFS539 UPO538:UPO539 UZK538:UZK539 VJG538:VJG539 VTC538:VTC539 WCY538:WCY539 WMU538:WMU539 WWQ538:WWQ539 X747:X767 JT747:JT767 TP747:TP767 ADL747:ADL767 ANH747:ANH767 AXD747:AXD767 BGZ747:BGZ767 BQV747:BQV767 CAR747:CAR767 CKN747:CKN767 CUJ747:CUJ767 DEF747:DEF767 DOB747:DOB767 DXX747:DXX767 EHT747:EHT767 ERP747:ERP767 FBL747:FBL767 FLH747:FLH767 FVD747:FVD767 GEZ747:GEZ767 GOV747:GOV767 GYR747:GYR767 HIN747:HIN767 HSJ747:HSJ767 ICF747:ICF767 IMB747:IMB767 IVX747:IVX767 JFT747:JFT767 JPP747:JPP767 JZL747:JZL767 KJH747:KJH767 KTD747:KTD767 LCZ747:LCZ767 LMV747:LMV767 LWR747:LWR767 MGN747:MGN767 MQJ747:MQJ767 NAF747:NAF767 NKB747:NKB767 NTX747:NTX767 ODT747:ODT767 ONP747:ONP767 OXL747:OXL767 PHH747:PHH767 PRD747:PRD767 QAZ747:QAZ767 QKV747:QKV767 QUR747:QUR767 REN747:REN767 ROJ747:ROJ767 RYF747:RYF767 SIB747:SIB767 SRX747:SRX767 TBT747:TBT767 TLP747:TLP767 TVL747:TVL767 UFH747:UFH767 UPD747:UPD767 UYZ747:UYZ767 VIV747:VIV767 VSR747:VSR767 WCN747:WCN767 WMJ747:WMJ767 WWF747:WWF767">
      <formula1>0</formula1>
      <formula2>100</formula2>
    </dataValidation>
    <dataValidation type="whole" allowBlank="1" showErrorMessage="1" errorTitle="Klasifikacija" error="Gl. zavihek Classification ali zavihek Klasifikacija_x000a_" sqref="AA52 AA56:AB56 WWL290:WWM292 WMP290:WMQ292 WCT290:WCU292 VSX290:VSY292 VJB290:VJC292 UZF290:UZG292 UPJ290:UPK292 UFN290:UFO292 TVR290:TVS292 TLV290:TLW292 TBZ290:TCA292 SSD290:SSE292 SIH290:SII292 RYL290:RYM292 ROP290:ROQ292 RET290:REU292 QUX290:QUY292 QLB290:QLC292 QBF290:QBG292 PRJ290:PRK292 PHN290:PHO292 OXR290:OXS292 ONV290:ONW292 ODZ290:OEA292 NUD290:NUE292 NKH290:NKI292 NAL290:NAM292 MQP290:MQQ292 MGT290:MGU292 LWX290:LWY292 LNB290:LNC292 LDF290:LDG292 KTJ290:KTK292 KJN290:KJO292 JZR290:JZS292 JPV290:JPW292 JFZ290:JGA292 IWD290:IWE292 IMH290:IMI292 ICL290:ICM292 HSP290:HSQ292 HIT290:HIU292 GYX290:GYY292 GPB290:GPC292 GFF290:GFG292 FVJ290:FVK292 FLN290:FLO292 FBR290:FBS292 ERV290:ERW292 EHZ290:EIA292 DYD290:DYE292 DOH290:DOI292 DEL290:DEM292 CUP290:CUQ292 CKT290:CKU292 CAX290:CAY292 BRB290:BRC292 BHF290:BHG292 AXJ290:AXK292 ANN290:ANO292 ADR290:ADS292 TV290:TW292 JZ290:KA292 AT290:AU292 AA293:AB299 JW293:JX299 TS293:TT299 ADO293:ADP299 ANK293:ANL299 AXG293:AXH299 BHC293:BHD299 BQY293:BQZ299 CAU293:CAV299 CKQ293:CKR299 CUM293:CUN299 DEI293:DEJ299 DOE293:DOF299 DYA293:DYB299 EHW293:EHX299 ERS293:ERT299 FBO293:FBP299 FLK293:FLL299 FVG293:FVH299 GFC293:GFD299 GOY293:GOZ299 GYU293:GYV299 HIQ293:HIR299 HSM293:HSN299 ICI293:ICJ299 IME293:IMF299 IWA293:IWB299 JFW293:JFX299 JPS293:JPT299 JZO293:JZP299 KJK293:KJL299 KTG293:KTH299 LDC293:LDD299 LMY293:LMZ299 LWU293:LWV299 MGQ293:MGR299 MQM293:MQN299 NAI293:NAJ299 NKE293:NKF299 NUA293:NUB299 ODW293:ODX299 ONS293:ONT299 OXO293:OXP299 PHK293:PHL299 PRG293:PRH299 QBC293:QBD299 QKY293:QKZ299 QUU293:QUV299 REQ293:RER299 ROM293:RON299 RYI293:RYJ299 SIE293:SIF299 SSA293:SSB299 TBW293:TBX299 TLS293:TLT299 TVO293:TVP299 UFK293:UFL299 UPG293:UPH299 UZC293:UZD299 VIY293:VIZ299 VSU293:VSV299 WCQ293:WCR299 WMM293:WMN299 WWI293:WWJ299">
      <formula1>1</formula1>
      <formula2>9</formula2>
    </dataValidation>
    <dataValidation type="whole" allowBlank="1" showErrorMessage="1" errorTitle="Klasifikacija" error="Gl. zavihek Classification ali zavihek Klasifikacija_x000a_" sqref="Z52 Z56 Z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SOM739 Z739 GI739 QE739 AAA739 AJW739 ATS739 BDO739 BNK739 BXG739 CHC739 CQY739 DAU739 DKQ739 DUM739 EEI739 EOE739 EYA739 FHW739 FRS739 GBO739 GLK739 GVG739 HFC739 HOY739 HYU739 IIQ739 ISM739 JCI739 JME739 JWA739 KFW739 KPS739 KZO739 LJK739 LTG739 MDC739 MMY739 MWU739 NGQ739 NQM739 OAI739 OKE739 OUA739 PDW739 PNS739 PXO739 QHK739 QRG739 RBC739 RKY739 RUU739 SEQ739 WWK290:WWK292 WMO290:WMO292 WCS290:WCS292 VSW290:VSW292 VJA290:VJA292 UZE290:UZE292 UPI290:UPI292 UFM290:UFM292 TVQ290:TVQ292 TLU290:TLU292 TBY290:TBY292 SSC290:SSC292 SIG290:SIG292 RYK290:RYK292 ROO290:ROO292 RES290:RES292 QUW290:QUW292 QLA290:QLA292 QBE290:QBE292 PRI290:PRI292 PHM290:PHM292 OXQ290:OXQ292 ONU290:ONU292 ODY290:ODY292 NUC290:NUC292 NKG290:NKG292 NAK290:NAK292 MQO290:MQO292 MGS290:MGS292 LWW290:LWW292 LNA290:LNA292 LDE290:LDE292 KTI290:KTI292 KJM290:KJM292 JZQ290:JZQ292 JPU290:JPU292 JFY290:JFY292 IWC290:IWC292 IMG290:IMG292 ICK290:ICK292 HSO290:HSO292 HIS290:HIS292 GYW290:GYW292 GPA290:GPA292 GFE290:GFE292 FVI290:FVI292 FLM290:FLM292 FBQ290:FBQ292 ERU290:ERU292 EHY290:EHY292 DYC290:DYC292 DOG290:DOG292 DEK290:DEK292 CUO290:CUO292 CKS290:CKS292 CAW290:CAW292 BRA290:BRA292 BHE290:BHE292 AXI290:AXI292 ANM290:ANM292 ADQ290:ADQ292 TU290:TU292 JY290:JY292 AS290:AS292 Z293:Z299 JV293:JV299 TR293:TR299 ADN293:ADN299 ANJ293:ANJ299 AXF293:AXF299 BHB293:BHB299 BQX293:BQX299 CAT293:CAT299 CKP293:CKP299 CUL293:CUL299 DEH293:DEH299 DOD293:DOD299 DXZ293:DXZ299 EHV293:EHV299 ERR293:ERR299 FBN293:FBN299 FLJ293:FLJ299 FVF293:FVF299 GFB293:GFB299 GOX293:GOX299 GYT293:GYT299 HIP293:HIP299 HSL293:HSL299 ICH293:ICH299 IMD293:IMD299 IVZ293:IVZ299 JFV293:JFV299 JPR293:JPR299 JZN293:JZN299 KJJ293:KJJ299 KTF293:KTF299 LDB293:LDB299 LMX293:LMX299 LWT293:LWT299 MGP293:MGP299 MQL293:MQL299 NAH293:NAH299 NKD293:NKD299 NTZ293:NTZ299 ODV293:ODV299 ONR293:ONR299 OXN293:OXN299 PHJ293:PHJ299 PRF293:PRF299 QBB293:QBB299 QKX293:QKX299 QUT293:QUT299 REP293:REP299 ROL293:ROL299 RYH293:RYH299 SID293:SID299 SRZ293:SRZ299 TBV293:TBV299 TLR293:TLR299 TVN293:TVN299 UFJ293:UFJ299 UPF293:UPF299 UZB293:UZB299 VIX293:VIX299 VST293:VST299 WCP293:WCP299 WML293:WML299 WWH293:WWH299">
      <formula1>1</formula1>
      <formula2>12</formula2>
    </dataValidation>
    <dataValidation type="whole" allowBlank="1" showErrorMessage="1" errorTitle="Klasifikacija" error="Gl. zavihek Classification ali zavihek Klasifikacija_x000a_" sqref="Y52 Y56 WWJ290:WWJ292 WMN290:WMN292 WCR290:WCR292 VSV290:VSV292 VIZ290:VIZ292 UZD290:UZD292 UPH290:UPH292 UFL290:UFL292 TVP290:TVP292 TLT290:TLT292 TBX290:TBX292 SSB290:SSB292 SIF290:SIF292 RYJ290:RYJ292 RON290:RON292 RER290:RER292 QUV290:QUV292 QKZ290:QKZ292 QBD290:QBD292 PRH290:PRH292 PHL290:PHL292 OXP290:OXP292 ONT290:ONT292 ODX290:ODX292 NUB290:NUB292 NKF290:NKF292 NAJ290:NAJ292 MQN290:MQN292 MGR290:MGR292 LWV290:LWV292 LMZ290:LMZ292 LDD290:LDD292 KTH290:KTH292 KJL290:KJL292 JZP290:JZP292 JPT290:JPT292 JFX290:JFX292 IWB290:IWB292 IMF290:IMF292 ICJ290:ICJ292 HSN290:HSN292 HIR290:HIR292 GYV290:GYV292 GOZ290:GOZ292 GFD290:GFD292 FVH290:FVH292 FLL290:FLL292 FBP290:FBP292 ERT290:ERT292 EHX290:EHX292 DYB290:DYB292 DOF290:DOF292 DEJ290:DEJ292 CUN290:CUN292 CKR290:CKR292 CAV290:CAV292 BQZ290:BQZ292 BHD290:BHD292 AXH290:AXH292 ANL290:ANL292 ADP290:ADP292 TT290:TT292 JX290:JX292 AR290:AR292 Y293:Y299 JU293:JU299 TQ293:TQ299 ADM293:ADM299 ANI293:ANI299 AXE293:AXE299 BHA293:BHA299 BQW293:BQW299 CAS293:CAS299 CKO293:CKO299 CUK293:CUK299 DEG293:DEG299 DOC293:DOC299 DXY293:DXY299 EHU293:EHU299 ERQ293:ERQ299 FBM293:FBM299 FLI293:FLI299 FVE293:FVE299 GFA293:GFA299 GOW293:GOW299 GYS293:GYS299 HIO293:HIO299 HSK293:HSK299 ICG293:ICG299 IMC293:IMC299 IVY293:IVY299 JFU293:JFU299 JPQ293:JPQ299 JZM293:JZM299 KJI293:KJI299 KTE293:KTE299 LDA293:LDA299 LMW293:LMW299 LWS293:LWS299 MGO293:MGO299 MQK293:MQK299 NAG293:NAG299 NKC293:NKC299 NTY293:NTY299 ODU293:ODU299 ONQ293:ONQ299 OXM293:OXM299 PHI293:PHI299 PRE293:PRE299 QBA293:QBA299 QKW293:QKW299 QUS293:QUS299 REO293:REO299 ROK293:ROK299 RYG293:RYG299 SIC293:SIC299 SRY293:SRY299 TBU293:TBU299 TLQ293:TLQ299 TVM293:TVM299 UFI293:UFI299 UPE293:UPE299 UZA293:UZA299 VIW293:VIW299 VSS293:VSS299 WCO293:WCO299 WMK293:WMK299 WWG293:WWG299">
      <formula1>1</formula1>
      <formula2>4</formula2>
    </dataValidation>
    <dataValidation type="whole" allowBlank="1" showInputMessage="1" showErrorMessage="1" errorTitle="Klasifikacija" error="Gl. zavihek Classification ali zavihek Klasifikacija_x000a_" sqref="AA49:AB49 AA54 AA55:AB55 AA63:AA65 AA68 AA71:AA72 AA57 AA58:AB62 AA41:AB42 AA43 AA73:AB76 AA91 AA44:AB45 AA117:AB129 Y99:Z100 AB114 Y107:Z108 AA571:AA575 AA99:AA116 JG571:JG575 TC571:TC575 ACY571:ACY575 AMU571:AMU575 AWQ571:AWQ575 BGM571:BGM575 BQI571:BQI575 CAE571:CAE575 CKA571:CKA575 CTW571:CTW575 DDS571:DDS575 DNO571:DNO575 DXK571:DXK575 EHG571:EHG575 ERC571:ERC575 FAY571:FAY575 FKU571:FKU575 FUQ571:FUQ575 GEM571:GEM575 GOI571:GOI575 GYE571:GYE575 HIA571:HIA575 HRW571:HRW575 IBS571:IBS575 ILO571:ILO575 IVK571:IVK575 JFG571:JFG575 JPC571:JPC575 JYY571:JYY575 KIU571:KIU575 KSQ571:KSQ575 LCM571:LCM575 LMI571:LMI575 LWE571:LWE575 MGA571:MGA575 MPW571:MPW575 MZS571:MZS575 NJO571:NJO575 NTK571:NTK575 ODG571:ODG575 ONC571:ONC575 OWY571:OWY575 PGU571:PGU575 PQQ571:PQQ575 QAM571:QAM575 QKI571:QKI575 QUE571:QUE575 REA571:REA575 RNW571:RNW575 RXS571:RXS575 SHO571:SHO575 SRK571:SRK575 TBG571:TBG575 TLC571:TLC575 TUY571:TUY575 UEU571:UEU575 UOQ571:UOQ575 UYM571:UYM575 VII571:VII575 VSE571:VSE575 WCA571:WCA575 WLW571:WLW575 WVS571:WVS575 AA513:AA524 AA550:AA551 JW550:JW551 TS550:TS551 ADO550:ADO551 ANK550:ANK551 AXG550:AXG551 BHC550:BHC551 BQY550:BQY551 CAU550:CAU551 CKQ550:CKQ551 CUM550:CUM551 DEI550:DEI551 DOE550:DOE551 DYA550:DYA551 EHW550:EHW551 ERS550:ERS551 FBO550:FBO551 FLK550:FLK551 FVG550:FVG551 GFC550:GFC551 GOY550:GOY551 GYU550:GYU551 HIQ550:HIQ551 HSM550:HSM551 ICI550:ICI551 IME550:IME551 IWA550:IWA551 JFW550:JFW551 JPS550:JPS551 JZO550:JZO551 KJK550:KJK551 KTG550:KTG551 LDC550:LDC551 LMY550:LMY551 LWU550:LWU551 MGQ550:MGQ551 MQM550:MQM551 NAI550:NAI551 NKE550:NKE551 NUA550:NUA551 ODW550:ODW551 ONS550:ONS551 OXO550:OXO551 PHK550:PHK551 PRG550:PRG551 QBC550:QBC551 QKY550:QKY551 QUU550:QUU551 REQ550:REQ551 ROM550:ROM551 RYI550:RYI551 SIE550:SIE551 SSA550:SSA551 TBW550:TBW551 TLS550:TLS551 TVO550:TVO551 UFK550:UFK551 UPG550:UPG551 UZC550:UZC551 VIY550:VIY551 VSU550:VSU551 WCQ550:WCQ551 WMM550:WMM551 WWI550:WWI551 AA526:AA541 JW526:JW541 TS526:TS541 ADO526:ADO541 ANK526:ANK541 AXG526:AXG541 BHC526:BHC541 BQY526:BQY541 CAU526:CAU541 CKQ526:CKQ541 CUM526:CUM541 DEI526:DEI541 DOE526:DOE541 DYA526:DYA541 EHW526:EHW541 ERS526:ERS541 FBO526:FBO541 FLK526:FLK541 FVG526:FVG541 GFC526:GFC541 GOY526:GOY541 GYU526:GYU541 HIQ526:HIQ541 HSM526:HSM541 ICI526:ICI541 IME526:IME541 IWA526:IWA541 JFW526:JFW541 JPS526:JPS541 JZO526:JZO541 KJK526:KJK541 KTG526:KTG541 LDC526:LDC541 LMY526:LMY541 LWU526:LWU541 MGQ526:MGQ541 MQM526:MQM541 NAI526:NAI541 NKE526:NKE541 NUA526:NUA541 ODW526:ODW541 ONS526:ONS541 OXO526:OXO541 PHK526:PHK541 PRG526:PRG541 QBC526:QBC541 QKY526:QKY541 QUU526:QUU541 REQ526:REQ541 ROM526:ROM541 RYI526:RYI541 SIE526:SIE541 SSA526:SSA541 TBW526:TBW541 TLS526:TLS541 TVO526:TVO541 UFK526:UFK541 UPG526:UPG541 UZC526:UZC541 VIY526:VIY541 VSU526:VSU541 WCQ526:WCQ541 WMM526:WMM541 WWI526:WWI541 JW514:JW524 TS514:TS524 ADO514:ADO524 ANK514:ANK524 AXG514:AXG524 BHC514:BHC524 BQY514:BQY524 CAU514:CAU524 CKQ514:CKQ524 CUM514:CUM524 DEI514:DEI524 DOE514:DOE524 DYA514:DYA524 EHW514:EHW524 ERS514:ERS524 FBO514:FBO524 FLK514:FLK524 FVG514:FVG524 GFC514:GFC524 GOY514:GOY524 GYU514:GYU524 HIQ514:HIQ524 HSM514:HSM524 ICI514:ICI524 IME514:IME524 IWA514:IWA524 JFW514:JFW524 JPS514:JPS524 JZO514:JZO524 KJK514:KJK524 KTG514:KTG524 LDC514:LDC524 LMY514:LMY524 LWU514:LWU524 MGQ514:MGQ524 MQM514:MQM524 NAI514:NAI524 NKE514:NKE524 NUA514:NUA524 ODW514:ODW524 ONS514:ONS524 OXO514:OXO524 PHK514:PHK524 PRG514:PRG524 QBC514:QBC524 QKY514:QKY524 QUU514:QUU524 REQ514:REQ524 ROM514:ROM524 RYI514:RYI524 SIE514:SIE524 SSA514:SSA524 TBW514:TBW524 TLS514:TLS524 TVO514:TVO524 UFK514:UFK524 UPG514:UPG524 UZC514:UZC524 VIY514:VIY524 VSU514:VSU524 WCQ514:WCQ524 WMM514:WMM524 WWI514:WWI524">
      <formula1>1</formula1>
      <formula2>9</formula2>
    </dataValidation>
    <dataValidation type="whole" allowBlank="1" showInputMessage="1" showErrorMessage="1" errorTitle="Klasifikacija" error="Gl. zavihek Classification ali zavihek Klasifikacija_x000a_" sqref="Z49 Z54:Z55 Z68 Z71:Z76 Z57:Z65 Z41:Z45 Z91 ACX491:ACX494 TB240:TB256 ACX240:ACX256 AMT240:AMT256 AWP240:AWP256 BGL240:BGL256 BQH240:BQH256 CAD240:CAD256 CJZ240:CJZ256 CTV240:CTV256 DDR240:DDR256 DNN240:DNN256 DXJ240:DXJ256 EHF240:EHF256 ERB240:ERB256 FAX240:FAX256 FKT240:FKT256 FUP240:FUP256 GEL240:GEL256 GOH240:GOH256 GYD240:GYD256 HHZ240:HHZ256 HRV240:HRV256 IBR240:IBR256 ILN240:ILN256 IVJ240:IVJ256 JFF240:JFF256 JPB240:JPB256 JYX240:JYX256 KIT240:KIT256 KSP240:KSP256 LCL240:LCL256 LMH240:LMH256 LWD240:LWD256 MFZ240:MFZ256 MPV240:MPV256 MZR240:MZR256 NJN240:NJN256 NTJ240:NTJ256 ODF240:ODF256 ONB240:ONB256 OWX240:OWX256 PGT240:PGT256 PQP240:PQP256 QAL240:QAL256 QKH240:QKH256 QUD240:QUD256 RDZ240:RDZ256 RNV240:RNV256 RXR240:RXR256 SHN240:SHN256 SRJ240:SRJ256 TBF240:TBF256 TLB240:TLB256 TUX240:TUX256 UET240:UET256 UOP240:UOP256 UYL240:UYL256 VIH240:VIH256 VSD240:VSD256 WBZ240:WBZ256 WLV240:WLV256 WVR240:WVR256 TA502:TD511 ACW502:ACZ511 AMS502:AMV511 AWO502:AWR511 BGK502:BGN511 BQG502:BQJ511 CAC502:CAF511 CJY502:CKB511 CTU502:CTX511 DDQ502:DDT511 DNM502:DNP511 DXI502:DXL511 EHE502:EHH511 ERA502:ERD511 FAW502:FAZ511 FKS502:FKV511 FUO502:FUR511 GEK502:GEN511 GOG502:GOJ511 GYC502:GYF511 HHY502:HIB511 HRU502:HRX511 IBQ502:IBT511 ILM502:ILP511 IVI502:IVL511 JFE502:JFH511 JPA502:JPD511 JYW502:JYZ511 KIS502:KIV511 KSO502:KSR511 LCK502:LCN511 LMG502:LMJ511 LWC502:LWF511 MFY502:MGB511 MPU502:MPX511 MZQ502:MZT511 NJM502:NJP511 NTI502:NTL511 ODE502:ODH511 ONA502:OND511 OWW502:OWZ511 PGS502:PGV511 PQO502:PQR511 QAK502:QAN511 QKG502:QKJ511 QUC502:QUF511 RDY502:REB511 RNU502:RNX511 RXQ502:RXT511 SHM502:SHP511 SRI502:SRL511 TBE502:TBH511 TLA502:TLD511 TUW502:TUZ511 UES502:UEV511 UOO502:UOR511 UYK502:UYN511 VIG502:VIJ511 VSC502:VSF511 WBY502:WCB511 WLU502:WLX511 WVQ502:WVT511 WVR1033 Z276:Z280 WWH514:WWH524 AMT491:AMT494 Z742:Z746 Z486:Z489 Z664 Z101:Z106 WVR97:WVR98 WLV97:WLV98 WBZ97:WBZ98 VSD97:VSD98 VIH97:VIH98 UYL97:UYL98 UOP97:UOP98 UET97:UET98 TUX97:TUX98 TLB97:TLB98 TBF97:TBF98 SRJ97:SRJ98 SHN97:SHN98 RXR97:RXR98 RNV97:RNV98 RDZ97:RDZ98 QUD97:QUD98 QKH97:QKH98 QAL97:QAL98 PQP97:PQP98 PGT97:PGT98 OWX97:OWX98 ONB97:ONB98 ODF97:ODF98 NTJ97:NTJ98 NJN97:NJN98 MZR97:MZR98 MPV97:MPV98 MFZ97:MFZ98 LWD97:LWD98 LMH97:LMH98 LCL97:LCL98 KSP97:KSP98 KIT97:KIT98 JYX97:JYX98 JPB97:JPB98 JFF97:JFF98 IVJ97:IVJ98 ILN97:ILN98 IBR97:IBR98 HRV97:HRV98 HHZ97:HHZ98 GYD97:GYD98 GOH97:GOH98 GEL97:GEL98 FUP97:FUP98 FKT97:FKT98 FAX97:FAX98 ERB97:ERB98 EHF97:EHF98 DXJ97:DXJ98 DNN97:DNN98 DDR97:DDR98 CTV97:CTV98 CJZ97:CJZ98 CAD97:CAD98 BQH97:BQH98 BGL97:BGL98 AWP97:AWP98 AMT97:AMT98 ACX97:ACX98 TB97:TB98 JF97:JF98 JF240:JF256 WLU489:WLX490 WBY489:WCB490 VSC489:VSF490 VIG489:VIJ490 UYK489:UYN490 UOO489:UOR490 UES489:UEV490 TUW489:TUZ490 TLA489:TLD490 TBE489:TBH490 SRI489:SRL490 SHM489:SHP490 RXQ489:RXT490 RNU489:RNX490 RDY489:REB490 QUC489:QUF490 QKG489:QKJ490 QAK489:QAN490 PQO489:PQR490 PGS489:PGV490 OWW489:OWZ490 ONA489:OND490 ODE489:ODH490 NTI489:NTL490 NJM489:NJP490 MZQ489:MZT490 MPU489:MPX490 MFY489:MGB490 LWC489:LWF490 LMG489:LMJ490 LCK489:LCN490 KSO489:KSR490 KIS489:KIV490 JYW489:JYZ490 JPA489:JPD490 JFE489:JFH490 IVI489:IVL490 ILM489:ILP490 IBQ489:IBT490 HRU489:HRX490 HHY489:HIB490 GYC489:GYF490 GOG489:GOJ490 GEK489:GEN490 FUO489:FUR490 FKS489:FKV490 FAW489:FAZ490 ERA489:ERD490 EHE489:EHH490 DXI489:DXL490 DNM489:DNP490 DDQ489:DDT490 CTU489:CTX490 CJY489:CKB490 CAC489:CAF490 BQG489:BQJ490 BGK489:BGN490 AWO489:AWR490 AMS489:AMV490 ACW489:ACZ490 TA489:TD490 JE489:JH490 WVQ489:WVT490 Y502:AB511 AWP491:AWP494 BGL491:BGL494 BQH491:BQH494 CAD491:CAD494 CJZ491:CJZ494 CTV491:CTV494 DDR491:DDR494 DNN491:DNN494 DXJ491:DXJ494 EHF491:EHF494 ERB491:ERB494 FAX491:FAX494 FKT491:FKT494 FUP491:FUP494 GEL491:GEL494 GOH491:GOH494 GYD491:GYD494 HHZ491:HHZ494 HRV491:HRV494 IBR491:IBR494 ILN491:ILN494 IVJ491:IVJ494 JFF491:JFF494 JPB491:JPB494 JYX491:JYX494 KIT491:KIT494 KSP491:KSP494 LCL491:LCL494 LMH491:LMH494 LWD491:LWD494 MFZ491:MFZ494 MPV491:MPV494 MZR491:MZR494 NJN491:NJN494 NTJ491:NTJ494 ODF491:ODF494 ONB491:ONB494 OWX491:OWX494 PGT491:PGT494 PQP491:PQP494 QAL491:QAL494 QKH491:QKH494 QUD491:QUD494 RDZ491:RDZ494 RNV491:RNV494 RXR491:RXR494 SHN491:SHN494 SRJ491:SRJ494 TBF491:TBF494 TLB491:TLB494 TUX491:TUX494 UET491:UET494 UOP491:UOP494 UYL491:UYL494 VIH491:VIH494 VSD491:VSD494 WBZ491:WBZ494 WLV491:WLV494 WVR491:WVR494 Z491:Z494 JF491:JF494 Z378 Z571:Z575 TB491:TB494 Y556:AA570 JE556:JG570 TA556:TC570 ACW556:ACY570 AMS556:AMU570 AWO556:AWQ570 BGK556:BGM570 BQG556:BQI570 CAC556:CAE570 CJY556:CKA570 CTU556:CTW570 DDQ556:DDS570 DNM556:DNO570 DXI556:DXK570 EHE556:EHG570 ERA556:ERC570 FAW556:FAY570 FKS556:FKU570 FUO556:FUQ570 GEK556:GEM570 GOG556:GOI570 GYC556:GYE570 HHY556:HIA570 HRU556:HRW570 IBQ556:IBS570 ILM556:ILO570 IVI556:IVK570 JFE556:JFG570 JPA556:JPC570 JYW556:JYY570 KIS556:KIU570 KSO556:KSQ570 LCK556:LCM570 LMG556:LMI570 LWC556:LWE570 MFY556:MGA570 MPU556:MPW570 MZQ556:MZS570 NJM556:NJO570 NTI556:NTK570 ODE556:ODG570 ONA556:ONC570 OWW556:OWY570 PGS556:PGU570 PQO556:PQQ570 QAK556:QAM570 QKG556:QKI570 QUC556:QUE570 RDY556:REA570 RNU556:RNW570 RXQ556:RXS570 SHM556:SHO570 SRI556:SRK570 TBE556:TBG570 TLA556:TLC570 TUW556:TUY570 UES556:UEU570 UOO556:UOQ570 UYK556:UYM570 VIG556:VII570 VSC556:VSE570 WBY556:WCA570 WLU556:WLW570 WVQ556:WVS570 JF571:JF575 TB571:TB575 ACX571:ACX575 AMT571:AMT575 AWP571:AWP575 BGL571:BGL575 BQH571:BQH575 CAD571:CAD575 CJZ571:CJZ575 CTV571:CTV575 DDR571:DDR575 DNN571:DNN575 DXJ571:DXJ575 EHF571:EHF575 ERB571:ERB575 FAX571:FAX575 FKT571:FKT575 FUP571:FUP575 GEL571:GEL575 GOH571:GOH575 GYD571:GYD575 HHZ571:HHZ575 HRV571:HRV575 IBR571:IBR575 ILN571:ILN575 IVJ571:IVJ575 JFF571:JFF575 JPB571:JPB575 JYX571:JYX575 KIT571:KIT575 KSP571:KSP575 LCL571:LCL575 LMH571:LMH575 LWD571:LWD575 MFZ571:MFZ575 MPV571:MPV575 MZR571:MZR575 NJN571:NJN575 NTJ571:NTJ575 ODF571:ODF575 ONB571:ONB575 OWX571:OWX575 PGT571:PGT575 PQP571:PQP575 QAL571:QAL575 QKH571:QKH575 QUD571:QUD575 RDZ571:RDZ575 RNV571:RNV575 RXR571:RXR575 SHN571:SHN575 SRJ571:SRJ575 TBF571:TBF575 TLB571:TLB575 TUX571:TUX575 UET571:UET575 UOP571:UOP575 UYL571:UYL575 VIH571:VIH575 VSD571:VSD575 WBZ571:WBZ575 WLV571:WLV575 WVR571:WVR575 JF742:JF746 JE502:JH511 TB742:TB746 ACX742:ACX746 AMT742:AMT746 AWP742:AWP746 BGL742:BGL746 BQH742:BQH746 CAD742:CAD746 CJZ742:CJZ746 CTV742:CTV746 DDR742:DDR746 DNN742:DNN746 DXJ742:DXJ746 EHF742:EHF746 ERB742:ERB746 FAX742:FAX746 FKT742:FKT746 FUP742:FUP746 GEL742:GEL746 GOH742:GOH746 GYD742:GYD746 HHZ742:HHZ746 HRV742:HRV746 IBR742:IBR746 ILN742:ILN746 IVJ742:IVJ746 JFF742:JFF746 JPB742:JPB746 JYX742:JYX746 KIT742:KIT746 KSP742:KSP746 LCL742:LCL746 LMH742:LMH746 LWD742:LWD746 MFZ742:MFZ746 MPV742:MPV746 MZR742:MZR746 NJN742:NJN746 NTJ742:NTJ746 ODF742:ODF746 ONB742:ONB746 OWX742:OWX746 PGT742:PGT746 PQP742:PQP746 QAL742:QAL746 QKH742:QKH746 QUD742:QUD746 RDZ742:RDZ746 RNV742:RNV746 RXR742:RXR746 SHN742:SHN746 SRJ742:SRJ746 TBF742:TBF746 TLB742:TLB746 TUX742:TUX746 UET742:UET746 UOP742:UOP746 UYL742:UYL746 VIH742:VIH746 VSD742:VSD746 WBZ742:WBZ746 WLV742:WLV746 WWH696:WWH704 Z1033 JF1033 TB1033 ACX1033 AMT1033 AWP1033 BGL1033 BQH1033 CAD1033 CJZ1033 CTV1033 DDR1033 DNN1033 DXJ1033 EHF1033 ERB1033 FAX1033 FKT1033 FUP1033 GEL1033 GOH1033 GYD1033 HHZ1033 HRV1033 IBR1033 ILN1033 IVJ1033 JFF1033 JPB1033 JYX1033 KIT1033 KSP1033 LCL1033 LMH1033 LWD1033 MFZ1033 MPV1033 MZR1033 NJN1033 NTJ1033 ODF1033 ONB1033 OWX1033 PGT1033 PQP1033 QAL1033 QKH1033 QUD1033 RDZ1033 RNV1033 RXR1033 SHN1033 SRJ1033 TBF1033 TLB1033 TUX1033 UET1033 UOP1033 UYL1033 VIH1033 VSD1033 WBZ1033 WLV1033 Z240:Z258 WWH11:WWH38 Z269:Z271 JF267:JF271 WVR267:WVR271 WLV267:WLV271 WBZ267:WBZ271 VSD267:VSD271 VIH267:VIH271 UYL267:UYL271 UOP267:UOP271 UET267:UET271 TUX267:TUX271 TLB267:TLB271 TBF267:TBF271 SRJ267:SRJ271 SHN267:SHN271 RXR267:RXR271 RNV267:RNV271 RDZ267:RDZ271 QUD267:QUD271 QKH267:QKH271 QAL267:QAL271 PQP267:PQP271 PGT267:PGT271 OWX267:OWX271 ONB267:ONB271 ODF267:ODF271 NTJ267:NTJ271 NJN267:NJN271 MZR267:MZR271 MPV267:MPV271 MFZ267:MFZ271 LWD267:LWD271 LMH267:LMH271 LCL267:LCL271 KSP267:KSP271 KIT267:KIT271 JYX267:JYX271 JPB267:JPB271 JFF267:JFF271 IVJ267:IVJ271 ILN267:ILN271 IBR267:IBR271 HRV267:HRV271 HHZ267:HHZ271 GYD267:GYD271 GOH267:GOH271 GEL267:GEL271 FUP267:FUP271 FKT267:FKT271 FAX267:FAX271 ERB267:ERB271 EHF267:EHF271 DXJ267:DXJ271 DNN267:DNN271 DDR267:DDR271 CTV267:CTV271 CJZ267:CJZ271 CAD267:CAD271 BQH267:BQH271 BGL267:BGL271 AWP267:AWP271 AMT267:AMT271 ACX267:ACX271 TB267:TB271 Z696:Z704 Z770:Z783 Z11:Z38 JV11:JV38 TR11:TR38 ADN11:ADN38 ANJ11:ANJ38 AXF11:AXF38 BHB11:BHB38 BQX11:BQX38 CAT11:CAT38 CKP11:CKP38 CUL11:CUL38 DEH11:DEH38 DOD11:DOD38 DXZ11:DXZ38 EHV11:EHV38 ERR11:ERR38 FBN11:FBN38 FLJ11:FLJ38 FVF11:FVF38 GFB11:GFB38 GOX11:GOX38 GYT11:GYT38 HIP11:HIP38 HSL11:HSL38 ICH11:ICH38 IMD11:IMD38 IVZ11:IVZ38 JFV11:JFV38 JPR11:JPR38 JZN11:JZN38 KJJ11:KJJ38 KTF11:KTF38 LDB11:LDB38 LMX11:LMX38 LWT11:LWT38 MGP11:MGP38 MQL11:MQL38 NAH11:NAH38 NKD11:NKD38 NTZ11:NTZ38 ODV11:ODV38 ONR11:ONR38 OXN11:OXN38 PHJ11:PHJ38 PRF11:PRF38 QBB11:QBB38 QKX11:QKX38 QUT11:QUT38 REP11:REP38 ROL11:ROL38 RYH11:RYH38 SID11:SID38 SRZ11:SRZ38 TBV11:TBV38 TLR11:TLR38 TVN11:TVN38 UFJ11:UFJ38 UPF11:UPF38 UZB11:UZB38 VIX11:VIX38 VST11:VST38 WCP11:WCP38 WML11:WML38 Z109:Z221 JV130:JV221 TR130:TR221 ADN130:ADN221 ANJ130:ANJ221 AXF130:AXF221 BHB130:BHB221 BQX130:BQX221 CAT130:CAT221 CKP130:CKP221 CUL130:CUL221 DEH130:DEH221 DOD130:DOD221 DXZ130:DXZ221 EHV130:EHV221 ERR130:ERR221 FBN130:FBN221 FLJ130:FLJ221 FVF130:FVF221 GFB130:GFB221 GOX130:GOX221 GYT130:GYT221 HIP130:HIP221 HSL130:HSL221 ICH130:ICH221 IMD130:IMD221 IVZ130:IVZ221 JFV130:JFV221 JPR130:JPR221 JZN130:JZN221 KJJ130:KJJ221 KTF130:KTF221 LDB130:LDB221 LMX130:LMX221 LWT130:LWT221 MGP130:MGP221 MQL130:MQL221 NAH130:NAH221 NKD130:NKD221 NTZ130:NTZ221 ODV130:ODV221 ONR130:ONR221 OXN130:OXN221 PHJ130:PHJ221 PRF130:PRF221 QBB130:QBB221 QKX130:QKX221 QUT130:QUT221 REP130:REP221 ROL130:ROL221 RYH130:RYH221 SID130:SID221 SRZ130:SRZ221 TBV130:TBV221 TLR130:TLR221 TVN130:TVN221 UFJ130:UFJ221 UPF130:UPF221 UZB130:UZB221 VIX130:VIX221 VST130:VST221 WCP130:WCP221 WML130:WML221 WWH130:WWH221 JV276:JV279 TR276:TR279 ADN276:ADN279 ANJ276:ANJ279 AXF276:AXF279 BHB276:BHB279 BQX276:BQX279 CAT276:CAT279 CKP276:CKP279 CUL276:CUL279 DEH276:DEH279 DOD276:DOD279 DXZ276:DXZ279 EHV276:EHV279 ERR276:ERR279 FBN276:FBN279 FLJ276:FLJ279 FVF276:FVF279 GFB276:GFB279 GOX276:GOX279 GYT276:GYT279 HIP276:HIP279 HSL276:HSL279 ICH276:ICH279 IMD276:IMD279 IVZ276:IVZ279 JFV276:JFV279 JPR276:JPR279 JZN276:JZN279 KJJ276:KJJ279 KTF276:KTF279 LDB276:LDB279 LMX276:LMX279 LWT276:LWT279 MGP276:MGP279 MQL276:MQL279 NAH276:NAH279 NKD276:NKD279 NTZ276:NTZ279 ODV276:ODV279 ONR276:ONR279 OXN276:OXN279 PHJ276:PHJ279 PRF276:PRF279 QBB276:QBB279 QKX276:QKX279 QUT276:QUT279 REP276:REP279 ROL276:ROL279 RYH276:RYH279 SID276:SID279 SRZ276:SRZ279 TBV276:TBV279 TLR276:TLR279 TVN276:TVN279 UFJ276:UFJ279 UPF276:UPF279 UZB276:UZB279 VIX276:VIX279 VST276:VST279 WCP276:WCP279 WML276:WML279 WWH276:WWH279 Z513:Z524 Z525:AA525 JV525:JW525 TR525:TS525 ADN525:ADO525 ANJ525:ANK525 AXF525:AXG525 BHB525:BHC525 BQX525:BQY525 CAT525:CAU525 CKP525:CKQ525 CUL525:CUM525 DEH525:DEI525 DOD525:DOE525 DXZ525:DYA525 EHV525:EHW525 ERR525:ERS525 FBN525:FBO525 FLJ525:FLK525 FVF525:FVG525 GFB525:GFC525 GOX525:GOY525 GYT525:GYU525 HIP525:HIQ525 HSL525:HSM525 ICH525:ICI525 IMD525:IME525 IVZ525:IWA525 JFV525:JFW525 JPR525:JPS525 JZN525:JZO525 KJJ525:KJK525 KTF525:KTG525 LDB525:LDC525 LMX525:LMY525 LWT525:LWU525 MGP525:MGQ525 MQL525:MQM525 NAH525:NAI525 NKD525:NKE525 NTZ525:NUA525 ODV525:ODW525 ONR525:ONS525 OXN525:OXO525 PHJ525:PHK525 PRF525:PRG525 QBB525:QBC525 QKX525:QKY525 QUT525:QUU525 REP525:REQ525 ROL525:ROM525 RYH525:RYI525 SID525:SIE525 SRZ525:SSA525 TBV525:TBW525 TLR525:TLS525 TVN525:TVO525 UFJ525:UFK525 UPF525:UPG525 UZB525:UZC525 VIX525:VIY525 VST525:VSU525 WCP525:WCQ525 WML525:WMM525 WWH525:WWI525 Z550:Z551 JV550:JV551 TR550:TR551 ADN550:ADN551 ANJ550:ANJ551 AXF550:AXF551 BHB550:BHB551 BQX550:BQX551 CAT550:CAT551 CKP550:CKP551 CUL550:CUL551 DEH550:DEH551 DOD550:DOD551 DXZ550:DXZ551 EHV550:EHV551 ERR550:ERR551 FBN550:FBN551 FLJ550:FLJ551 FVF550:FVF551 GFB550:GFB551 GOX550:GOX551 GYT550:GYT551 HIP550:HIP551 HSL550:HSL551 ICH550:ICH551 IMD550:IMD551 IVZ550:IVZ551 JFV550:JFV551 JPR550:JPR551 JZN550:JZN551 KJJ550:KJJ551 KTF550:KTF551 LDB550:LDB551 LMX550:LMX551 LWT550:LWT551 MGP550:MGP551 MQL550:MQL551 NAH550:NAH551 NKD550:NKD551 NTZ550:NTZ551 ODV550:ODV551 ONR550:ONR551 OXN550:OXN551 PHJ550:PHJ551 PRF550:PRF551 QBB550:QBB551 QKX550:QKX551 QUT550:QUT551 REP550:REP551 ROL550:ROL551 RYH550:RYH551 SID550:SID551 SRZ550:SRZ551 TBV550:TBV551 TLR550:TLR551 TVN550:TVN551 UFJ550:UFJ551 UPF550:UPF551 UZB550:UZB551 VIX550:VIX551 VST550:VST551 WCP550:WCP551 WML550:WML551 WWH550:WWH551 Z526:Z541 JV526:JV541 TR526:TR541 ADN526:ADN541 ANJ526:ANJ541 AXF526:AXF541 BHB526:BHB541 BQX526:BQX541 CAT526:CAT541 CKP526:CKP541 CUL526:CUL541 DEH526:DEH541 DOD526:DOD541 DXZ526:DXZ541 EHV526:EHV541 ERR526:ERR541 FBN526:FBN541 FLJ526:FLJ541 FVF526:FVF541 GFB526:GFB541 GOX526:GOX541 GYT526:GYT541 HIP526:HIP541 HSL526:HSL541 ICH526:ICH541 IMD526:IMD541 IVZ526:IVZ541 JFV526:JFV541 JPR526:JPR541 JZN526:JZN541 KJJ526:KJJ541 KTF526:KTF541 LDB526:LDB541 LMX526:LMX541 LWT526:LWT541 MGP526:MGP541 MQL526:MQL541 NAH526:NAH541 NKD526:NKD541 NTZ526:NTZ541 ODV526:ODV541 ONR526:ONR541 OXN526:OXN541 PHJ526:PHJ541 PRF526:PRF541 QBB526:QBB541 QKX526:QKX541 QUT526:QUT541 REP526:REP541 ROL526:ROL541 RYH526:RYH541 SID526:SID541 SRZ526:SRZ541 TBV526:TBV541 TLR526:TLR541 TVN526:TVN541 UFJ526:UFJ541 UPF526:UPF541 UZB526:UZB541 VIX526:VIX541 VST526:VST541 WCP526:WCP541 WML526:WML541 WWH526:WWH541 JV514:JV524 TR514:TR524 ADN514:ADN524 ANJ514:ANJ524 AXF514:AXF524 BHB514:BHB524 BQX514:BQX524 CAT514:CAT524 CKP514:CKP524 CUL514:CUL524 DEH514:DEH524 DOD514:DOD524 DXZ514:DXZ524 EHV514:EHV524 ERR514:ERR524 FBN514:FBN524 FLJ514:FLJ524 FVF514:FVF524 GFB514:GFB524 GOX514:GOX524 GYT514:GYT524 HIP514:HIP524 HSL514:HSL524 ICH514:ICH524 IMD514:IMD524 IVZ514:IVZ524 JFV514:JFV524 JPR514:JPR524 JZN514:JZN524 KJJ514:KJJ524 KTF514:KTF524 LDB514:LDB524 LMX514:LMX524 LWT514:LWT524 MGP514:MGP524 MQL514:MQL524 NAH514:NAH524 NKD514:NKD524 NTZ514:NTZ524 ODV514:ODV524 ONR514:ONR524 OXN514:OXN524 PHJ514:PHJ524 PRF514:PRF524 QBB514:QBB524 QKX514:QKX524 QUT514:QUT524 REP514:REP524 ROL514:ROL524 RYH514:RYH524 SID514:SID524 SRZ514:SRZ524 TBV514:TBV524 TLR514:TLR524 TVN514:TVN524 UFJ514:UFJ524 UPF514:UPF524 UZB514:UZB524 VIX514:VIX524 VST514:VST524 WCP514:WCP524 WML514:WML524 WVR694:WVR695 WLV694:WLV695 WBZ694:WBZ695 VSD694:VSD695 VIH694:VIH695 UYL694:UYL695 UOP694:UOP695 UET694:UET695 TUX694:TUX695 TLB694:TLB695 TBF694:TBF695 SRJ694:SRJ695 SHN694:SHN695 RXR694:RXR695 RNV694:RNV695 RDZ694:RDZ695 QUD694:QUD695 QKH694:QKH695 QAL694:QAL695 PQP694:PQP695 PGT694:PGT695 OWX694:OWX695 ONB694:ONB695 ODF694:ODF695 NTJ694:NTJ695 NJN694:NJN695 MZR694:MZR695 MPV694:MPV695 MFZ694:MFZ695 LWD694:LWD695 LMH694:LMH695 LCL694:LCL695 KSP694:KSP695 KIT694:KIT695 JYX694:JYX695 JPB694:JPB695 JFF694:JFF695 IVJ694:IVJ695 ILN694:ILN695 IBR694:IBR695 HRV694:HRV695 HHZ694:HHZ695 GYD694:GYD695 GOH694:GOH695 GEL694:GEL695 FUP694:FUP695 FKT694:FKT695 FAX694:FAX695 ERB694:ERB695 EHF694:EHF695 DXJ694:DXJ695 DNN694:DNN695 DDR694:DDR695 CTV694:CTV695 CJZ694:CJZ695 CAD694:CAD695 BQH694:BQH695 BGL694:BGL695 AWP694:AWP695 AMT694:AMT695 ACX694:ACX695 TB694:TB695 JF694:JF695 JV696:JV704 TR696:TR704 ADN696:ADN704 ANJ696:ANJ704 AXF696:AXF704 BHB696:BHB704 BQX696:BQX704 CAT696:CAT704 CKP696:CKP704 CUL696:CUL704 DEH696:DEH704 DOD696:DOD704 DXZ696:DXZ704 EHV696:EHV704 ERR696:ERR704 FBN696:FBN704 FLJ696:FLJ704 FVF696:FVF704 GFB696:GFB704 GOX696:GOX704 GYT696:GYT704 HIP696:HIP704 HSL696:HSL704 ICH696:ICH704 IMD696:IMD704 IVZ696:IVZ704 JFV696:JFV704 JPR696:JPR704 JZN696:JZN704 KJJ696:KJJ704 KTF696:KTF704 LDB696:LDB704 LMX696:LMX704 LWT696:LWT704 MGP696:MGP704 MQL696:MQL704 NAH696:NAH704 NKD696:NKD704 NTZ696:NTZ704 ODV696:ODV704 ONR696:ONR704 OXN696:OXN704 PHJ696:PHJ704 PRF696:PRF704 QBB696:QBB704 QKX696:QKX704 QUT696:QUT704 REP696:REP704 ROL696:ROL704 RYH696:RYH704 SID696:SID704 SRZ696:SRZ704 TBV696:TBV704 TLR696:TLR704 TVN696:TVN704 UFJ696:UFJ704 UPF696:UPF704 UZB696:UZB704 VIX696:VIX704 VST696:VST704 WCP696:WCP704 WML696:WML704 WVR742:WVR746 Y747:AA749 JU747:JW749 TQ747:TS749 ADM747:ADO749 ANI747:ANK749 AXE747:AXG749 BHA747:BHC749 BQW747:BQY749 CAS747:CAU749 CKO747:CKQ749 CUK747:CUM749 DEG747:DEI749 DOC747:DOE749 DXY747:DYA749 EHU747:EHW749 ERQ747:ERS749 FBM747:FBO749 FLI747:FLK749 FVE747:FVG749 GFA747:GFC749 GOW747:GOY749 GYS747:GYU749 HIO747:HIQ749 HSK747:HSM749 ICG747:ICI749 IMC747:IME749 IVY747:IWA749 JFU747:JFW749 JPQ747:JPS749 JZM747:JZO749 KJI747:KJK749 KTE747:KTG749 LDA747:LDC749 LMW747:LMY749 LWS747:LWU749 MGO747:MGQ749 MQK747:MQM749 NAG747:NAI749 NKC747:NKE749 NTY747:NUA749 ODU747:ODW749 ONQ747:ONS749 OXM747:OXO749 PHI747:PHK749 PRE747:PRG749 QBA747:QBC749 QKW747:QKY749 QUS747:QUU749 REO747:REQ749 ROK747:ROM749 RYG747:RYI749 SIC747:SIE749 SRY747:SSA749 TBU747:TBW749 TLQ747:TLS749 TVM747:TVO749 UFI747:UFK749 UPE747:UPG749 UZA747:UZC749 VIW747:VIY749 VSS747:VSU749 WCO747:WCQ749 WMK747:WMM749 WWG747:WWI749 Y751:AA767 JU751:JW767 TQ751:TS767 ADM751:ADO767 ANI751:ANK767 AXE751:AXG767 BHA751:BHC767 BQW751:BQY767 CAS751:CAU767 CKO751:CKQ767 CUK751:CUM767 DEG751:DEI767 DOC751:DOE767 DXY751:DYA767 EHU751:EHW767 ERQ751:ERS767 FBM751:FBO767 FLI751:FLK767 FVE751:FVG767 GFA751:GFC767 GOW751:GOY767 GYS751:GYU767 HIO751:HIQ767 HSK751:HSM767 ICG751:ICI767 IMC751:IME767 IVY751:IWA767 JFU751:JFW767 JPQ751:JPS767 JZM751:JZO767 KJI751:KJK767 KTE751:KTG767 LDA751:LDC767 LMW751:LMY767 LWS751:LWU767 MGO751:MGQ767 MQK751:MQM767 NAG751:NAI767 NKC751:NKE767 NTY751:NUA767 ODU751:ODW767 ONQ751:ONS767 OXM751:OXO767 PHI751:PHK767 PRE751:PRG767 QBA751:QBC767 QKW751:QKY767 QUS751:QUU767 REO751:REQ767 ROK751:ROM767 RYG751:RYI767 SIC751:SIE767 SRY751:SSA767 TBU751:TBW767 TLQ751:TLS767 TVM751:TVO767 UFI751:UFK767 UPE751:UPG767 UZA751:UZC767 VIW751:VIY767 VSS751:VSU767 WCO751:WCQ767 WMK751:WMM767 WWG751:WWI767 AE748 KA748 TW748 ADS748 ANO748 AXK748 BHG748 BRC748 CAY748 CKU748 CUQ748 DEM748 DOI748 DYE748 EIA748 ERW748 FBS748 FLO748 FVK748 GFG748 GPC748 GYY748 HIU748 HSQ748 ICM748 IMI748 IWE748 JGA748 JPW748 JZS748 KJO748 KTK748 LDG748 LNC748 LWY748 MGU748 MQQ748 NAM748 NKI748 NUE748 OEA748 ONW748 OXS748 PHO748 PRK748 QBG748 QLC748 QUY748 REU748 ROQ748 RYM748 SII748 SSE748 TCA748 TLW748 TVS748 UFO748 UPK748 UZG748 VJC748 VSY748 WCU748 WMQ748 WWM748 JF770:JF781 TB770:TB781 ACX770:ACX781 AMT770:AMT781 AWP770:AWP781 BGL770:BGL781 BQH770:BQH781 CAD770:CAD781 CJZ770:CJZ781 CTV770:CTV781 DDR770:DDR781 DNN770:DNN781 DXJ770:DXJ781 EHF770:EHF781 ERB770:ERB781 FAX770:FAX781 FKT770:FKT781 FUP770:FUP781 GEL770:GEL781 GOH770:GOH781 GYD770:GYD781 HHZ770:HHZ781 HRV770:HRV781 IBR770:IBR781 ILN770:ILN781 IVJ770:IVJ781 JFF770:JFF781 JPB770:JPB781 JYX770:JYX781 KIT770:KIT781 KSP770:KSP781 LCL770:LCL781 LMH770:LMH781 LWD770:LWD781 MFZ770:MFZ781 MPV770:MPV781 MZR770:MZR781 NJN770:NJN781 NTJ770:NTJ781 ODF770:ODF781 ONB770:ONB781 OWX770:OWX781 PGT770:PGT781 PQP770:PQP781 QAL770:QAL781 QKH770:QKH781 QUD770:QUD781 RDZ770:RDZ781 RNV770:RNV781 RXR770:RXR781 SHN770:SHN781 SRJ770:SRJ781 TBF770:TBF781 TLB770:TLB781 TUX770:TUX781 UET770:UET781 UOP770:UOP781 UYL770:UYL781 VIH770:VIH781 VSD770:VSD781 WBZ770:WBZ781 WLV770:WLV781 WVR770:WVR781">
      <formula1>1</formula1>
      <formula2>12</formula2>
    </dataValidation>
    <dataValidation type="whole" allowBlank="1" showInputMessage="1" showErrorMessage="1" errorTitle="Klasifikacija" error="Gl. zavihek Classification ali zavihek Klasifikacija_x000a_" sqref="Y49 Y54:Y55 Y68 Y71:Y76 Y57:Y65 Y41:Y45 Y91 Y101:Y106 Y109:Y129 Y521 JU521 TQ521 ADM521 ANI521 AXE521 BHA521 BQW521 CAS521 CKO521 CUK521 DEG521 DOC521 DXY521 EHU521 ERQ521 FBM521 FLI521 FVE521 GFA521 GOW521 GYS521 HIO521 HSK521 ICG521 IMC521 IVY521 JFU521 JPQ521 JZM521 KJI521 KTE521 LDA521 LMW521 LWS521 MGO521 MQK521 NAG521 NKC521 NTY521 ODU521 ONQ521 OXM521 PHI521 PRE521 QBA521 QKW521 QUS521 REO521 ROK521 RYG521 SIC521 SRY521 TBU521 TLQ521 TVM521 UFI521 UPE521 UZA521 VIW521 VSS521 WCO521 WMK521 WWG521 Y530 JU530 TQ530 ADM530 ANI530 AXE530 BHA530 BQW530 CAS530 CKO530 CUK530 DEG530 DOC530 DXY530 EHU530 ERQ530 FBM530 FLI530 FVE530 GFA530 GOW530 GYS530 HIO530 HSK530 ICG530 IMC530 IVY530 JFU530 JPQ530 JZM530 KJI530 KTE530 LDA530 LMW530 LWS530 MGO530 MQK530 NAG530 NKC530 NTY530 ODU530 ONQ530 OXM530 PHI530 PRE530 QBA530 QKW530 QUS530 REO530 ROK530 RYG530 SIC530 SRY530 TBU530 TLQ530 TVM530 UFI530 UPE530 UZA530 VIW530 VSS530 WCO530 WMK530 WWG530">
      <formula1>1</formula1>
      <formula2>4</formula2>
    </dataValidation>
    <dataValidation type="whole" allowBlank="1" showInputMessage="1" showErrorMessage="1" errorTitle="Klasifikacija" error="Gl. zavihek Classification ali zavihek Klasifikacija_x000d_" sqref="Y95 Y89">
      <formula1>1</formula1>
      <formula2>6</formula2>
    </dataValidation>
    <dataValidation type="decimal" allowBlank="1" showErrorMessage="1" errorTitle="Stroški dela operaterja" error="decimalno število!" sqref="AD52:AE52 AD56:AE56 TF9:TG10 ADB9:ADC10 AMX9:AMY10 AWT9:AWU10 BGP9:BGQ10 BQL9:BQM10 CAH9:CAI10 CKD9:CKE10 CTZ9:CUA10 DDV9:DDW10 DNR9:DNS10 DXN9:DXO10 EHJ9:EHK10 ERF9:ERG10 FBB9:FBC10 FKX9:FKY10 FUT9:FUU10 GEP9:GEQ10 GOL9:GOM10 GYH9:GYI10 HID9:HIE10 HRZ9:HSA10 IBV9:IBW10 ILR9:ILS10 IVN9:IVO10 JFJ9:JFK10 JPF9:JPG10 JZB9:JZC10 KIX9:KIY10 KST9:KSU10 LCP9:LCQ10 LML9:LMM10 LWH9:LWI10 MGD9:MGE10 MPZ9:MQA10 MZV9:MZW10 NJR9:NJS10 NTN9:NTO10 ODJ9:ODK10 ONF9:ONG10 OXB9:OXC10 PGX9:PGY10 PQT9:PQU10 QAP9:QAQ10 QKL9:QKM10 QUH9:QUI10 RED9:REE10 RNZ9:ROA10 RXV9:RXW10 SHR9:SHS10 SRN9:SRO10 TBJ9:TBK10 TLF9:TLG10 TVB9:TVC10 UEX9:UEY10 UOT9:UOU10 UYP9:UYQ10 VIL9:VIM10 VSH9:VSI10 WCD9:WCE10 WLZ9:WMA10 WVV9:WVW10 AD9:AE10 SOQ739:SOR739 JJ9:JK10 AD739:AE739 GM739:GN739 QI739:QJ739 AAE739:AAF739 AKA739:AKB739 ATW739:ATX739 BDS739:BDT739 BNO739:BNP739 BXK739:BXL739 CHG739:CHH739 CRC739:CRD739 DAY739:DAZ739 DKU739:DKV739 DUQ739:DUR739 EEM739:EEN739 EOI739:EOJ739 EYE739:EYF739 FIA739:FIB739 FRW739:FRX739 GBS739:GBT739 GLO739:GLP739 GVK739:GVL739 HFG739:HFH739 HPC739:HPD739 HYY739:HYZ739 IIU739:IIV739 ISQ739:ISR739 JCM739:JCN739 JMI739:JMJ739 JWE739:JWF739 KGA739:KGB739 KPW739:KPX739 KZS739:KZT739 LJO739:LJP739 LTK739:LTL739 MDG739:MDH739 MNC739:MND739 MWY739:MWZ739 NGU739:NGV739 NQQ739:NQR739 OAM739:OAN739 OKI739:OKJ739 OUE739:OUF739 PEA739:PEB739 PNW739:PNX739 PXS739:PXT739 QHO739:QHP739 QRK739:QRL739 RBG739:RBH739 RLC739:RLD739 RUY739:RUZ739 SEU739:SEV739 WWO290:WWP292 WMS290:WMT292 WCW290:WCX292 VTA290:VTB292 VJE290:VJF292 UZI290:UZJ292 UPM290:UPN292 UFQ290:UFR292 TVU290:TVV292 TLY290:TLZ292 TCC290:TCD292 SSG290:SSH292 SIK290:SIL292 RYO290:RYP292 ROS290:ROT292 REW290:REX292 QVA290:QVB292 QLE290:QLF292 QBI290:QBJ292 PRM290:PRN292 PHQ290:PHR292 OXU290:OXV292 ONY290:ONZ292 OEC290:OED292 NUG290:NUH292 NKK290:NKL292 NAO290:NAP292 MQS290:MQT292 MGW290:MGX292 LXA290:LXB292 LNE290:LNF292 LDI290:LDJ292 KTM290:KTN292 KJQ290:KJR292 JZU290:JZV292 JPY290:JPZ292 JGC290:JGD292 IWG290:IWH292 IMK290:IML292 ICO290:ICP292 HSS290:HST292 HIW290:HIX292 GZA290:GZB292 GPE290:GPF292 GFI290:GFJ292 FVM290:FVN292 FLQ290:FLR292 FBU290:FBV292 ERY290:ERZ292 EIC290:EID292 DYG290:DYH292 DOK290:DOL292 DEO290:DEP292 CUS290:CUT292 CKW290:CKX292 CBA290:CBB292 BRE290:BRF292 BHI290:BHJ292 AXM290:AXN292 ANQ290:ANR292 ADU290:ADV292 TY290:TZ292 KC290:KD292 AW290:AX292 AD293:AE299 JZ293:KA299 TV293:TW299 ADR293:ADS299 ANN293:ANO299 AXJ293:AXK299 BHF293:BHG299 BRB293:BRC299 CAX293:CAY299 CKT293:CKU299 CUP293:CUQ299 DEL293:DEM299 DOH293:DOI299 DYD293:DYE299 EHZ293:EIA299 ERV293:ERW299 FBR293:FBS299 FLN293:FLO299 FVJ293:FVK299 GFF293:GFG299 GPB293:GPC299 GYX293:GYY299 HIT293:HIU299 HSP293:HSQ299 ICL293:ICM299 IMH293:IMI299 IWD293:IWE299 JFZ293:JGA299 JPV293:JPW299 JZR293:JZS299 KJN293:KJO299 KTJ293:KTK299 LDF293:LDG299 LNB293:LNC299 LWX293:LWY299 MGT293:MGU299 MQP293:MQQ299 NAL293:NAM299 NKH293:NKI299 NUD293:NUE299 ODZ293:OEA299 ONV293:ONW299 OXR293:OXS299 PHN293:PHO299 PRJ293:PRK299 QBF293:QBG299 QLB293:QLC299 QUX293:QUY299 RET293:REU299 ROP293:ROQ299 RYL293:RYM299 SIH293:SII299 SSD293:SSE299 TBZ293:TCA299 TLV293:TLW299 TVR293:TVS299 UFN293:UFO299 UPJ293:UPK299 UZF293:UZG299 VJB293:VJC299 VSX293:VSY299 WCT293:WCU299 WMP293:WMQ299 WWL293:WWM299">
      <formula1>0</formula1>
      <formula2>200</formula2>
    </dataValidation>
    <dataValidation type="whole" allowBlank="1" showInputMessage="1" showErrorMessage="1" errorTitle="Klasifikacija" error="Gl. zavihek Classification ali zavihek Klasifikacija_x000d_" sqref="AA40:AB40 AA85 AA92:AA95 AA96:AB96 AA50 AA66:AA67 AA69:AA70 AA47:AB48 AA53:AB53 AA78:AB81 AA86:AB89 AA46 AA51:AB51 AA77 AA97:AA98">
      <formula1>1</formula1>
      <formula2>9</formula2>
    </dataValidation>
    <dataValidation type="whole" allowBlank="1" showInputMessage="1" showErrorMessage="1" errorTitle="Klasifikacija" error="Gl. zavihek Classification ali zavihek Klasifikacija_x000d_" sqref="Y53 Y85:Y88 Y46:Y48 Y50:Y51 Y77:Y81 Y69:Y70 Y92:Y94 Y66:Y67 Y40 Y96:Y98">
      <formula1>1</formula1>
      <formula2>4</formula2>
    </dataValidation>
    <dataValidation type="whole" allowBlank="1" showErrorMessage="1" errorTitle="Mesečna stopnja izkoriščenosti" error="odstotek (celoštevilska vrednost)" sqref="AF52 AF56 WVQ290:WVQ292 WLU290:WLU292 WBY290:WBY292 VSC290:VSC292 VIG290:VIG292 UYK290:UYK292 UOO290:UOO292 UES290:UES292 TUW290:TUW292 TLA290:TLA292 TBE290:TBE292 SRI290:SRI292 SHM290:SHM292 RXQ290:RXQ292 RNU290:RNU292 RDY290:RDY292 QUC290:QUC292 QKG290:QKG292 QAK290:QAK292 PQO290:PQO292 PGS290:PGS292 OWW290:OWW292 ONA290:ONA292 ODE290:ODE292 NTI290:NTI292 NJM290:NJM292 MZQ290:MZQ292 MPU290:MPU292 MFY290:MFY292 LWC290:LWC292 LMG290:LMG292 LCK290:LCK292 KSO290:KSO292 KIS290:KIS292 JYW290:JYW292 JPA290:JPA292 JFE290:JFE292 IVI290:IVI292 ILM290:ILM292 IBQ290:IBQ292 HRU290:HRU292 HHY290:HHY292 GYC290:GYC292 GOG290:GOG292 GEK290:GEK292 FUO290:FUO292 FKS290:FKS292 FAW290:FAW292 ERA290:ERA292 EHE290:EHE292 DXI290:DXI292 DNM290:DNM292 DDQ290:DDQ292 CTU290:CTU292 CJY290:CJY292 CAC290:CAC292 BQG290:BQG292 BGK290:BGK292 AWO290:AWO292 AMS290:AMS292 ACW290:ACW292 TA290:TA292 JE290:JE292 Y290:Y292 AF293:AF299 KB293:KB299 TX293:TX299 ADT293:ADT299 ANP293:ANP299 AXL293:AXL299 BHH293:BHH299 BRD293:BRD299 CAZ293:CAZ299 CKV293:CKV299 CUR293:CUR299 DEN293:DEN299 DOJ293:DOJ299 DYF293:DYF299 EIB293:EIB299 ERX293:ERX299 FBT293:FBT299 FLP293:FLP299 FVL293:FVL299 GFH293:GFH299 GPD293:GPD299 GYZ293:GYZ299 HIV293:HIV299 HSR293:HSR299 ICN293:ICN299 IMJ293:IMJ299 IWF293:IWF299 JGB293:JGB299 JPX293:JPX299 JZT293:JZT299 KJP293:KJP299 KTL293:KTL299 LDH293:LDH299 LND293:LND299 LWZ293:LWZ299 MGV293:MGV299 MQR293:MQR299 NAN293:NAN299 NKJ293:NKJ299 NUF293:NUF299 OEB293:OEB299 ONX293:ONX299 OXT293:OXT299 PHP293:PHP299 PRL293:PRL299 QBH293:QBH299 QLD293:QLD299 QUZ293:QUZ299 REV293:REV299 ROR293:ROR299 RYN293:RYN299 SIJ293:SIJ299 SSF293:SSF299 TCB293:TCB299 TLX293:TLX299 TVT293:TVT299 UFP293:UFP299 UPL293:UPL299 UZH293:UZH299 VJD293:VJD299 VSZ293:VSZ299 WCV293:WCV299 WMR293:WMR299 WWN293:WWN299">
      <formula1>0</formula1>
      <formula2>100</formula2>
    </dataValidation>
    <dataValidation type="whole" allowBlank="1" showInputMessage="1" showErrorMessage="1" errorTitle="Mesečna stopnja izkoriščenosti" error="odstotek (celoštevilska vrednost)" sqref="AF53:AF55 AF85:AF89 AF57:AF81 AF40:AF41 AF43:AF51 ADD502:ADD511 AMZ502:AMZ511 AWV502:AWV511 BGR502:BGR511 BQN502:BQN511 CAJ502:CAJ511 CKF502:CKF511 CUB502:CUB511 DDX502:DDX511 DNT502:DNT511 DXP502:DXP511 EHL502:EHL511 ERH502:ERH511 FBD502:FBD511 FKZ502:FKZ511 FUV502:FUV511 GER502:GER511 GON502:GON511 GYJ502:GYJ511 HIF502:HIF511 HSB502:HSB511 IBX502:IBX511 ILT502:ILT511 IVP502:IVP511 JFL502:JFL511 JPH502:JPH511 JZD502:JZD511 KIZ502:KIZ511 KSV502:KSV511 LCR502:LCR511 LMN502:LMN511 LWJ502:LWJ511 MGF502:MGF511 MQB502:MQB511 MZX502:MZX511 NJT502:NJT511 NTP502:NTP511 ODL502:ODL511 ONH502:ONH511 OXD502:OXD511 PGZ502:PGZ511 PQV502:PQV511 QAR502:QAR511 QKN502:QKN511 QUJ502:QUJ511 REF502:REF511 ROB502:ROB511 RXX502:RXX511 SHT502:SHT511 SRP502:SRP511 TBL502:TBL511 TLH502:TLH511 TVD502:TVD511 UEZ502:UEZ511 UOV502:UOV511 UYR502:UYR511 VIN502:VIN511 VSJ502:VSJ511 WCF502:WCF511 WMB502:WMB511 WVX502:WVX511 JL502:JL511 AF91:AF98 WVX489:WVX490 WMB489:WMB490 WCF489:WCF490 VSJ489:VSJ490 VIN489:VIN490 UYR489:UYR490 UOV489:UOV490 UEZ489:UEZ490 TVD489:TVD490 TLH489:TLH490 TBL489:TBL490 SRP489:SRP490 SHT489:SHT490 RXX489:RXX490 ROB489:ROB490 REF489:REF490 QUJ489:QUJ490 QKN489:QKN490 QAR489:QAR490 PQV489:PQV490 PGZ489:PGZ490 OXD489:OXD490 ONH489:ONH490 ODL489:ODL490 NTP489:NTP490 NJT489:NJT490 MZX489:MZX490 MQB489:MQB490 MGF489:MGF490 LWJ489:LWJ490 LMN489:LMN490 LCR489:LCR490 KSV489:KSV490 KIZ489:KIZ490 JZD489:JZD490 JPH489:JPH490 JFL489:JFL490 IVP489:IVP490 ILT489:ILT490 IBX489:IBX490 HSB489:HSB490 HIF489:HIF490 GYJ489:GYJ490 GON489:GON490 GER489:GER490 FUV489:FUV490 FKZ489:FKZ490 FBD489:FBD490 ERH489:ERH490 EHL489:EHL490 DXP489:DXP490 DNT489:DNT490 DDX489:DDX490 CUB489:CUB490 CKF489:CKF490 CAJ489:CAJ490 BQN489:BQN490 BGR489:BGR490 AWV489:AWV490 AMZ489:AMZ490 ADD489:ADD490 TH489:TH490 JL489:JL490 AF502:AF511 AF623:AF629 AF556:AF561 JL556:JL561 TH556:TH561 ADD556:ADD561 AMZ556:AMZ561 AWV556:AWV561 BGR556:BGR561 BQN556:BQN561 CAJ556:CAJ561 CKF556:CKF561 CUB556:CUB561 DDX556:DDX561 DNT556:DNT561 DXP556:DXP561 EHL556:EHL561 ERH556:ERH561 FBD556:FBD561 FKZ556:FKZ561 FUV556:FUV561 GER556:GER561 GON556:GON561 GYJ556:GYJ561 HIF556:HIF561 HSB556:HSB561 IBX556:IBX561 ILT556:ILT561 IVP556:IVP561 JFL556:JFL561 JPH556:JPH561 JZD556:JZD561 KIZ556:KIZ561 KSV556:KSV561 LCR556:LCR561 LMN556:LMN561 LWJ556:LWJ561 MGF556:MGF561 MQB556:MQB561 MZX556:MZX561 NJT556:NJT561 NTP556:NTP561 ODL556:ODL561 ONH556:ONH561 OXD556:OXD561 PGZ556:PGZ561 PQV556:PQV561 QAR556:QAR561 QKN556:QKN561 QUJ556:QUJ561 REF556:REF561 ROB556:ROB561 RXX556:RXX561 SHT556:SHT561 SRP556:SRP561 TBL556:TBL561 TLH556:TLH561 TVD556:TVD561 UEZ556:UEZ561 UOV556:UOV561 UYR556:UYR561 VIN556:VIN561 VSJ556:VSJ561 WCF556:WCF561 WMB556:WMB561 WVX556:WVX561 AF563 JL563 TH563 ADD563 AMZ563 AWV563 BGR563 BQN563 CAJ563 CKF563 CUB563 DDX563 DNT563 DXP563 EHL563 ERH563 FBD563 FKZ563 FUV563 GER563 GON563 GYJ563 HIF563 HSB563 IBX563 ILT563 IVP563 JFL563 JPH563 JZD563 KIZ563 KSV563 LCR563 LMN563 LWJ563 MGF563 MQB563 MZX563 NJT563 NTP563 ODL563 ONH563 OXD563 PGZ563 PQV563 QAR563 QKN563 QUJ563 REF563 ROB563 RXX563 SHT563 SRP563 TBL563 TLH563 TVD563 UEZ563 UOV563 UYR563 VIN563 VSJ563 WCF563 WMB563 WVX563 JL565:JL575 TH565:TH575 ADD565:ADD575 AMZ565:AMZ575 AWV565:AWV575 BGR565:BGR575 BQN565:BQN575 CAJ565:CAJ575 CKF565:CKF575 CUB565:CUB575 DDX565:DDX575 DNT565:DNT575 DXP565:DXP575 EHL565:EHL575 ERH565:ERH575 FBD565:FBD575 FKZ565:FKZ575 FUV565:FUV575 GER565:GER575 GON565:GON575 GYJ565:GYJ575 HIF565:HIF575 HSB565:HSB575 IBX565:IBX575 ILT565:ILT575 IVP565:IVP575 JFL565:JFL575 JPH565:JPH575 JZD565:JZD575 KIZ565:KIZ575 KSV565:KSV575 LCR565:LCR575 LMN565:LMN575 LWJ565:LWJ575 MGF565:MGF575 MQB565:MQB575 MZX565:MZX575 NJT565:NJT575 NTP565:NTP575 ODL565:ODL575 ONH565:ONH575 OXD565:OXD575 PGZ565:PGZ575 PQV565:PQV575 QAR565:QAR575 QKN565:QKN575 QUJ565:QUJ575 REF565:REF575 ROB565:ROB575 RXX565:RXX575 SHT565:SHT575 SRP565:SRP575 TBL565:TBL575 TLH565:TLH575 TVD565:TVD575 UEZ565:UEZ575 UOV565:UOV575 UYR565:UYR575 VIN565:VIN575 VSJ565:VSJ575 WCF565:WCF575 WMB565:WMB575 WVX565:WVX575 AF565:AF575 GO623:GO629 QK623:QK629 AAG623:AAG629 AKC623:AKC629 ATY623:ATY629 BDU623:BDU629 BNQ623:BNQ629 BXM623:BXM629 CHI623:CHI629 CRE623:CRE629 DBA623:DBA629 DKW623:DKW629 DUS623:DUS629 EEO623:EEO629 EOK623:EOK629 EYG623:EYG629 FIC623:FIC629 FRY623:FRY629 GBU623:GBU629 GLQ623:GLQ629 GVM623:GVM629 HFI623:HFI629 HPE623:HPE629 HZA623:HZA629 IIW623:IIW629 ISS623:ISS629 JCO623:JCO629 JMK623:JMK629 JWG623:JWG629 KGC623:KGC629 KPY623:KPY629 KZU623:KZU629 LJQ623:LJQ629 LTM623:LTM629 MDI623:MDI629 MNE623:MNE629 MXA623:MXA629 NGW623:NGW629 NQS623:NQS629 OAO623:OAO629 OKK623:OKK629 OUG623:OUG629 PEC623:PEC629 PNY623:PNY629 PXU623:PXU629 QHQ623:QHQ629 QRM623:QRM629 RBI623:RBI629 RLE623:RLE629 RVA623:RVA629 SEW623:SEW629 SOS623:SOS629 SOS631:SOS661 SEW631:SEW661 RVA631:RVA661 RLE631:RLE661 RBI631:RBI661 QRM631:QRM661 QHQ631:QHQ661 PXU631:PXU661 PNY631:PNY661 PEC631:PEC661 OUG631:OUG661 OKK631:OKK661 OAO631:OAO661 NQS631:NQS661 NGW631:NGW661 MXA631:MXA661 MNE631:MNE661 MDI631:MDI661 LTM631:LTM661 LJQ631:LJQ661 KZU631:KZU661 KPY631:KPY661 KGC631:KGC661 JWG631:JWG661 JMK631:JMK661 JCO631:JCO661 ISS631:ISS661 IIW631:IIW661 HZA631:HZA661 HPE631:HPE661 HFI631:HFI661 GVM631:GVM661 GLQ631:GLQ661 GBU631:GBU661 FRY631:FRY661 FIC631:FIC661 EYG631:EYG661 EOK631:EOK661 EEO631:EEO661 DUS631:DUS661 DKW631:DKW661 DBA631:DBA661 CRE631:CRE661 CHI631:CHI661 BXM631:BXM661 BNQ631:BNQ661 BDU631:BDU661 ATY631:ATY661 AKC631:AKC661 AAG631:AAG661 QK631:QK661 GO631:GO661 TH502:TH511 SOS613:SOS621 SEW613:SEW621 RVA613:RVA621 RLE613:RLE621 RBI613:RBI621 QRM613:QRM621 QHQ613:QHQ621 PXU613:PXU621 PNY613:PNY621 PEC613:PEC621 OUG613:OUG621 OKK613:OKK621 OAO613:OAO621 NQS613:NQS621 NGW613:NGW621 MXA613:MXA621 MNE613:MNE621 MDI613:MDI621 LTM613:LTM621 LJQ613:LJQ621 KZU613:KZU621 KPY613:KPY621 KGC613:KGC621 JWG613:JWG621 JMK613:JMK621 JCO613:JCO621 ISS613:ISS621 IIW613:IIW621 HZA613:HZA621 HPE613:HPE621 HFI613:HFI621 GVM613:GVM621 GLQ613:GLQ621 GBU613:GBU621 FRY613:FRY621 FIC613:FIC621 EYG613:EYG621 EOK613:EOK621 EEO613:EEO621 DUS613:DUS621 DKW613:DKW621 DBA613:DBA621 CRE613:CRE621 CHI613:CHI621 BXM613:BXM621 BNQ613:BNQ621 BDU613:BDU621 ATY613:ATY621 AKC613:AKC621 AAG613:AAG621 QK613:QK621 GO613:GO621 AF613:AF621 AF631:AF661 AF524 KB524 TX524 ADT524 ANP524 AXL524 BHH524 BRD524 CAZ524 CKV524 CUR524 DEN524 DOJ524 DYF524 EIB524 ERX524 FBT524 FLP524 FVL524 GFH524 GPD524 GYZ524 HIV524 HSR524 ICN524 IMJ524 IWF524 JGB524 JPX524 JZT524 KJP524 KTL524 LDH524 LND524 LWZ524 MGV524 MQR524 NAN524 NKJ524 NUF524 OEB524 ONX524 OXT524 PHP524 PRL524 QBH524 QLD524 QUZ524 REV524 ROR524 RYN524 SIJ524 SSF524 TCB524 TLX524 TVT524 UFP524 UPL524 UZH524 VJD524 VSZ524 WCV524 WMR524 WWN524 AF527 KB527 TX527 ADT527 ANP527 AXL527 BHH527 BRD527 CAZ527 CKV527 CUR527 DEN527 DOJ527 DYF527 EIB527 ERX527 FBT527 FLP527 FVL527 GFH527 GPD527 GYZ527 HIV527 HSR527 ICN527 IMJ527 IWF527 JGB527 JPX527 JZT527 KJP527 KTL527 LDH527 LND527 LWZ527 MGV527 MQR527 NAN527 NKJ527 NUF527 OEB527 ONX527 OXT527 PHP527 PRL527 QBH527 QLD527 QUZ527 REV527 ROR527 RYN527 SIJ527 SSF527 TCB527 TLX527 TVT527 UFP527 UPL527 UZH527 VJD527 VSZ527 WCV527 WMR527 WWN527 AF536 KB536 TX536 ADT536 ANP536 AXL536 BHH536 BRD536 CAZ536 CKV536 CUR536 DEN536 DOJ536 DYF536 EIB536 ERX536 FBT536 FLP536 FVL536 GFH536 GPD536 GYZ536 HIV536 HSR536 ICN536 IMJ536 IWF536 JGB536 JPX536 JZT536 KJP536 KTL536 LDH536 LND536 LWZ536 MGV536 MQR536 NAN536 NKJ536 NUF536 OEB536 ONX536 OXT536 PHP536 PRL536 QBH536 QLD536 QUZ536 REV536 ROR536 RYN536 SIJ536 SSF536 TCB536 TLX536 TVT536 UFP536 UPL536 UZH536 VJD536 VSZ536 WCV536 WMR536 WWN536 AF515 KB515 TX515 ADT515 ANP515 AXL515 BHH515 BRD515 CAZ515 CKV515 CUR515 DEN515 DOJ515 DYF515 EIB515 ERX515 FBT515 FLP515 FVL515 GFH515 GPD515 GYZ515 HIV515 HSR515 ICN515 IMJ515 IWF515 JGB515 JPX515 JZT515 KJP515 KTL515 LDH515 LND515 LWZ515 MGV515 MQR515 NAN515 NKJ515 NUF515 OEB515 ONX515 OXT515 PHP515 PRL515 QBH515 QLD515 QUZ515 REV515 ROR515 RYN515 SIJ515 SSF515 TCB515 TLX515 TVT515 UFP515 UPL515 UZH515 VJD515 VSZ515 WCV515 WMR515 WWN515">
      <formula1>0</formula1>
      <formula2>100</formula2>
    </dataValidation>
    <dataValidation type="whole" allowBlank="1" showErrorMessage="1" errorTitle="Odstotek uporabe" error="odstotek (celoštevilska vrednost)" sqref="AM73 AX91 AX52 AI52 AL52 AO52 AR52 AU52 AO73 AU91 AI56 AL56 AO56 AR56 AU56 AX56 WWI290:WWI292 WMM290:WMM292 WCQ290:WCQ292 VSU290:VSU292 VIY290:VIY292 UZC290:UZC292 UPG290:UPG292 UFK290:UFK292 TVO290:TVO292 TLS290:TLS292 TBW290:TBW292 SSA290:SSA292 SIE290:SIE292 RYI290:RYI292 ROM290:ROM292 REQ290:REQ292 QUU290:QUU292 QKY290:QKY292 QBC290:QBC292 PRG290:PRG292 PHK290:PHK292 OXO290:OXO292 ONS290:ONS292 ODW290:ODW292 NUA290:NUA292 NKE290:NKE292 NAI290:NAI292 MQM290:MQM292 MGQ290:MGQ292 LWU290:LWU292 LMY290:LMY292 LDC290:LDC292 KTG290:KTG292 KJK290:KJK292 JZO290:JZO292 JPS290:JPS292 JFW290:JFW292 IWA290:IWA292 IME290:IME292 ICI290:ICI292 HSM290:HSM292 HIQ290:HIQ292 GYU290:GYU292 GOY290:GOY292 GFC290:GFC292 FVG290:FVG292 FLK290:FLK292 FBO290:FBO292 ERS290:ERS292 EHW290:EHW292 DYA290:DYA292 DOE290:DOE292 DEI290:DEI292 CUM290:CUM292 CKQ290:CKQ292 CAU290:CAU292 BQY290:BQY292 BHC290:BHC292 AXG290:AXG292 ANK290:ANK292 ADO290:ADO292 TS290:TS292 JW290:JW292 AQ290:AQ292 WWF290:WWF292 WMJ290:WMJ292 WCN290:WCN292 VSR290:VSR292 VIV290:VIV292 UYZ290:UYZ292 UPD290:UPD292 UFH290:UFH292 TVL290:TVL292 TLP290:TLP292 TBT290:TBT292 SRX290:SRX292 SIB290:SIB292 RYF290:RYF292 ROJ290:ROJ292 REN290:REN292 QUR290:QUR292 QKV290:QKV292 QAZ290:QAZ292 PRD290:PRD292 PHH290:PHH292 OXL290:OXL292 ONP290:ONP292 ODT290:ODT292 NTX290:NTX292 NKB290:NKB292 NAF290:NAF292 MQJ290:MQJ292 MGN290:MGN292 LWR290:LWR292 LMV290:LMV292 LCZ290:LCZ292 KTD290:KTD292 KJH290:KJH292 JZL290:JZL292 JPP290:JPP292 JFT290:JFT292 IVX290:IVX292 IMB290:IMB292 ICF290:ICF292 HSJ290:HSJ292 HIN290:HIN292 GYR290:GYR292 GOV290:GOV292 GEZ290:GEZ292 FVD290:FVD292 FLH290:FLH292 FBL290:FBL292 ERP290:ERP292 EHT290:EHT292 DXX290:DXX292 DOB290:DOB292 DEF290:DEF292 CUJ290:CUJ292 CKN290:CKN292 CAR290:CAR292 BQV290:BQV292 BGZ290:BGZ292 AXD290:AXD292 ANH290:ANH292 ADL290:ADL292 TP290:TP292 JT290:JT292 AN290:AN292 WWC290:WWC292 WMG290:WMG292 WCK290:WCK292 VSO290:VSO292 VIS290:VIS292 UYW290:UYW292 UPA290:UPA292 UFE290:UFE292 TVI290:TVI292 TLM290:TLM292 TBQ290:TBQ292 SRU290:SRU292 SHY290:SHY292 RYC290:RYC292 ROG290:ROG292 REK290:REK292 QUO290:QUO292 QKS290:QKS292 QAW290:QAW292 PRA290:PRA292 PHE290:PHE292 OXI290:OXI292 ONM290:ONM292 ODQ290:ODQ292 NTU290:NTU292 NJY290:NJY292 NAC290:NAC292 MQG290:MQG292 MGK290:MGK292 LWO290:LWO292 LMS290:LMS292 LCW290:LCW292 KTA290:KTA292 KJE290:KJE292 JZI290:JZI292 JPM290:JPM292 JFQ290:JFQ292 IVU290:IVU292 ILY290:ILY292 ICC290:ICC292 HSG290:HSG292 HIK290:HIK292 GYO290:GYO292 GOS290:GOS292 GEW290:GEW292 FVA290:FVA292 FLE290:FLE292 FBI290:FBI292 ERM290:ERM292 EHQ290:EHQ292 DXU290:DXU292 DNY290:DNY292 DEC290:DEC292 CUG290:CUG292 CKK290:CKK292 CAO290:CAO292 BQS290:BQS292 BGW290:BGW292 AXA290:AXA292 ANE290:ANE292 ADI290:ADI292 TM290:TM292 JQ290:JQ292 AK290:AK292 WVZ290:WVZ292 WMD290:WMD292 WCH290:WCH292 VSL290:VSL292 VIP290:VIP292 UYT290:UYT292 UOX290:UOX292 UFB290:UFB292 TVF290:TVF292 TLJ290:TLJ292 TBN290:TBN292 SRR290:SRR292 SHV290:SHV292 RXZ290:RXZ292 ROD290:ROD292 REH290:REH292 QUL290:QUL292 QKP290:QKP292 QAT290:QAT292 PQX290:PQX292 PHB290:PHB292 OXF290:OXF292 ONJ290:ONJ292 ODN290:ODN292 NTR290:NTR292 NJV290:NJV292 MZZ290:MZZ292 MQD290:MQD292 MGH290:MGH292 LWL290:LWL292 LMP290:LMP292 LCT290:LCT292 KSX290:KSX292 KJB290:KJB292 JZF290:JZF292 JPJ290:JPJ292 JFN290:JFN292 IVR290:IVR292 ILV290:ILV292 IBZ290:IBZ292 HSD290:HSD292 HIH290:HIH292 GYL290:GYL292 GOP290:GOP292 GET290:GET292 FUX290:FUX292 FLB290:FLB292 FBF290:FBF292 ERJ290:ERJ292 EHN290:EHN292 DXR290:DXR292 DNV290:DNV292 DDZ290:DDZ292 CUD290:CUD292 CKH290:CKH292 CAL290:CAL292 BQP290:BQP292 BGT290:BGT292 AWX290:AWX292 ANB290:ANB292 ADF290:ADF292 TJ290:TJ292 JN290:JN292 AH290:AH292 WVW290:WVW292 WMA290:WMA292 WCE290:WCE292 VSI290:VSI292 VIM290:VIM292 UYQ290:UYQ292 UOU290:UOU292 UEY290:UEY292 TVC290:TVC292 TLG290:TLG292 TBK290:TBK292 SRO290:SRO292 SHS290:SHS292 RXW290:RXW292 ROA290:ROA292 REE290:REE292 QUI290:QUI292 QKM290:QKM292 QAQ290:QAQ292 PQU290:PQU292 PGY290:PGY292 OXC290:OXC292 ONG290:ONG292 ODK290:ODK292 NTO290:NTO292 NJS290:NJS292 MZW290:MZW292 MQA290:MQA292 MGE290:MGE292 LWI290:LWI292 LMM290:LMM292 LCQ290:LCQ292 KSU290:KSU292 KIY290:KIY292 JZC290:JZC292 JPG290:JPG292 JFK290:JFK292 IVO290:IVO292 ILS290:ILS292 IBW290:IBW292 HSA290:HSA292 HIE290:HIE292 GYI290:GYI292 GOM290:GOM292 GEQ290:GEQ292 FUU290:FUU292 FKY290:FKY292 FBC290:FBC292 ERG290:ERG292 EHK290:EHK292 DXO290:DXO292 DNS290:DNS292 DDW290:DDW292 CUA290:CUA292 CKE290:CKE292 CAI290:CAI292 BQM290:BQM292 BGQ290:BGQ292 AWU290:AWU292 AMY290:AMY292 ADC290:ADC292 TG290:TG292 JK290:JK292 AE290:AE292 WVT290:WVT292 WLX290:WLX292 WCB290:WCB292 VSF290:VSF292 VIJ290:VIJ292 UYN290:UYN292 UOR290:UOR292 UEV290:UEV292 TUZ290:TUZ292 TLD290:TLD292 TBH290:TBH292 SRL290:SRL292 SHP290:SHP292 RXT290:RXT292 RNX290:RNX292 REB290:REB292 QUF290:QUF292 QKJ290:QKJ292 QAN290:QAN292 PQR290:PQR292 PGV290:PGV292 OWZ290:OWZ292 OND290:OND292 ODH290:ODH292 NTL290:NTL292 NJP290:NJP292 MZT290:MZT292 MPX290:MPX292 MGB290:MGB292 LWF290:LWF292 LMJ290:LMJ292 LCN290:LCN292 KSR290:KSR292 KIV290:KIV292 JYZ290:JYZ292 JPD290:JPD292 JFH290:JFH292 IVL290:IVL292 ILP290:ILP292 IBT290:IBT292 HRX290:HRX292 HIB290:HIB292 GYF290:GYF292 GOJ290:GOJ292 GEN290:GEN292 FUR290:FUR292 FKV290:FKV292 FAZ290:FAZ292 ERD290:ERD292 EHH290:EHH292 DXL290:DXL292 DNP290:DNP292 DDT290:DDT292 CTX290:CTX292 CKB290:CKB292 CAF290:CAF292 BQJ290:BQJ292 BGN290:BGN292 AWR290:AWR292 AMV290:AMV292 ACZ290:ACZ292 TD290:TD292 JH290:JH292 AB290:AB292 AI293:AI299 KE293:KE299 UA293:UA299 ADW293:ADW299 ANS293:ANS299 AXO293:AXO299 BHK293:BHK299 BRG293:BRG299 CBC293:CBC299 CKY293:CKY299 CUU293:CUU299 DEQ293:DEQ299 DOM293:DOM299 DYI293:DYI299 EIE293:EIE299 ESA293:ESA299 FBW293:FBW299 FLS293:FLS299 FVO293:FVO299 GFK293:GFK299 GPG293:GPG299 GZC293:GZC299 HIY293:HIY299 HSU293:HSU299 ICQ293:ICQ299 IMM293:IMM299 IWI293:IWI299 JGE293:JGE299 JQA293:JQA299 JZW293:JZW299 KJS293:KJS299 KTO293:KTO299 LDK293:LDK299 LNG293:LNG299 LXC293:LXC299 MGY293:MGY299 MQU293:MQU299 NAQ293:NAQ299 NKM293:NKM299 NUI293:NUI299 OEE293:OEE299 OOA293:OOA299 OXW293:OXW299 PHS293:PHS299 PRO293:PRO299 QBK293:QBK299 QLG293:QLG299 QVC293:QVC299 REY293:REY299 ROU293:ROU299 RYQ293:RYQ299 SIM293:SIM299 SSI293:SSI299 TCE293:TCE299 TMA293:TMA299 TVW293:TVW299 UFS293:UFS299 UPO293:UPO299 UZK293:UZK299 VJG293:VJG299 VTC293:VTC299 WCY293:WCY299 WMU293:WMU299 WWQ293:WWQ299 AL293:AL299 KH293:KH299 UD293:UD299 ADZ293:ADZ299 ANV293:ANV299 AXR293:AXR299 BHN293:BHN299 BRJ293:BRJ299 CBF293:CBF299 CLB293:CLB299 CUX293:CUX299 DET293:DET299 DOP293:DOP299 DYL293:DYL299 EIH293:EIH299 ESD293:ESD299 FBZ293:FBZ299 FLV293:FLV299 FVR293:FVR299 GFN293:GFN299 GPJ293:GPJ299 GZF293:GZF299 HJB293:HJB299 HSX293:HSX299 ICT293:ICT299 IMP293:IMP299 IWL293:IWL299 JGH293:JGH299 JQD293:JQD299 JZZ293:JZZ299 KJV293:KJV299 KTR293:KTR299 LDN293:LDN299 LNJ293:LNJ299 LXF293:LXF299 MHB293:MHB299 MQX293:MQX299 NAT293:NAT299 NKP293:NKP299 NUL293:NUL299 OEH293:OEH299 OOD293:OOD299 OXZ293:OXZ299 PHV293:PHV299 PRR293:PRR299 QBN293:QBN299 QLJ293:QLJ299 QVF293:QVF299 RFB293:RFB299 ROX293:ROX299 RYT293:RYT299 SIP293:SIP299 SSL293:SSL299 TCH293:TCH299 TMD293:TMD299 TVZ293:TVZ299 UFV293:UFV299 UPR293:UPR299 UZN293:UZN299 VJJ293:VJJ299 VTF293:VTF299 WDB293:WDB299 WMX293:WMX299 WWT293:WWT299 AO293:AO299 KK293:KK299 UG293:UG299 AEC293:AEC299 ANY293:ANY299 AXU293:AXU299 BHQ293:BHQ299 BRM293:BRM299 CBI293:CBI299 CLE293:CLE299 CVA293:CVA299 DEW293:DEW299 DOS293:DOS299 DYO293:DYO299 EIK293:EIK299 ESG293:ESG299 FCC293:FCC299 FLY293:FLY299 FVU293:FVU299 GFQ293:GFQ299 GPM293:GPM299 GZI293:GZI299 HJE293:HJE299 HTA293:HTA299 ICW293:ICW299 IMS293:IMS299 IWO293:IWO299 JGK293:JGK299 JQG293:JQG299 KAC293:KAC299 KJY293:KJY299 KTU293:KTU299 LDQ293:LDQ299 LNM293:LNM299 LXI293:LXI299 MHE293:MHE299 MRA293:MRA299 NAW293:NAW299 NKS293:NKS299 NUO293:NUO299 OEK293:OEK299 OOG293:OOG299 OYC293:OYC299 PHY293:PHY299 PRU293:PRU299 QBQ293:QBQ299 QLM293:QLM299 QVI293:QVI299 RFE293:RFE299 RPA293:RPA299 RYW293:RYW299 SIS293:SIS299 SSO293:SSO299 TCK293:TCK299 TMG293:TMG299 TWC293:TWC299 UFY293:UFY299 UPU293:UPU299 UZQ293:UZQ299 VJM293:VJM299 VTI293:VTI299 WDE293:WDE299 WNA293:WNA299 WWW293:WWW299 AR293:AR299 KN293:KN299 UJ293:UJ299 AEF293:AEF299 AOB293:AOB299 AXX293:AXX299 BHT293:BHT299 BRP293:BRP299 CBL293:CBL299 CLH293:CLH299 CVD293:CVD299 DEZ293:DEZ299 DOV293:DOV299 DYR293:DYR299 EIN293:EIN299 ESJ293:ESJ299 FCF293:FCF299 FMB293:FMB299 FVX293:FVX299 GFT293:GFT299 GPP293:GPP299 GZL293:GZL299 HJH293:HJH299 HTD293:HTD299 ICZ293:ICZ299 IMV293:IMV299 IWR293:IWR299 JGN293:JGN299 JQJ293:JQJ299 KAF293:KAF299 KKB293:KKB299 KTX293:KTX299 LDT293:LDT299 LNP293:LNP299 LXL293:LXL299 MHH293:MHH299 MRD293:MRD299 NAZ293:NAZ299 NKV293:NKV299 NUR293:NUR299 OEN293:OEN299 OOJ293:OOJ299 OYF293:OYF299 PIB293:PIB299 PRX293:PRX299 QBT293:QBT299 QLP293:QLP299 QVL293:QVL299 RFH293:RFH299 RPD293:RPD299 RYZ293:RYZ299 SIV293:SIV299 SSR293:SSR299 TCN293:TCN299 TMJ293:TMJ299 TWF293:TWF299 UGB293:UGB299 UPX293:UPX299 UZT293:UZT299 VJP293:VJP299 VTL293:VTL299 WDH293:WDH299 WND293:WND299 WWZ293:WWZ299 AU293:AU299 KQ293:KQ299 UM293:UM299 AEI293:AEI299 AOE293:AOE299 AYA293:AYA299 BHW293:BHW299 BRS293:BRS299 CBO293:CBO299 CLK293:CLK299 CVG293:CVG299 DFC293:DFC299 DOY293:DOY299 DYU293:DYU299 EIQ293:EIQ299 ESM293:ESM299 FCI293:FCI299 FME293:FME299 FWA293:FWA299 GFW293:GFW299 GPS293:GPS299 GZO293:GZO299 HJK293:HJK299 HTG293:HTG299 IDC293:IDC299 IMY293:IMY299 IWU293:IWU299 JGQ293:JGQ299 JQM293:JQM299 KAI293:KAI299 KKE293:KKE299 KUA293:KUA299 LDW293:LDW299 LNS293:LNS299 LXO293:LXO299 MHK293:MHK299 MRG293:MRG299 NBC293:NBC299 NKY293:NKY299 NUU293:NUU299 OEQ293:OEQ299 OOM293:OOM299 OYI293:OYI299 PIE293:PIE299 PSA293:PSA299 QBW293:QBW299 QLS293:QLS299 QVO293:QVO299 RFK293:RFK299 RPG293:RPG299 RZC293:RZC299 SIY293:SIY299 SSU293:SSU299 TCQ293:TCQ299 TMM293:TMM299 TWI293:TWI299 UGE293:UGE299 UQA293:UQA299 UZW293:UZW299 VJS293:VJS299 VTO293:VTO299 WDK293:WDK299 WNG293:WNG299 WXC293:WXC299 AX293:AX299 KT293:KT299 UP293:UP299 AEL293:AEL299 AOH293:AOH299 AYD293:AYD299 BHZ293:BHZ299 BRV293:BRV299 CBR293:CBR299 CLN293:CLN299 CVJ293:CVJ299 DFF293:DFF299 DPB293:DPB299 DYX293:DYX299 EIT293:EIT299 ESP293:ESP299 FCL293:FCL299 FMH293:FMH299 FWD293:FWD299 GFZ293:GFZ299 GPV293:GPV299 GZR293:GZR299 HJN293:HJN299 HTJ293:HTJ299 IDF293:IDF299 INB293:INB299 IWX293:IWX299 JGT293:JGT299 JQP293:JQP299 KAL293:KAL299 KKH293:KKH299 KUD293:KUD299 LDZ293:LDZ299 LNV293:LNV299 LXR293:LXR299 MHN293:MHN299 MRJ293:MRJ299 NBF293:NBF299 NLB293:NLB299 NUX293:NUX299 OET293:OET299 OOP293:OOP299 OYL293:OYL299 PIH293:PIH299 PSD293:PSD299 QBZ293:QBZ299 QLV293:QLV299 QVR293:QVR299 RFN293:RFN299 RPJ293:RPJ299 RZF293:RZF299 SJB293:SJB299 SSX293:SSX299 TCT293:TCT299 TMP293:TMP299 TWL293:TWL299 UGH293:UGH299 UQD293:UQD299 UZZ293:UZZ299 VJV293:VJV299 VTR293:VTR299 WDN293:WDN299 WNJ293:WNJ299 WXF293:WXF299">
      <formula1>0</formula1>
      <formula2>100</formula2>
    </dataValidation>
    <dataValidation type="whole" allowBlank="1" showInputMessage="1" showErrorMessage="1" errorTitle="Odstotek uporabe" error="odstotek (celoštevilska vrednost)" sqref="AX92:AX98 AL85:AL87 AU92:AU98 AI85:AI89 AO91:AO98 AL91:AL98 AI91:AI98 AX66:AX81 AR51 AU49:AU51 AR85:AR89 AL89 AO85:AO89 AX85:AX89 AU85:AU89 AO74:AO81 AL53:AL55 AX57:AX62 AR48:AR49 AO53:AO55 AX53:AX55 AU53:AU55 AR53:AR55 AI53:AI55 AU57:AU62 AR57:AR62 AL57:AL62 AO57:AO62 AO66:AO72 AL66:AL72 AL74:AL81 AI57:AI81 AU66:AU81 AR66:AR81 AR91 AI40:AI51 AR40:AR46 AU40:AU46 AO40:AO51 AL40:AL51 AX40:AX51 TZ502:TZ511 ADV502:ADV511 ANR502:ANR511 AXN502:AXN511 BHJ502:BHJ511 BRF502:BRF511 CBB502:CBB511 CKX502:CKX511 CUT502:CUT511 DEP502:DEP511 DOL502:DOL511 DYH502:DYH511 EID502:EID511 ERZ502:ERZ511 FBV502:FBV511 FLR502:FLR511 FVN502:FVN511 GFJ502:GFJ511 GPF502:GPF511 GZB502:GZB511 HIX502:HIX511 HST502:HST511 ICP502:ICP511 IML502:IML511 IWH502:IWH511 JGD502:JGD511 JPZ502:JPZ511 JZV502:JZV511 KJR502:KJR511 KTN502:KTN511 LDJ502:LDJ511 LNF502:LNF511 LXB502:LXB511 MGX502:MGX511 MQT502:MQT511 NAP502:NAP511 NKL502:NKL511 NUH502:NUH511 OED502:OED511 ONZ502:ONZ511 OXV502:OXV511 PHR502:PHR511 PRN502:PRN511 QBJ502:QBJ511 QLF502:QLF511 QVB502:QVB511 REX502:REX511 ROT502:ROT511 RYP502:RYP511 SIL502:SIL511 SSH502:SSH511 TCD502:TCD511 TLZ502:TLZ511 TVV502:TVV511 UFR502:UFR511 UPN502:UPN511 UZJ502:UZJ511 VJF502:VJF511 VTB502:VTB511 WCX502:WCX511 WMT502:WMT511 WWP502:WWP511 WWA502:WWA511 AR93:AR98 WWA489:WWA490 WME489:WME490 WCI489:WCI490 VSM489:VSM490 VIQ489:VIQ490 UYU489:UYU490 UOY489:UOY490 UFC489:UFC490 TVG489:TVG490 TLK489:TLK490 TBO489:TBO490 SRS489:SRS490 SHW489:SHW490 RYA489:RYA490 ROE489:ROE490 REI489:REI490 QUM489:QUM490 QKQ489:QKQ490 QAU489:QAU490 PQY489:PQY490 PHC489:PHC490 OXG489:OXG490 ONK489:ONK490 ODO489:ODO490 NTS489:NTS490 NJW489:NJW490 NAA489:NAA490 MQE489:MQE490 MGI489:MGI490 LWM489:LWM490 LMQ489:LMQ490 LCU489:LCU490 KSY489:KSY490 KJC489:KJC490 JZG489:JZG490 JPK489:JPK490 JFO489:JFO490 IVS489:IVS490 ILW489:ILW490 ICA489:ICA490 HSE489:HSE490 HII489:HII490 GYM489:GYM490 GOQ489:GOQ490 GEU489:GEU490 FUY489:FUY490 FLC489:FLC490 FBG489:FBG490 ERK489:ERK490 EHO489:EHO490 DXS489:DXS490 DNW489:DNW490 DEA489:DEA490 CUE489:CUE490 CKI489:CKI490 CAM489:CAM490 BQQ489:BQQ490 BGU489:BGU490 AWY489:AWY490 ANC489:ANC490 ADG489:ADG490 TK489:TK490 JO489:JO490 WWM489:WWM490 WMQ489:WMQ490 WCU489:WCU490 VSY489:VSY490 VJC489:VJC490 UZG489:UZG490 UPK489:UPK490 UFO489:UFO490 TVS489:TVS490 TLW489:TLW490 TCA489:TCA490 SSE489:SSE490 SII489:SII490 RYM489:RYM490 ROQ489:ROQ490 REU489:REU490 QUY489:QUY490 QLC489:QLC490 QBG489:QBG490 PRK489:PRK490 PHO489:PHO490 OXS489:OXS490 ONW489:ONW490 OEA489:OEA490 NUE489:NUE490 NKI489:NKI490 NAM489:NAM490 MQQ489:MQQ490 MGU489:MGU490 LWY489:LWY490 LNC489:LNC490 LDG489:LDG490 KTK489:KTK490 KJO489:KJO490 JZS489:JZS490 JPW489:JPW490 JGA489:JGA490 IWE489:IWE490 IMI489:IMI490 ICM489:ICM490 HSQ489:HSQ490 HIU489:HIU490 GYY489:GYY490 GPC489:GPC490 GFG489:GFG490 FVK489:FVK490 FLO489:FLO490 FBS489:FBS490 ERW489:ERW490 EIA489:EIA490 DYE489:DYE490 DOI489:DOI490 DEM489:DEM490 CUQ489:CUQ490 CKU489:CKU490 CAY489:CAY490 BRC489:BRC490 BHG489:BHG490 AXK489:AXK490 ANO489:ANO490 ADS489:ADS490 TW489:TW490 KA489:KA490 WWJ489:WWJ490 WMN489:WMN490 WCR489:WCR490 VSV489:VSV490 VIZ489:VIZ490 UZD489:UZD490 UPH489:UPH490 UFL489:UFL490 TVP489:TVP490 TLT489:TLT490 TBX489:TBX490 SSB489:SSB490 SIF489:SIF490 RYJ489:RYJ490 RON489:RON490 RER489:RER490 QUV489:QUV490 QKZ489:QKZ490 QBD489:QBD490 PRH489:PRH490 PHL489:PHL490 OXP489:OXP490 ONT489:ONT490 ODX489:ODX490 NUB489:NUB490 NKF489:NKF490 NAJ489:NAJ490 MQN489:MQN490 MGR489:MGR490 LWV489:LWV490 LMZ489:LMZ490 LDD489:LDD490 KTH489:KTH490 KJL489:KJL490 JZP489:JZP490 JPT489:JPT490 JFX489:JFX490 IWB489:IWB490 IMF489:IMF490 ICJ489:ICJ490 HSN489:HSN490 HIR489:HIR490 GYV489:GYV490 GOZ489:GOZ490 GFD489:GFD490 FVH489:FVH490 FLL489:FLL490 FBP489:FBP490 ERT489:ERT490 EHX489:EHX490 DYB489:DYB490 DOF489:DOF490 DEJ489:DEJ490 CUN489:CUN490 CKR489:CKR490 CAV489:CAV490 BQZ489:BQZ490 BHD489:BHD490 AXH489:AXH490 ANL489:ANL490 ADP489:ADP490 TT489:TT490 JX489:JX490 WWD489:WWD490 WMH489:WMH490 WCL489:WCL490 VSP489:VSP490 VIT489:VIT490 UYX489:UYX490 UPB489:UPB490 UFF489:UFF490 TVJ489:TVJ490 TLN489:TLN490 TBR489:TBR490 SRV489:SRV490 SHZ489:SHZ490 RYD489:RYD490 ROH489:ROH490 REL489:REL490 QUP489:QUP490 QKT489:QKT490 QAX489:QAX490 PRB489:PRB490 PHF489:PHF490 OXJ489:OXJ490 ONN489:ONN490 ODR489:ODR490 NTV489:NTV490 NJZ489:NJZ490 NAD489:NAD490 MQH489:MQH490 MGL489:MGL490 LWP489:LWP490 LMT489:LMT490 LCX489:LCX490 KTB489:KTB490 KJF489:KJF490 JZJ489:JZJ490 JPN489:JPN490 JFR489:JFR490 IVV489:IVV490 ILZ489:ILZ490 ICD489:ICD490 HSH489:HSH490 HIL489:HIL490 GYP489:GYP490 GOT489:GOT490 GEX489:GEX490 FVB489:FVB490 FLF489:FLF490 FBJ489:FBJ490 ERN489:ERN490 EHR489:EHR490 DXV489:DXV490 DNZ489:DNZ490 DED489:DED490 CUH489:CUH490 CKL489:CKL490 CAP489:CAP490 BQT489:BQT490 BGX489:BGX490 AXB489:AXB490 ANF489:ANF490 ADJ489:ADJ490 TN489:TN490 JR489:JR490 WWP489:WWP490 WMT489:WMT490 WCX489:WCX490 VTB489:VTB490 VJF489:VJF490 UZJ489:UZJ490 UPN489:UPN490 UFR489:UFR490 TVV489:TVV490 TLZ489:TLZ490 TCD489:TCD490 SSH489:SSH490 SIL489:SIL490 RYP489:RYP490 ROT489:ROT490 REX489:REX490 QVB489:QVB490 QLF489:QLF490 QBJ489:QBJ490 PRN489:PRN490 PHR489:PHR490 OXV489:OXV490 ONZ489:ONZ490 OED489:OED490 NUH489:NUH490 NKL489:NKL490 NAP489:NAP490 MQT489:MQT490 MGX489:MGX490 LXB489:LXB490 LNF489:LNF490 LDJ489:LDJ490 KTN489:KTN490 KJR489:KJR490 JZV489:JZV490 JPZ489:JPZ490 JGD489:JGD490 IWH489:IWH490 IML489:IML490 ICP489:ICP490 HST489:HST490 HIX489:HIX490 GZB489:GZB490 GPF489:GPF490 GFJ489:GFJ490 FVN489:FVN490 FLR489:FLR490 FBV489:FBV490 ERZ489:ERZ490 EID489:EID490 DYH489:DYH490 DOL489:DOL490 DEP489:DEP490 CUT489:CUT490 CKX489:CKX490 CBB489:CBB490 BRF489:BRF490 BHJ489:BHJ490 AXN489:AXN490 ANR489:ANR490 ADV489:ADV490 TZ489:TZ490 KD489:KD490 WWG489:WWG490 WMK489:WMK490 WCO489:WCO490 VSS489:VSS490 VIW489:VIW490 UZA489:UZA490 UPE489:UPE490 UFI489:UFI490 TVM489:TVM490 TLQ489:TLQ490 TBU489:TBU490 SRY489:SRY490 SIC489:SIC490 RYG489:RYG490 ROK489:ROK490 REO489:REO490 QUS489:QUS490 QKW489:QKW490 QBA489:QBA490 PRE489:PRE490 PHI489:PHI490 OXM489:OXM490 ONQ489:ONQ490 ODU489:ODU490 NTY489:NTY490 NKC489:NKC490 NAG489:NAG490 MQK489:MQK490 MGO489:MGO490 LWS489:LWS490 LMW489:LMW490 LDA489:LDA490 KTE489:KTE490 KJI489:KJI490 JZM489:JZM490 JPQ489:JPQ490 JFU489:JFU490 IVY489:IVY490 IMC489:IMC490 ICG489:ICG490 HSK489:HSK490 HIO489:HIO490 GYS489:GYS490 GOW489:GOW490 GFA489:GFA490 FVE489:FVE490 FLI489:FLI490 FBM489:FBM490 ERQ489:ERQ490 EHU489:EHU490 DXY489:DXY490 DOC489:DOC490 DEG489:DEG490 CUK489:CUK490 CKO489:CKO490 CAS489:CAS490 BQW489:BQW490 BHA489:BHA490 AXE489:AXE490 ANI489:ANI490 ADM489:ADM490 TQ489:TQ490 JU489:JU490 WME502:WME511 WCI502:WCI511 VSM502:VSM511 VIQ502:VIQ511 UYU502:UYU511 UOY502:UOY511 UFC502:UFC511 TVG502:TVG511 TLK502:TLK511 TBO502:TBO511 SRS502:SRS511 SHW502:SHW511 RYA502:RYA511 ROE502:ROE511 REI502:REI511 QUM502:QUM511 QKQ502:QKQ511 QAU502:QAU511 PQY502:PQY511 PHC502:PHC511 OXG502:OXG511 ONK502:ONK511 ODO502:ODO511 NTS502:NTS511 NJW502:NJW511 NAA502:NAA511 MQE502:MQE511 MGI502:MGI511 LWM502:LWM511 LMQ502:LMQ511 LCU502:LCU511 KSY502:KSY511 KJC502:KJC511 JZG502:JZG511 JPK502:JPK511 JFO502:JFO511 IVS502:IVS511 ILW502:ILW511 ICA502:ICA511 HSE502:HSE511 HII502:HII511 GYM502:GYM511 GOQ502:GOQ511 GEU502:GEU511 FUY502:FUY511 FLC502:FLC511 FBG502:FBG511 ERK502:ERK511 EHO502:EHO511 DXS502:DXS511 DNW502:DNW511 DEA502:DEA511 CUE502:CUE511 CKI502:CKI511 CAM502:CAM511 BQQ502:BQQ511 BGU502:BGU511 AWY502:AWY511 ANC502:ANC511 ADG502:ADG511 TK502:TK511 JO502:JO511 WWM502:WWM511 WMQ502:WMQ511 WCU502:WCU511 VSY502:VSY511 VJC502:VJC511 UZG502:UZG511 UPK502:UPK511 UFO502:UFO511 TVS502:TVS511 TLW502:TLW511 TCA502:TCA511 SSE502:SSE511 SII502:SII511 RYM502:RYM511 ROQ502:ROQ511 REU502:REU511 QUY502:QUY511 QLC502:QLC511 QBG502:QBG511 PRK502:PRK511 PHO502:PHO511 OXS502:OXS511 ONW502:ONW511 OEA502:OEA511 NUE502:NUE511 NKI502:NKI511 NAM502:NAM511 MQQ502:MQQ511 MGU502:MGU511 LWY502:LWY511 LNC502:LNC511 LDG502:LDG511 KTK502:KTK511 KJO502:KJO511 JZS502:JZS511 JPW502:JPW511 JGA502:JGA511 IWE502:IWE511 IMI502:IMI511 ICM502:ICM511 HSQ502:HSQ511 HIU502:HIU511 GYY502:GYY511 GPC502:GPC511 GFG502:GFG511 FVK502:FVK511 FLO502:FLO511 FBS502:FBS511 ERW502:ERW511 EIA502:EIA511 DYE502:DYE511 DOI502:DOI511 DEM502:DEM511 CUQ502:CUQ511 CKU502:CKU511 CAY502:CAY511 BRC502:BRC511 BHG502:BHG511 AXK502:AXK511 ANO502:ANO511 ADS502:ADS511 TW502:TW511 KA502:KA511 WWJ502:WWJ511 WMN502:WMN511 WCR502:WCR511 VSV502:VSV511 VIZ502:VIZ511 UZD502:UZD511 UPH502:UPH511 UFL502:UFL511 TVP502:TVP511 TLT502:TLT511 TBX502:TBX511 SSB502:SSB511 SIF502:SIF511 RYJ502:RYJ511 RON502:RON511 RER502:RER511 QUV502:QUV511 QKZ502:QKZ511 QBD502:QBD511 PRH502:PRH511 PHL502:PHL511 OXP502:OXP511 ONT502:ONT511 ODX502:ODX511 NUB502:NUB511 NKF502:NKF511 NAJ502:NAJ511 MQN502:MQN511 MGR502:MGR511 LWV502:LWV511 LMZ502:LMZ511 LDD502:LDD511 KTH502:KTH511 KJL502:KJL511 JZP502:JZP511 JPT502:JPT511 JFX502:JFX511 IWB502:IWB511 IMF502:IMF511 ICJ502:ICJ511 HSN502:HSN511 HIR502:HIR511 GYV502:GYV511 GOZ502:GOZ511 GFD502:GFD511 FVH502:FVH511 FLL502:FLL511 FBP502:FBP511 ERT502:ERT511 EHX502:EHX511 DYB502:DYB511 DOF502:DOF511 DEJ502:DEJ511 CUN502:CUN511 CKR502:CKR511 CAV502:CAV511 BQZ502:BQZ511 BHD502:BHD511 AXH502:AXH511 ANL502:ANL511 ADP502:ADP511 TT502:TT511 JX502:JX511 WWD502:WWD511 WMH502:WMH511 WCL502:WCL511 VSP502:VSP511 VIT502:VIT511 UYX502:UYX511 UPB502:UPB511 UFF502:UFF511 TVJ502:TVJ511 TLN502:TLN511 TBR502:TBR511 SRV502:SRV511 SHZ502:SHZ511 RYD502:RYD511 ROH502:ROH511 REL502:REL511 QUP502:QUP511 QKT502:QKT511 QAX502:QAX511 PRB502:PRB511 PHF502:PHF511 OXJ502:OXJ511 ONN502:ONN511 ODR502:ODR511 NTV502:NTV511 NJZ502:NJZ511 NAD502:NAD511 MQH502:MQH511 MGL502:MGL511 LWP502:LWP511 LMT502:LMT511 LCX502:LCX511 KTB502:KTB511 KJF502:KJF511 JZJ502:JZJ511 JPN502:JPN511 JFR502:JFR511 IVV502:IVV511 ILZ502:ILZ511 ICD502:ICD511 HSH502:HSH511 HIL502:HIL511 GYP502:GYP511 GOT502:GOT511 GEX502:GEX511 FVB502:FVB511 FLF502:FLF511 FBJ502:FBJ511 ERN502:ERN511 EHR502:EHR511 DXV502:DXV511 DNZ502:DNZ511 DED502:DED511 CUH502:CUH511 CKL502:CKL511 CAP502:CAP511 BQT502:BQT511 BGX502:BGX511 AXB502:AXB511 ANF502:ANF511 ADJ502:ADJ511 TN502:TN511 JR502:JR511 WWG502:WWG511 WMK502:WMK511 WCO502:WCO511 VSS502:VSS511 VIW502:VIW511 UZA502:UZA511 UPE502:UPE511 UFI502:UFI511 TVM502:TVM511 TLQ502:TLQ511 TBU502:TBU511 SRY502:SRY511 SIC502:SIC511 RYG502:RYG511 ROK502:ROK511 REO502:REO511 QUS502:QUS511 QKW502:QKW511 QBA502:QBA511 PRE502:PRE511 PHI502:PHI511 OXM502:OXM511 ONQ502:ONQ511 ODU502:ODU511 NTY502:NTY511 NKC502:NKC511 NAG502:NAG511 MQK502:MQK511 MGO502:MGO511 LWS502:LWS511 LMW502:LMW511 LDA502:LDA511 KTE502:KTE511 KJI502:KJI511 JZM502:JZM511 JPQ502:JPQ511 JFU502:JFU511 IVY502:IVY511 IMC502:IMC511 ICG502:ICG511 HSK502:HSK511 HIO502:HIO511 GYS502:GYS511 GOW502:GOW511 GFA502:GFA511 FVE502:FVE511 FLI502:FLI511 FBM502:FBM511 ERQ502:ERQ511 EHU502:EHU511 DXY502:DXY511 DOC502:DOC511 DEG502:DEG511 CUK502:CUK511 CKO502:CKO511 CAS502:CAS511 BQW502:BQW511 BHA502:BHA511 AXE502:AXE511 ANI502:ANI511 ADM502:ADM511 TQ502:TQ511 AU502:AU511 AI502:AI511 AL513:AL514 AX502:AX511 SOV623:SOV661 JU502:JU511 SEZ623:SEZ661 AO564:AO565 JU564:JU565 TQ564:TQ565 ADM564:ADM565 ANI564:ANI565 AXE564:AXE565 BHA564:BHA565 BQW564:BQW565 CAS564:CAS565 CKO564:CKO565 CUK564:CUK565 DEG564:DEG565 DOC564:DOC565 DXY564:DXY565 EHU564:EHU565 ERQ564:ERQ565 FBM564:FBM565 FLI564:FLI565 FVE564:FVE565 GFA564:GFA565 GOW564:GOW565 GYS564:GYS565 HIO564:HIO565 HSK564:HSK565 ICG564:ICG565 IMC564:IMC565 IVY564:IVY565 JFU564:JFU565 JPQ564:JPQ565 JZM564:JZM565 KJI564:KJI565 KTE564:KTE565 LDA564:LDA565 LMW564:LMW565 LWS564:LWS565 MGO564:MGO565 MQK564:MQK565 NAG564:NAG565 NKC564:NKC565 NTY564:NTY565 ODU564:ODU565 ONQ564:ONQ565 OXM564:OXM565 PHI564:PHI565 PRE564:PRE565 QBA564:QBA565 QKW564:QKW565 QUS564:QUS565 REO564:REO565 ROK564:ROK565 RYG564:RYG565 SIC564:SIC565 SRY564:SRY565 TBU564:TBU565 TLQ564:TLQ565 TVM564:TVM565 UFI564:UFI565 UPE564:UPE565 UZA564:UZA565 VIW564:VIW565 VSS564:VSS565 WCO564:WCO565 WMK564:WMK565 WWG564:WWG565 AI556:AI561 JO556:JO561 TK556:TK561 ADG556:ADG561 ANC556:ANC561 AWY556:AWY561 BGU556:BGU561 BQQ556:BQQ561 CAM556:CAM561 CKI556:CKI561 CUE556:CUE561 DEA556:DEA561 DNW556:DNW561 DXS556:DXS561 EHO556:EHO561 ERK556:ERK561 FBG556:FBG561 FLC556:FLC561 FUY556:FUY561 GEU556:GEU561 GOQ556:GOQ561 GYM556:GYM561 HII556:HII561 HSE556:HSE561 ICA556:ICA561 ILW556:ILW561 IVS556:IVS561 JFO556:JFO561 JPK556:JPK561 JZG556:JZG561 KJC556:KJC561 KSY556:KSY561 LCU556:LCU561 LMQ556:LMQ561 LWM556:LWM561 MGI556:MGI561 MQE556:MQE561 NAA556:NAA561 NJW556:NJW561 NTS556:NTS561 ODO556:ODO561 ONK556:ONK561 OXG556:OXG561 PHC556:PHC561 PQY556:PQY561 QAU556:QAU561 QKQ556:QKQ561 QUM556:QUM561 REI556:REI561 ROE556:ROE561 RYA556:RYA561 SHW556:SHW561 SRS556:SRS561 TBO556:TBO561 TLK556:TLK561 TVG556:TVG561 UFC556:UFC561 UOY556:UOY561 UYU556:UYU561 VIQ556:VIQ561 VSM556:VSM561 WCI556:WCI561 WME556:WME561 WWA556:WWA561 AL556:AL561 JR556:JR561 TN556:TN561 ADJ556:ADJ561 ANF556:ANF561 AXB556:AXB561 BGX556:BGX561 BQT556:BQT561 CAP556:CAP561 CKL556:CKL561 CUH556:CUH561 DED556:DED561 DNZ556:DNZ561 DXV556:DXV561 EHR556:EHR561 ERN556:ERN561 FBJ556:FBJ561 FLF556:FLF561 FVB556:FVB561 GEX556:GEX561 GOT556:GOT561 GYP556:GYP561 HIL556:HIL561 HSH556:HSH561 ICD556:ICD561 ILZ556:ILZ561 IVV556:IVV561 JFR556:JFR561 JPN556:JPN561 JZJ556:JZJ561 KJF556:KJF561 KTB556:KTB561 LCX556:LCX561 LMT556:LMT561 LWP556:LWP561 MGL556:MGL561 MQH556:MQH561 NAD556:NAD561 NJZ556:NJZ561 NTV556:NTV561 ODR556:ODR561 ONN556:ONN561 OXJ556:OXJ561 PHF556:PHF561 PRB556:PRB561 QAX556:QAX561 QKT556:QKT561 QUP556:QUP561 REL556:REL561 ROH556:ROH561 RYD556:RYD561 SHZ556:SHZ561 SRV556:SRV561 TBR556:TBR561 TLN556:TLN561 TVJ556:TVJ561 UFF556:UFF561 UPB556:UPB561 UYX556:UYX561 VIT556:VIT561 VSP556:VSP561 WCL556:WCL561 WMH556:WMH561 WWD556:WWD561 AO556:AO561 JU556:JU561 TQ556:TQ561 ADM556:ADM561 ANI556:ANI561 AXE556:AXE561 BHA556:BHA561 BQW556:BQW561 CAS556:CAS561 CKO556:CKO561 CUK556:CUK561 DEG556:DEG561 DOC556:DOC561 DXY556:DXY561 EHU556:EHU561 ERQ556:ERQ561 FBM556:FBM561 FLI556:FLI561 FVE556:FVE561 GFA556:GFA561 GOW556:GOW561 GYS556:GYS561 HIO556:HIO561 HSK556:HSK561 ICG556:ICG561 IMC556:IMC561 IVY556:IVY561 JFU556:JFU561 JPQ556:JPQ561 JZM556:JZM561 KJI556:KJI561 KTE556:KTE561 LDA556:LDA561 LMW556:LMW561 LWS556:LWS561 MGO556:MGO561 MQK556:MQK561 NAG556:NAG561 NKC556:NKC561 NTY556:NTY561 ODU556:ODU561 ONQ556:ONQ561 OXM556:OXM561 PHI556:PHI561 PRE556:PRE561 QBA556:QBA561 QKW556:QKW561 QUS556:QUS561 REO556:REO561 ROK556:ROK561 RYG556:RYG561 SIC556:SIC561 SRY556:SRY561 TBU556:TBU561 TLQ556:TLQ561 TVM556:TVM561 UFI556:UFI561 UPE556:UPE561 UZA556:UZA561 VIW556:VIW561 VSS556:VSS561 WCO556:WCO561 WMK556:WMK561 WWG556:WWG561 AR556:AR558 JX556:JX558 TT556:TT558 ADP556:ADP558 ANL556:ANL558 AXH556:AXH558 BHD556:BHD558 BQZ556:BQZ558 CAV556:CAV558 CKR556:CKR558 CUN556:CUN558 DEJ556:DEJ558 DOF556:DOF558 DYB556:DYB558 EHX556:EHX558 ERT556:ERT558 FBP556:FBP558 FLL556:FLL558 FVH556:FVH558 GFD556:GFD558 GOZ556:GOZ558 GYV556:GYV558 HIR556:HIR558 HSN556:HSN558 ICJ556:ICJ558 IMF556:IMF558 IWB556:IWB558 JFX556:JFX558 JPT556:JPT558 JZP556:JZP558 KJL556:KJL558 KTH556:KTH558 LDD556:LDD558 LMZ556:LMZ558 LWV556:LWV558 MGR556:MGR558 MQN556:MQN558 NAJ556:NAJ558 NKF556:NKF558 NUB556:NUB558 ODX556:ODX558 ONT556:ONT558 OXP556:OXP558 PHL556:PHL558 PRH556:PRH558 QBD556:QBD558 QKZ556:QKZ558 QUV556:QUV558 RER556:RER558 RON556:RON558 RYJ556:RYJ558 SIF556:SIF558 SSB556:SSB558 TBX556:TBX558 TLT556:TLT558 TVP556:TVP558 UFL556:UFL558 UPH556:UPH558 UZD556:UZD558 VIZ556:VIZ558 VSV556:VSV558 WCR556:WCR558 WMN556:WMN558 WWJ556:WWJ558 JX563:JX575 TT563:TT575 ADP563:ADP575 ANL563:ANL575 AXH563:AXH575 BHD563:BHD575 BQZ563:BQZ575 CAV563:CAV575 CKR563:CKR575 CUN563:CUN575 DEJ563:DEJ575 DOF563:DOF575 DYB563:DYB575 EHX563:EHX575 ERT563:ERT575 FBP563:FBP575 FLL563:FLL575 FVH563:FVH575 GFD563:GFD575 GOZ563:GOZ575 GYV563:GYV575 HIR563:HIR575 HSN563:HSN575 ICJ563:ICJ575 IMF563:IMF575 IWB563:IWB575 JFX563:JFX575 JPT563:JPT575 JZP563:JZP575 KJL563:KJL575 KTH563:KTH575 LDD563:LDD575 LMZ563:LMZ575 LWV563:LWV575 MGR563:MGR575 MQN563:MQN575 NAJ563:NAJ575 NKF563:NKF575 NUB563:NUB575 ODX563:ODX575 ONT563:ONT575 OXP563:OXP575 PHL563:PHL575 PRH563:PRH575 QBD563:QBD575 QKZ563:QKZ575 QUV563:QUV575 RER563:RER575 RON563:RON575 RYJ563:RYJ575 SIF563:SIF575 SSB563:SSB575 TBX563:TBX575 TLT563:TLT575 TVP563:TVP575 UFL563:UFL575 UPH563:UPH575 UZD563:UZD575 VIZ563:VIZ575 VSV563:VSV575 WCR563:WCR575 WMN563:WMN575 WWJ563:WWJ575 AU571:AU575 AU564:AU569 KA564:KA569 TW564:TW569 ADS564:ADS569 ANO564:ANO569 AXK564:AXK569 BHG564:BHG569 BRC564:BRC569 CAY564:CAY569 CKU564:CKU569 CUQ564:CUQ569 DEM564:DEM569 DOI564:DOI569 DYE564:DYE569 EIA564:EIA569 ERW564:ERW569 FBS564:FBS569 FLO564:FLO569 FVK564:FVK569 GFG564:GFG569 GPC564:GPC569 GYY564:GYY569 HIU564:HIU569 HSQ564:HSQ569 ICM564:ICM569 IMI564:IMI569 IWE564:IWE569 JGA564:JGA569 JPW564:JPW569 JZS564:JZS569 KJO564:KJO569 KTK564:KTK569 LDG564:LDG569 LNC564:LNC569 LWY564:LWY569 MGU564:MGU569 MQQ564:MQQ569 NAM564:NAM569 NKI564:NKI569 NUE564:NUE569 OEA564:OEA569 ONW564:ONW569 OXS564:OXS569 PHO564:PHO569 PRK564:PRK569 QBG564:QBG569 QLC564:QLC569 QUY564:QUY569 REU564:REU569 ROQ564:ROQ569 RYM564:RYM569 SII564:SII569 SSE564:SSE569 TCA564:TCA569 TLW564:TLW569 TVS564:TVS569 UFO564:UFO569 UPK564:UPK569 UZG564:UZG569 VJC564:VJC569 VSY564:VSY569 WCU564:WCU569 WMQ564:WMQ569 WWM564:WWM569 KA571:KA575 TW571:TW575 ADS571:ADS575 ANO571:ANO575 AXK571:AXK575 BHG571:BHG575 BRC571:BRC575 CAY571:CAY575 CKU571:CKU575 CUQ571:CUQ575 DEM571:DEM575 DOI571:DOI575 DYE571:DYE575 EIA571:EIA575 ERW571:ERW575 FBS571:FBS575 FLO571:FLO575 FVK571:FVK575 GFG571:GFG575 GPC571:GPC575 GYY571:GYY575 HIU571:HIU575 HSQ571:HSQ575 ICM571:ICM575 IMI571:IMI575 IWE571:IWE575 JGA571:JGA575 JPW571:JPW575 JZS571:JZS575 KJO571:KJO575 KTK571:KTK575 LDG571:LDG575 LNC571:LNC575 LWY571:LWY575 MGU571:MGU575 MQQ571:MQQ575 NAM571:NAM575 NKI571:NKI575 NUE571:NUE575 OEA571:OEA575 ONW571:ONW575 OXS571:OXS575 PHO571:PHO575 PRK571:PRK575 QBG571:QBG575 QLC571:QLC575 QUY571:QUY575 REU571:REU575 ROQ571:ROQ575 RYM571:RYM575 SII571:SII575 SSE571:SSE575 TCA571:TCA575 TLW571:TLW575 TVS571:TVS575 UFO571:UFO575 UPK571:UPK575 UZG571:UZG575 VJC571:VJC575 VSY571:VSY575 WCU571:WCU575 WMQ571:WMQ575 WWM571:WWM575 AX556:AX575 KD556:KD575 TZ556:TZ575 ADV556:ADV575 ANR556:ANR575 AXN556:AXN575 BHJ556:BHJ575 BRF556:BRF575 CBB556:CBB575 CKX556:CKX575 CUT556:CUT575 DEP556:DEP575 DOL556:DOL575 DYH556:DYH575 EID556:EID575 ERZ556:ERZ575 FBV556:FBV575 FLR556:FLR575 FVN556:FVN575 GFJ556:GFJ575 GPF556:GPF575 GZB556:GZB575 HIX556:HIX575 HST556:HST575 ICP556:ICP575 IML556:IML575 IWH556:IWH575 JGD556:JGD575 JPZ556:JPZ575 JZV556:JZV575 KJR556:KJR575 KTN556:KTN575 LDJ556:LDJ575 LNF556:LNF575 LXB556:LXB575 MGX556:MGX575 MQT556:MQT575 NAP556:NAP575 NKL556:NKL575 NUH556:NUH575 OED556:OED575 ONZ556:ONZ575 OXV556:OXV575 PHR556:PHR575 PRN556:PRN575 QBJ556:QBJ575 QLF556:QLF575 QVB556:QVB575 REX556:REX575 ROT556:ROT575 RYP556:RYP575 SIL556:SIL575 SSH556:SSH575 TCD556:TCD575 TLZ556:TLZ575 TVV556:TVV575 UFR556:UFR575 UPN556:UPN575 UZJ556:UZJ575 VJF556:VJF575 VTB556:VTB575 WCX556:WCX575 WMT556:WMT575 WWP556:WWP575 AI563:AI575 JO563:JO575 TK563:TK575 ADG563:ADG575 ANC563:ANC575 AWY563:AWY575 BGU563:BGU575 BQQ563:BQQ575 CAM563:CAM575 CKI563:CKI575 CUE563:CUE575 DEA563:DEA575 DNW563:DNW575 DXS563:DXS575 EHO563:EHO575 ERK563:ERK575 FBG563:FBG575 FLC563:FLC575 FUY563:FUY575 GEU563:GEU575 GOQ563:GOQ575 GYM563:GYM575 HII563:HII575 HSE563:HSE575 ICA563:ICA575 ILW563:ILW575 IVS563:IVS575 JFO563:JFO575 JPK563:JPK575 JZG563:JZG575 KJC563:KJC575 KSY563:KSY575 LCU563:LCU575 LMQ563:LMQ575 LWM563:LWM575 MGI563:MGI575 MQE563:MQE575 NAA563:NAA575 NJW563:NJW575 NTS563:NTS575 ODO563:ODO575 ONK563:ONK575 OXG563:OXG575 PHC563:PHC575 PQY563:PQY575 QAU563:QAU575 QKQ563:QKQ575 QUM563:QUM575 REI563:REI575 ROE563:ROE575 RYA563:RYA575 SHW563:SHW575 SRS563:SRS575 TBO563:TBO575 TLK563:TLK575 TVG563:TVG575 UFC563:UFC575 UOY563:UOY575 UYU563:UYU575 VIQ563:VIQ575 VSM563:VSM575 WCI563:WCI575 WME563:WME575 WWA563:WWA575 AL563:AL575 JR563:JR575 TN563:TN575 ADJ563:ADJ575 ANF563:ANF575 AXB563:AXB575 BGX563:BGX575 BQT563:BQT575 CAP563:CAP575 CKL563:CKL575 CUH563:CUH575 DED563:DED575 DNZ563:DNZ575 DXV563:DXV575 EHR563:EHR575 ERN563:ERN575 FBJ563:FBJ575 FLF563:FLF575 FVB563:FVB575 GEX563:GEX575 GOT563:GOT575 GYP563:GYP575 HIL563:HIL575 HSH563:HSH575 ICD563:ICD575 ILZ563:ILZ575 IVV563:IVV575 JFR563:JFR575 JPN563:JPN575 JZJ563:JZJ575 KJF563:KJF575 KTB563:KTB575 LCX563:LCX575 LMT563:LMT575 LWP563:LWP575 MGL563:MGL575 MQH563:MQH575 NAD563:NAD575 NJZ563:NJZ575 NTV563:NTV575 ODR563:ODR575 ONN563:ONN575 OXJ563:OXJ575 PHF563:PHF575 PRB563:PRB575 QAX563:QAX575 QKT563:QKT575 QUP563:QUP575 REL563:REL575 ROH563:ROH575 RYD563:RYD575 SHZ563:SHZ575 SRV563:SRV575 TBR563:TBR575 TLN563:TLN575 TVJ563:TVJ575 UFF563:UFF575 UPB563:UPB575 UYX563:UYX575 VIT563:VIT575 VSP563:VSP575 WCL563:WCL575 WMH563:WMH575 WWD563:WWD575 AO567:AO575 JU567:JU575 TQ567:TQ575 ADM567:ADM575 ANI567:ANI575 AXE567:AXE575 BHA567:BHA575 BQW567:BQW575 CAS567:CAS575 CKO567:CKO575 CUK567:CUK575 DEG567:DEG575 DOC567:DOC575 DXY567:DXY575 EHU567:EHU575 ERQ567:ERQ575 FBM567:FBM575 FLI567:FLI575 FVE567:FVE575 GFA567:GFA575 GOW567:GOW575 GYS567:GYS575 HIO567:HIO575 HSK567:HSK575 ICG567:ICG575 IMC567:IMC575 IVY567:IVY575 JFU567:JFU575 JPQ567:JPQ575 JZM567:JZM575 KJI567:KJI575 KTE567:KTE575 LDA567:LDA575 LMW567:LMW575 LWS567:LWS575 MGO567:MGO575 MQK567:MQK575 NAG567:NAG575 NKC567:NKC575 NTY567:NTY575 ODU567:ODU575 ONQ567:ONQ575 OXM567:OXM575 PHI567:PHI575 PRE567:PRE575 QBA567:QBA575 QKW567:QKW575 QUS567:QUS575 REO567:REO575 ROK567:ROK575 RYG567:RYG575 SIC567:SIC575 SRY567:SRY575 TBU567:TBU575 TLQ567:TLQ575 TVM567:TVM575 UFI567:UFI575 UPE567:UPE575 UZA567:UZA575 VIW567:VIW575 VSS567:VSS575 WCO567:WCO575 WMK567:WMK575 WWG567:WWG575 WWM556:WWM561 AR560:AR561 JX560:JX561 TT560:TT561 ADP560:ADP561 ANL560:ANL561 AXH560:AXH561 BHD560:BHD561 BQZ560:BQZ561 CAV560:CAV561 CKR560:CKR561 CUN560:CUN561 DEJ560:DEJ561 DOF560:DOF561 DYB560:DYB561 EHX560:EHX561 ERT560:ERT561 FBP560:FBP561 FLL560:FLL561 FVH560:FVH561 GFD560:GFD561 GOZ560:GOZ561 GYV560:GYV561 HIR560:HIR561 HSN560:HSN561 ICJ560:ICJ561 IMF560:IMF561 IWB560:IWB561 JFX560:JFX561 JPT560:JPT561 JZP560:JZP561 KJL560:KJL561 KTH560:KTH561 LDD560:LDD561 LMZ560:LMZ561 LWV560:LWV561 MGR560:MGR561 MQN560:MQN561 NAJ560:NAJ561 NKF560:NKF561 NUB560:NUB561 ODX560:ODX561 ONT560:ONT561 OXP560:OXP561 PHL560:PHL561 PRH560:PRH561 QBD560:QBD561 QKZ560:QKZ561 QUV560:QUV561 RER560:RER561 RON560:RON561 RYJ560:RYJ561 SIF560:SIF561 SSB560:SSB561 TBX560:TBX561 TLT560:TLT561 TVP560:TVP561 UFL560:UFL561 UPH560:UPH561 UZD560:UZD561 VIZ560:VIZ561 VSV560:VSV561 WCR560:WCR561 WMN560:WMN561 WWJ560:WWJ561 AU556:AU561 KA556:KA561 TW556:TW561 ADS556:ADS561 ANO556:ANO561 AXK556:AXK561 BHG556:BHG561 BRC556:BRC561 CAY556:CAY561 CKU556:CKU561 CUQ556:CUQ561 DEM556:DEM561 DOI556:DOI561 DYE556:DYE561 EIA556:EIA561 ERW556:ERW561 FBS556:FBS561 FLO556:FLO561 FVK556:FVK561 GFG556:GFG561 GPC556:GPC561 GYY556:GYY561 HIU556:HIU561 HSQ556:HSQ561 ICM556:ICM561 IMI556:IMI561 IWE556:IWE561 JGA556:JGA561 JPW556:JPW561 JZS556:JZS561 KJO556:KJO561 KTK556:KTK561 LDG556:LDG561 LNC556:LNC561 LWY556:LWY561 MGU556:MGU561 MQQ556:MQQ561 NAM556:NAM561 NKI556:NKI561 NUE556:NUE561 OEA556:OEA561 ONW556:ONW561 OXS556:OXS561 PHO556:PHO561 PRK556:PRK561 QBG556:QBG561 QLC556:QLC561 QUY556:QUY561 REU556:REU561 ROQ556:ROQ561 RYM556:RYM561 SII556:SII561 SSE556:SSE561 TCA556:TCA561 TLW556:TLW561 TVS556:TVS561 UFO556:UFO561 UPK556:UPK561 UZG556:UZG561 VJC556:VJC561 VSY556:VSY561 WCU556:WCU561 WMQ556:WMQ561 AR563:AR575 AI477 JO477 TK477 ADG477 ANC477 AWY477 BGU477 BQQ477 CAM477 CKI477 CUE477 DEA477 DNW477 DXS477 EHO477 ERK477 FBG477 FLC477 FUY477 GEU477 GOQ477 GYM477 HII477 HSE477 ICA477 ILW477 IVS477 JFO477 JPK477 JZG477 KJC477 KSY477 LCU477 LMQ477 LWM477 MGI477 MQE477 NAA477 NJW477 NTS477 ODO477 ONK477 OXG477 PHC477 PQY477 QAU477 QKQ477 QUM477 REI477 ROE477 RYA477 SHW477 SRS477 TBO477 TLK477 TVG477 UFC477 UOY477 UYU477 VIQ477 VSM477 WCI477 WME477 WWA477 AI473:AI474 JO473:JO474 TK473:TK474 ADG473:ADG474 ANC473:ANC474 AWY473:AWY474 BGU473:BGU474 BQQ473:BQQ474 CAM473:CAM474 CKI473:CKI474 CUE473:CUE474 DEA473:DEA474 DNW473:DNW474 DXS473:DXS474 EHO473:EHO474 ERK473:ERK474 FBG473:FBG474 FLC473:FLC474 FUY473:FUY474 GEU473:GEU474 GOQ473:GOQ474 GYM473:GYM474 HII473:HII474 HSE473:HSE474 ICA473:ICA474 ILW473:ILW474 IVS473:IVS474 JFO473:JFO474 JPK473:JPK474 JZG473:JZG474 KJC473:KJC474 KSY473:KSY474 LCU473:LCU474 LMQ473:LMQ474 LWM473:LWM474 MGI473:MGI474 MQE473:MQE474 NAA473:NAA474 NJW473:NJW474 NTS473:NTS474 ODO473:ODO474 ONK473:ONK474 OXG473:OXG474 PHC473:PHC474 PQY473:PQY474 QAU473:QAU474 QKQ473:QKQ474 QUM473:QUM474 REI473:REI474 ROE473:ROE474 RYA473:RYA474 SHW473:SHW474 SRS473:SRS474 TBO473:TBO474 TLK473:TLK474 TVG473:TVG474 UFC473:UFC474 UOY473:UOY474 UYU473:UYU474 VIQ473:VIQ474 VSM473:VSM474 WCI473:WCI474 WME473:WME474 WWA473:WWA474 RVD623:RVD661 RLH623:RLH661 RBL623:RBL661 QRP623:QRP661 QHT623:QHT661 PXX623:PXX661 POB623:POB661 PEF623:PEF661 OUJ623:OUJ661 OKN623:OKN661 OAR623:OAR661 NQV623:NQV661 NGZ623:NGZ661 MXD623:MXD661 MNH623:MNH661 MDL623:MDL661 LTP623:LTP661 LJT623:LJT661 KZX623:KZX661 KQB623:KQB661 KGF623:KGF661 JWJ623:JWJ661 JMN623:JMN661 JCR623:JCR661 ISV623:ISV661 IIZ623:IIZ661 HZD623:HZD661 HPH623:HPH661 HFL623:HFL661 GVP623:GVP661 GLT623:GLT661 GBX623:GBX661 FSB623:FSB661 FIF623:FIF661 EYJ623:EYJ661 EON623:EON661 EER623:EER661 DUV623:DUV661 DKZ623:DKZ661 DBD623:DBD661 CRH623:CRH661 CHL623:CHL661 BXP623:BXP661 BNT623:BNT661 BDX623:BDX661 AUB623:AUB661 AKF623:AKF661 AAJ623:AAJ661 QN623:QN661 GR623:GR661 AI623:AI661 SPH623:SPH661 SFL623:SFL661 RVP623:RVP661 RLT623:RLT661 RBX623:RBX661 QSB623:QSB661 QIF623:QIF661 PYJ623:PYJ661 PON623:PON661 PER623:PER661 OUV623:OUV661 OKZ623:OKZ661 OBD623:OBD661 NRH623:NRH661 NHL623:NHL661 MXP623:MXP661 MNT623:MNT661 MDX623:MDX661 LUB623:LUB661 LKF623:LKF661 LAJ623:LAJ661 KQN623:KQN661 KGR623:KGR661 JWV623:JWV661 JMZ623:JMZ661 JDD623:JDD661 ITH623:ITH661 IJL623:IJL661 HZP623:HZP661 HPT623:HPT661 HFX623:HFX661 GWB623:GWB661 GMF623:GMF661 GCJ623:GCJ661 FSN623:FSN661 FIR623:FIR661 EYV623:EYV661 EOZ623:EOZ661 EFD623:EFD661 DVH623:DVH661 DLL623:DLL661 DBP623:DBP661 CRT623:CRT661 CHX623:CHX661 BYB623:BYB661 BOF623:BOF661 BEJ623:BEJ661 AUN623:AUN661 AKR623:AKR661 AAV623:AAV661 QZ623:QZ661 HD623:HD661 AU623:AU661 SPE623:SPE661 SFI623:SFI661 RVM623:RVM661 RLQ623:RLQ661 RBU623:RBU661 QRY623:QRY661 QIC623:QIC661 PYG623:PYG661 POK623:POK661 PEO623:PEO661 OUS623:OUS661 OKW623:OKW661 OBA623:OBA661 NRE623:NRE661 NHI623:NHI661 MXM623:MXM661 MNQ623:MNQ661 MDU623:MDU661 LTY623:LTY661 LKC623:LKC661 LAG623:LAG661 KQK623:KQK661 KGO623:KGO661 JWS623:JWS661 JMW623:JMW661 JDA623:JDA661 ITE623:ITE661 IJI623:IJI661 HZM623:HZM661 HPQ623:HPQ661 HFU623:HFU661 GVY623:GVY661 GMC623:GMC661 GCG623:GCG661 FSK623:FSK661 FIO623:FIO661 EYS623:EYS661 EOW623:EOW661 EFA623:EFA661 DVE623:DVE661 DLI623:DLI661 DBM623:DBM661 CRQ623:CRQ661 CHU623:CHU661 BXY623:BXY661 BOC623:BOC661 BEG623:BEG661 AUK623:AUK661 AKO623:AKO661 AAS623:AAS661 QW623:QW661 HA623:HA661 AR623:AR661 SPB623:SPB661 SFF623:SFF661 RVJ623:RVJ661 RLN623:RLN661 RBR623:RBR661 QRV623:QRV661 QHZ623:QHZ661 PYD623:PYD661 POH623:POH661 PEL623:PEL661 OUP623:OUP661 OKT623:OKT661 OAX623:OAX661 NRB623:NRB661 NHF623:NHF661 MXJ623:MXJ661 MNN623:MNN661 MDR623:MDR661 LTV623:LTV661 LJZ623:LJZ661 LAD623:LAD661 KQH623:KQH661 KGL623:KGL661 JWP623:JWP661 JMT623:JMT661 JCX623:JCX661 ITB623:ITB661 IJF623:IJF661 HZJ623:HZJ661 HPN623:HPN661 HFR623:HFR661 GVV623:GVV661 GLZ623:GLZ661 GCD623:GCD661 FSH623:FSH661 FIL623:FIL661 EYP623:EYP661 EOT623:EOT661 EEX623:EEX661 DVB623:DVB661 DLF623:DLF661 DBJ623:DBJ661 CRN623:CRN661 CHR623:CHR661 BXV623:BXV661 BNZ623:BNZ661 BED623:BED661 AUH623:AUH661 AKL623:AKL661 AAP623:AAP661 QT623:QT661 GX623:GX661 AO623:AO661 SOY623:SOY661 SFC623:SFC661 RVG623:RVG661 RLK623:RLK661 RBO623:RBO661 QRS623:QRS661 QHW623:QHW661 PYA623:PYA661 POE623:POE661 PEI623:PEI661 OUM623:OUM661 OKQ623:OKQ661 OAU623:OAU661 NQY623:NQY661 NHC623:NHC661 MXG623:MXG661 MNK623:MNK661 MDO623:MDO661 LTS623:LTS661 LJW623:LJW661 LAA623:LAA661 KQE623:KQE661 KGI623:KGI661 JWM623:JWM661 JMQ623:JMQ661 JCU623:JCU661 ISY623:ISY661 IJC623:IJC661 HZG623:HZG661 HPK623:HPK661 HFO623:HFO661 GVS623:GVS661 GLW623:GLW661 GCA623:GCA661 FSE623:FSE661 FII623:FII661 EYM623:EYM661 EOQ623:EOQ661 EEU623:EEU661 DUY623:DUY661 DLC623:DLC661 DBG623:DBG661 CRK623:CRK661 CHO623:CHO661 BXS623:BXS661 BNW623:BNW661 BEA623:BEA661 AUE623:AUE661 AKI623:AKI661 AAM623:AAM661 QQ623:QQ661 GU623:GU661 AL623:AL661 SPK623:SPK661 SFO623:SFO661 RVS623:RVS661 RLW623:RLW661 RCA623:RCA661 QSE623:QSE661 QII623:QII661 PYM623:PYM661 POQ623:POQ661 PEU623:PEU661 OUY623:OUY661 OLC623:OLC661 OBG623:OBG661 NRK623:NRK661 NHO623:NHO661 MXS623:MXS661 MNW623:MNW661 MEA623:MEA661 LUE623:LUE661 LKI623:LKI661 LAM623:LAM661 KQQ623:KQQ661 KGU623:KGU661 JWY623:JWY661 JNC623:JNC661 JDG623:JDG661 ITK623:ITK661 IJO623:IJO661 HZS623:HZS661 HPW623:HPW661 HGA623:HGA661 GWE623:GWE661 GMI623:GMI661 GCM623:GCM661 FSQ623:FSQ661 FIU623:FIU661 EYY623:EYY661 EPC623:EPC661 EFG623:EFG661 DVK623:DVK661 DLO623:DLO661 DBS623:DBS661 CRW623:CRW661 CIA623:CIA661 BYE623:BYE661 BOI623:BOI661 BEM623:BEM661 AUQ623:AUQ661 AKU623:AKU661 AAY623:AAY661 RC623:RC661 HG623:HG661 AX623:AX661 KD502:KD511 AX613:AX621 HG613:HG621 RC613:RC621 AAY613:AAY621 AKU613:AKU621 AUQ613:AUQ621 BEM613:BEM621 BOI613:BOI621 BYE613:BYE621 CIA613:CIA621 CRW613:CRW621 DBS613:DBS621 DLO613:DLO621 DVK613:DVK621 EFG613:EFG621 EPC613:EPC621 EYY613:EYY621 FIU613:FIU621 FSQ613:FSQ621 GCM613:GCM621 GMI613:GMI621 GWE613:GWE621 HGA613:HGA621 HPW613:HPW621 HZS613:HZS621 IJO613:IJO621 ITK613:ITK621 JDG613:JDG621 JNC613:JNC621 JWY613:JWY621 KGU613:KGU621 KQQ613:KQQ621 LAM613:LAM621 LKI613:LKI621 LUE613:LUE621 MEA613:MEA621 MNW613:MNW621 MXS613:MXS621 NHO613:NHO621 NRK613:NRK621 OBG613:OBG621 OLC613:OLC621 OUY613:OUY621 PEU613:PEU621 POQ613:POQ621 PYM613:PYM621 QII613:QII621 QSE613:QSE621 RCA613:RCA621 RLW613:RLW621 RVS613:RVS621 SFO613:SFO621 SPK613:SPK621 AL613:AL621 GU613:GU621 QQ613:QQ621 AAM613:AAM621 AKI613:AKI621 AUE613:AUE621 BEA613:BEA621 BNW613:BNW621 BXS613:BXS621 CHO613:CHO621 CRK613:CRK621 DBG613:DBG621 DLC613:DLC621 DUY613:DUY621 EEU613:EEU621 EOQ613:EOQ621 EYM613:EYM621 FII613:FII621 FSE613:FSE621 GCA613:GCA621 GLW613:GLW621 GVS613:GVS621 HFO613:HFO621 HPK613:HPK621 HZG613:HZG621 IJC613:IJC621 ISY613:ISY621 JCU613:JCU621 JMQ613:JMQ621 JWM613:JWM621 KGI613:KGI621 KQE613:KQE621 LAA613:LAA621 LJW613:LJW621 LTS613:LTS621 MDO613:MDO621 MNK613:MNK621 MXG613:MXG621 NHC613:NHC621 NQY613:NQY621 OAU613:OAU621 OKQ613:OKQ621 OUM613:OUM621 PEI613:PEI621 POE613:POE621 PYA613:PYA621 QHW613:QHW621 QRS613:QRS621 RBO613:RBO621 RLK613:RLK621 RVG613:RVG621 SFC613:SFC621 SOY613:SOY621 AO613:AO621 GX613:GX621 QT613:QT621 AAP613:AAP621 AKL613:AKL621 AUH613:AUH621 BED613:BED621 BNZ613:BNZ621 BXV613:BXV621 CHR613:CHR621 CRN613:CRN621 DBJ613:DBJ621 DLF613:DLF621 DVB613:DVB621 EEX613:EEX621 EOT613:EOT621 EYP613:EYP621 FIL613:FIL621 FSH613:FSH621 GCD613:GCD621 GLZ613:GLZ621 GVV613:GVV621 HFR613:HFR621 HPN613:HPN621 HZJ613:HZJ621 IJF613:IJF621 ITB613:ITB621 JCX613:JCX621 JMT613:JMT621 JWP613:JWP621 KGL613:KGL621 KQH613:KQH621 LAD613:LAD621 LJZ613:LJZ621 LTV613:LTV621 MDR613:MDR621 MNN613:MNN621 MXJ613:MXJ621 NHF613:NHF621 NRB613:NRB621 OAX613:OAX621 OKT613:OKT621 OUP613:OUP621 PEL613:PEL621 POH613:POH621 PYD613:PYD621 QHZ613:QHZ621 QRV613:QRV621 RBR613:RBR621 RLN613:RLN621 RVJ613:RVJ621 SFF613:SFF621 SPB613:SPB621 AR613:AR621 HA613:HA621 QW613:QW621 AAS613:AAS621 AKO613:AKO621 AUK613:AUK621 BEG613:BEG621 BOC613:BOC621 BXY613:BXY621 CHU613:CHU621 CRQ613:CRQ621 DBM613:DBM621 DLI613:DLI621 DVE613:DVE621 EFA613:EFA621 EOW613:EOW621 EYS613:EYS621 FIO613:FIO621 FSK613:FSK621 GCG613:GCG621 GMC613:GMC621 GVY613:GVY621 HFU613:HFU621 HPQ613:HPQ621 HZM613:HZM621 IJI613:IJI621 ITE613:ITE621 JDA613:JDA621 JMW613:JMW621 JWS613:JWS621 KGO613:KGO621 KQK613:KQK621 LAG613:LAG621 LKC613:LKC621 LTY613:LTY621 MDU613:MDU621 MNQ613:MNQ621 MXM613:MXM621 NHI613:NHI621 NRE613:NRE621 OBA613:OBA621 OKW613:OKW621 OUS613:OUS621 PEO613:PEO621 POK613:POK621 PYG613:PYG621 QIC613:QIC621 QRY613:QRY621 RBU613:RBU621 RLQ613:RLQ621 RVM613:RVM621 SFI613:SFI621 SPE613:SPE621 AU613:AU621 HD613:HD621 QZ613:QZ621 AAV613:AAV621 AKR613:AKR621 AUN613:AUN621 BEJ613:BEJ621 BOF613:BOF621 BYB613:BYB621 CHX613:CHX621 CRT613:CRT621 DBP613:DBP621 DLL613:DLL621 DVH613:DVH621 EFD613:EFD621 EOZ613:EOZ621 EYV613:EYV621 FIR613:FIR621 FSN613:FSN621 GCJ613:GCJ621 GMF613:GMF621 GWB613:GWB621 HFX613:HFX621 HPT613:HPT621 HZP613:HZP621 IJL613:IJL621 ITH613:ITH621 JDD613:JDD621 JMZ613:JMZ621 JWV613:JWV621 KGR613:KGR621 KQN613:KQN621 LAJ613:LAJ621 LKF613:LKF621 LUB613:LUB621 MDX613:MDX621 MNT613:MNT621 MXP613:MXP621 NHL613:NHL621 NRH613:NRH621 OBD613:OBD621 OKZ613:OKZ621 OUV613:OUV621 PER613:PER621 PON613:PON621 PYJ613:PYJ621 QIF613:QIF621 QSB613:QSB621 RBX613:RBX621 RLT613:RLT621 RVP613:RVP621 SFL613:SFL621 SPH613:SPH621 AI613:AI621 GR613:GR621 QN613:QN621 AAJ613:AAJ621 AKF613:AKF621 AUB613:AUB621 BDX613:BDX621 BNT613:BNT621 BXP613:BXP621 CHL613:CHL621 CRH613:CRH621 DBD613:DBD621 DKZ613:DKZ621 DUV613:DUV621 EER613:EER621 EON613:EON621 EYJ613:EYJ621 FIF613:FIF621 FSB613:FSB621 GBX613:GBX621 GLT613:GLT621 GVP613:GVP621 HFL613:HFL621 HPH613:HPH621 HZD613:HZD621 IIZ613:IIZ621 ISV613:ISV621 JCR613:JCR621 JMN613:JMN621 JWJ613:JWJ621 KGF613:KGF621 KQB613:KQB621 KZX613:KZX621 LJT613:LJT621 LTP613:LTP621 MDL613:MDL621 MNH613:MNH621 MXD613:MXD621 NGZ613:NGZ621 NQV613:NQV621 OAR613:OAR621 OKN613:OKN621 OUJ613:OUJ621 PEF613:PEF621 POB613:POB621 PXX613:PXX621 QHT613:QHT621 QRP613:QRP621 RBL613:RBL621 RLH613:RLH621 RVD613:RVD621 SEZ613:SEZ621 SOV613:SOV621 AO494 AL494 AR494 AI494 AU494 TQ494 ADM494 ANI494 AXE494 BHA494 BQW494 CAS494 CKO494 CUK494 DEG494 DOC494 DXY494 EHU494 ERQ494 FBM494 FLI494 FVE494 GFA494 GOW494 GYS494 HIO494 HSK494 ICG494 IMC494 IVY494 JFU494 JPQ494 JZM494 KJI494 KTE494 LDA494 LMW494 LWS494 MGO494 MQK494 NAG494 NKC494 NTY494 ODU494 ONQ494 OXM494 PHI494 PRE494 QBA494 QKW494 QUS494 REO494 ROK494 RYG494 SIC494 SRY494 TBU494 TLQ494 TVM494 UFI494 UPE494 UZA494 VIW494 VSS494 WCO494 WMK494 WWG494 JR494 TN494 ADJ494 ANF494 AXB494 BGX494 BQT494 CAP494 CKL494 CUH494 DED494 DNZ494 DXV494 EHR494 ERN494 FBJ494 FLF494 FVB494 GEX494 GOT494 GYP494 HIL494 HSH494 ICD494 ILZ494 IVV494 JFR494 JPN494 JZJ494 KJF494 KTB494 LCX494 LMT494 LWP494 MGL494 MQH494 NAD494 NJZ494 NTV494 ODR494 ONN494 OXJ494 PHF494 PRB494 QAX494 QKT494 QUP494 REL494 ROH494 RYD494 SHZ494 SRV494 TBR494 TLN494 TVJ494 UFF494 UPB494 UYX494 VIT494 VSP494 WCL494 WMH494 WWD494 JX494 TT494 ADP494 ANL494 AXH494 BHD494 BQZ494 CAV494 CKR494 CUN494 DEJ494 DOF494 DYB494 EHX494 ERT494 FBP494 FLL494 FVH494 GFD494 GOZ494 GYV494 HIR494 HSN494 ICJ494 IMF494 IWB494 JFX494 JPT494 JZP494 KJL494 KTH494 LDD494 LMZ494 LWV494 MGR494 MQN494 NAJ494 NKF494 NUB494 ODX494 ONT494 OXP494 PHL494 PRH494 QBD494 QKZ494 QUV494 RER494 RON494 RYJ494 SIF494 SSB494 TBX494 TLT494 TVP494 UFL494 UPH494 UZD494 VIZ494 VSV494 WCR494 WMN494 WWJ494 KA494 TW494 ADS494 ANO494 AXK494 BHG494 BRC494 CAY494 CKU494 CUQ494 DEM494 DOI494 DYE494 EIA494 ERW494 FBS494 FLO494 FVK494 GFG494 GPC494 GYY494 HIU494 HSQ494 ICM494 IMI494 IWE494 JGA494 JPW494 JZS494 KJO494 KTK494 LDG494 LNC494 LWY494 MGU494 MQQ494 NAM494 NKI494 NUE494 OEA494 ONW494 OXS494 PHO494 PRK494 QBG494 QLC494 QUY494 REU494 ROQ494 RYM494 SII494 SSE494 TCA494 TLW494 TVS494 UFO494 UPK494 UZG494 VJC494 VSY494 WCU494 WMQ494 WWM494 JO494 TK494 ADG494 ANC494 AWY494 BGU494 BQQ494 CAM494 CKI494 CUE494 DEA494 DNW494 DXS494 EHO494 ERK494 FBG494 FLC494 FUY494 GEU494 GOQ494 GYM494 HII494 HSE494 ICA494 ILW494 IVS494 JFO494 JPK494 JZG494 KJC494 KSY494 LCU494 LMQ494 LWM494 MGI494 MQE494 NAA494 NJW494 NTS494 ODO494 ONK494 OXG494 PHC494 PQY494 QAU494 QKQ494 QUM494 REI494 ROE494 RYA494 SHW494 SRS494 TBO494 TLK494 TVG494 UFC494 UOY494 UYU494 VIQ494 VSM494 WCI494 WME494 WWA494 JU494 AO502:AO511 AL502:AL511 AR502:AR511 AO513:AO515 AR513:AR515 Y513:Y520 JU514:JU520 TQ514:TQ520 ADM514:ADM520 ANI514:ANI520 AXE514:AXE520 BHA514:BHA520 BQW514:BQW520 CAS514:CAS520 CKO514:CKO520 CUK514:CUK520 DEG514:DEG520 DOC514:DOC520 DXY514:DXY520 EHU514:EHU520 ERQ514:ERQ520 FBM514:FBM520 FLI514:FLI520 FVE514:FVE520 GFA514:GFA520 GOW514:GOW520 GYS514:GYS520 HIO514:HIO520 HSK514:HSK520 ICG514:ICG520 IMC514:IMC520 IVY514:IVY520 JFU514:JFU520 JPQ514:JPQ520 JZM514:JZM520 KJI514:KJI520 KTE514:KTE520 LDA514:LDA520 LMW514:LMW520 LWS514:LWS520 MGO514:MGO520 MQK514:MQK520 NAG514:NAG520 NKC514:NKC520 NTY514:NTY520 ODU514:ODU520 ONQ514:ONQ520 OXM514:OXM520 PHI514:PHI520 PRE514:PRE520 QBA514:QBA520 QKW514:QKW520 QUS514:QUS520 REO514:REO520 ROK514:ROK520 RYG514:RYG520 SIC514:SIC520 SRY514:SRY520 TBU514:TBU520 TLQ514:TLQ520 TVM514:TVM520 UFI514:UFI520 UPE514:UPE520 UZA514:UZA520 VIW514:VIW520 VSS514:VSS520 WCO514:WCO520 WMK514:WMK520 WWG514:WWG520 Y550:Y551 JU550:JU551 TQ550:TQ551 ADM550:ADM551 ANI550:ANI551 AXE550:AXE551 BHA550:BHA551 BQW550:BQW551 CAS550:CAS551 CKO550:CKO551 CUK550:CUK551 DEG550:DEG551 DOC550:DOC551 DXY550:DXY551 EHU550:EHU551 ERQ550:ERQ551 FBM550:FBM551 FLI550:FLI551 FVE550:FVE551 GFA550:GFA551 GOW550:GOW551 GYS550:GYS551 HIO550:HIO551 HSK550:HSK551 ICG550:ICG551 IMC550:IMC551 IVY550:IVY551 JFU550:JFU551 JPQ550:JPQ551 JZM550:JZM551 KJI550:KJI551 KTE550:KTE551 LDA550:LDA551 LMW550:LMW551 LWS550:LWS551 MGO550:MGO551 MQK550:MQK551 NAG550:NAG551 NKC550:NKC551 NTY550:NTY551 ODU550:ODU551 ONQ550:ONQ551 OXM550:OXM551 PHI550:PHI551 PRE550:PRE551 QBA550:QBA551 QKW550:QKW551 QUS550:QUS551 REO550:REO551 ROK550:ROK551 RYG550:RYG551 SIC550:SIC551 SRY550:SRY551 TBU550:TBU551 TLQ550:TLQ551 TVM550:TVM551 UFI550:UFI551 UPE550:UPE551 UZA550:UZA551 VIW550:VIW551 VSS550:VSS551 WCO550:WCO551 WMK550:WMK551 WWG550:WWG551 AO524 KK524 UG524 AEC524 ANY524 AXU524 BHQ524 BRM524 CBI524 CLE524 CVA524 DEW524 DOS524 DYO524 EIK524 ESG524 FCC524 FLY524 FVU524 GFQ524 GPM524 GZI524 HJE524 HTA524 ICW524 IMS524 IWO524 JGK524 JQG524 KAC524 KJY524 KTU524 LDQ524 LNM524 LXI524 MHE524 MRA524 NAW524 NKS524 NUO524 OEK524 OOG524 OYC524 PHY524 PRU524 QBQ524 QLM524 QVI524 RFE524 RPA524 RYW524 SIS524 SSO524 TCK524 TMG524 TWC524 UFY524 UPU524 UZQ524 VJM524 VTI524 WDE524 WNA524 WWW524 AR529:AR530 KN529:KN530 UJ529:UJ530 AEF529:AEF530 AOB529:AOB530 AXX529:AXX530 BHT529:BHT530 BRP529:BRP530 CBL529:CBL530 CLH529:CLH530 CVD529:CVD530 DEZ529:DEZ530 DOV529:DOV530 DYR529:DYR530 EIN529:EIN530 ESJ529:ESJ530 FCF529:FCF530 FMB529:FMB530 FVX529:FVX530 GFT529:GFT530 GPP529:GPP530 GZL529:GZL530 HJH529:HJH530 HTD529:HTD530 ICZ529:ICZ530 IMV529:IMV530 IWR529:IWR530 JGN529:JGN530 JQJ529:JQJ530 KAF529:KAF530 KKB529:KKB530 KTX529:KTX530 LDT529:LDT530 LNP529:LNP530 LXL529:LXL530 MHH529:MHH530 MRD529:MRD530 NAZ529:NAZ530 NKV529:NKV530 NUR529:NUR530 OEN529:OEN530 OOJ529:OOJ530 OYF529:OYF530 PIB529:PIB530 PRX529:PRX530 QBT529:QBT530 QLP529:QLP530 QVL529:QVL530 RFH529:RFH530 RPD529:RPD530 RYZ529:RYZ530 SIV529:SIV530 SSR529:SSR530 TCN529:TCN530 TMJ529:TMJ530 TWF529:TWF530 UGB529:UGB530 UPX529:UPX530 UZT529:UZT530 VJP529:VJP530 VTL529:VTL530 WDH529:WDH530 WND529:WND530 WWZ529:WWZ530 AL538 KH538 UD538 ADZ538 ANV538 AXR538 BHN538 BRJ538 CBF538 CLB538 CUX538 DET538 DOP538 DYL538 EIH538 ESD538 FBZ538 FLV538 FVR538 GFN538 GPJ538 GZF538 HJB538 HSX538 ICT538 IMP538 IWL538 JGH538 JQD538 JZZ538 KJV538 KTR538 LDN538 LNJ538 LXF538 MHB538 MQX538 NAT538 NKP538 NUL538 OEH538 OOD538 OXZ538 PHV538 PRR538 QBN538 QLJ538 QVF538 RFB538 ROX538 RYT538 SIP538 SSL538 TCH538 TMD538 TVZ538 UFV538 UPR538 UZN538 VJJ538 VTF538 WDB538 WMX538 WWT538 AO517 KK517 UG517 AEC517 ANY517 AXU517 BHQ517 BRM517 CBI517 CLE517 CVA517 DEW517 DOS517 DYO517 EIK517 ESG517 FCC517 FLY517 FVU517 GFQ517 GPM517 GZI517 HJE517 HTA517 ICW517 IMS517 IWO517 JGK517 JQG517 KAC517 KJY517 KTU517 LDQ517 LNM517 LXI517 MHE517 MRA517 NAW517 NKS517 NUO517 OEK517 OOG517 OYC517 PHY517 PRU517 QBQ517 QLM517 QVI517 RFE517 RPA517 RYW517 SIS517 SSO517 TCK517 TMG517 TWC517 UFY517 UPU517 UZQ517 VJM517 VTI517 WDE517 WNA517 WWW517 Y522:Y529 JU522:JU529 TQ522:TQ529 ADM522:ADM529 ANI522:ANI529 AXE522:AXE529 BHA522:BHA529 BQW522:BQW529 CAS522:CAS529 CKO522:CKO529 CUK522:CUK529 DEG522:DEG529 DOC522:DOC529 DXY522:DXY529 EHU522:EHU529 ERQ522:ERQ529 FBM522:FBM529 FLI522:FLI529 FVE522:FVE529 GFA522:GFA529 GOW522:GOW529 GYS522:GYS529 HIO522:HIO529 HSK522:HSK529 ICG522:ICG529 IMC522:IMC529 IVY522:IVY529 JFU522:JFU529 JPQ522:JPQ529 JZM522:JZM529 KJI522:KJI529 KTE522:KTE529 LDA522:LDA529 LMW522:LMW529 LWS522:LWS529 MGO522:MGO529 MQK522:MQK529 NAG522:NAG529 NKC522:NKC529 NTY522:NTY529 ODU522:ODU529 ONQ522:ONQ529 OXM522:OXM529 PHI522:PHI529 PRE522:PRE529 QBA522:QBA529 QKW522:QKW529 QUS522:QUS529 REO522:REO529 ROK522:ROK529 RYG522:RYG529 SIC522:SIC529 SRY522:SRY529 TBU522:TBU529 TLQ522:TLQ529 TVM522:TVM529 UFI522:UFI529 UPE522:UPE529 UZA522:UZA529 VIW522:VIW529 VSS522:VSS529 WCO522:WCO529 WMK522:WMK529 WWG522:WWG529 AR517 KN517 UJ517 AEF517 AOB517 AXX517 BHT517 BRP517 CBL517 CLH517 CVD517 DEZ517 DOV517 DYR517 EIN517 ESJ517 FCF517 FMB517 FVX517 GFT517 GPP517 GZL517 HJH517 HTD517 ICZ517 IMV517 IWR517 JGN517 JQJ517 KAF517 KKB517 KTX517 LDT517 LNP517 LXL517 MHH517 MRD517 NAZ517 NKV517 NUR517 OEN517 OOJ517 OYF517 PIB517 PRX517 QBT517 QLP517 QVL517 RFH517 RPD517 RYZ517 SIV517 SSR517 TCN517 TMJ517 TWF517 UGB517 UPX517 UZT517 VJP517 VTL517 WDH517 WND517 WWZ517 AO538:AO539 KK538:KK539 UG538:UG539 AEC538:AEC539 ANY538:ANY539 AXU538:AXU539 BHQ538:BHQ539 BRM538:BRM539 CBI538:CBI539 CLE538:CLE539 CVA538:CVA539 DEW538:DEW539 DOS538:DOS539 DYO538:DYO539 EIK538:EIK539 ESG538:ESG539 FCC538:FCC539 FLY538:FLY539 FVU538:FVU539 GFQ538:GFQ539 GPM538:GPM539 GZI538:GZI539 HJE538:HJE539 HTA538:HTA539 ICW538:ICW539 IMS538:IMS539 IWO538:IWO539 JGK538:JGK539 JQG538:JQG539 KAC538:KAC539 KJY538:KJY539 KTU538:KTU539 LDQ538:LDQ539 LNM538:LNM539 LXI538:LXI539 MHE538:MHE539 MRA538:MRA539 NAW538:NAW539 NKS538:NKS539 NUO538:NUO539 OEK538:OEK539 OOG538:OOG539 OYC538:OYC539 PHY538:PHY539 PRU538:PRU539 QBQ538:QBQ539 QLM538:QLM539 QVI538:QVI539 RFE538:RFE539 RPA538:RPA539 RYW538:RYW539 SIS538:SIS539 SSO538:SSO539 TCK538:TCK539 TMG538:TMG539 TWC538:TWC539 UFY538:UFY539 UPU538:UPU539 UZQ538:UZQ539 VJM538:VJM539 VTI538:VTI539 WDE538:WDE539 WNA538:WNA539 WWW538:WWW539 AR524 KN524 UJ524 AEF524 AOB524 AXX524 BHT524 BRP524 CBL524 CLH524 CVD524 DEZ524 DOV524 DYR524 EIN524 ESJ524 FCF524 FMB524 FVX524 GFT524 GPP524 GZL524 HJH524 HTD524 ICZ524 IMV524 IWR524 JGN524 JQJ524 KAF524 KKB524 KTX524 LDT524 LNP524 LXL524 MHH524 MRD524 NAZ524 NKV524 NUR524 OEN524 OOJ524 OYF524 PIB524 PRX524 QBT524 QLP524 QVL524 RFH524 RPD524 RYZ524 SIV524 SSR524 TCN524 TMJ524 TWF524 UGB524 UPX524 UZT524 VJP524 VTL524 WDH524 WND524 WWZ524 AO529:AO530 KK529:KK530 UG529:UG530 AEC529:AEC530 ANY529:ANY530 AXU529:AXU530 BHQ529:BHQ530 BRM529:BRM530 CBI529:CBI530 CLE529:CLE530 CVA529:CVA530 DEW529:DEW530 DOS529:DOS530 DYO529:DYO530 EIK529:EIK530 ESG529:ESG530 FCC529:FCC530 FLY529:FLY530 FVU529:FVU530 GFQ529:GFQ530 GPM529:GPM530 GZI529:GZI530 HJE529:HJE530 HTA529:HTA530 ICW529:ICW530 IMS529:IMS530 IWO529:IWO530 JGK529:JGK530 JQG529:JQG530 KAC529:KAC530 KJY529:KJY530 KTU529:KTU530 LDQ529:LDQ530 LNM529:LNM530 LXI529:LXI530 MHE529:MHE530 MRA529:MRA530 NAW529:NAW530 NKS529:NKS530 NUO529:NUO530 OEK529:OEK530 OOG529:OOG530 OYC529:OYC530 PHY529:PHY530 PRU529:PRU530 QBQ529:QBQ530 QLM529:QLM530 QVI529:QVI530 RFE529:RFE530 RPA529:RPA530 RYW529:RYW530 SIS529:SIS530 SSO529:SSO530 TCK529:TCK530 TMG529:TMG530 TWC529:TWC530 UFY529:UFY530 UPU529:UPU530 UZQ529:UZQ530 VJM529:VJM530 VTI529:VTI530 WDE529:WDE530 WNA529:WNA530 WWW529:WWW530 AR538:AR539 KN538:KN539 UJ538:UJ539 AEF538:AEF539 AOB538:AOB539 AXX538:AXX539 BHT538:BHT539 BRP538:BRP539 CBL538:CBL539 CLH538:CLH539 CVD538:CVD539 DEZ538:DEZ539 DOV538:DOV539 DYR538:DYR539 EIN538:EIN539 ESJ538:ESJ539 FCF538:FCF539 FMB538:FMB539 FVX538:FVX539 GFT538:GFT539 GPP538:GPP539 GZL538:GZL539 HJH538:HJH539 HTD538:HTD539 ICZ538:ICZ539 IMV538:IMV539 IWR538:IWR539 JGN538:JGN539 JQJ538:JQJ539 KAF538:KAF539 KKB538:KKB539 KTX538:KTX539 LDT538:LDT539 LNP538:LNP539 LXL538:LXL539 MHH538:MHH539 MRD538:MRD539 NAZ538:NAZ539 NKV538:NKV539 NUR538:NUR539 OEN538:OEN539 OOJ538:OOJ539 OYF538:OYF539 PIB538:PIB539 PRX538:PRX539 QBT538:QBT539 QLP538:QLP539 QVL538:QVL539 RFH538:RFH539 RPD538:RPD539 RYZ538:RYZ539 SIV538:SIV539 SSR538:SSR539 TCN538:TCN539 TMJ538:TMJ539 TWF538:TWF539 UGB538:UGB539 UPX538:UPX539 UZT538:UZT539 VJP538:VJP539 VTL538:VTL539 WDH538:WDH539 WND538:WND539 WWZ538:WWZ539 AL526 KH526 UD526 ADZ526 ANV526 AXR526 BHN526 BRJ526 CBF526 CLB526 CUX526 DET526 DOP526 DYL526 EIH526 ESD526 FBZ526 FLV526 FVR526 GFN526 GPJ526 GZF526 HJB526 HSX526 ICT526 IMP526 IWL526 JGH526 JQD526 JZZ526 KJV526 KTR526 LDN526 LNJ526 LXF526 MHB526 MQX526 NAT526 NKP526 NUL526 OEH526 OOD526 OXZ526 PHV526 PRR526 QBN526 QLJ526 QVF526 RFB526 ROX526 RYT526 SIP526 SSL526 TCH526 TMD526 TVZ526 UFV526 UPR526 UZN526 VJJ526 VTF526 WDB526 WMX526 WWT526 AO526:AO527 KK526:KK527 UG526:UG527 AEC526:AEC527 ANY526:ANY527 AXU526:AXU527 BHQ526:BHQ527 BRM526:BRM527 CBI526:CBI527 CLE526:CLE527 CVA526:CVA527 DEW526:DEW527 DOS526:DOS527 DYO526:DYO527 EIK526:EIK527 ESG526:ESG527 FCC526:FCC527 FLY526:FLY527 FVU526:FVU527 GFQ526:GFQ527 GPM526:GPM527 GZI526:GZI527 HJE526:HJE527 HTA526:HTA527 ICW526:ICW527 IMS526:IMS527 IWO526:IWO527 JGK526:JGK527 JQG526:JQG527 KAC526:KAC527 KJY526:KJY527 KTU526:KTU527 LDQ526:LDQ527 LNM526:LNM527 LXI526:LXI527 MHE526:MHE527 MRA526:MRA527 NAW526:NAW527 NKS526:NKS527 NUO526:NUO527 OEK526:OEK527 OOG526:OOG527 OYC526:OYC527 PHY526:PHY527 PRU526:PRU527 QBQ526:QBQ527 QLM526:QLM527 QVI526:QVI527 RFE526:RFE527 RPA526:RPA527 RYW526:RYW527 SIS526:SIS527 SSO526:SSO527 TCK526:TCK527 TMG526:TMG527 TWC526:TWC527 UFY526:UFY527 UPU526:UPU527 UZQ526:UZQ527 VJM526:VJM527 VTI526:VTI527 WDE526:WDE527 WNA526:WNA527 WWW526:WWW527 AM528 KI528 UE528 AEA528 ANW528 AXS528 BHO528 BRK528 CBG528 CLC528 CUY528 DEU528 DOQ528 DYM528 EII528 ESE528 FCA528 FLW528 FVS528 GFO528 GPK528 GZG528 HJC528 HSY528 ICU528 IMQ528 IWM528 JGI528 JQE528 KAA528 KJW528 KTS528 LDO528 LNK528 LXG528 MHC528 MQY528 NAU528 NKQ528 NUM528 OEI528 OOE528 OYA528 PHW528 PRS528 QBO528 QLK528 QVG528 RFC528 ROY528 RYU528 SIQ528 SSM528 TCI528 TME528 TWA528 UFW528 UPS528 UZO528 VJK528 VTG528 WDC528 WMY528 WWU528 AP528 KL528 UH528 AED528 ANZ528 AXV528 BHR528 BRN528 CBJ528 CLF528 CVB528 DEX528 DOT528 DYP528 EIL528 ESH528 FCD528 FLZ528 FVV528 GFR528 GPN528 GZJ528 HJF528 HTB528 ICX528 IMT528 IWP528 JGL528 JQH528 KAD528 KJZ528 KTV528 LDR528 LNN528 LXJ528 MHF528 MRB528 NAX528 NKT528 NUP528 OEL528 OOH528 OYD528 PHZ528 PRV528 QBR528 QLN528 QVJ528 RFF528 RPB528 RYX528 SIT528 SSP528 TCL528 TMH528 TWD528 UFZ528 UPV528 UZR528 VJN528 VTJ528 WDF528 WNB528 WWX528 AS528 KO528 UK528 AEG528 AOC528 AXY528 BHU528 BRQ528 CBM528 CLI528 CVE528 DFA528 DOW528 DYS528 EIO528 ESK528 FCG528 FMC528 FVY528 GFU528 GPQ528 GZM528 HJI528 HTE528 IDA528 IMW528 IWS528 JGO528 JQK528 KAG528 KKC528 KTY528 LDU528 LNQ528 LXM528 MHI528 MRE528 NBA528 NKW528 NUS528 OEO528 OOK528 OYG528 PIC528 PRY528 QBU528 QLQ528 QVM528 RFI528 RPE528 RZA528 SIW528 SSS528 TCO528 TMK528 TWG528 UGC528 UPY528 UZU528 VJQ528 VTM528 WDI528 WNE528 WXA528 KH514 UD514 ADZ514 ANV514 AXR514 BHN514 BRJ514 CBF514 CLB514 CUX514 DET514 DOP514 DYL514 EIH514 ESD514 FBZ514 FLV514 FVR514 GFN514 GPJ514 GZF514 HJB514 HSX514 ICT514 IMP514 IWL514 JGH514 JQD514 JZZ514 KJV514 KTR514 LDN514 LNJ514 LXF514 MHB514 MQX514 NAT514 NKP514 NUL514 OEH514 OOD514 OXZ514 PHV514 PRR514 QBN514 QLJ514 QVF514 RFB514 ROX514 RYT514 SIP514 SSL514 TCH514 TMD514 TVZ514 UFV514 UPR514 UZN514 VJJ514 VTF514 WDB514 WMX514 WWT514 KN514:KN515 UJ514:UJ515 AEF514:AEF515 AOB514:AOB515 AXX514:AXX515 BHT514:BHT515 BRP514:BRP515 CBL514:CBL515 CLH514:CLH515 CVD514:CVD515 DEZ514:DEZ515 DOV514:DOV515 DYR514:DYR515 EIN514:EIN515 ESJ514:ESJ515 FCF514:FCF515 FMB514:FMB515 FVX514:FVX515 GFT514:GFT515 GPP514:GPP515 GZL514:GZL515 HJH514:HJH515 HTD514:HTD515 ICZ514:ICZ515 IMV514:IMV515 IWR514:IWR515 JGN514:JGN515 JQJ514:JQJ515 KAF514:KAF515 KKB514:KKB515 KTX514:KTX515 LDT514:LDT515 LNP514:LNP515 LXL514:LXL515 MHH514:MHH515 MRD514:MRD515 NAZ514:NAZ515 NKV514:NKV515 NUR514:NUR515 OEN514:OEN515 OOJ514:OOJ515 OYF514:OYF515 PIB514:PIB515 PRX514:PRX515 QBT514:QBT515 QLP514:QLP515 QVL514:QVL515 RFH514:RFH515 RPD514:RPD515 RYZ514:RYZ515 SIV514:SIV515 SSR514:SSR515 TCN514:TCN515 TMJ514:TMJ515 TWF514:TWF515 UGB514:UGB515 UPX514:UPX515 UZT514:UZT515 VJP514:VJP515 VTL514:VTL515 WDH514:WDH515 WND514:WND515 WWZ514:WWZ515 KK514:KK515 UG514:UG515 AEC514:AEC515 ANY514:ANY515 AXU514:AXU515 BHQ514:BHQ515 BRM514:BRM515 CBI514:CBI515 CLE514:CLE515 CVA514:CVA515 DEW514:DEW515 DOS514:DOS515 DYO514:DYO515 EIK514:EIK515 ESG514:ESG515 FCC514:FCC515 FLY514:FLY515 FVU514:FVU515 GFQ514:GFQ515 GPM514:GPM515 GZI514:GZI515 HJE514:HJE515 HTA514:HTA515 ICW514:ICW515 IMS514:IMS515 IWO514:IWO515 JGK514:JGK515 JQG514:JQG515 KAC514:KAC515 KJY514:KJY515 KTU514:KTU515 LDQ514:LDQ515 LNM514:LNM515 LXI514:LXI515 MHE514:MHE515 MRA514:MRA515 NAW514:NAW515 NKS514:NKS515 NUO514:NUO515 OEK514:OEK515 OOG514:OOG515 OYC514:OYC515 PHY514:PHY515 PRU514:PRU515 QBQ514:QBQ515 QLM514:QLM515 QVI514:QVI515 RFE514:RFE515 RPA514:RPA515 RYW514:RYW515 SIS514:SIS515 SSO514:SSO515 TCK514:TCK515 TMG514:TMG515 TWC514:TWC515 UFY514:UFY515 UPU514:UPU515 UZQ514:UZQ515 VJM514:VJM515 VTI514:VTI515 WDE514:WDE515 WNA514:WNA515 WWW514:WWW515 AL522 KH522 UD522 ADZ522 ANV522 AXR522 BHN522 BRJ522 CBF522 CLB522 CUX522 DET522 DOP522 DYL522 EIH522 ESD522 FBZ522 FLV522 FVR522 GFN522 GPJ522 GZF522 HJB522 HSX522 ICT522 IMP522 IWL522 JGH522 JQD522 JZZ522 KJV522 KTR522 LDN522 LNJ522 LXF522 MHB522 MQX522 NAT522 NKP522 NUL522 OEH522 OOD522 OXZ522 PHV522 PRR522 QBN522 QLJ522 QVF522 RFB522 ROX522 RYT522 SIP522 SSL522 TCH522 TMD522 TVZ522 UFV522 UPR522 UZN522 VJJ522 VTF522 WDB522 WMX522 WWT522 AR526:AR527 KN526:KN527 UJ526:UJ527 AEF526:AEF527 AOB526:AOB527 AXX526:AXX527 BHT526:BHT527 BRP526:BRP527 CBL526:CBL527 CLH526:CLH527 CVD526:CVD527 DEZ526:DEZ527 DOV526:DOV527 DYR526:DYR527 EIN526:EIN527 ESJ526:ESJ527 FCF526:FCF527 FMB526:FMB527 FVX526:FVX527 GFT526:GFT527 GPP526:GPP527 GZL526:GZL527 HJH526:HJH527 HTD526:HTD527 ICZ526:ICZ527 IMV526:IMV527 IWR526:IWR527 JGN526:JGN527 JQJ526:JQJ527 KAF526:KAF527 KKB526:KKB527 KTX526:KTX527 LDT526:LDT527 LNP526:LNP527 LXL526:LXL527 MHH526:MHH527 MRD526:MRD527 NAZ526:NAZ527 NKV526:NKV527 NUR526:NUR527 OEN526:OEN527 OOJ526:OOJ527 OYF526:OYF527 PIB526:PIB527 PRX526:PRX527 QBT526:QBT527 QLP526:QLP527 QVL526:QVL527 RFH526:RFH527 RPD526:RPD527 RYZ526:RYZ527 SIV526:SIV527 SSR526:SSR527 TCN526:TCN527 TMJ526:TMJ527 TWF526:TWF527 UGB526:UGB527 UPX526:UPX527 UZT526:UZT527 VJP526:VJP527 VTL526:VTL527 WDH526:WDH527 WND526:WND527 WWZ526:WWZ527 AO521:AO522 KK521:KK522 UG521:UG522 AEC521:AEC522 ANY521:ANY522 AXU521:AXU522 BHQ521:BHQ522 BRM521:BRM522 CBI521:CBI522 CLE521:CLE522 CVA521:CVA522 DEW521:DEW522 DOS521:DOS522 DYO521:DYO522 EIK521:EIK522 ESG521:ESG522 FCC521:FCC522 FLY521:FLY522 FVU521:FVU522 GFQ521:GFQ522 GPM521:GPM522 GZI521:GZI522 HJE521:HJE522 HTA521:HTA522 ICW521:ICW522 IMS521:IMS522 IWO521:IWO522 JGK521:JGK522 JQG521:JQG522 KAC521:KAC522 KJY521:KJY522 KTU521:KTU522 LDQ521:LDQ522 LNM521:LNM522 LXI521:LXI522 MHE521:MHE522 MRA521:MRA522 NAW521:NAW522 NKS521:NKS522 NUO521:NUO522 OEK521:OEK522 OOG521:OOG522 OYC521:OYC522 PHY521:PHY522 PRU521:PRU522 QBQ521:QBQ522 QLM521:QLM522 QVI521:QVI522 RFE521:RFE522 RPA521:RPA522 RYW521:RYW522 SIS521:SIS522 SSO521:SSO522 TCK521:TCK522 TMG521:TMG522 TWC521:TWC522 UFY521:UFY522 UPU521:UPU522 UZQ521:UZQ522 VJM521:VJM522 VTI521:VTI522 WDE521:WDE522 WNA521:WNA522 WWW521:WWW522 AR535:AR536 KN535:KN536 UJ535:UJ536 AEF535:AEF536 AOB535:AOB536 AXX535:AXX536 BHT535:BHT536 BRP535:BRP536 CBL535:CBL536 CLH535:CLH536 CVD535:CVD536 DEZ535:DEZ536 DOV535:DOV536 DYR535:DYR536 EIN535:EIN536 ESJ535:ESJ536 FCF535:FCF536 FMB535:FMB536 FVX535:FVX536 GFT535:GFT536 GPP535:GPP536 GZL535:GZL536 HJH535:HJH536 HTD535:HTD536 ICZ535:ICZ536 IMV535:IMV536 IWR535:IWR536 JGN535:JGN536 JQJ535:JQJ536 KAF535:KAF536 KKB535:KKB536 KTX535:KTX536 LDT535:LDT536 LNP535:LNP536 LXL535:LXL536 MHH535:MHH536 MRD535:MRD536 NAZ535:NAZ536 NKV535:NKV536 NUR535:NUR536 OEN535:OEN536 OOJ535:OOJ536 OYF535:OYF536 PIB535:PIB536 PRX535:PRX536 QBT535:QBT536 QLP535:QLP536 QVL535:QVL536 RFH535:RFH536 RPD535:RPD536 RYZ535:RYZ536 SIV535:SIV536 SSR535:SSR536 TCN535:TCN536 TMJ535:TMJ536 TWF535:TWF536 UGB535:UGB536 UPX535:UPX536 UZT535:UZT536 VJP535:VJP536 VTL535:VTL536 WDH535:WDH536 WND535:WND536 WWZ535:WWZ536 AI524 KE524 UA524 ADW524 ANS524 AXO524 BHK524 BRG524 CBC524 CKY524 CUU524 DEQ524 DOM524 DYI524 EIE524 ESA524 FBW524 FLS524 FVO524 GFK524 GPG524 GZC524 HIY524 HSU524 ICQ524 IMM524 IWI524 JGE524 JQA524 JZW524 KJS524 KTO524 LDK524 LNG524 LXC524 MGY524 MQU524 NAQ524 NKM524 NUI524 OEE524 OOA524 OXW524 PHS524 PRO524 QBK524 QLG524 QVC524 REY524 ROU524 RYQ524 SIM524 SSI524 TCE524 TMA524 TVW524 UFS524 UPO524 UZK524 VJG524 VTC524 WCY524 WMU524 WWQ524 AL524 KH524 UD524 ADZ524 ANV524 AXR524 BHN524 BRJ524 CBF524 CLB524 CUX524 DET524 DOP524 DYL524 EIH524 ESD524 FBZ524 FLV524 FVR524 GFN524 GPJ524 GZF524 HJB524 HSX524 ICT524 IMP524 IWL524 JGH524 JQD524 JZZ524 KJV524 KTR524 LDN524 LNJ524 LXF524 MHB524 MQX524 NAT524 NKP524 NUL524 OEH524 OOD524 OXZ524 PHV524 PRR524 QBN524 QLJ524 QVF524 RFB524 ROX524 RYT524 SIP524 SSL524 TCH524 TMD524 TVZ524 UFV524 UPR524 UZN524 VJJ524 VTF524 WDB524 WMX524 WWT524 AR521:AR522 KN521:KN522 UJ521:UJ522 AEF521:AEF522 AOB521:AOB522 AXX521:AXX522 BHT521:BHT522 BRP521:BRP522 CBL521:CBL522 CLH521:CLH522 CVD521:CVD522 DEZ521:DEZ522 DOV521:DOV522 DYR521:DYR522 EIN521:EIN522 ESJ521:ESJ522 FCF521:FCF522 FMB521:FMB522 FVX521:FVX522 GFT521:GFT522 GPP521:GPP522 GZL521:GZL522 HJH521:HJH522 HTD521:HTD522 ICZ521:ICZ522 IMV521:IMV522 IWR521:IWR522 JGN521:JGN522 JQJ521:JQJ522 KAF521:KAF522 KKB521:KKB522 KTX521:KTX522 LDT521:LDT522 LNP521:LNP522 LXL521:LXL522 MHH521:MHH522 MRD521:MRD522 NAZ521:NAZ522 NKV521:NKV522 NUR521:NUR522 OEN521:OEN522 OOJ521:OOJ522 OYF521:OYF522 PIB521:PIB522 PRX521:PRX522 QBT521:QBT522 QLP521:QLP522 QVL521:QVL522 RFH521:RFH522 RPD521:RPD522 RYZ521:RYZ522 SIV521:SIV522 SSR521:SSR522 TCN521:TCN522 TMJ521:TMJ522 TWF521:TWF522 UGB521:UGB522 UPX521:UPX522 UZT521:UZT522 VJP521:VJP522 VTL521:VTL522 WDH521:WDH522 WND521:WND522 WWZ521:WWZ522 Y531:Y541 JU531:JU541 TQ531:TQ541 ADM531:ADM541 ANI531:ANI541 AXE531:AXE541 BHA531:BHA541 BQW531:BQW541 CAS531:CAS541 CKO531:CKO541 CUK531:CUK541 DEG531:DEG541 DOC531:DOC541 DXY531:DXY541 EHU531:EHU541 ERQ531:ERQ541 FBM531:FBM541 FLI531:FLI541 FVE531:FVE541 GFA531:GFA541 GOW531:GOW541 GYS531:GYS541 HIO531:HIO541 HSK531:HSK541 ICG531:ICG541 IMC531:IMC541 IVY531:IVY541 JFU531:JFU541 JPQ531:JPQ541 JZM531:JZM541 KJI531:KJI541 KTE531:KTE541 LDA531:LDA541 LMW531:LMW541 LWS531:LWS541 MGO531:MGO541 MQK531:MQK541 NAG531:NAG541 NKC531:NKC541 NTY531:NTY541 ODU531:ODU541 ONQ531:ONQ541 OXM531:OXM541 PHI531:PHI541 PRE531:PRE541 QBA531:QBA541 QKW531:QKW541 QUS531:QUS541 REO531:REO541 ROK531:ROK541 RYG531:RYG541 SIC531:SIC541 SRY531:SRY541 TBU531:TBU541 TLQ531:TLQ541 TVM531:TVM541 UFI531:UFI541 UPE531:UPE541 UZA531:UZA541 VIW531:VIW541 VSS531:VSS541 WCO531:WCO541 WMK531:WMK541 WWG531:WWG541 AO536 KK536 UG536 AEC536 ANY536 AXU536 BHQ536 BRM536 CBI536 CLE536 CVA536 DEW536 DOS536 DYO536 EIK536 ESG536 FCC536 FLY536 FVU536 GFQ536 GPM536 GZI536 HJE536 HTA536 ICW536 IMS536 IWO536 JGK536 JQG536 KAC536 KJY536 KTU536 LDQ536 LNM536 LXI536 MHE536 MRA536 NAW536 NKS536 NUO536 OEK536 OOG536 OYC536 PHY536 PRU536 QBQ536 QLM536 QVI536 RFE536 RPA536 RYW536 SIS536 SSO536 TCK536 TMG536 TWC536 UFY536 UPU536 UZQ536 VJM536 VTI536 WDE536 WNA536 WWW536 AI699 KE699 UA699 ADW699 ANS699 AXO699 BHK699 BRG699 CBC699 CKY699 CUU699 DEQ699 DOM699 DYI699 EIE699 ESA699 FBW699 FLS699 FVO699 GFK699 GPG699 GZC699 HIY699 HSU699 ICQ699 IMM699 IWI699 JGE699 JQA699 JZW699 KJS699 KTO699 LDK699 LNG699 LXC699 MGY699 MQU699 NAQ699 NKM699 NUI699 OEE699 OOA699 OXW699 PHS699 PRO699 QBK699 QLG699 QVC699 REY699 ROU699 RYQ699 SIM699 SSI699 TCE699 TMA699 TVW699 UFS699 UPO699 UZK699 VJG699 VTC699 WCY699 WMU699 WWQ699 AJ701:AL701 KF701:KH701 UB701:UD701 ADX701:ADZ701 ANT701:ANV701 AXP701:AXR701 BHL701:BHN701 BRH701:BRJ701 CBD701:CBF701 CKZ701:CLB701 CUV701:CUX701 DER701:DET701 DON701:DOP701 DYJ701:DYL701 EIF701:EIH701 ESB701:ESD701 FBX701:FBZ701 FLT701:FLV701 FVP701:FVR701 GFL701:GFN701 GPH701:GPJ701 GZD701:GZF701 HIZ701:HJB701 HSV701:HSX701 ICR701:ICT701 IMN701:IMP701 IWJ701:IWL701 JGF701:JGH701 JQB701:JQD701 JZX701:JZZ701 KJT701:KJV701 KTP701:KTR701 LDL701:LDN701 LNH701:LNJ701 LXD701:LXF701 MGZ701:MHB701 MQV701:MQX701 NAR701:NAT701 NKN701:NKP701 NUJ701:NUL701 OEF701:OEH701 OOB701:OOD701 OXX701:OXZ701 PHT701:PHV701 PRP701:PRR701 QBL701:QBN701 QLH701:QLJ701 QVD701:QVF701 REZ701:RFB701 ROV701:ROX701 RYR701:RYT701 SIN701:SIP701 SSJ701:SSL701 TCF701:TCH701 TMB701:TMD701 TVX701:TVZ701 UFT701:UFV701 UPP701:UPR701 UZL701:UZN701 VJH701:VJJ701 VTD701:VTF701 WCZ701:WDB701 WMV701:WMX701 WWR701:WWT701">
      <formula1>0</formula1>
      <formula2>100</formula2>
    </dataValidation>
    <dataValidation type="textLength" allowBlank="1" showInputMessage="1" showErrorMessage="1" promptTitle="Šifra programa oz. projekta" prompt="Vpišite šifro programa oz. projekta, ki je opremo uporabljal, npr. P1-0000_x000a_" sqref="AJ240:AJ258 TL240:TL256 ADH240:ADH256 AND240:AND256 AWZ240:AWZ256 BGV240:BGV256 BQR240:BQR256 CAN240:CAN256 CKJ240:CKJ256 CUF240:CUF256 DEB240:DEB256 DNX240:DNX256 DXT240:DXT256 EHP240:EHP256 ERL240:ERL256 FBH240:FBH256 FLD240:FLD256 FUZ240:FUZ256 GEV240:GEV256 GOR240:GOR256 GYN240:GYN256 HIJ240:HIJ256 HSF240:HSF256 ICB240:ICB256 ILX240:ILX256 IVT240:IVT256 JFP240:JFP256 JPL240:JPL256 JZH240:JZH256 KJD240:KJD256 KSZ240:KSZ256 LCV240:LCV256 LMR240:LMR256 LWN240:LWN256 MGJ240:MGJ256 MQF240:MQF256 NAB240:NAB256 NJX240:NJX256 NTT240:NTT256 ODP240:ODP256 ONL240:ONL256 OXH240:OXH256 PHD240:PHD256 PQZ240:PQZ256 QAV240:QAV256 QKR240:QKR256 QUN240:QUN256 REJ240:REJ256 ROF240:ROF256 RYB240:RYB256 SHX240:SHX256 SRT240:SRT256 TBP240:TBP256 TLL240:TLL256 TVH240:TVH256 UFD240:UFD256 UOZ240:UOZ256 UYV240:UYV256 VIR240:VIR256 VSN240:VSN256 WCJ240:WCJ256 WMF240:WMF256 WWB240:WWB256 JV240:JV256 AP240:AP258 TR240:TR256 ADN240:ADN256 ANJ240:ANJ256 AXF240:AXF256 BHB240:BHB256 BQX240:BQX256 CAT240:CAT256 CKP240:CKP256 CUL240:CUL256 DEH240:DEH256 DOD240:DOD256 DXZ240:DXZ256 EHV240:EHV256 ERR240:ERR256 FBN240:FBN256 FLJ240:FLJ256 FVF240:FVF256 GFB240:GFB256 GOX240:GOX256 GYT240:GYT256 HIP240:HIP256 HSL240:HSL256 ICH240:ICH256 IMD240:IMD256 IVZ240:IVZ256 JFV240:JFV256 JPR240:JPR256 JZN240:JZN256 KJJ240:KJJ256 KTF240:KTF256 LDB240:LDB256 LMX240:LMX256 LWT240:LWT256 MGP240:MGP256 MQL240:MQL256 NAH240:NAH256 NKD240:NKD256 NTZ240:NTZ256 ODV240:ODV256 ONR240:ONR256 OXN240:OXN256 PHJ240:PHJ256 PRF240:PRF256 QBB240:QBB256 QKX240:QKX256 QUT240:QUT256 REP240:REP256 ROL240:ROL256 RYH240:RYH256 SID240:SID256 SRZ240:SRZ256 TBV240:TBV256 TLR240:TLR256 TVN240:TVN256 UFJ240:UFJ256 UPF240:UPF256 UZB240:UZB256 VIX240:VIX256 VST240:VST256 WCP240:WCP256 WML240:WML256 WWH240:WWH256 JS240:JS256 AM240:AM258 TO240:TO256 ADK240:ADK256 ANG240:ANG256 AXC240:AXC256 BGY240:BGY256 BQU240:BQU256 CAQ240:CAQ256 CKM240:CKM256 CUI240:CUI256 DEE240:DEE256 DOA240:DOA256 DXW240:DXW256 EHS240:EHS256 ERO240:ERO256 FBK240:FBK256 FLG240:FLG256 FVC240:FVC256 GEY240:GEY256 GOU240:GOU256 GYQ240:GYQ256 HIM240:HIM256 HSI240:HSI256 ICE240:ICE256 IMA240:IMA256 IVW240:IVW256 JFS240:JFS256 JPO240:JPO256 JZK240:JZK256 KJG240:KJG256 KTC240:KTC256 LCY240:LCY256 LMU240:LMU256 LWQ240:LWQ256 MGM240:MGM256 MQI240:MQI256 NAE240:NAE256 NKA240:NKA256 NTW240:NTW256 ODS240:ODS256 ONO240:ONO256 OXK240:OXK256 PHG240:PHG256 PRC240:PRC256 QAY240:QAY256 QKU240:QKU256 QUQ240:QUQ256 REM240:REM256 ROI240:ROI256 RYE240:RYE256 SIA240:SIA256 SRW240:SRW256 TBS240:TBS256 TLO240:TLO256 TVK240:TVK256 UFG240:UFG256 UPC240:UPC256 UYY240:UYY256 VIU240:VIU256 VSQ240:VSQ256 WCM240:WCM256 WMI240:WMI256 WWE240:WWE256 JM240:JM256 AG240:AG258 TI240:TI256 ADE240:ADE256 ANA240:ANA256 AWW240:AWW256 BGS240:BGS256 BQO240:BQO256 CAK240:CAK256 CKG240:CKG256 CUC240:CUC256 DDY240:DDY256 DNU240:DNU256 DXQ240:DXQ256 EHM240:EHM256 ERI240:ERI256 FBE240:FBE256 FLA240:FLA256 FUW240:FUW256 GES240:GES256 GOO240:GOO256 GYK240:GYK256 HIG240:HIG256 HSC240:HSC256 IBY240:IBY256 ILU240:ILU256 IVQ240:IVQ256 JFM240:JFM256 JPI240:JPI256 JZE240:JZE256 KJA240:KJA256 KSW240:KSW256 LCS240:LCS256 LMO240:LMO256 LWK240:LWK256 MGG240:MGG256 MQC240:MQC256 MZY240:MZY256 NJU240:NJU256 NTQ240:NTQ256 ODM240:ODM256 ONI240:ONI256 OXE240:OXE256 PHA240:PHA256 PQW240:PQW256 QAS240:QAS256 QKO240:QKO256 QUK240:QUK256 REG240:REG256 ROC240:ROC256 RXY240:RXY256 SHU240:SHU256 SRQ240:SRQ256 TBM240:TBM256 TLI240:TLI256 TVE240:TVE256 UFA240:UFA256 UOW240:UOW256 UYS240:UYS256 VIO240:VIO256 VSK240:VSK256 WCG240:WCG256 WMC240:WMC256 WVY240:WVY256 WWB690 AG700:AG704 AJ703:AJ704 AJ742 AJ276:AJ280 AP742 AG486:AG493 AP783 JP781 TL781 ADH781 AND781 AWZ781 BGV781 BQR781 CAN781 CKJ781 CUF781 DEB781 DNX781 DXT781 EHP781 ERL781 FBH781 FLD781 FUZ781 GEV781 GOR781 GYN781 HIJ781 HSF781 ICB781 ILX781 IVT781 JFP781 JPL781 JZH781 KJD781 KSZ781 LCV781 LMR781 LWN781 MGJ781 MQF781 NAB781 NJX781 NTT781 ODP781 ONL781 OXH781 PHD781 PQZ781 QAV781 QKR781 QUN781 REJ781 ROF781 RYB781 SHX781 SRT781 TBP781 TLL781 TVH781 UFD781 UOZ781 UYV781 VIR781 VSN781 WCJ781 WMF781 WWB781 WVY786:WVY788 AJ785:AJ788 JP785:JP788 JV781 TR781 ADN781 ANJ781 AXF781 BHB781 BQX781 CAT781 CKP781 CUL781 DEH781 DOD781 DXZ781 EHV781 ERR781 FBN781 FLJ781 FVF781 GFB781 GOX781 GYT781 HIP781 HSL781 ICH781 IMD781 IVZ781 JFV781 JPR781 JZN781 KJJ781 KTF781 LDB781 LMX781 LWT781 MGP781 MQL781 NAH781 NKD781 NTZ781 ODV781 ONR781 OXN781 PHJ781 PRF781 QBB781 QKX781 QUT781 REP781 ROL781 RYH781 SID781 SRZ781 TBV781 TLR781 TVN781 UFJ781 UPF781 UZB781 VIX781 VST781 WCP781 WML781 WWH781 WVY742 JS781 TO781 ADK781 ANG781 AXC781 BGY781 BQU781 CAQ781 CKM781 CUI781 DEE781 DOA781 DXW781 EHS781 ERO781 FBK781 FLG781 FVC781 GEY781 GOU781 GYQ781 HIM781 HSI781 ICE781 IMA781 IVW781 JFS781 JPO781 JZK781 KJG781 KTC781 LCY781 LMU781 LWQ781 MGM781 MQI781 NAE781 NKA781 NTW781 ODS781 ONO781 OXK781 PHG781 PRC781 QAY781 QKU781 QUQ781 REM781 ROI781 RYE781 SIA781 SRW781 TBS781 TLO781 TVK781 UFG781 UPC781 UYY781 VIU781 VSQ781 WCM781 WMI781 WWE781 AJ486:AJ493 AM486:AM489 AP486:AP489 AG378 AJ664 AG664 AP664 AM664 AJ692 JP690 TL690 ADH690 AND690 AWZ690 BGV690 BQR690 CAN690 CKJ690 CUF690 DEB690 DNX690 DXT690 EHP690 ERL690 FBH690 FLD690 FUZ690 GEV690 GOR690 GYN690 HIJ690 HSF690 ICB690 ILX690 IVT690 JFP690 JPL690 JZH690 KJD690 KSZ690 LCV690 LMR690 LWN690 MGJ690 MQF690 NAB690 NJX690 NTT690 ODP690 ONL690 OXH690 PHD690 PQZ690 QAV690 QKR690 QUN690 REJ690 ROF690 RYB690 SHX690 SRT690 TBP690 TLL690 TVH690 UFD690 UOZ690 UYV690 VIR690 VSN690 WCJ690 WMF690 AJ378 AM378 WWH1033 JP240:JP256 AJ770:AJ779 AM770:AM779 AP770:AP779 WWK9 AJ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AM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P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S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M785:AM788 WVY97:WVY98 WMC97:WMC98 WCG97:WCG98 VSK97:VSK98 VIO97:VIO98 UYS97:UYS98 UOW97:UOW98 UFA97:UFA98 TVE97:TVE98 TLI97:TLI98 TBM97:TBM98 SRQ97:SRQ98 SHU97:SHU98 RXY97:RXY98 ROC97:ROC98 REG97:REG98 QUK97:QUK98 QKO97:QKO98 QAS97:QAS98 PQW97:PQW98 PHA97:PHA98 OXE97:OXE98 ONI97:ONI98 ODM97:ODM98 NTQ97:NTQ98 NJU97:NJU98 MZY97:MZY98 MQC97:MQC98 MGG97:MGG98 LWK97:LWK98 LMO97:LMO98 LCS97:LCS98 KSW97:KSW98 KJA97:KJA98 JZE97:JZE98 JPI97:JPI98 JFM97:JFM98 IVQ97:IVQ98 ILU97:ILU98 IBY97:IBY98 HSC97:HSC98 HIG97:HIG98 GYK97:GYK98 GOO97:GOO98 GES97:GES98 FUW97:FUW98 FLA97:FLA98 FBE97:FBE98 ERI97:ERI98 EHM97:EHM98 DXQ97:DXQ98 DNU97:DNU98 DDY97:DDY98 CUC97:CUC98 CKG97:CKG98 CAK97:CAK98 BQO97:BQO98 BGS97:BGS98 AWW97:AWW98 ANA97:ANA98 ADE97:ADE98 TI97:TI98 JM97:JM98 WWE97:WWE98 WMI97:WMI98 WCM97:WCM98 VSQ97:VSQ98 VIU97:VIU98 UYY97:UYY98 UPC97:UPC98 UFG97:UFG98 TVK97:TVK98 TLO97:TLO98 TBS97:TBS98 SRW97:SRW98 SIA97:SIA98 RYE97:RYE98 ROI97:ROI98 REM97:REM98 QUQ97:QUQ98 QKU97:QKU98 QAY97:QAY98 PRC97:PRC98 PHG97:PHG98 OXK97:OXK98 ONO97:ONO98 ODS97:ODS98 NTW97:NTW98 NKA97:NKA98 NAE97:NAE98 MQI97:MQI98 MGM97:MGM98 LWQ97:LWQ98 LMU97:LMU98 LCY97:LCY98 KTC97:KTC98 KJG97:KJG98 JZK97:JZK98 JPO97:JPO98 JFS97:JFS98 IVW97:IVW98 IMA97:IMA98 ICE97:ICE98 HSI97:HSI98 HIM97:HIM98 GYQ97:GYQ98 GOU97:GOU98 GEY97:GEY98 FVC97:FVC98 FLG97:FLG98 FBK97:FBK98 ERO97:ERO98 EHS97:EHS98 DXW97:DXW98 DOA97:DOA98 DEE97:DEE98 CUI97:CUI98 CKM97:CKM98 CAQ97:CAQ98 BQU97:BQU98 BGY97:BGY98 AXC97:AXC98 ANG97:ANG98 ADK97:ADK98 TO97:TO98 JS97:JS98 WWH97:WWH98 WML97:WML98 WCP97:WCP98 VST97:VST98 VIX97:VIX98 UZB97:UZB98 UPF97:UPF98 UFJ97:UFJ98 TVN97:TVN98 TLR97:TLR98 TBV97:TBV98 SRZ97:SRZ98 SID97:SID98 RYH97:RYH98 ROL97:ROL98 REP97:REP98 QUT97:QUT98 QKX97:QKX98 QBB97:QBB98 PRF97:PRF98 PHJ97:PHJ98 OXN97:OXN98 ONR97:ONR98 ODV97:ODV98 NTZ97:NTZ98 NKD97:NKD98 NAH97:NAH98 MQL97:MQL98 MGP97:MGP98 LWT97:LWT98 LMX97:LMX98 LDB97:LDB98 KTF97:KTF98 KJJ97:KJJ98 JZN97:JZN98 JPR97:JPR98 JFV97:JFV98 IVZ97:IVZ98 IMD97:IMD98 ICH97:ICH98 HSL97:HSL98 HIP97:HIP98 GYT97:GYT98 GOX97:GOX98 GFB97:GFB98 FVF97:FVF98 FLJ97:FLJ98 FBN97:FBN98 ERR97:ERR98 EHV97:EHV98 DXZ97:DXZ98 DOD97:DOD98 DEH97:DEH98 CUL97:CUL98 CKP97:CKP98 CAT97:CAT98 BQX97:BQX98 BHB97:BHB98 AXF97:AXF98 ANJ97:ANJ98 ADN97:ADN98 TR97:TR98 JV97:JV98 WWB97:WWB98 WMF97:WMF98 WCJ97:WCJ98 VSN97:VSN98 VIR97:VIR98 UYV97:UYV98 UOZ97:UOZ98 UFD97:UFD98 TVH97:TVH98 TLL97:TLL98 TBP97:TBP98 SRT97:SRT98 SHX97:SHX98 RYB97:RYB98 ROF97:ROF98 REJ97:REJ98 QUN97:QUN98 QKR97:QKR98 QAV97:QAV98 PQZ97:PQZ98 PHD97:PHD98 OXH97:OXH98 ONL97:ONL98 ODP97:ODP98 NTT97:NTT98 NJX97:NJX98 NAB97:NAB98 MQF97:MQF98 MGJ97:MGJ98 LWN97:LWN98 LMR97:LMR98 LCV97:LCV98 KSZ97:KSZ98 KJD97:KJD98 JZH97:JZH98 JPL97:JPL98 JFP97:JFP98 IVT97:IVT98 ILX97:ILX98 ICB97:ICB98 HSF97:HSF98 HIJ97:HIJ98 GYN97:GYN98 GOR97:GOR98 GEV97:GEV98 FUZ97:FUZ98 FLD97:FLD98 FBH97:FBH98 ERL97:ERL98 EHP97:EHP98 DXT97:DXT98 DNX97:DNX98 DEB97:DEB98 CUF97:CUF98 CKJ97:CKJ98 CAN97:CAN98 BQR97:BQR98 BGV97:BGV98 AWZ97:AWZ98 AND97:AND98 ADH97:ADH98 TL97:TL98 JP97:JP98 AJ1033 JP1033 TL1033 ADH1033 AND1033 AWZ1033 BGV1033 BQR1033 CAN1033 CKJ1033 CUF1033 DEB1033 DNX1033 DXT1033 EHP1033 ERL1033 FBH1033 FLD1033 FUZ1033 GEV1033 GOR1033 GYN1033 HIJ1033 HSF1033 ICB1033 ILX1033 IVT1033 JFP1033 JPL1033 JZH1033 KJD1033 KSZ1033 LCV1033 LMR1033 LWN1033 MGJ1033 MQF1033 NAB1033 NJX1033 NTT1033 ODP1033 ONL1033 OXH1033 PHD1033 PQZ1033 QAV1033 QKR1033 QUN1033 REJ1033 ROF1033 RYB1033 SHX1033 SRT1033 TBP1033 TLL1033 TVH1033 UFD1033 UOZ1033 UYV1033 VIR1033 VSN1033 WCJ1033 WMF1033 WWB1033 AG1033 JM1033 TI1033 ADE1033 ANA1033 AWW1033 BGS1033 BQO1033 CAK1033 CKG1033 CUC1033 DDY1033 DNU1033 DXQ1033 EHM1033 ERI1033 FBE1033 FLA1033 FUW1033 GES1033 GOO1033 GYK1033 HIG1033 HSC1033 IBY1033 ILU1033 IVQ1033 JFM1033 JPI1033 JZE1033 KJA1033 KSW1033 LCS1033 LMO1033 LWK1033 MGG1033 MQC1033 MZY1033 NJU1033 NTQ1033 ODM1033 ONI1033 OXE1033 PHA1033 PQW1033 QAS1033 QKO1033 QUK1033 REG1033 ROC1033 RXY1033 SHU1033 SRQ1033 TBM1033 TLI1033 TVE1033 UFA1033 UOW1033 UYS1033 VIO1033 VSK1033 WCG1033 WMC1033 WVY1033 AP1033 JV1033 TR1033 ADN1033 ANJ1033 AXF1033 BHB1033 BQX1033 CAT1033 CKP1033 CUL1033 DEH1033 DOD1033 DXZ1033 EHV1033 ERR1033 FBN1033 FLJ1033 FVF1033 GFB1033 GOX1033 GYT1033 HIP1033 HSL1033 ICH1033 IMD1033 IVZ1033 JFV1033 JPR1033 JZN1033 KJJ1033 KTF1033 LDB1033 LMX1033 LWT1033 MGP1033 MQL1033 NAH1033 NKD1033 NTZ1033 ODV1033 ONR1033 OXN1033 PHJ1033 PRF1033 QBB1033 QKX1033 QUT1033 REP1033 ROL1033 RYH1033 SID1033 SRZ1033 TBV1033 TLR1033 TVN1033 UFJ1033 UPF1033 UZB1033 VIX1033 VST1033 WCP1033 WML1033 WWH491:WWH493 AP378 JP742 TL742 ADH742 AND742 AWZ742 BGV742 BQR742 CAN742 CKJ742 CUF742 DEB742 DNX742 DXT742 EHP742 ERL742 FBH742 FLD742 FUZ742 GEV742 GOR742 GYN742 HIJ742 HSF742 ICB742 ILX742 IVT742 JFP742 JPL742 JZH742 KJD742 KSZ742 LCV742 LMR742 LWN742 MGJ742 MQF742 NAB742 NJX742 NTT742 ODP742 ONL742 OXH742 PHD742 PQZ742 QAV742 QKR742 QUN742 REJ742 ROF742 RYB742 SHX742 SRT742 TBP742 TLL742 TVH742 UFD742 UOZ742 UYV742 VIR742 VSN742 WCJ742 WMF742 WWB742 AP744 JV744 TR744 ADN744 ANJ744 AXF744 BHB744 BQX744 CAT744 CKP744 CUL744 DEH744 DOD744 DXZ744 EHV744 ERR744 FBN744 FLJ744 FVF744 GFB744 GOX744 GYT744 HIP744 HSL744 ICH744 IMD744 IVZ744 JFV744 JPR744 JZN744 KJJ744 KTF744 LDB744 LMX744 LWT744 MGP744 MQL744 NAH744 NKD744 NTZ744 ODV744 ONR744 OXN744 PHJ744 PRF744 QBB744 QKX744 QUT744 REP744 ROL744 RYH744 SID744 SRZ744 TBV744 TLR744 TVN744 UFJ744 UPF744 UZB744 VIX744 VST744 WCP744 WML744 WWH744 JV742 TR742 ADN742 ANJ742 AXF742 BHB742 BQX742 CAT742 CKP742 CUL742 DEH742 DOD742 DXZ742 EHV742 ERR742 FBN742 FLJ742 FVF742 GFB742 GOX742 GYT742 HIP742 HSL742 ICH742 IMD742 IVZ742 JFV742 JPR742 JZN742 KJJ742 KTF742 LDB742 LMX742 LWT742 MGP742 MQL742 NAH742 NKD742 NTZ742 ODV742 ONR742 OXN742 PHJ742 PRF742 QBB742 QKX742 QUT742 REP742 ROL742 RYH742 SID742 SRZ742 TBV742 TLR742 TVN742 UFJ742 UPF742 UZB742 VIX742 VST742 WCP742 WML742 WWH742 AM742 JS742 TO742 ADK742 ANG742 AXC742 BGY742 BQU742 CAQ742 CKM742 CUI742 DEE742 DOA742 DXW742 EHS742 ERO742 FBK742 FLG742 FVC742 GEY742 GOU742 GYQ742 HIM742 HSI742 ICE742 IMA742 IVW742 JFS742 JPO742 JZK742 KJG742 KTC742 LCY742 LMU742 LWQ742 MGM742 MQI742 NAE742 NKA742 NTW742 ODS742 ONO742 OXK742 PHG742 PRC742 QAY742 QKU742 QUQ742 REM742 ROI742 RYE742 SIA742 SRW742 TBS742 TLO742 TVK742 UFG742 UPC742 UYY742 VIU742 VSQ742 WCM742 WMI742 WWE742 KE742 UA742 ADW742 ANS742 AXO742 BHK742 BRG742 CBC742 CKY742 CUU742 DEQ742 DOM742 DYI742 EIE742 ESA742 FBW742 FLS742 FVO742 GFK742 GPG742 GZC742 HIY742 HSU742 ICQ742 IMM742 IWI742 JGE742 JQA742 JZW742 KJS742 KTO742 LDK742 LNG742 LXC742 MGY742 MQU742 NAQ742 NKM742 NUI742 OEE742 OOA742 OXW742 PHS742 PRO742 QBK742 QLG742 QVC742 REY742 ROU742 RYQ742 SIM742 SSI742 TCE742 TMA742 TVW742 UFS742 UPO742 UZK742 VJG742 VTC742 WCY742 WMU742 WWQ742 AV742 KB742 TX742 ADT742 ANP742 AXL742 BHH742 BRD742 CAZ742 CKV742 CUR742 DEN742 DOJ742 DYF742 EIB742 ERX742 FBT742 FLP742 FVL742 GFH742 GPD742 GYZ742 HIV742 HSR742 ICN742 IMJ742 IWF742 JGB742 JPX742 JZT742 KJP742 KTL742 LDH742 LND742 LWZ742 MGV742 MQR742 NAN742 NKJ742 NUF742 OEB742 ONX742 OXT742 PHP742 PRL742 QBH742 QLD742 QUZ742 REV742 ROR742 RYN742 SIJ742 SSF742 TCB742 TLX742 TVT742 UFP742 UPL742 UZH742 VJD742 VSZ742 WCV742 WMR742 WWN742 AS742 JY742 TU742 ADQ742 ANM742 AXI742 BHE742 BRA742 CAW742 CKS742 CUO742 DEK742 DOG742 DYC742 EHY742 ERU742 FBQ742 FLM742 FVI742 GFE742 GPA742 GYW742 HIS742 HSO742 ICK742 IMG742 IWC742 JFY742 JPU742 JZQ742 KJM742 KTI742 LDE742 LNA742 LWW742 MGS742 MQO742 NAK742 NKG742 NUC742 ODY742 ONU742 OXQ742 PHM742 PRI742 QBE742 QLA742 QUW742 RES742 ROO742 RYK742 SIG742 SSC742 TBY742 TLU742 TVQ742 UFM742 UPI742 UZE742 VJA742 VSW742 WCS742 WMO742 WWK742 JM742 TI742 ADE742 ANA742 AWW742 BGS742 BQO742 CAK742 CKG742 CUC742 DDY742 DNU742 DXQ742 EHM742 ERI742 FBE742 FLA742 FUW742 GES742 GOO742 GYK742 HIG742 HSC742 IBY742 ILU742 IVQ742 JFM742 JPI742 JZE742 KJA742 KSW742 LCS742 LMO742 LWK742 MGG742 MQC742 MZY742 NJU742 NTQ742 ODM742 ONI742 OXE742 PHA742 PQW742 QAS742 QKO742 QUK742 REG742 ROC742 RXY742 SHU742 SRQ742 TBM742 TLI742 TVE742 UFA742 UOW742 UYS742 VIO742 VSK742 WCG742 WMC742 SPC739 TL785:TL788 ADH785:ADH788 AND785:AND788 AWZ785:AWZ788 BGV785:BGV788 BQR785:BQR788 CAN785:CAN788 CKJ785:CKJ788 CUF785:CUF788 DEB785:DEB788 DNX785:DNX788 DXT785:DXT788 EHP785:EHP788 ERL785:ERL788 FBH785:FBH788 FLD785:FLD788 FUZ785:FUZ788 GEV785:GEV788 GOR785:GOR788 GYN785:GYN788 HIJ785:HIJ788 HSF785:HSF788 ICB785:ICB788 ILX785:ILX788 IVT785:IVT788 JFP785:JFP788 JPL785:JPL788 JZH785:JZH788 KJD785:KJD788 KSZ785:KSZ788 LCV785:LCV788 LMR785:LMR788 LWN785:LWN788 MGJ785:MGJ788 MQF785:MQF788 NAB785:NAB788 NJX785:NJX788 NTT785:NTT788 ODP785:ODP788 ONL785:ONL788 OXH785:OXH788 PHD785:PHD788 PQZ785:PQZ788 QAV785:QAV788 QKR785:QKR788 QUN785:QUN788 REJ785:REJ788 ROF785:ROF788 RYB785:RYB788 SHX785:SHX788 SRT785:SRT788 TBP785:TBP788 TLL785:TLL788 TVH785:TVH788 UFD785:UFD788 UOZ785:UOZ788 UYV785:UYV788 VIR785:VIR788 VSN785:VSN788 WCJ785:WCJ788 WMF785:WMF788 WWB785:WWB788 JS785:JS788 TO785:TO788 ADK785:ADK788 ANG785:ANG788 AXC785:AXC788 BGY785:BGY788 BQU785:BQU788 CAQ785:CAQ788 CKM785:CKM788 CUI785:CUI788 DEE785:DEE788 DOA785:DOA788 DXW785:DXW788 EHS785:EHS788 ERO785:ERO788 FBK785:FBK788 FLG785:FLG788 FVC785:FVC788 GEY785:GEY788 GOU785:GOU788 GYQ785:GYQ788 HIM785:HIM788 HSI785:HSI788 ICE785:ICE788 IMA785:IMA788 IVW785:IVW788 JFS785:JFS788 JPO785:JPO788 JZK785:JZK788 KJG785:KJG788 KTC785:KTC788 LCY785:LCY788 LMU785:LMU788 LWQ785:LWQ788 MGM785:MGM788 MQI785:MQI788 NAE785:NAE788 NKA785:NKA788 NTW785:NTW788 ODS785:ODS788 ONO785:ONO788 OXK785:OXK788 PHG785:PHG788 PRC785:PRC788 QAY785:QAY788 QKU785:QKU788 QUQ785:QUQ788 REM785:REM788 ROI785:ROI788 RYE785:RYE788 SIA785:SIA788 SRW785:SRW788 TBS785:TBS788 TLO785:TLO788 TVK785:TVK788 UFG785:UFG788 UPC785:UPC788 UYY785:UYY788 VIU785:VIU788 VSQ785:VSQ788 WCM785:WCM788 WMI785:WMI788 WWE785:WWE788 AG786:AG788 JM786:JM788 TI786:TI788 ADE786:ADE788 ANA786:ANA788 AWW786:AWW788 BGS786:BGS788 BQO786:BQO788 CAK786:CAK788 CKG786:CKG788 CUC786:CUC788 DDY786:DDY788 DNU786:DNU788 DXQ786:DXQ788 EHM786:EHM788 ERI786:ERI788 FBE786:FBE788 FLA786:FLA788 FUW786:FUW788 GES786:GES788 GOO786:GOO788 GYK786:GYK788 HIG786:HIG788 HSC786:HSC788 IBY786:IBY788 ILU786:ILU788 IVQ786:IVQ788 JFM786:JFM788 JPI786:JPI788 JZE786:JZE788 KJA786:KJA788 KSW786:KSW788 LCS786:LCS788 LMO786:LMO788 LWK786:LWK788 MGG786:MGG788 MQC786:MQC788 MZY786:MZY788 NJU786:NJU788 NTQ786:NTQ788 ODM786:ODM788 ONI786:ONI788 OXE786:OXE788 PHA786:PHA788 PQW786:PQW788 QAS786:QAS788 QKO786:QKO788 QUK786:QUK788 REG786:REG788 ROC786:ROC788 RXY786:RXY788 SHU786:SHU788 SRQ786:SRQ788 TBM786:TBM788 TLI786:TLI788 TVE786:TVE788 UFA786:UFA788 UOW786:UOW788 UYS786:UYS788 VIO786:VIO788 VSK786:VSK788 WCG786:WCG788 WMC786:WMC788 AG770:AG783 JP770:JP778 TL770:TL778 ADH770:ADH778 AND770:AND778 AWZ770:AWZ778 BGV770:BGV778 BQR770:BQR778 CAN770:CAN778 CKJ770:CKJ778 CUF770:CUF778 DEB770:DEB778 DNX770:DNX778 DXT770:DXT778 EHP770:EHP778 ERL770:ERL778 FBH770:FBH778 FLD770:FLD778 FUZ770:FUZ778 GEV770:GEV778 GOR770:GOR778 GYN770:GYN778 HIJ770:HIJ778 HSF770:HSF778 ICB770:ICB778 ILX770:ILX778 IVT770:IVT778 JFP770:JFP778 JPL770:JPL778 JZH770:JZH778 KJD770:KJD778 KSZ770:KSZ778 LCV770:LCV778 LMR770:LMR778 LWN770:LWN778 MGJ770:MGJ778 MQF770:MQF778 NAB770:NAB778 NJX770:NJX778 NTT770:NTT778 ODP770:ODP778 ONL770:ONL778 OXH770:OXH778 PHD770:PHD778 PQZ770:PQZ778 QAV770:QAV778 QKR770:QKR778 QUN770:QUN778 REJ770:REJ778 ROF770:ROF778 RYB770:RYB778 SHX770:SHX778 SRT770:SRT778 TBP770:TBP778 TLL770:TLL778 TVH770:TVH778 UFD770:UFD778 UOZ770:UOZ778 UYV770:UYV778 VIR770:VIR778 VSN770:VSN778 WCJ770:WCJ778 WMF770:WMF778 WWB770:WWB778 JV770:JV778 TR770:TR778 ADN770:ADN778 ANJ770:ANJ778 AXF770:AXF778 BHB770:BHB778 BQX770:BQX778 CAT770:CAT778 CKP770:CKP778 CUL770:CUL778 DEH770:DEH778 DOD770:DOD778 DXZ770:DXZ778 EHV770:EHV778 ERR770:ERR778 FBN770:FBN778 FLJ770:FLJ778 FVF770:FVF778 GFB770:GFB778 GOX770:GOX778 GYT770:GYT778 HIP770:HIP778 HSL770:HSL778 ICH770:ICH778 IMD770:IMD778 IVZ770:IVZ778 JFV770:JFV778 JPR770:JPR778 JZN770:JZN778 KJJ770:KJJ778 KTF770:KTF778 LDB770:LDB778 LMX770:LMX778 LWT770:LWT778 MGP770:MGP778 MQL770:MQL778 NAH770:NAH778 NKD770:NKD778 NTZ770:NTZ778 ODV770:ODV778 ONR770:ONR778 OXN770:OXN778 PHJ770:PHJ778 PRF770:PRF778 QBB770:QBB778 QKX770:QKX778 QUT770:QUT778 REP770:REP778 ROL770:ROL778 RYH770:RYH778 SID770:SID778 SRZ770:SRZ778 TBV770:TBV778 TLR770:TLR778 TVN770:TVN778 UFJ770:UFJ778 UPF770:UPF778 UZB770:UZB778 VIX770:VIX778 VST770:VST778 WCP770:WCP778 WML770:WML778 WWH770:WWH778 AS771 JY771 TU771 ADQ771 ANM771 AXI771 BHE771 BRA771 CAW771 CKS771 CUO771 DEK771 DOG771 DYC771 EHY771 ERU771 FBQ771 FLM771 FVI771 GFE771 GPA771 GYW771 HIS771 HSO771 ICK771 IMG771 IWC771 JFY771 JPU771 JZQ771 KJM771 KTI771 LDE771 LNA771 LWW771 MGS771 MQO771 NAK771 NKG771 NUC771 ODY771 ONU771 OXQ771 PHM771 PRI771 QBE771 QLA771 QUW771 RES771 ROO771 RYK771 SIG771 SSC771 TBY771 TLU771 TVQ771 UFM771 UPI771 UZE771 VJA771 VSW771 WCS771 WMO771 WWK771 JS770:JS778 TO770:TO778 ADK770:ADK778 ANG770:ANG778 AXC770:AXC778 BGY770:BGY778 BQU770:BQU778 CAQ770:CAQ778 CKM770:CKM778 CUI770:CUI778 DEE770:DEE778 DOA770:DOA778 DXW770:DXW778 EHS770:EHS778 ERO770:ERO778 FBK770:FBK778 FLG770:FLG778 FVC770:FVC778 GEY770:GEY778 GOU770:GOU778 GYQ770:GYQ778 HIM770:HIM778 HSI770:HSI778 ICE770:ICE778 IMA770:IMA778 IVW770:IVW778 JFS770:JFS778 JPO770:JPO778 JZK770:JZK778 KJG770:KJG778 KTC770:KTC778 LCY770:LCY778 LMU770:LMU778 LWQ770:LWQ778 MGM770:MGM778 MQI770:MQI778 NAE770:NAE778 NKA770:NKA778 NTW770:NTW778 ODS770:ODS778 ONO770:ONO778 OXK770:OXK778 PHG770:PHG778 PRC770:PRC778 QAY770:QAY778 QKU770:QKU778 QUQ770:QUQ778 REM770:REM778 ROI770:ROI778 RYE770:RYE778 SIA770:SIA778 SRW770:SRW778 TBS770:TBS778 TLO770:TLO778 TVK770:TVK778 UFG770:UFG778 UPC770:UPC778 UYY770:UYY778 VIU770:VIU778 VSQ770:VSQ778 WCM770:WCM778 WMI770:WMI778 WWE770:WWE778 AS773:AS774 JY773:JY774 TU773:TU774 ADQ773:ADQ774 ANM773:ANM774 AXI773:AXI774 BHE773:BHE774 BRA773:BRA774 CAW773:CAW774 CKS773:CKS774 CUO773:CUO774 DEK773:DEK774 DOG773:DOG774 DYC773:DYC774 EHY773:EHY774 ERU773:ERU774 FBQ773:FBQ774 FLM773:FLM774 FVI773:FVI774 GFE773:GFE774 GPA773:GPA774 GYW773:GYW774 HIS773:HIS774 HSO773:HSO774 ICK773:ICK774 IMG773:IMG774 IWC773:IWC774 JFY773:JFY774 JPU773:JPU774 JZQ773:JZQ774 KJM773:KJM774 KTI773:KTI774 LDE773:LDE774 LNA773:LNA774 LWW773:LWW774 MGS773:MGS774 MQO773:MQO774 NAK773:NAK774 NKG773:NKG774 NUC773:NUC774 ODY773:ODY774 ONU773:ONU774 OXQ773:OXQ774 PHM773:PHM774 PRI773:PRI774 QBE773:QBE774 QLA773:QLA774 QUW773:QUW774 RES773:RES774 ROO773:ROO774 RYK773:RYK774 SIG773:SIG774 SSC773:SSC774 TBY773:TBY774 TLU773:TLU774 TVQ773:TVQ774 UFM773:UFM774 UPI773:UPI774 UZE773:UZE774 VJA773:VJA774 VSW773:VSW774 WCS773:WCS774 WMO773:WMO774 WWK773:WWK774 JP491:JP493 TL491:TL493 ADH491:ADH493 AND491:AND493 AWZ491:AWZ493 BGV491:BGV493 BQR491:BQR493 CAN491:CAN493 CKJ491:CKJ493 CUF491:CUF493 DEB491:DEB493 DNX491:DNX493 DXT491:DXT493 EHP491:EHP493 ERL491:ERL493 FBH491:FBH493 FLD491:FLD493 FUZ491:FUZ493 GEV491:GEV493 GOR491:GOR493 GYN491:GYN493 HIJ491:HIJ493 HSF491:HSF493 ICB491:ICB493 ILX491:ILX493 IVT491:IVT493 JFP491:JFP493 JPL491:JPL493 JZH491:JZH493 KJD491:KJD493 KSZ491:KSZ493 LCV491:LCV493 LMR491:LMR493 LWN491:LWN493 MGJ491:MGJ493 MQF491:MQF493 NAB491:NAB493 NJX491:NJX493 NTT491:NTT493 ODP491:ODP493 ONL491:ONL493 OXH491:OXH493 PHD491:PHD493 PQZ491:PQZ493 QAV491:QAV493 QKR491:QKR493 QUN491:QUN493 REJ491:REJ493 ROF491:ROF493 RYB491:RYB493 SHX491:SHX493 SRT491:SRT493 TBP491:TBP493 TLL491:TLL493 TVH491:TVH493 UFD491:UFD493 UOZ491:UOZ493 UYV491:UYV493 VIR491:VIR493 VSN491:VSN493 WCJ491:WCJ493 WMF491:WMF493 WWB491:WWB493 JM491:JM493 TI491:TI493 ADE491:ADE493 ANA491:ANA493 AWW491:AWW493 BGS491:BGS493 BQO491:BQO493 CAK491:CAK493 CKG491:CKG493 CUC491:CUC493 DDY491:DDY493 DNU491:DNU493 DXQ491:DXQ493 EHM491:EHM493 ERI491:ERI493 FBE491:FBE493 FLA491:FLA493 FUW491:FUW493 GES491:GES493 GOO491:GOO493 GYK491:GYK493 HIG491:HIG493 HSC491:HSC493 IBY491:IBY493 ILU491:ILU493 IVQ491:IVQ493 JFM491:JFM493 JPI491:JPI493 JZE491:JZE493 KJA491:KJA493 KSW491:KSW493 LCS491:LCS493 LMO491:LMO493 LWK491:LWK493 MGG491:MGG493 MQC491:MQC493 MZY491:MZY493 NJU491:NJU493 NTQ491:NTQ493 ODM491:ODM493 ONI491:ONI493 OXE491:OXE493 PHA491:PHA493 PQW491:PQW493 QAS491:QAS493 QKO491:QKO493 QUK491:QUK493 REG491:REG493 ROC491:ROC493 RXY491:RXY493 SHU491:SHU493 SRQ491:SRQ493 TBM491:TBM493 TLI491:TLI493 TVE491:TVE493 UFA491:UFA493 UOW491:UOW493 UYS491:UYS493 VIO491:VIO493 VSK491:VSK493 WCG491:WCG493 WMC491:WMC493 WVY491:WVY493 AM491:AM493 JS491:JS493 TO491:TO493 ADK491:ADK493 ANG491:ANG493 AXC491:AXC493 BGY491:BGY493 BQU491:BQU493 CAQ491:CAQ493 CKM491:CKM493 CUI491:CUI493 DEE491:DEE493 DOA491:DOA493 DXW491:DXW493 EHS491:EHS493 ERO491:ERO493 FBK491:FBK493 FLG491:FLG493 FVC491:FVC493 GEY491:GEY493 GOU491:GOU493 GYQ491:GYQ493 HIM491:HIM493 HSI491:HSI493 ICE491:ICE493 IMA491:IMA493 IVW491:IVW493 JFS491:JFS493 JPO491:JPO493 JZK491:JZK493 KJG491:KJG493 KTC491:KTC493 LCY491:LCY493 LMU491:LMU493 LWQ491:LWQ493 MGM491:MGM493 MQI491:MQI493 NAE491:NAE493 NKA491:NKA493 NTW491:NTW493 ODS491:ODS493 ONO491:ONO493 OXK491:OXK493 PHG491:PHG493 PRC491:PRC493 QAY491:QAY493 QKU491:QKU493 QUQ491:QUQ493 REM491:REM493 ROI491:ROI493 RYE491:RYE493 SIA491:SIA493 SRW491:SRW493 TBS491:TBS493 TLO491:TLO493 TVK491:TVK493 UFG491:UFG493 UPC491:UPC493 UYY491:UYY493 VIU491:VIU493 VSQ491:VSQ493 WCM491:WCM493 WMI491:WMI493 WWE491:WWE493 AP491:AP493 JV491:JV493 TR491:TR493 ADN491:ADN493 ANJ491:ANJ493 AXF491:AXF493 BHB491:BHB493 BQX491:BQX493 CAT491:CAT493 CKP491:CKP493 CUL491:CUL493 DEH491:DEH493 DOD491:DOD493 DXZ491:DXZ493 EHV491:EHV493 ERR491:ERR493 FBN491:FBN493 FLJ491:FLJ493 FVF491:FVF493 GFB491:GFB493 GOX491:GOX493 GYT491:GYT493 HIP491:HIP493 HSL491:HSL493 ICH491:ICH493 IMD491:IMD493 IVZ491:IVZ493 JFV491:JFV493 JPR491:JPR493 JZN491:JZN493 KJJ491:KJJ493 KTF491:KTF493 LDB491:LDB493 LMX491:LMX493 LWT491:LWT493 MGP491:MGP493 MQL491:MQL493 NAH491:NAH493 NKD491:NKD493 NTZ491:NTZ493 ODV491:ODV493 ONR491:ONR493 OXN491:OXN493 PHJ491:PHJ493 PRF491:PRF493 QBB491:QBB493 QKX491:QKX493 QUT491:QUT493 REP491:REP493 ROL491:ROL493 RYH491:RYH493 SID491:SID493 SRZ491:SRZ493 TBV491:TBV493 TLR491:TLR493 TVN491:TVN493 UFJ491:UFJ493 UPF491:UPF493 UZB491:UZB493 VIX491:VIX493 VST491:VST493 WCP491:WCP493 WML491:WML493 AP270:AP271 AG269:AG271 AJ270:AJ271 AM270:AM271 WMC267:WMC271 WCG267:WCG271 VSK267:VSK271 VIO267:VIO271 UYS267:UYS271 UOW267:UOW271 UFA267:UFA271 TVE267:TVE271 TLI267:TLI271 TBM267:TBM271 SRQ267:SRQ271 SHU267:SHU271 RXY267:RXY271 ROC267:ROC271 REG267:REG271 QUK267:QUK271 QKO267:QKO271 QAS267:QAS271 PQW267:PQW271 PHA267:PHA271 OXE267:OXE271 ONI267:ONI271 ODM267:ODM271 NTQ267:NTQ271 NJU267:NJU271 MZY267:MZY271 MQC267:MQC271 MGG267:MGG271 LWK267:LWK271 LMO267:LMO271 LCS267:LCS271 KSW267:KSW271 KJA267:KJA271 JZE267:JZE271 JPI267:JPI271 JFM267:JFM271 IVQ267:IVQ271 ILU267:ILU271 IBY267:IBY271 HSC267:HSC271 HIG267:HIG271 GYK267:GYK271 GOO267:GOO271 GES267:GES271 FUW267:FUW271 FLA267:FLA271 FBE267:FBE271 ERI267:ERI271 EHM267:EHM271 DXQ267:DXQ271 DNU267:DNU271 DDY267:DDY271 CUC267:CUC271 CKG267:CKG271 CAK267:CAK271 BQO267:BQO271 BGS267:BGS271 AWW267:AWW271 ANA267:ANA271 ADE267:ADE271 TI267:TI271 JM267:JM271 WVY267:WVY271 WWB268:WWB271 WMF268:WMF271 WCJ268:WCJ271 VSN268:VSN271 VIR268:VIR271 UYV268:UYV271 UOZ268:UOZ271 UFD268:UFD271 TVH268:TVH271 TLL268:TLL271 TBP268:TBP271 SRT268:SRT271 SHX268:SHX271 RYB268:RYB271 ROF268:ROF271 REJ268:REJ271 QUN268:QUN271 QKR268:QKR271 QAV268:QAV271 PQZ268:PQZ271 PHD268:PHD271 OXH268:OXH271 ONL268:ONL271 ODP268:ODP271 NTT268:NTT271 NJX268:NJX271 NAB268:NAB271 MQF268:MQF271 MGJ268:MGJ271 LWN268:LWN271 LMR268:LMR271 LCV268:LCV271 KSZ268:KSZ271 KJD268:KJD271 JZH268:JZH271 JPL268:JPL271 JFP268:JFP271 IVT268:IVT271 ILX268:ILX271 ICB268:ICB271 HSF268:HSF271 HIJ268:HIJ271 GYN268:GYN271 GOR268:GOR271 GEV268:GEV271 FUZ268:FUZ271 FLD268:FLD271 FBH268:FBH271 ERL268:ERL271 EHP268:EHP271 DXT268:DXT271 DNX268:DNX271 DEB268:DEB271 CUF268:CUF271 CKJ268:CKJ271 CAN268:CAN271 BQR268:BQR271 BGV268:BGV271 AWZ268:AWZ271 AND268:AND271 ADH268:ADH271 TL268:TL271 JP268:JP271 WWE268:WWE271 WMI268:WMI271 WCM268:WCM271 VSQ268:VSQ271 VIU268:VIU271 UYY268:UYY271 UPC268:UPC271 UFG268:UFG271 TVK268:TVK271 TLO268:TLO271 TBS268:TBS271 SRW268:SRW271 SIA268:SIA271 RYE268:RYE271 ROI268:ROI271 REM268:REM271 QUQ268:QUQ271 QKU268:QKU271 QAY268:QAY271 PRC268:PRC271 PHG268:PHG271 OXK268:OXK271 ONO268:ONO271 ODS268:ODS271 NTW268:NTW271 NKA268:NKA271 NAE268:NAE271 MQI268:MQI271 MGM268:MGM271 LWQ268:LWQ271 LMU268:LMU271 LCY268:LCY271 KTC268:KTC271 KJG268:KJG271 JZK268:JZK271 JPO268:JPO271 JFS268:JFS271 IVW268:IVW271 IMA268:IMA271 ICE268:ICE271 HSI268:HSI271 HIM268:HIM271 GYQ268:GYQ271 GOU268:GOU271 GEY268:GEY271 FVC268:FVC271 FLG268:FLG271 FBK268:FBK271 ERO268:ERO271 EHS268:EHS271 DXW268:DXW271 DOA268:DOA271 DEE268:DEE271 CUI268:CUI271 CKM268:CKM271 CAQ268:CAQ271 BQU268:BQU271 BGY268:BGY271 AXC268:AXC271 ANG268:ANG271 ADK268:ADK271 TO268:TO271 JS268:JS271 WWH268:WWH271 WML268:WML271 WCP268:WCP271 VST268:VST271 VIX268:VIX271 UZB268:UZB271 UPF268:UPF271 UFJ268:UFJ271 TVN268:TVN271 TLR268:TLR271 TBV268:TBV271 SRZ268:SRZ271 SID268:SID271 RYH268:RYH271 ROL268:ROL271 REP268:REP271 QUT268:QUT271 QKX268:QKX271 QBB268:QBB271 PRF268:PRF271 PHJ268:PHJ271 OXN268:OXN271 ONR268:ONR271 ODV268:ODV271 NTZ268:NTZ271 NKD268:NKD271 NAH268:NAH271 MQL268:MQL271 MGP268:MGP271 LWT268:LWT271 LMX268:LMX271 LDB268:LDB271 KTF268:KTF271 KJJ268:KJJ271 JZN268:JZN271 JPR268:JPR271 JFV268:JFV271 IVZ268:IVZ271 IMD268:IMD271 ICH268:ICH271 HSL268:HSL271 HIP268:HIP271 GYT268:GYT271 GOX268:GOX271 GFB268:GFB271 FVF268:FVF271 FLJ268:FLJ271 FBN268:FBN271 ERR268:ERR271 EHV268:EHV271 DXZ268:DXZ271 DOD268:DOD271 DEH268:DEH271 CUL268:CUL271 CKP268:CKP271 CAT268:CAT271 BQX268:BQX271 BHB268:BHB271 AXF268:AXF271 ANJ268:ANJ271 ADN268:ADN271 TR268:TR271 JV268:JV271 AP696:AP704 AG742 AG739 GP739 QL739 AAH739 AKD739 ATZ739 BDV739 BNR739 BXN739 CHJ739 CRF739 DBB739 DKX739 DUT739 EEP739 EOL739 EYH739 FID739 FRZ739 GBV739 GLR739 GVN739 HFJ739 HPF739 HZB739 IIX739 IST739 JCP739 JML739 JWH739 KGD739 KPZ739 KZV739 LJR739 LTN739 MDJ739 MNF739 MXB739 NGX739 NQT739 OAP739 OKL739 OUH739 PED739 PNZ739 PXV739 QHR739 QRN739 RBJ739 RLF739 RVB739 SEX739 SOT739 AJ739 GS739 QO739 AAK739 AKG739 AUC739 BDY739 BNU739 BXQ739 CHM739 CRI739 DBE739 DLA739 DUW739 EES739 EOO739 EYK739 FIG739 FSC739 GBY739 GLU739 GVQ739 HFM739 HPI739 HZE739 IJA739 ISW739 JCS739 JMO739 JWK739 KGG739 KQC739 KZY739 LJU739 LTQ739 MDM739 MNI739 MXE739 NHA739 NQW739 OAS739 OKO739 OUK739 PEG739 POC739 PXY739 QHU739 QRQ739 RBM739 RLI739 RVE739 SFA739 SOW739 AM739 GV739 QR739 AAN739 AKJ739 AUF739 BEB739 BNX739 BXT739 CHP739 CRL739 DBH739 DLD739 DUZ739 EEV739 EOR739 EYN739 FIJ739 FSF739 GCB739 GLX739 GVT739 HFP739 HPL739 HZH739 IJD739 ISZ739 JCV739 JMR739 JWN739 KGJ739 KQF739 LAB739 LJX739 LTT739 MDP739 MNL739 MXH739 NHD739 NQZ739 OAV739 OKR739 OUN739 PEJ739 POF739 PYB739 QHX739 QRT739 RBP739 RLL739 RVH739 SFD739 SOZ739 AP739 GY739 QU739 AAQ739 AKM739 AUI739 BEE739 BOA739 BXW739 CHS739 CRO739 DBK739 DLG739 DVC739 EEY739 EOU739 EYQ739 FIM739 FSI739 GCE739 GMA739 GVW739 HFS739 HPO739 HZK739 IJG739 ITC739 JCY739 JMU739 JWQ739 KGM739 KQI739 LAE739 LKA739 LTW739 MDS739 MNO739 MXK739 NHG739 NRC739 OAY739 OKU739 OUQ739 PEM739 POI739 PYE739 QIA739 QRW739 RBS739 RLO739 RVK739 SFG739 AJ783 AM783 AG9:AG38 WVY9:WVY10 WMC9:WMC10 WCG9:WCG10 VSK9:VSK10 VIO9:VIO10 UYS9:UYS10 UOW9:UOW10 UFA9:UFA10 TVE9:TVE10 TLI9:TLI10 TBM9:TBM10 SRQ9:SRQ10 SHU9:SHU10 RXY9:RXY10 ROC9:ROC10 REG9:REG10 QUK9:QUK10 QKO9:QKO10 QAS9:QAS10 PQW9:PQW10 PHA9:PHA10 OXE9:OXE10 ONI9:ONI10 ODM9:ODM10 NTQ9:NTQ10 NJU9:NJU10 MZY9:MZY10 MQC9:MQC10 MGG9:MGG10 LWK9:LWK10 LMO9:LMO10 LCS9:LCS10 KSW9:KSW10 KJA9:KJA10 JZE9:JZE10 JPI9:JPI10 JFM9:JFM10 IVQ9:IVQ10 ILU9:ILU10 IBY9:IBY10 HSC9:HSC10 HIG9:HIG10 GYK9:GYK10 GOO9:GOO10 GES9:GES10 FUW9:FUW10 FLA9:FLA10 FBE9:FBE10 ERI9:ERI10 EHM9:EHM10 DXQ9:DXQ10 DNU9:DNU10 DDY9:DDY10 CUC9:CUC10 CKG9:CKG10 CAK9:CAK10 BQO9:BQO10 BGS9:BGS10 AWW9:AWW10 ANA9:ANA10 ADE9:ADE10 TI9:TI10 JM9:JM10 AM11:AM37 KI11:KI37 UE11:UE37 AEA11:AEA37 ANW11:ANW37 AXS11:AXS37 BHO11:BHO37 BRK11:BRK37 CBG11:CBG37 CLC11:CLC37 CUY11:CUY37 DEU11:DEU37 DOQ11:DOQ37 DYM11:DYM37 EII11:EII37 ESE11:ESE37 FCA11:FCA37 FLW11:FLW37 FVS11:FVS37 GFO11:GFO37 GPK11:GPK37 GZG11:GZG37 HJC11:HJC37 HSY11:HSY37 ICU11:ICU37 IMQ11:IMQ37 IWM11:IWM37 JGI11:JGI37 JQE11:JQE37 KAA11:KAA37 KJW11:KJW37 KTS11:KTS37 LDO11:LDO37 LNK11:LNK37 LXG11:LXG37 MHC11:MHC37 MQY11:MQY37 NAU11:NAU37 NKQ11:NKQ37 NUM11:NUM37 OEI11:OEI37 OOE11:OOE37 OYA11:OYA37 PHW11:PHW37 PRS11:PRS37 QBO11:QBO37 QLK11:QLK37 QVG11:QVG37 RFC11:RFC37 ROY11:ROY37 RYU11:RYU37 SIQ11:SIQ37 SSM11:SSM37 TCI11:TCI37 TME11:TME37 TWA11:TWA37 UFW11:UFW37 UPS11:UPS37 UZO11:UZO37 VJK11:VJK37 VTG11:VTG37 WDC11:WDC37 WMY11:WMY37 WWU11:WWU37 AP11:AP28 KL11:KL28 UH11:UH28 AED11:AED28 ANZ11:ANZ28 AXV11:AXV28 BHR11:BHR28 BRN11:BRN28 CBJ11:CBJ28 CLF11:CLF28 CVB11:CVB28 DEX11:DEX28 DOT11:DOT28 DYP11:DYP28 EIL11:EIL28 ESH11:ESH28 FCD11:FCD28 FLZ11:FLZ28 FVV11:FVV28 GFR11:GFR28 GPN11:GPN28 GZJ11:GZJ28 HJF11:HJF28 HTB11:HTB28 ICX11:ICX28 IMT11:IMT28 IWP11:IWP28 JGL11:JGL28 JQH11:JQH28 KAD11:KAD28 KJZ11:KJZ28 KTV11:KTV28 LDR11:LDR28 LNN11:LNN28 LXJ11:LXJ28 MHF11:MHF28 MRB11:MRB28 NAX11:NAX28 NKT11:NKT28 NUP11:NUP28 OEL11:OEL28 OOH11:OOH28 OYD11:OYD28 PHZ11:PHZ28 PRV11:PRV28 QBR11:QBR28 QLN11:QLN28 QVJ11:QVJ28 RFF11:RFF28 RPB11:RPB28 RYX11:RYX28 SIT11:SIT28 SSP11:SSP28 TCL11:TCL28 TMH11:TMH28 TWD11:TWD28 UFZ11:UFZ28 UPV11:UPV28 UZR11:UZR28 VJN11:VJN28 VTJ11:VTJ28 WDF11:WDF28 WNB11:WNB28 WWX11:WWX28 KC11:KC38 TY11:TY38 ADU11:ADU38 ANQ11:ANQ38 AXM11:AXM38 BHI11:BHI38 BRE11:BRE38 CBA11:CBA38 CKW11:CKW38 CUS11:CUS38 DEO11:DEO38 DOK11:DOK38 DYG11:DYG38 EIC11:EIC38 ERY11:ERY38 FBU11:FBU38 FLQ11:FLQ38 FVM11:FVM38 GFI11:GFI38 GPE11:GPE38 GZA11:GZA38 HIW11:HIW38 HSS11:HSS38 ICO11:ICO38 IMK11:IMK38 IWG11:IWG38 JGC11:JGC38 JPY11:JPY38 JZU11:JZU38 KJQ11:KJQ38 KTM11:KTM38 LDI11:LDI38 LNE11:LNE38 LXA11:LXA38 MGW11:MGW38 MQS11:MQS38 NAO11:NAO38 NKK11:NKK38 NUG11:NUG38 OEC11:OEC38 ONY11:ONY38 OXU11:OXU38 PHQ11:PHQ38 PRM11:PRM38 QBI11:QBI38 QLE11:QLE38 QVA11:QVA38 REW11:REW38 ROS11:ROS38 RYO11:RYO38 SIK11:SIK38 SSG11:SSG38 TCC11:TCC38 TLY11:TLY38 TVU11:TVU38 UFQ11:UFQ38 UPM11:UPM38 UZI11:UZI38 VJE11:VJE38 VTA11:VTA38 WCW11:WCW38 WMS11:WMS38 WWO11:WWO38 AJ11:AJ37 KF11:KF37 UB11:UB37 ADX11:ADX37 ANT11:ANT37 AXP11:AXP37 BHL11:BHL37 BRH11:BRH37 CBD11:CBD37 CKZ11:CKZ37 CUV11:CUV37 DER11:DER37 DON11:DON37 DYJ11:DYJ37 EIF11:EIF37 ESB11:ESB37 FBX11:FBX37 FLT11:FLT37 FVP11:FVP37 GFL11:GFL37 GPH11:GPH37 GZD11:GZD37 HIZ11:HIZ37 HSV11:HSV37 ICR11:ICR37 IMN11:IMN37 IWJ11:IWJ37 JGF11:JGF37 JQB11:JQB37 JZX11:JZX37 KJT11:KJT37 KTP11:KTP37 LDL11:LDL37 LNH11:LNH37 LXD11:LXD37 MGZ11:MGZ37 MQV11:MQV37 NAR11:NAR37 NKN11:NKN37 NUJ11:NUJ37 OEF11:OEF37 OOB11:OOB37 OXX11:OXX37 PHT11:PHT37 PRP11:PRP37 QBL11:QBL37 QLH11:QLH37 QVD11:QVD37 REZ11:REZ37 ROV11:ROV37 RYR11:RYR37 SIN11:SIN37 SSJ11:SSJ37 TCF11:TCF37 TMB11:TMB37 TVX11:TVX37 UFT11:UFT37 UPP11:UPP37 UZL11:UZL37 VJH11:VJH37 VTD11:VTD37 WCZ11:WCZ37 WMV11:WMV37 WWR11:WWR37 AP30:AP37 KL30:KL37 UH30:UH37 AED30:AED37 ANZ30:ANZ37 AXV30:AXV37 BHR30:BHR37 BRN30:BRN37 CBJ30:CBJ37 CLF30:CLF37 CVB30:CVB37 DEX30:DEX37 DOT30:DOT37 DYP30:DYP37 EIL30:EIL37 ESH30:ESH37 FCD30:FCD37 FLZ30:FLZ37 FVV30:FVV37 GFR30:GFR37 GPN30:GPN37 GZJ30:GZJ37 HJF30:HJF37 HTB30:HTB37 ICX30:ICX37 IMT30:IMT37 IWP30:IWP37 JGL30:JGL37 JQH30:JQH37 KAD30:KAD37 KJZ30:KJZ37 KTV30:KTV37 LDR30:LDR37 LNN30:LNN37 LXJ30:LXJ37 MHF30:MHF37 MRB30:MRB37 NAX30:NAX37 NKT30:NKT37 NUP30:NUP37 OEL30:OEL37 OOH30:OOH37 OYD30:OYD37 PHZ30:PHZ37 PRV30:PRV37 QBR30:QBR37 QLN30:QLN37 QVJ30:QVJ37 RFF30:RFF37 RPB30:RPB37 RYX30:RYX37 SIT30:SIT37 SSP30:SSP37 TCL30:TCL37 TMH30:TMH37 TWD30:TWD37 UFZ30:UFZ37 UPV30:UPV37 UZR30:UZR37 VJN30:VJN37 VTJ30:VTJ37 WDF30:WDF37 WNB30:WNB37 WWX30:WWX37 AM130:AM221 KI130:KI221 UE130:UE221 AEA130:AEA221 ANW130:ANW221 AXS130:AXS221 BHO130:BHO221 BRK130:BRK221 CBG130:CBG221 CLC130:CLC221 CUY130:CUY221 DEU130:DEU221 DOQ130:DOQ221 DYM130:DYM221 EII130:EII221 ESE130:ESE221 FCA130:FCA221 FLW130:FLW221 FVS130:FVS221 GFO130:GFO221 GPK130:GPK221 GZG130:GZG221 HJC130:HJC221 HSY130:HSY221 ICU130:ICU221 IMQ130:IMQ221 IWM130:IWM221 JGI130:JGI221 JQE130:JQE221 KAA130:KAA221 KJW130:KJW221 KTS130:KTS221 LDO130:LDO221 LNK130:LNK221 LXG130:LXG221 MHC130:MHC221 MQY130:MQY221 NAU130:NAU221 NKQ130:NKQ221 NUM130:NUM221 OEI130:OEI221 OOE130:OOE221 OYA130:OYA221 PHW130:PHW221 PRS130:PRS221 QBO130:QBO221 QLK130:QLK221 QVG130:QVG221 RFC130:RFC221 ROY130:ROY221 RYU130:RYU221 SIQ130:SIQ221 SSM130:SSM221 TCI130:TCI221 TME130:TME221 TWA130:TWA221 UFW130:UFW221 UPS130:UPS221 UZO130:UZO221 VJK130:VJK221 VTG130:VTG221 WDC130:WDC221 WMY130:WMY221 WWU130:WWU221 AP130:AP221 KL130:KL221 UH130:UH221 AED130:AED221 ANZ130:ANZ221 AXV130:AXV221 BHR130:BHR221 BRN130:BRN221 CBJ130:CBJ221 CLF130:CLF221 CVB130:CVB221 DEX130:DEX221 DOT130:DOT221 DYP130:DYP221 EIL130:EIL221 ESH130:ESH221 FCD130:FCD221 FLZ130:FLZ221 FVV130:FVV221 GFR130:GFR221 GPN130:GPN221 GZJ130:GZJ221 HJF130:HJF221 HTB130:HTB221 ICX130:ICX221 IMT130:IMT221 IWP130:IWP221 JGL130:JGL221 JQH130:JQH221 KAD130:KAD221 KJZ130:KJZ221 KTV130:KTV221 LDR130:LDR221 LNN130:LNN221 LXJ130:LXJ221 MHF130:MHF221 MRB130:MRB221 NAX130:NAX221 NKT130:NKT221 NUP130:NUP221 OEL130:OEL221 OOH130:OOH221 OYD130:OYD221 PHZ130:PHZ221 PRV130:PRV221 QBR130:QBR221 QLN130:QLN221 QVJ130:QVJ221 RFF130:RFF221 RPB130:RPB221 RYX130:RYX221 SIT130:SIT221 SSP130:SSP221 TCL130:TCL221 TMH130:TMH221 TWD130:TWD221 UFZ130:UFZ221 UPV130:UPV221 UZR130:UZR221 VJN130:VJN221 VTJ130:VTJ221 WDF130:WDF221 WNB130:WNB221 WWX130:WWX221 AG130:AG221 KC130:KC221 TY130:TY221 ADU130:ADU221 ANQ130:ANQ221 AXM130:AXM221 BHI130:BHI221 BRE130:BRE221 CBA130:CBA221 CKW130:CKW221 CUS130:CUS221 DEO130:DEO221 DOK130:DOK221 DYG130:DYG221 EIC130:EIC221 ERY130:ERY221 FBU130:FBU221 FLQ130:FLQ221 FVM130:FVM221 GFI130:GFI221 GPE130:GPE221 GZA130:GZA221 HIW130:HIW221 HSS130:HSS221 ICO130:ICO221 IMK130:IMK221 IWG130:IWG221 JGC130:JGC221 JPY130:JPY221 JZU130:JZU221 KJQ130:KJQ221 KTM130:KTM221 LDI130:LDI221 LNE130:LNE221 LXA130:LXA221 MGW130:MGW221 MQS130:MQS221 NAO130:NAO221 NKK130:NKK221 NUG130:NUG221 OEC130:OEC221 ONY130:ONY221 OXU130:OXU221 PHQ130:PHQ221 PRM130:PRM221 QBI130:QBI221 QLE130:QLE221 QVA130:QVA221 REW130:REW221 ROS130:ROS221 RYO130:RYO221 SIK130:SIK221 SSG130:SSG221 TCC130:TCC221 TLY130:TLY221 TVU130:TVU221 UFQ130:UFQ221 UPM130:UPM221 UZI130:UZI221 VJE130:VJE221 VTA130:VTA221 WCW130:WCW221 WMS130:WMS221 WWO130:WWO221 AJ130:AJ221 KF130:KF221 UB130:UB221 ADX130:ADX221 ANT130:ANT221 AXP130:AXP221 BHL130:BHL221 BRH130:BRH221 CBD130:CBD221 CKZ130:CKZ221 CUV130:CUV221 DER130:DER221 DON130:DON221 DYJ130:DYJ221 EIF130:EIF221 ESB130:ESB221 FBX130:FBX221 FLT130:FLT221 FVP130:FVP221 GFL130:GFL221 GPH130:GPH221 GZD130:GZD221 HIZ130:HIZ221 HSV130:HSV221 ICR130:ICR221 IMN130:IMN221 IWJ130:IWJ221 JGF130:JGF221 JQB130:JQB221 JZX130:JZX221 KJT130:KJT221 KTP130:KTP221 LDL130:LDL221 LNH130:LNH221 LXD130:LXD221 MGZ130:MGZ221 MQV130:MQV221 NAR130:NAR221 NKN130:NKN221 NUJ130:NUJ221 OEF130:OEF221 OOB130:OOB221 OXX130:OXX221 PHT130:PHT221 PRP130:PRP221 QBL130:QBL221 QLH130:QLH221 QVD130:QVD221 REZ130:REZ221 ROV130:ROV221 RYR130:RYR221 SIN130:SIN221 SSJ130:SSJ221 TCF130:TCF221 TMB130:TMB221 TVX130:TVX221 UFT130:UFT221 UPP130:UPP221 UZL130:UZL221 VJH130:VJH221 VTD130:VTD221 WCZ130:WCZ221 WMV130:WMV221 WWR130:WWR221 KI276:KI279 UE276:UE279 AEA276:AEA279 ANW276:ANW279 AXS276:AXS279 BHO276:BHO279 BRK276:BRK279 CBG276:CBG279 CLC276:CLC279 CUY276:CUY279 DEU276:DEU279 DOQ276:DOQ279 DYM276:DYM279 EII276:EII279 ESE276:ESE279 FCA276:FCA279 FLW276:FLW279 FVS276:FVS279 GFO276:GFO279 GPK276:GPK279 GZG276:GZG279 HJC276:HJC279 HSY276:HSY279 ICU276:ICU279 IMQ276:IMQ279 IWM276:IWM279 JGI276:JGI279 JQE276:JQE279 KAA276:KAA279 KJW276:KJW279 KTS276:KTS279 LDO276:LDO279 LNK276:LNK279 LXG276:LXG279 MHC276:MHC279 MQY276:MQY279 NAU276:NAU279 NKQ276:NKQ279 NUM276:NUM279 OEI276:OEI279 OOE276:OOE279 OYA276:OYA279 PHW276:PHW279 PRS276:PRS279 QBO276:QBO279 QLK276:QLK279 QVG276:QVG279 RFC276:RFC279 ROY276:ROY279 RYU276:RYU279 SIQ276:SIQ279 SSM276:SSM279 TCI276:TCI279 TME276:TME279 TWA276:TWA279 UFW276:UFW279 UPS276:UPS279 UZO276:UZO279 VJK276:VJK279 VTG276:VTG279 WDC276:WDC279 WMY276:WMY279 WWU276:WWU279 KC276:KC279 TY276:TY279 ADU276:ADU279 ANQ276:ANQ279 AXM276:AXM279 BHI276:BHI279 BRE276:BRE279 CBA276:CBA279 CKW276:CKW279 CUS276:CUS279 DEO276:DEO279 DOK276:DOK279 DYG276:DYG279 EIC276:EIC279 ERY276:ERY279 FBU276:FBU279 FLQ276:FLQ279 FVM276:FVM279 GFI276:GFI279 GPE276:GPE279 GZA276:GZA279 HIW276:HIW279 HSS276:HSS279 ICO276:ICO279 IMK276:IMK279 IWG276:IWG279 JGC276:JGC279 JPY276:JPY279 JZU276:JZU279 KJQ276:KJQ279 KTM276:KTM279 LDI276:LDI279 LNE276:LNE279 LXA276:LXA279 MGW276:MGW279 MQS276:MQS279 NAO276:NAO279 NKK276:NKK279 NUG276:NUG279 OEC276:OEC279 ONY276:ONY279 OXU276:OXU279 PHQ276:PHQ279 PRM276:PRM279 QBI276:QBI279 QLE276:QLE279 QVA276:QVA279 REW276:REW279 ROS276:ROS279 RYO276:RYO279 SIK276:SIK279 SSG276:SSG279 TCC276:TCC279 TLY276:TLY279 TVU276:TVU279 UFQ276:UFQ279 UPM276:UPM279 UZI276:UZI279 VJE276:VJE279 VTA276:VTA279 WCW276:WCW279 WMS276:WMS279 WWO276:WWO279 KL276:KL279 UH276:UH279 AED276:AED279 ANZ276:ANZ279 AXV276:AXV279 BHR276:BHR279 BRN276:BRN279 CBJ276:CBJ279 CLF276:CLF279 CVB276:CVB279 DEX276:DEX279 DOT276:DOT279 DYP276:DYP279 EIL276:EIL279 ESH276:ESH279 FCD276:FCD279 FLZ276:FLZ279 FVV276:FVV279 GFR276:GFR279 GPN276:GPN279 GZJ276:GZJ279 HJF276:HJF279 HTB276:HTB279 ICX276:ICX279 IMT276:IMT279 IWP276:IWP279 JGL276:JGL279 JQH276:JQH279 KAD276:KAD279 KJZ276:KJZ279 KTV276:KTV279 LDR276:LDR279 LNN276:LNN279 LXJ276:LXJ279 MHF276:MHF279 MRB276:MRB279 NAX276:NAX279 NKT276:NKT279 NUP276:NUP279 OEL276:OEL279 OOH276:OOH279 OYD276:OYD279 PHZ276:PHZ279 PRV276:PRV279 QBR276:QBR279 QLN276:QLN279 QVJ276:QVJ279 RFF276:RFF279 RPB276:RPB279 RYX276:RYX279 SIT276:SIT279 SSP276:SSP279 TCL276:TCL279 TMH276:TMH279 TWD276:TWD279 UFZ276:UFZ279 UPV276:UPV279 UZR276:UZR279 VJN276:VJN279 VTJ276:VTJ279 WDF276:WDF279 WNB276:WNB279 WWX276:WWX279 KF276:KF279 UB276:UB279 ADX276:ADX279 ANT276:ANT279 AXP276:AXP279 BHL276:BHL279 BRH276:BRH279 CBD276:CBD279 CKZ276:CKZ279 CUV276:CUV279 DER276:DER279 DON276:DON279 DYJ276:DYJ279 EIF276:EIF279 ESB276:ESB279 FBX276:FBX279 FLT276:FLT279 FVP276:FVP279 GFL276:GFL279 GPH276:GPH279 GZD276:GZD279 HIZ276:HIZ279 HSV276:HSV279 ICR276:ICR279 IMN276:IMN279 IWJ276:IWJ279 JGF276:JGF279 JQB276:JQB279 JZX276:JZX279 KJT276:KJT279 KTP276:KTP279 LDL276:LDL279 LNH276:LNH279 LXD276:LXD279 MGZ276:MGZ279 MQV276:MQV279 NAR276:NAR279 NKN276:NKN279 NUJ276:NUJ279 OEF276:OEF279 OOB276:OOB279 OXX276:OXX279 PHT276:PHT279 PRP276:PRP279 QBL276:QBL279 QLH276:QLH279 QVD276:QVD279 REZ276:REZ279 ROV276:ROV279 RYR276:RYR279 SIN276:SIN279 SSJ276:SSJ279 TCF276:TCF279 TMB276:TMB279 TVX276:TVX279 UFT276:UFT279 UPP276:UPP279 UZL276:UZL279 VJH276:VJH279 VTD276:VTD279 WCZ276:WCZ279 WMV276:WMV279 WWR276:WWR279 AM276:AM280 AP276:AP280 AG276:AG280 WWH694:WWH695 WML694:WML695 WCP694:WCP695 VST694:VST695 VIX694:VIX695 UZB694:UZB695 UPF694:UPF695 UFJ694:UFJ695 TVN694:TVN695 TLR694:TLR695 TBV694:TBV695 SRZ694:SRZ695 SID694:SID695 RYH694:RYH695 ROL694:ROL695 REP694:REP695 QUT694:QUT695 QKX694:QKX695 QBB694:QBB695 PRF694:PRF695 PHJ694:PHJ695 OXN694:OXN695 ONR694:ONR695 ODV694:ODV695 NTZ694:NTZ695 NKD694:NKD695 NAH694:NAH695 MQL694:MQL695 MGP694:MGP695 LWT694:LWT695 LMX694:LMX695 LDB694:LDB695 KTF694:KTF695 KJJ694:KJJ695 JZN694:JZN695 JPR694:JPR695 JFV694:JFV695 IVZ694:IVZ695 IMD694:IMD695 ICH694:ICH695 HSL694:HSL695 HIP694:HIP695 GYT694:GYT695 GOX694:GOX695 GFB694:GFB695 FVF694:FVF695 FLJ694:FLJ695 FBN694:FBN695 ERR694:ERR695 EHV694:EHV695 DXZ694:DXZ695 DOD694:DOD695 DEH694:DEH695 CUL694:CUL695 CKP694:CKP695 CAT694:CAT695 BQX694:BQX695 BHB694:BHB695 AXF694:AXF695 ANJ694:ANJ695 ADN694:ADN695 TR694:TR695 JV694:JV695 WWB694:WWB695 WMF694:WMF695 WCJ694:WCJ695 VSN694:VSN695 VIR694:VIR695 UYV694:UYV695 UOZ694:UOZ695 UFD694:UFD695 TVH694:TVH695 TLL694:TLL695 TBP694:TBP695 SRT694:SRT695 SHX694:SHX695 RYB694:RYB695 ROF694:ROF695 REJ694:REJ695 QUN694:QUN695 QKR694:QKR695 QAV694:QAV695 PQZ694:PQZ695 PHD694:PHD695 OXH694:OXH695 ONL694:ONL695 ODP694:ODP695 NTT694:NTT695 NJX694:NJX695 NAB694:NAB695 MQF694:MQF695 MGJ694:MGJ695 LWN694:LWN695 LMR694:LMR695 LCV694:LCV695 KSZ694:KSZ695 KJD694:KJD695 JZH694:JZH695 JPL694:JPL695 JFP694:JFP695 IVT694:IVT695 ILX694:ILX695 ICB694:ICB695 HSF694:HSF695 HIJ694:HIJ695 GYN694:GYN695 GOR694:GOR695 GEV694:GEV695 FUZ694:FUZ695 FLD694:FLD695 FBH694:FBH695 ERL694:ERL695 EHP694:EHP695 DXT694:DXT695 DNX694:DNX695 DEB694:DEB695 CUF694:CUF695 CKJ694:CKJ695 CAN694:CAN695 BQR694:BQR695 BGV694:BGV695 AWZ694:AWZ695 AND694:AND695 ADH694:ADH695 TL694:TL695 JP694:JP695 WVY694:WVY695 WMC694:WMC695 WCG694:WCG695 VSK694:VSK695 VIO694:VIO695 UYS694:UYS695 UOW694:UOW695 UFA694:UFA695 TVE694:TVE695 TLI694:TLI695 TBM694:TBM695 SRQ694:SRQ695 SHU694:SHU695 RXY694:RXY695 ROC694:ROC695 REG694:REG695 QUK694:QUK695 QKO694:QKO695 QAS694:QAS695 PQW694:PQW695 PHA694:PHA695 OXE694:OXE695 ONI694:ONI695 ODM694:ODM695 NTQ694:NTQ695 NJU694:NJU695 MZY694:MZY695 MQC694:MQC695 MGG694:MGG695 LWK694:LWK695 LMO694:LMO695 LCS694:LCS695 KSW694:KSW695 KJA694:KJA695 JZE694:JZE695 JPI694:JPI695 JFM694:JFM695 IVQ694:IVQ695 ILU694:ILU695 IBY694:IBY695 HSC694:HSC695 HIG694:HIG695 GYK694:GYK695 GOO694:GOO695 GES694:GES695 FUW694:FUW695 FLA694:FLA695 FBE694:FBE695 ERI694:ERI695 EHM694:EHM695 DXQ694:DXQ695 DNU694:DNU695 DDY694:DDY695 CUC694:CUC695 CKG694:CKG695 CAK694:CAK695 BQO694:BQO695 BGS694:BGS695 AWW694:AWW695 ANA694:ANA695 ADE694:ADE695 TI694:TI695 JM694:JM695 WWE694:WWE695 WMI694:WMI695 WCM694:WCM695 VSQ694:VSQ695 VIU694:VIU695 UYY694:UYY695 UPC694:UPC695 UFG694:UFG695 TVK694:TVK695 TLO694:TLO695 TBS694:TBS695 SRW694:SRW695 SIA694:SIA695 RYE694:RYE695 ROI694:ROI695 REM694:REM695 QUQ694:QUQ695 QKU694:QKU695 QAY694:QAY695 PRC694:PRC695 PHG694:PHG695 OXK694:OXK695 ONO694:ONO695 ODS694:ODS695 NTW694:NTW695 NKA694:NKA695 NAE694:NAE695 MQI694:MQI695 MGM694:MGM695 LWQ694:LWQ695 LMU694:LMU695 LCY694:LCY695 KTC694:KTC695 KJG694:KJG695 JZK694:JZK695 JPO694:JPO695 JFS694:JFS695 IVW694:IVW695 IMA694:IMA695 ICE694:ICE695 HSI694:HSI695 HIM694:HIM695 GYQ694:GYQ695 GOU694:GOU695 GEY694:GEY695 FVC694:FVC695 FLG694:FLG695 FBK694:FBK695 ERO694:ERO695 EHS694:EHS695 DXW694:DXW695 DOA694:DOA695 DEE694:DEE695 CUI694:CUI695 CKM694:CKM695 CAQ694:CAQ695 BQU694:BQU695 BGY694:BGY695 AXC694:AXC695 ANG694:ANG695 ADK694:ADK695 TO694:TO695 JS694:JS695 KF703:KF704 UB703:UB704 ADX703:ADX704 ANT703:ANT704 AXP703:AXP704 BHL703:BHL704 BRH703:BRH704 CBD703:CBD704 CKZ703:CKZ704 CUV703:CUV704 DER703:DER704 DON703:DON704 DYJ703:DYJ704 EIF703:EIF704 ESB703:ESB704 FBX703:FBX704 FLT703:FLT704 FVP703:FVP704 GFL703:GFL704 GPH703:GPH704 GZD703:GZD704 HIZ703:HIZ704 HSV703:HSV704 ICR703:ICR704 IMN703:IMN704 IWJ703:IWJ704 JGF703:JGF704 JQB703:JQB704 JZX703:JZX704 KJT703:KJT704 KTP703:KTP704 LDL703:LDL704 LNH703:LNH704 LXD703:LXD704 MGZ703:MGZ704 MQV703:MQV704 NAR703:NAR704 NKN703:NKN704 NUJ703:NUJ704 OEF703:OEF704 OOB703:OOB704 OXX703:OXX704 PHT703:PHT704 PRP703:PRP704 QBL703:QBL704 QLH703:QLH704 QVD703:QVD704 REZ703:REZ704 ROV703:ROV704 RYR703:RYR704 SIN703:SIN704 SSJ703:SSJ704 TCF703:TCF704 TMB703:TMB704 TVX703:TVX704 UFT703:UFT704 UPP703:UPP704 UZL703:UZL704 VJH703:VJH704 VTD703:VTD704 WCZ703:WCZ704 WMV703:WMV704 WWR703:WWR704 KC700:KC704 TY700:TY704 ADU700:ADU704 ANQ700:ANQ704 AXM700:AXM704 BHI700:BHI704 BRE700:BRE704 CBA700:CBA704 CKW700:CKW704 CUS700:CUS704 DEO700:DEO704 DOK700:DOK704 DYG700:DYG704 EIC700:EIC704 ERY700:ERY704 FBU700:FBU704 FLQ700:FLQ704 FVM700:FVM704 GFI700:GFI704 GPE700:GPE704 GZA700:GZA704 HIW700:HIW704 HSS700:HSS704 ICO700:ICO704 IMK700:IMK704 IWG700:IWG704 JGC700:JGC704 JPY700:JPY704 JZU700:JZU704 KJQ700:KJQ704 KTM700:KTM704 LDI700:LDI704 LNE700:LNE704 LXA700:LXA704 MGW700:MGW704 MQS700:MQS704 NAO700:NAO704 NKK700:NKK704 NUG700:NUG704 OEC700:OEC704 ONY700:ONY704 OXU700:OXU704 PHQ700:PHQ704 PRM700:PRM704 QBI700:QBI704 QLE700:QLE704 QVA700:QVA704 REW700:REW704 ROS700:ROS704 RYO700:RYO704 SIK700:SIK704 SSG700:SSG704 TCC700:TCC704 TLY700:TLY704 TVU700:TVU704 UFQ700:UFQ704 UPM700:UPM704 UZI700:UZI704 VJE700:VJE704 VTA700:VTA704 WCW700:WCW704 WMS700:WMS704 WWO700:WWO704 KL696:KL704 UH696:UH704 AED696:AED704 ANZ696:ANZ704 AXV696:AXV704 BHR696:BHR704 BRN696:BRN704 CBJ696:CBJ704 CLF696:CLF704 CVB696:CVB704 DEX696:DEX704 DOT696:DOT704 DYP696:DYP704 EIL696:EIL704 ESH696:ESH704 FCD696:FCD704 FLZ696:FLZ704 FVV696:FVV704 GFR696:GFR704 GPN696:GPN704 GZJ696:GZJ704 HJF696:HJF704 HTB696:HTB704 ICX696:ICX704 IMT696:IMT704 IWP696:IWP704 JGL696:JGL704 JQH696:JQH704 KAD696:KAD704 KJZ696:KJZ704 KTV696:KTV704 LDR696:LDR704 LNN696:LNN704 LXJ696:LXJ704 MHF696:MHF704 MRB696:MRB704 NAX696:NAX704 NKT696:NKT704 NUP696:NUP704 OEL696:OEL704 OOH696:OOH704 OYD696:OYD704 PHZ696:PHZ704 PRV696:PRV704 QBR696:QBR704 QLN696:QLN704 QVJ696:QVJ704 RFF696:RFF704 RPB696:RPB704 RYX696:RYX704 SIT696:SIT704 SSP696:SSP704 TCL696:TCL704 TMH696:TMH704 TWD696:TWD704 UFZ696:UFZ704 UPV696:UPV704 UZR696:UZR704 VJN696:VJN704 VTJ696:VTJ704 WDF696:WDF704 WNB696:WNB704 WWX696:WWX704 AJ696:AJ699 KF696:KF699 UB696:UB699 ADX696:ADX699 ANT696:ANT699 AXP696:AXP699 BHL696:BHL699 BRH696:BRH699 CBD696:CBD699 CKZ696:CKZ699 CUV696:CUV699 DER696:DER699 DON696:DON699 DYJ696:DYJ699 EIF696:EIF699 ESB696:ESB699 FBX696:FBX699 FLT696:FLT699 FVP696:FVP699 GFL696:GFL699 GPH696:GPH699 GZD696:GZD699 HIZ696:HIZ699 HSV696:HSV699 ICR696:ICR699 IMN696:IMN699 IWJ696:IWJ699 JGF696:JGF699 JQB696:JQB699 JZX696:JZX699 KJT696:KJT699 KTP696:KTP699 LDL696:LDL699 LNH696:LNH699 LXD696:LXD699 MGZ696:MGZ699 MQV696:MQV699 NAR696:NAR699 NKN696:NKN699 NUJ696:NUJ699 OEF696:OEF699 OOB696:OOB699 OXX696:OXX699 PHT696:PHT699 PRP696:PRP699 QBL696:QBL699 QLH696:QLH699 QVD696:QVD699 REZ696:REZ699 ROV696:ROV699 RYR696:RYR699 SIN696:SIN699 SSJ696:SSJ699 TCF696:TCF699 TMB696:TMB699 TVX696:TVX699 UFT696:UFT699 UPP696:UPP699 UZL696:UZL699 VJH696:VJH699 VTD696:VTD699 WCZ696:WCZ699 WMV696:WMV699 WWR696:WWR699 AG696:AG698 KC696:KC698 TY696:TY698 ADU696:ADU698 ANQ696:ANQ698 AXM696:AXM698 BHI696:BHI698 BRE696:BRE698 CBA696:CBA698 CKW696:CKW698 CUS696:CUS698 DEO696:DEO698 DOK696:DOK698 DYG696:DYG698 EIC696:EIC698 ERY696:ERY698 FBU696:FBU698 FLQ696:FLQ698 FVM696:FVM698 GFI696:GFI698 GPE696:GPE698 GZA696:GZA698 HIW696:HIW698 HSS696:HSS698 ICO696:ICO698 IMK696:IMK698 IWG696:IWG698 JGC696:JGC698 JPY696:JPY698 JZU696:JZU698 KJQ696:KJQ698 KTM696:KTM698 LDI696:LDI698 LNE696:LNE698 LXA696:LXA698 MGW696:MGW698 MQS696:MQS698 NAO696:NAO698 NKK696:NKK698 NUG696:NUG698 OEC696:OEC698 ONY696:ONY698 OXU696:OXU698 PHQ696:PHQ698 PRM696:PRM698 QBI696:QBI698 QLE696:QLE698 QVA696:QVA698 REW696:REW698 ROS696:ROS698 RYO696:RYO698 SIK696:SIK698 SSG696:SSG698 TCC696:TCC698 TLY696:TLY698 TVU696:TVU698 UFQ696:UFQ698 UPM696:UPM698 UZI696:UZI698 VJE696:VJE698 VTA696:VTA698 WCW696:WCW698 WMS696:WMS698 WWO696:WWO698 AM696:AM701 KI696:KI701 UE696:UE701 AEA696:AEA701 ANW696:ANW701 AXS696:AXS701 BHO696:BHO701 BRK696:BRK701 CBG696:CBG701 CLC696:CLC701 CUY696:CUY701 DEU696:DEU701 DOQ696:DOQ701 DYM696:DYM701 EII696:EII701 ESE696:ESE701 FCA696:FCA701 FLW696:FLW701 FVS696:FVS701 GFO696:GFO701 GPK696:GPK701 GZG696:GZG701 HJC696:HJC701 HSY696:HSY701 ICU696:ICU701 IMQ696:IMQ701 IWM696:IWM701 JGI696:JGI701 JQE696:JQE701 KAA696:KAA701 KJW696:KJW701 KTS696:KTS701 LDO696:LDO701 LNK696:LNK701 LXG696:LXG701 MHC696:MHC701 MQY696:MQY701 NAU696:NAU701 NKQ696:NKQ701 NUM696:NUM701 OEI696:OEI701 OOE696:OOE701 OYA696:OYA701 PHW696:PHW701 PRS696:PRS701 QBO696:QBO701 QLK696:QLK701 QVG696:QVG701 RFC696:RFC701 ROY696:ROY701 RYU696:RYU701 SIQ696:SIQ701 SSM696:SSM701 TCI696:TCI701 TME696:TME701 TWA696:TWA701 UFW696:UFW701 UPS696:UPS701 UZO696:UZO701 VJK696:VJK701 VTG696:VTG701 WDC696:WDC701 WMY696:WMY701 WWU696:WWU701 JM770:JM781 TI770:TI781 ADE770:ADE781 ANA770:ANA781 AWW770:AWW781 BGS770:BGS781 BQO770:BQO781 CAK770:CAK781 CKG770:CKG781 CUC770:CUC781 DDY770:DDY781 DNU770:DNU781 DXQ770:DXQ781 EHM770:EHM781 ERI770:ERI781 FBE770:FBE781 FLA770:FLA781 FUW770:FUW781 GES770:GES781 GOO770:GOO781 GYK770:GYK781 HIG770:HIG781 HSC770:HSC781 IBY770:IBY781 ILU770:ILU781 IVQ770:IVQ781 JFM770:JFM781 JPI770:JPI781 JZE770:JZE781 KJA770:KJA781 KSW770:KSW781 LCS770:LCS781 LMO770:LMO781 LWK770:LWK781 MGG770:MGG781 MQC770:MQC781 MZY770:MZY781 NJU770:NJU781 NTQ770:NTQ781 ODM770:ODM781 ONI770:ONI781 OXE770:OXE781 PHA770:PHA781 PQW770:PQW781 QAS770:QAS781 QKO770:QKO781 QUK770:QUK781 REG770:REG781 ROC770:ROC781 RXY770:RXY781 SHU770:SHU781 SRQ770:SRQ781 TBM770:TBM781 TLI770:TLI781 TVE770:TVE781 UFA770:UFA781 UOW770:UOW781 UYS770:UYS781 VIO770:VIO781 VSK770:VSK781 WCG770:WCG781 WMC770:WMC781 WVY770:WVY781">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240:AL258 TN240:TN256 ADJ240:ADJ256 ANF240:ANF256 AXB240:AXB256 BGX240:BGX256 BQT240:BQT256 CAP240:CAP256 CKL240:CKL256 CUH240:CUH256 DED240:DED256 DNZ240:DNZ256 DXV240:DXV256 EHR240:EHR256 ERN240:ERN256 FBJ240:FBJ256 FLF240:FLF256 FVB240:FVB256 GEX240:GEX256 GOT240:GOT256 GYP240:GYP256 HIL240:HIL256 HSH240:HSH256 ICD240:ICD256 ILZ240:ILZ256 IVV240:IVV256 JFR240:JFR256 JPN240:JPN256 JZJ240:JZJ256 KJF240:KJF256 KTB240:KTB256 LCX240:LCX256 LMT240:LMT256 LWP240:LWP256 MGL240:MGL256 MQH240:MQH256 NAD240:NAD256 NJZ240:NJZ256 NTV240:NTV256 ODR240:ODR256 ONN240:ONN256 OXJ240:OXJ256 PHF240:PHF256 PRB240:PRB256 QAX240:QAX256 QKT240:QKT256 QUP240:QUP256 REL240:REL256 ROH240:ROH256 RYD240:RYD256 SHZ240:SHZ256 SRV240:SRV256 TBR240:TBR256 TLN240:TLN256 TVJ240:TVJ256 UFF240:UFF256 UPB240:UPB256 UYX240:UYX256 VIT240:VIT256 VSP240:VSP256 WCL240:WCL256 WMH240:WMH256 WWD240:WWD256 AL486:AL493 AL702:AL704 AL276:AL280 WWD742 JR781 TN781 ADJ781 ANF781 AXB781 BGX781 BQT781 CAP781 CKL781 CUH781 DED781 DNZ781 DXV781 EHR781 ERN781 FBJ781 FLF781 FVB781 GEX781 GOT781 GYP781 HIL781 HSH781 ICD781 ILZ781 IVV781 JFR781 JPN781 JZJ781 KJF781 KTB781 LCX781 LMT781 LWP781 MGL781 MQH781 NAD781 NJZ781 NTV781 ODR781 ONN781 OXJ781 PHF781 PRB781 QAX781 QKT781 QUP781 REL781 ROH781 RYD781 SHZ781 SRV781 TBR781 TLN781 TVJ781 UFF781 UPB781 UYX781 VIT781 VSP781 WCL781 WMH781 WWD781 WWD1033 AL664 JR240:JR256 AL770:AL779 AL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WWD97:WWD98 WMH97:WMH98 WCL97:WCL98 VSP97:VSP98 VIT97:VIT98 UYX97:UYX98 UPB97:UPB98 UFF97:UFF98 TVJ97:TVJ98 TLN97:TLN98 TBR97:TBR98 SRV97:SRV98 SHZ97:SHZ98 RYD97:RYD98 ROH97:ROH98 REL97:REL98 QUP97:QUP98 QKT97:QKT98 QAX97:QAX98 PRB97:PRB98 PHF97:PHF98 OXJ97:OXJ98 ONN97:ONN98 ODR97:ODR98 NTV97:NTV98 NJZ97:NJZ98 NAD97:NAD98 MQH97:MQH98 MGL97:MGL98 LWP97:LWP98 LMT97:LMT98 LCX97:LCX98 KTB97:KTB98 KJF97:KJF98 JZJ97:JZJ98 JPN97:JPN98 JFR97:JFR98 IVV97:IVV98 ILZ97:ILZ98 ICD97:ICD98 HSH97:HSH98 HIL97:HIL98 GYP97:GYP98 GOT97:GOT98 GEX97:GEX98 FVB97:FVB98 FLF97:FLF98 FBJ97:FBJ98 ERN97:ERN98 EHR97:EHR98 DXV97:DXV98 DNZ97:DNZ98 DED97:DED98 CUH97:CUH98 CKL97:CKL98 CAP97:CAP98 BQT97:BQT98 BGX97:BGX98 AXB97:AXB98 ANF97:ANF98 ADJ97:ADJ98 TN97:TN98 JR97:JR98 TN1033 ADJ1033 ANF1033 AXB1033 BGX1033 BQT1033 CAP1033 CKL1033 CUH1033 DED1033 DNZ1033 DXV1033 EHR1033 ERN1033 FBJ1033 FLF1033 FVB1033 GEX1033 GOT1033 GYP1033 HIL1033 HSH1033 ICD1033 ILZ1033 IVV1033 JFR1033 JPN1033 JZJ1033 KJF1033 KTB1033 LCX1033 LMT1033 LWP1033 MGL1033 MQH1033 NAD1033 NJZ1033 NTV1033 ODR1033 ONN1033 OXJ1033 PHF1033 PRB1033 QAX1033 QKT1033 QUP1033 REL1033 ROH1033 RYD1033 SHZ1033 SRV1033 TBR1033 TLN1033 TVJ1033 UFF1033 UPB1033 UYX1033 VIT1033 VSP1033 WCL1033 WMH1033 WWD491:WWD493 AL378 JR742 TN742 ADJ742 ANF742 AXB742 BGX742 BQT742 CAP742 CKL742 CUH742 DED742 DNZ742 DXV742 EHR742 ERN742 FBJ742 FLF742 FVB742 GEX742 GOT742 GYP742 HIL742 HSH742 ICD742 ILZ742 IVV742 JFR742 JPN742 JZJ742 KJF742 KTB742 LCX742 LMT742 LWP742 MGL742 MQH742 NAD742 NJZ742 NTV742 ODR742 ONN742 OXJ742 PHF742 PRB742 QAX742 QKT742 QUP742 REL742 ROH742 RYD742 SHZ742 SRV742 TBR742 TLN742 TVJ742 UFF742 UPB742 UYX742 VIT742 VSP742 WCL742 WMH742 SOY739 JR770:JR778 TN770:TN778 ADJ770:ADJ778 ANF770:ANF778 AXB770:AXB778 BGX770:BGX778 BQT770:BQT778 CAP770:CAP778 CKL770:CKL778 CUH770:CUH778 DED770:DED778 DNZ770:DNZ778 DXV770:DXV778 EHR770:EHR778 ERN770:ERN778 FBJ770:FBJ778 FLF770:FLF778 FVB770:FVB778 GEX770:GEX778 GOT770:GOT778 GYP770:GYP778 HIL770:HIL778 HSH770:HSH778 ICD770:ICD778 ILZ770:ILZ778 IVV770:IVV778 JFR770:JFR778 JPN770:JPN778 JZJ770:JZJ778 KJF770:KJF778 KTB770:KTB778 LCX770:LCX778 LMT770:LMT778 LWP770:LWP778 MGL770:MGL778 MQH770:MQH778 NAD770:NAD778 NJZ770:NJZ778 NTV770:NTV778 ODR770:ODR778 ONN770:ONN778 OXJ770:OXJ778 PHF770:PHF778 PRB770:PRB778 QAX770:QAX778 QKT770:QKT778 QUP770:QUP778 REL770:REL778 ROH770:ROH778 RYD770:RYD778 SHZ770:SHZ778 SRV770:SRV778 TBR770:TBR778 TLN770:TLN778 TVJ770:TVJ778 UFF770:UFF778 UPB770:UPB778 UYX770:UYX778 VIT770:VIT778 VSP770:VSP778 WCL770:WCL778 WMH770:WMH778 WWD770:WWD778 AL1033 JR1033 JR491:JR493 TN491:TN493 ADJ491:ADJ493 ANF491:ANF493 AXB491:AXB493 BGX491:BGX493 BQT491:BQT493 CAP491:CAP493 CKL491:CKL493 CUH491:CUH493 DED491:DED493 DNZ491:DNZ493 DXV491:DXV493 EHR491:EHR493 ERN491:ERN493 FBJ491:FBJ493 FLF491:FLF493 FVB491:FVB493 GEX491:GEX493 GOT491:GOT493 GYP491:GYP493 HIL491:HIL493 HSH491:HSH493 ICD491:ICD493 ILZ491:ILZ493 IVV491:IVV493 JFR491:JFR493 JPN491:JPN493 JZJ491:JZJ493 KJF491:KJF493 KTB491:KTB493 LCX491:LCX493 LMT491:LMT493 LWP491:LWP493 MGL491:MGL493 MQH491:MQH493 NAD491:NAD493 NJZ491:NJZ493 NTV491:NTV493 ODR491:ODR493 ONN491:ONN493 OXJ491:OXJ493 PHF491:PHF493 PRB491:PRB493 QAX491:QAX493 QKT491:QKT493 QUP491:QUP493 REL491:REL493 ROH491:ROH493 RYD491:RYD493 SHZ491:SHZ493 SRV491:SRV493 TBR491:TBR493 TLN491:TLN493 TVJ491:TVJ493 UFF491:UFF493 UPB491:UPB493 UYX491:UYX493 VIT491:VIT493 VSP491:VSP493 WCL491:WCL493 WMH491:WMH493 AL270:AL271 WWD268:WWD271 WMH268:WMH271 WCL268:WCL271 VSP268:VSP271 VIT268:VIT271 UYX268:UYX271 UPB268:UPB271 UFF268:UFF271 TVJ268:TVJ271 TLN268:TLN271 TBR268:TBR271 SRV268:SRV271 SHZ268:SHZ271 RYD268:RYD271 ROH268:ROH271 REL268:REL271 QUP268:QUP271 QKT268:QKT271 QAX268:QAX271 PRB268:PRB271 PHF268:PHF271 OXJ268:OXJ271 ONN268:ONN271 ODR268:ODR271 NTV268:NTV271 NJZ268:NJZ271 NAD268:NAD271 MQH268:MQH271 MGL268:MGL271 LWP268:LWP271 LMT268:LMT271 LCX268:LCX271 KTB268:KTB271 KJF268:KJF271 JZJ268:JZJ271 JPN268:JPN271 JFR268:JFR271 IVV268:IVV271 ILZ268:ILZ271 ICD268:ICD271 HSH268:HSH271 HIL268:HIL271 GYP268:GYP271 GOT268:GOT271 GEX268:GEX271 FVB268:FVB271 FLF268:FLF271 FBJ268:FBJ271 ERN268:ERN271 EHR268:EHR271 DXV268:DXV271 DNZ268:DNZ271 DED268:DED271 CUH268:CUH271 CKL268:CKL271 CAP268:CAP271 BQT268:BQT271 BGX268:BGX271 AXB268:AXB271 ANF268:ANF271 ADJ268:ADJ271 TN268:TN271 JR268:JR271 AL742 AL739 GU739 QQ739 AAM739 AKI739 AUE739 BEA739 BNW739 BXS739 CHO739 CRK739 DBG739 DLC739 DUY739 EEU739 EOQ739 EYM739 FII739 FSE739 GCA739 GLW739 GVS739 HFO739 HPK739 HZG739 IJC739 ISY739 JCU739 JMQ739 JWM739 KGI739 KQE739 LAA739 LJW739 LTS739 MDO739 MNK739 MXG739 NHC739 NQY739 OAU739 OKQ739 OUM739 PEI739 POE739 PYA739 QHW739 QRS739 RBO739 RLK739 RVG739 SFC739 AL783 AL37 KH37 UD37 ADZ37 ANV37 AXR37 BHN37 BRJ37 CBF37 CLB37 CUX37 DET37 DOP37 DYL37 EIH37 ESD37 FBZ37 FLV37 FVR37 GFN37 GPJ37 GZF37 HJB37 HSX37 ICT37 IMP37 IWL37 JGH37 JQD37 JZZ37 KJV37 KTR37 LDN37 LNJ37 LXF37 MHB37 MQX37 NAT37 NKP37 NUL37 OEH37 OOD37 OXZ37 PHV37 PRR37 QBN37 QLJ37 QVF37 RFB37 ROX37 RYT37 SIP37 SSL37 TCH37 TMD37 TVZ37 UFV37 UPR37 UZN37 VJJ37 VTF37 WDB37 WMX37 WWT37 AL11:AL34 KH11:KH34 UD11:UD34 ADZ11:ADZ34 ANV11:ANV34 AXR11:AXR34 BHN11:BHN34 BRJ11:BRJ34 CBF11:CBF34 CLB11:CLB34 CUX11:CUX34 DET11:DET34 DOP11:DOP34 DYL11:DYL34 EIH11:EIH34 ESD11:ESD34 FBZ11:FBZ34 FLV11:FLV34 FVR11:FVR34 GFN11:GFN34 GPJ11:GPJ34 GZF11:GZF34 HJB11:HJB34 HSX11:HSX34 ICT11:ICT34 IMP11:IMP34 IWL11:IWL34 JGH11:JGH34 JQD11:JQD34 JZZ11:JZZ34 KJV11:KJV34 KTR11:KTR34 LDN11:LDN34 LNJ11:LNJ34 LXF11:LXF34 MHB11:MHB34 MQX11:MQX34 NAT11:NAT34 NKP11:NKP34 NUL11:NUL34 OEH11:OEH34 OOD11:OOD34 OXZ11:OXZ34 PHV11:PHV34 PRR11:PRR34 QBN11:QBN34 QLJ11:QLJ34 QVF11:QVF34 RFB11:RFB34 ROX11:ROX34 RYT11:RYT34 SIP11:SIP34 SSL11:SSL34 TCH11:TCH34 TMD11:TMD34 TVZ11:TVZ34 UFV11:UFV34 UPR11:UPR34 UZN11:UZN34 VJJ11:VJJ34 VTF11:VTF34 WDB11:WDB34 WMX11:WMX34 WWT11:WWT34 AL130:AL221 KH130:KH221 UD130:UD221 ADZ130:ADZ221 ANV130:ANV221 AXR130:AXR221 BHN130:BHN221 BRJ130:BRJ221 CBF130:CBF221 CLB130:CLB221 CUX130:CUX221 DET130:DET221 DOP130:DOP221 DYL130:DYL221 EIH130:EIH221 ESD130:ESD221 FBZ130:FBZ221 FLV130:FLV221 FVR130:FVR221 GFN130:GFN221 GPJ130:GPJ221 GZF130:GZF221 HJB130:HJB221 HSX130:HSX221 ICT130:ICT221 IMP130:IMP221 IWL130:IWL221 JGH130:JGH221 JQD130:JQD221 JZZ130:JZZ221 KJV130:KJV221 KTR130:KTR221 LDN130:LDN221 LNJ130:LNJ221 LXF130:LXF221 MHB130:MHB221 MQX130:MQX221 NAT130:NAT221 NKP130:NKP221 NUL130:NUL221 OEH130:OEH221 OOD130:OOD221 OXZ130:OXZ221 PHV130:PHV221 PRR130:PRR221 QBN130:QBN221 QLJ130:QLJ221 QVF130:QVF221 RFB130:RFB221 ROX130:ROX221 RYT130:RYT221 SIP130:SIP221 SSL130:SSL221 TCH130:TCH221 TMD130:TMD221 TVZ130:TVZ221 UFV130:UFV221 UPR130:UPR221 UZN130:UZN221 VJJ130:VJJ221 VTF130:VTF221 WDB130:WDB221 WMX130:WMX221 WWT130:WWT221 KH276:KH279 UD276:UD279 ADZ276:ADZ279 ANV276:ANV279 AXR276:AXR279 BHN276:BHN279 BRJ276:BRJ279 CBF276:CBF279 CLB276:CLB279 CUX276:CUX279 DET276:DET279 DOP276:DOP279 DYL276:DYL279 EIH276:EIH279 ESD276:ESD279 FBZ276:FBZ279 FLV276:FLV279 FVR276:FVR279 GFN276:GFN279 GPJ276:GPJ279 GZF276:GZF279 HJB276:HJB279 HSX276:HSX279 ICT276:ICT279 IMP276:IMP279 IWL276:IWL279 JGH276:JGH279 JQD276:JQD279 JZZ276:JZZ279 KJV276:KJV279 KTR276:KTR279 LDN276:LDN279 LNJ276:LNJ279 LXF276:LXF279 MHB276:MHB279 MQX276:MQX279 NAT276:NAT279 NKP276:NKP279 NUL276:NUL279 OEH276:OEH279 OOD276:OOD279 OXZ276:OXZ279 PHV276:PHV279 PRR276:PRR279 QBN276:QBN279 QLJ276:QLJ279 QVF276:QVF279 RFB276:RFB279 ROX276:ROX279 RYT276:RYT279 SIP276:SIP279 SSL276:SSL279 TCH276:TCH279 TMD276:TMD279 TVZ276:TVZ279 UFV276:UFV279 UPR276:UPR279 UZN276:UZN279 VJJ276:VJJ279 VTF276:VTF279 WDB276:WDB279 WMX276:WMX279 WWT276:WWT279 WWD694:WWD695 WMH694:WMH695 WCL694:WCL695 VSP694:VSP695 VIT694:VIT695 UYX694:UYX695 UPB694:UPB695 UFF694:UFF695 TVJ694:TVJ695 TLN694:TLN695 TBR694:TBR695 SRV694:SRV695 SHZ694:SHZ695 RYD694:RYD695 ROH694:ROH695 REL694:REL695 QUP694:QUP695 QKT694:QKT695 QAX694:QAX695 PRB694:PRB695 PHF694:PHF695 OXJ694:OXJ695 ONN694:ONN695 ODR694:ODR695 NTV694:NTV695 NJZ694:NJZ695 NAD694:NAD695 MQH694:MQH695 MGL694:MGL695 LWP694:LWP695 LMT694:LMT695 LCX694:LCX695 KTB694:KTB695 KJF694:KJF695 JZJ694:JZJ695 JPN694:JPN695 JFR694:JFR695 IVV694:IVV695 ILZ694:ILZ695 ICD694:ICD695 HSH694:HSH695 HIL694:HIL695 GYP694:GYP695 GOT694:GOT695 GEX694:GEX695 FVB694:FVB695 FLF694:FLF695 FBJ694:FBJ695 ERN694:ERN695 EHR694:EHR695 DXV694:DXV695 DNZ694:DNZ695 DED694:DED695 CUH694:CUH695 CKL694:CKL695 CAP694:CAP695 BQT694:BQT695 BGX694:BGX695 AXB694:AXB695 ANF694:ANF695 ADJ694:ADJ695 TN694:TN695 JR694:JR695 KH702:KH704 UD702:UD704 ADZ702:ADZ704 ANV702:ANV704 AXR702:AXR704 BHN702:BHN704 BRJ702:BRJ704 CBF702:CBF704 CLB702:CLB704 CUX702:CUX704 DET702:DET704 DOP702:DOP704 DYL702:DYL704 EIH702:EIH704 ESD702:ESD704 FBZ702:FBZ704 FLV702:FLV704 FVR702:FVR704 GFN702:GFN704 GPJ702:GPJ704 GZF702:GZF704 HJB702:HJB704 HSX702:HSX704 ICT702:ICT704 IMP702:IMP704 IWL702:IWL704 JGH702:JGH704 JQD702:JQD704 JZZ702:JZZ704 KJV702:KJV704 KTR702:KTR704 LDN702:LDN704 LNJ702:LNJ704 LXF702:LXF704 MHB702:MHB704 MQX702:MQX704 NAT702:NAT704 NKP702:NKP704 NUL702:NUL704 OEH702:OEH704 OOD702:OOD704 OXZ702:OXZ704 PHV702:PHV704 PRR702:PRR704 QBN702:QBN704 QLJ702:QLJ704 QVF702:QVF704 RFB702:RFB704 ROX702:ROX704 RYT702:RYT704 SIP702:SIP704 SSL702:SSL704 TCH702:TCH704 TMD702:TMD704 TVZ702:TVZ704 UFV702:UFV704 UPR702:UPR704 UZN702:UZN704 VJJ702:VJJ704 VTF702:VTF704 WDB702:WDB704 WMX702:WMX704 WWT702:WWT704 AL696:AL699 KH696:KH699 UD696:UD699 ADZ696:ADZ699 ANV696:ANV699 AXR696:AXR699 BHN696:BHN699 BRJ696:BRJ699 CBF696:CBF699 CLB696:CLB699 CUX696:CUX699 DET696:DET699 DOP696:DOP699 DYL696:DYL699 EIH696:EIH699 ESD696:ESD699 FBZ696:FBZ699 FLV696:FLV699 FVR696:FVR699 GFN696:GFN699 GPJ696:GPJ699 GZF696:GZF699 HJB696:HJB699 HSX696:HSX699 ICT696:ICT699 IMP696:IMP699 IWL696:IWL699 JGH696:JGH699 JQD696:JQD699 JZZ696:JZZ699 KJV696:KJV699 KTR696:KTR699 LDN696:LDN699 LNJ696:LNJ699 LXF696:LXF699 MHB696:MHB699 MQX696:MQX699 NAT696:NAT699 NKP696:NKP699 NUL696:NUL699 OEH696:OEH699 OOD696:OOD699 OXZ696:OXZ699 PHV696:PHV699 PRR696:PRR699 QBN696:QBN699 QLJ696:QLJ699 QVF696:QVF699 RFB696:RFB699 ROX696:ROX699 RYT696:RYT699 SIP696:SIP699 SSL696:SSL699 TCH696:TCH699 TMD696:TMD699 TVZ696:TVZ699 UFV696:UFV699 UPR696:UPR699 UZN696:UZN699 VJJ696:VJJ699 VTF696:VTF699 WDB696:WDB699 WMX696:WMX699 WWT696:WWT699 AL747 KH747 UD747 ADZ747 ANV747 AXR747 BHN747 BRJ747 CBF747 CLB747 CUX747 DET747 DOP747 DYL747 EIH747 ESD747 FBZ747 FLV747 FVR747 GFN747 GPJ747 GZF747 HJB747 HSX747 ICT747 IMP747 IWL747 JGH747 JQD747 JZZ747 KJV747 KTR747 LDN747 LNJ747 LXF747 MHB747 MQX747 NAT747 NKP747 NUL747 OEH747 OOD747 OXZ747 PHV747 PRR747 QBN747 QLJ747 QVF747 RFB747 ROX747 RYT747 SIP747 SSL747 TCH747 TMD747 TVZ747 UFV747 UPR747 UZN747 VJJ747 VTF747 WDB747 WMX747 WWT747">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R240:AR258 TT240:TT256 ADP240:ADP256 ANL240:ANL256 AXH240:AXH256 BHD240:BHD256 BQZ240:BQZ256 CAV240:CAV256 CKR240:CKR256 CUN240:CUN256 DEJ240:DEJ256 DOF240:DOF256 DYB240:DYB256 EHX240:EHX256 ERT240:ERT256 FBP240:FBP256 FLL240:FLL256 FVH240:FVH256 GFD240:GFD256 GOZ240:GOZ256 GYV240:GYV256 HIR240:HIR256 HSN240:HSN256 ICJ240:ICJ256 IMF240:IMF256 IWB240:IWB256 JFX240:JFX256 JPT240:JPT256 JZP240:JZP256 KJL240:KJL256 KTH240:KTH256 LDD240:LDD256 LMZ240:LMZ256 LWV240:LWV256 MGR240:MGR256 MQN240:MQN256 NAJ240:NAJ256 NKF240:NKF256 NUB240:NUB256 ODX240:ODX256 ONT240:ONT256 OXP240:OXP256 PHL240:PHL256 PRH240:PRH256 QBD240:QBD256 QKZ240:QKZ256 QUV240:QUV256 RER240:RER256 RON240:RON256 RYJ240:RYJ256 SIF240:SIF256 SSB240:SSB256 TBX240:TBX256 TLT240:TLT256 TVP240:TVP256 UFL240:UFL256 UPH240:UPH256 UZD240:UZD256 VIZ240:VIZ256 VSV240:VSV256 WCR240:WCR256 WMN240:WMN256 WWJ240:WWJ256 JU240:JU256 AO240:AO258 TQ240:TQ256 ADM240:ADM256 ANI240:ANI256 AXE240:AXE256 BHA240:BHA256 BQW240:BQW256 CAS240:CAS256 CKO240:CKO256 CUK240:CUK256 DEG240:DEG256 DOC240:DOC256 DXY240:DXY256 EHU240:EHU256 ERQ240:ERQ256 FBM240:FBM256 FLI240:FLI256 FVE240:FVE256 GFA240:GFA256 GOW240:GOW256 GYS240:GYS256 HIO240:HIO256 HSK240:HSK256 ICG240:ICG256 IMC240:IMC256 IVY240:IVY256 JFU240:JFU256 JPQ240:JPQ256 JZM240:JZM256 KJI240:KJI256 KTE240:KTE256 LDA240:LDA256 LMW240:LMW256 LWS240:LWS256 MGO240:MGO256 MQK240:MQK256 NAG240:NAG256 NKC240:NKC256 NTY240:NTY256 ODU240:ODU256 ONQ240:ONQ256 OXM240:OXM256 PHI240:PHI256 PRE240:PRE256 QBA240:QBA256 QKW240:QKW256 QUS240:QUS256 REO240:REO256 ROK240:ROK256 RYG240:RYG256 SIC240:SIC256 SRY240:SRY256 TBU240:TBU256 TLQ240:TLQ256 TVM240:TVM256 UFI240:UFI256 UPE240:UPE256 UZA240:UZA256 VIW240:VIW256 VSS240:VSS256 WCO240:WCO256 WMK240:WMK256 WWG240:WWG256 JO240:JO256 AI240:AI258 TK240:TK256 ADG240:ADG256 ANC240:ANC256 AWY240:AWY256 BGU240:BGU256 BQQ240:BQQ256 CAM240:CAM256 CKI240:CKI256 CUE240:CUE256 DEA240:DEA256 DNW240:DNW256 DXS240:DXS256 EHO240:EHO256 ERK240:ERK256 FBG240:FBG256 FLC240:FLC256 FUY240:FUY256 GEU240:GEU256 GOQ240:GOQ256 GYM240:GYM256 HII240:HII256 HSE240:HSE256 ICA240:ICA256 ILW240:ILW256 IVS240:IVS256 JFO240:JFO256 JPK240:JPK256 JZG240:JZG256 KJC240:KJC256 KSY240:KSY256 LCU240:LCU256 LMQ240:LMQ256 LWM240:LWM256 MGI240:MGI256 MQE240:MQE256 NAA240:NAA256 NJW240:NJW256 NTS240:NTS256 ODO240:ODO256 ONK240:ONK256 OXG240:OXG256 PHC240:PHC256 PQY240:PQY256 QAU240:QAU256 QKQ240:QKQ256 QUM240:QUM256 REI240:REI256 ROE240:ROE256 RYA240:RYA256 SHW240:SHW256 SRS240:SRS256 TBO240:TBO256 TLK240:TLK256 TVG240:TVG256 UFC240:UFC256 UOY240:UOY256 UYU240:UYU256 VIQ240:VIQ256 VSM240:VSM256 WCI240:WCI256 WME240:WME256 WWA240:WWA256 AI486:AI493 AI700:AI704 AI276:AI280 AI770:AI783 JX781 TT781 ADP781 ANL781 AXH781 BHD781 BQZ781 CAV781 CKR781 CUN781 DEJ781 DOF781 DYB781 EHX781 ERT781 FBP781 FLL781 FVH781 GFD781 GOZ781 GYV781 HIR781 HSN781 ICJ781 IMF781 IWB781 JFX781 JPT781 JZP781 KJL781 KTH781 LDD781 LMZ781 LWV781 MGR781 MQN781 NAJ781 NKF781 NUB781 ODX781 ONT781 OXP781 PHL781 PRH781 QBD781 QKZ781 QUV781 RER781 RON781 RYJ781 SIF781 SSB781 TBX781 TLT781 TVP781 UFL781 UPH781 UZD781 VIZ781 VSV781 WCR781 WMN781 WWJ781 AR783 JU781 TQ781 ADM781 ANI781 AXE781 BHA781 BQW781 CAS781 CKO781 CUK781 DEG781 DOC781 DXY781 EHU781 ERQ781 FBM781 FLI781 FVE781 GFA781 GOW781 GYS781 HIO781 HSK781 ICG781 IMC781 IVY781 JFU781 JPQ781 JZM781 KJI781 KTE781 LDA781 LMW781 LWS781 MGO781 MQK781 NAG781 NKC781 NTY781 ODU781 ONQ781 OXM781 PHI781 PRE781 QBA781 QKW781 QUS781 REO781 ROK781 RYG781 SIC781 SRY781 TBU781 TLQ781 TVM781 UFI781 UPE781 UZA781 VIW781 VSS781 WCO781 WMK781 WWG781 WWJ744 SPE739 AR486:AR489 AO486:AO489 AI378 AR664 AO664 AI664 AO378 WWP1033 JX240:JX256 AR770:AR779 AO770:AO779 AI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AO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AR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WA97:WWA98 WME97:WME98 WCI97:WCI98 VSM97:VSM98 VIQ97:VIQ98 UYU97:UYU98 UOY97:UOY98 UFC97:UFC98 TVG97:TVG98 TLK97:TLK98 TBO97:TBO98 SRS97:SRS98 SHW97:SHW98 RYA97:RYA98 ROE97:ROE98 REI97:REI98 QUM97:QUM98 QKQ97:QKQ98 QAU97:QAU98 PQY97:PQY98 PHC97:PHC98 OXG97:OXG98 ONK97:ONK98 ODO97:ODO98 NTS97:NTS98 NJW97:NJW98 NAA97:NAA98 MQE97:MQE98 MGI97:MGI98 LWM97:LWM98 LMQ97:LMQ98 LCU97:LCU98 KSY97:KSY98 KJC97:KJC98 JZG97:JZG98 JPK97:JPK98 JFO97:JFO98 IVS97:IVS98 ILW97:ILW98 ICA97:ICA98 HSE97:HSE98 HII97:HII98 GYM97:GYM98 GOQ97:GOQ98 GEU97:GEU98 FUY97:FUY98 FLC97:FLC98 FBG97:FBG98 ERK97:ERK98 EHO97:EHO98 DXS97:DXS98 DNW97:DNW98 DEA97:DEA98 CUE97:CUE98 CKI97:CKI98 CAM97:CAM98 BQQ97:BQQ98 BGU97:BGU98 AWY97:AWY98 ANC97:ANC98 ADG97:ADG98 TK97:TK98 JO97:JO98 WWG97:WWG98 WMK97:WMK98 WCO97:WCO98 VSS97:VSS98 VIW97:VIW98 UZA97:UZA98 UPE97:UPE98 UFI97:UFI98 TVM97:TVM98 TLQ97:TLQ98 TBU97:TBU98 SRY97:SRY98 SIC97:SIC98 RYG97:RYG98 ROK97:ROK98 REO97:REO98 QUS97:QUS98 QKW97:QKW98 QBA97:QBA98 PRE97:PRE98 PHI97:PHI98 OXM97:OXM98 ONQ97:ONQ98 ODU97:ODU98 NTY97:NTY98 NKC97:NKC98 NAG97:NAG98 MQK97:MQK98 MGO97:MGO98 LWS97:LWS98 LMW97:LMW98 LDA97:LDA98 KTE97:KTE98 KJI97:KJI98 JZM97:JZM98 JPQ97:JPQ98 JFU97:JFU98 IVY97:IVY98 IMC97:IMC98 ICG97:ICG98 HSK97:HSK98 HIO97:HIO98 GYS97:GYS98 GOW97:GOW98 GFA97:GFA98 FVE97:FVE98 FLI97:FLI98 FBM97:FBM98 ERQ97:ERQ98 EHU97:EHU98 DXY97:DXY98 DOC97:DOC98 DEG97:DEG98 CUK97:CUK98 CKO97:CKO98 CAS97:CAS98 BQW97:BQW98 BHA97:BHA98 AXE97:AXE98 ANI97:ANI98 ADM97:ADM98 TQ97:TQ98 JU97:JU98 WWJ97:WWJ98 WMN97:WMN98 WCR97:WCR98 VSV97:VSV98 VIZ97:VIZ98 UZD97:UZD98 UPH97:UPH98 UFL97:UFL98 TVP97:TVP98 TLT97:TLT98 TBX97:TBX98 SSB97:SSB98 SIF97:SIF98 RYJ97:RYJ98 RON97:RON98 RER97:RER98 QUV97:QUV98 QKZ97:QKZ98 QBD97:QBD98 PRH97:PRH98 PHL97:PHL98 OXP97:OXP98 ONT97:ONT98 ODX97:ODX98 NUB97:NUB98 NKF97:NKF98 NAJ97:NAJ98 MQN97:MQN98 MGR97:MGR98 LWV97:LWV98 LMZ97:LMZ98 LDD97:LDD98 KTH97:KTH98 KJL97:KJL98 JZP97:JZP98 JPT97:JPT98 JFX97:JFX98 IWB97:IWB98 IMF97:IMF98 ICJ97:ICJ98 HSN97:HSN98 HIR97:HIR98 GYV97:GYV98 GOZ97:GOZ98 GFD97:GFD98 FVH97:FVH98 FLL97:FLL98 FBP97:FBP98 ERT97:ERT98 EHX97:EHX98 DYB97:DYB98 DOF97:DOF98 DEJ97:DEJ98 CUN97:CUN98 CKR97:CKR98 CAV97:CAV98 BQZ97:BQZ98 BHD97:BHD98 AXH97:AXH98 ANL97:ANL98 ADP97:ADP98 TT97:TT98 JX97:JX98 ANC1033 AWY1033 BGU1033 BQQ1033 CAM1033 CKI1033 CUE1033 DEA1033 DNW1033 DXS1033 EHO1033 ERK1033 FBG1033 FLC1033 FUY1033 GEU1033 GOQ1033 GYM1033 HII1033 HSE1033 ICA1033 ILW1033 IVS1033 JFO1033 JPK1033 JZG1033 KJC1033 KSY1033 LCU1033 LMQ1033 LWM1033 MGI1033 MQE1033 NAA1033 NJW1033 NTS1033 ODO1033 ONK1033 OXG1033 PHC1033 PQY1033 QAU1033 QKQ1033 QUM1033 REI1033 ROE1033 RYA1033 SHW1033 SRS1033 TBO1033 TLK1033 TVG1033 UFC1033 UOY1033 UYU1033 VIQ1033 VSM1033 WCI1033 WME1033 WWA1033 AU1033 KA1033 TW1033 ADS1033 ANO1033 AXK1033 BHG1033 BRC1033 CAY1033 CKU1033 CUQ1033 DEM1033 DOI1033 DYE1033 EIA1033 ERW1033 FBS1033 FLO1033 FVK1033 GFG1033 GPC1033 GYY1033 HIU1033 HSQ1033 ICM1033 IMI1033 IWE1033 JGA1033 JPW1033 JZS1033 KJO1033 KTK1033 LDG1033 LNC1033 LWY1033 MGU1033 MQQ1033 NAM1033 NKI1033 NUE1033 OEA1033 ONW1033 OXS1033 PHO1033 PRK1033 QBG1033 QLC1033 QUY1033 REU1033 ROQ1033 RYM1033 SII1033 SSE1033 TCA1033 TLW1033 TVS1033 UFO1033 UPK1033 UZG1033 VJC1033 VSY1033 WCU1033 WMQ1033 WWM1033 AX1033 KD1033 TZ1033 ADV1033 ANR1033 AXN1033 BHJ1033 BRF1033 CBB1033 CKX1033 CUT1033 DEP1033 DOL1033 DYH1033 EID1033 ERZ1033 FBV1033 FLR1033 FVN1033 GFJ1033 GPF1033 GZB1033 HIX1033 HST1033 ICP1033 IML1033 IWH1033 JGD1033 JPZ1033 JZV1033 KJR1033 KTN1033 LDJ1033 LNF1033 LXB1033 MGX1033 MQT1033 NAP1033 NKL1033 NUH1033 OED1033 ONZ1033 OXV1033 PHR1033 PRN1033 QBJ1033 QLF1033 QVB1033 REX1033 ROT1033 RYP1033 SIL1033 SSH1033 TCD1033 TLZ1033 TVV1033 UFR1033 UPN1033 UZJ1033 VJF1033 VTB1033 WCX1033 WMT1033 WWJ491:WWJ493 AR378 AR742 AI742 JO742 TK742 ADG742 ANC742 AWY742 BGU742 BQQ742 CAM742 CKI742 CUE742 DEA742 DNW742 DXS742 EHO742 ERK742 FBG742 FLC742 FUY742 GEU742 GOQ742 GYM742 HII742 HSE742 ICA742 ILW742 IVS742 JFO742 JPK742 JZG742 KJC742 KSY742 LCU742 LMQ742 LWM742 MGI742 MQE742 NAA742 NJW742 NTS742 ODO742 ONK742 OXG742 PHC742 PQY742 QAU742 QKQ742 QUM742 REI742 ROE742 RYA742 SHW742 SRS742 TBO742 TLK742 TVG742 UFC742 UOY742 UYU742 VIQ742 VSM742 WCI742 WME742 WWA742 JU742 TQ742 ADM742 ANI742 AXE742 BHA742 BQW742 CAS742 CKO742 CUK742 DEG742 DOC742 DXY742 EHU742 ERQ742 FBM742 FLI742 FVE742 GFA742 GOW742 GYS742 HIO742 HSK742 ICG742 IMC742 IVY742 JFU742 JPQ742 JZM742 KJI742 KTE742 LDA742 LMW742 LWS742 MGO742 MQK742 NAG742 NKC742 NTY742 ODU742 ONQ742 OXM742 PHI742 PRE742 QBA742 QKW742 QUS742 REO742 ROK742 RYG742 SIC742 SRY742 TBU742 TLQ742 TVM742 UFI742 UPE742 UZA742 VIW742 VSS742 WCO742 WMK742 WWG742 KG742 UC742 ADY742 ANU742 AXQ742 BHM742 BRI742 CBE742 CLA742 CUW742 DES742 DOO742 DYK742 EIG742 ESC742 FBY742 FLU742 FVQ742 GFM742 GPI742 GZE742 HJA742 HSW742 ICS742 IMO742 IWK742 JGG742 JQC742 JZY742 KJU742 KTQ742 LDM742 LNI742 LXE742 MHA742 MQW742 NAS742 NKO742 NUK742 OEG742 OOC742 OXY742 PHU742 PRQ742 QBM742 QLI742 QVE742 RFA742 ROW742 RYS742 SIO742 SSK742 TCG742 TMC742 TVY742 UFU742 UPQ742 UZM742 VJI742 VTE742 WDA742 WMW742 WWS742 AX742 KD742 TZ742 ADV742 ANR742 AXN742 BHJ742 BRF742 CBB742 CKX742 CUT742 DEP742 DOL742 DYH742 EID742 ERZ742 FBV742 FLR742 FVN742 GFJ742 GPF742 GZB742 HIX742 HST742 ICP742 IML742 IWH742 JGD742 JPZ742 JZV742 KJR742 KTN742 LDJ742 LNF742 LXB742 MGX742 MQT742 NAP742 NKL742 NUH742 OED742 ONZ742 OXV742 PHR742 PRN742 QBJ742 QLF742 QVB742 REX742 ROT742 RYP742 SIL742 SSH742 TCD742 TLZ742 TVV742 UFR742 UPN742 UZJ742 VJF742 VTB742 WCX742 WMT742 WWP742 JX742 TT742 ADP742 ANL742 AXH742 BHD742 BQZ742 CAV742 CKR742 CUN742 DEJ742 DOF742 DYB742 EHX742 ERT742 FBP742 FLL742 FVH742 GFD742 GOZ742 GYV742 HIR742 HSN742 ICJ742 IMF742 IWB742 JFX742 JPT742 JZP742 KJL742 KTH742 LDD742 LMZ742 LWV742 MGR742 MQN742 NAJ742 NKF742 NUB742 ODX742 ONT742 OXP742 PHL742 PRH742 QBD742 QKZ742 QUV742 RER742 RON742 RYJ742 SIF742 SSB742 TBX742 TLT742 TVP742 UFL742 UPH742 UZD742 VIZ742 VSV742 WCR742 WMN742 WWJ742 AU742 KA742 TW742 ADS742 ANO742 AXK742 BHG742 BRC742 CAY742 CKU742 CUQ742 DEM742 DOI742 DYE742 EIA742 ERW742 FBS742 FLO742 FVK742 GFG742 GPC742 GYY742 HIU742 HSQ742 ICM742 IMI742 IWE742 JGA742 JPW742 JZS742 KJO742 KTK742 LDG742 LNC742 LWY742 MGU742 MQQ742 NAM742 NKI742 NUE742 OEA742 ONW742 OXS742 PHO742 PRK742 QBG742 QLC742 QUY742 REU742 ROQ742 RYM742 SII742 SSE742 TCA742 TLW742 TVS742 UFO742 UPK742 UZG742 VJC742 VSY742 WCU742 WMQ742 WWM742 AR744 JX744 TT744 ADP744 ANL744 AXH744 BHD744 BQZ744 CAV744 CKR744 CUN744 DEJ744 DOF744 DYB744 EHX744 ERT744 FBP744 FLL744 FVH744 GFD744 GOZ744 GYV744 HIR744 HSN744 ICJ744 IMF744 IWB744 JFX744 JPT744 JZP744 KJL744 KTH744 LDD744 LMZ744 LWV744 MGR744 MQN744 NAJ744 NKF744 NUB744 ODX744 ONT744 OXP744 PHL744 PRH744 QBD744 QKZ744 QUV744 RER744 RON744 RYJ744 SIF744 SSB744 TBX744 TLT744 TVP744 UFL744 UPH744 UZD744 VIZ744 VSV744 WCR744 WMN744 JU770:JU778 TQ770:TQ778 ADM770:ADM778 ANI770:ANI778 AXE770:AXE778 BHA770:BHA778 BQW770:BQW778 CAS770:CAS778 CKO770:CKO778 CUK770:CUK778 DEG770:DEG778 DOC770:DOC778 DXY770:DXY778 EHU770:EHU778 ERQ770:ERQ778 FBM770:FBM778 FLI770:FLI778 FVE770:FVE778 GFA770:GFA778 GOW770:GOW778 GYS770:GYS778 HIO770:HIO778 HSK770:HSK778 ICG770:ICG778 IMC770:IMC778 IVY770:IVY778 JFU770:JFU778 JPQ770:JPQ778 JZM770:JZM778 KJI770:KJI778 KTE770:KTE778 LDA770:LDA778 LMW770:LMW778 LWS770:LWS778 MGO770:MGO778 MQK770:MQK778 NAG770:NAG778 NKC770:NKC778 NTY770:NTY778 ODU770:ODU778 ONQ770:ONQ778 OXM770:OXM778 PHI770:PHI778 PRE770:PRE778 QBA770:QBA778 QKW770:QKW778 QUS770:QUS778 REO770:REO778 ROK770:ROK778 RYG770:RYG778 SIC770:SIC778 SRY770:SRY778 TBU770:TBU778 TLQ770:TLQ778 TVM770:TVM778 UFI770:UFI778 UPE770:UPE778 UZA770:UZA778 VIW770:VIW778 VSS770:VSS778 WCO770:WCO778 WMK770:WMK778 WWG770:WWG778 JX770:JX778 TT770:TT778 ADP770:ADP778 ANL770:ANL778 AXH770:AXH778 BHD770:BHD778 BQZ770:BQZ778 CAV770:CAV778 CKR770:CKR778 CUN770:CUN778 DEJ770:DEJ778 DOF770:DOF778 DYB770:DYB778 EHX770:EHX778 ERT770:ERT778 FBP770:FBP778 FLL770:FLL778 FVH770:FVH778 GFD770:GFD778 GOZ770:GOZ778 GYV770:GYV778 HIR770:HIR778 HSN770:HSN778 ICJ770:ICJ778 IMF770:IMF778 IWB770:IWB778 JFX770:JFX778 JPT770:JPT778 JZP770:JZP778 KJL770:KJL778 KTH770:KTH778 LDD770:LDD778 LMZ770:LMZ778 LWV770:LWV778 MGR770:MGR778 MQN770:MQN778 NAJ770:NAJ778 NKF770:NKF778 NUB770:NUB778 ODX770:ODX778 ONT770:ONT778 OXP770:OXP778 PHL770:PHL778 PRH770:PRH778 QBD770:QBD778 QKZ770:QKZ778 QUV770:QUV778 RER770:RER778 RON770:RON778 RYJ770:RYJ778 SIF770:SIF778 SSB770:SSB778 TBX770:TBX778 TLT770:TLT778 TVP770:TVP778 UFL770:UFL778 UPH770:UPH778 UZD770:UZD778 VIZ770:VIZ778 VSV770:VSV778 WCR770:WCR778 WMN770:WMN778 WWJ770:WWJ778 AU773:AU774 KA773:KA774 TW773:TW774 ADS773:ADS774 ANO773:ANO774 AXK773:AXK774 BHG773:BHG774 BRC773:BRC774 CAY773:CAY774 CKU773:CKU774 CUQ773:CUQ774 DEM773:DEM774 DOI773:DOI774 DYE773:DYE774 EIA773:EIA774 ERW773:ERW774 FBS773:FBS774 FLO773:FLO774 FVK773:FVK774 GFG773:GFG774 GPC773:GPC774 GYY773:GYY774 HIU773:HIU774 HSQ773:HSQ774 ICM773:ICM774 IMI773:IMI774 IWE773:IWE774 JGA773:JGA774 JPW773:JPW774 JZS773:JZS774 KJO773:KJO774 KTK773:KTK774 LDG773:LDG774 LNC773:LNC774 LWY773:LWY774 MGU773:MGU774 MQQ773:MQQ774 NAM773:NAM774 NKI773:NKI774 NUE773:NUE774 OEA773:OEA774 ONW773:ONW774 OXS773:OXS774 PHO773:PHO774 PRK773:PRK774 QBG773:QBG774 QLC773:QLC774 QUY773:QUY774 REU773:REU774 ROQ773:ROQ774 RYM773:RYM774 SII773:SII774 SSE773:SSE774 TCA773:TCA774 TLW773:TLW774 TVS773:TVS774 UFO773:UFO774 UPK773:UPK774 UZG773:UZG774 VJC773:VJC774 VSY773:VSY774 WCU773:WCU774 WMQ773:WMQ774 WWM773:WWM774 AR1033 JX1033 TT1033 ADP1033 ANL1033 AXH1033 BHD1033 BQZ1033 CAV1033 CKR1033 CUN1033 DEJ1033 DOF1033 DYB1033 EHX1033 ERT1033 FBP1033 FLL1033 FVH1033 GFD1033 GOZ1033 GYV1033 HIR1033 HSN1033 ICJ1033 IMF1033 IWB1033 JFX1033 JPT1033 JZP1033 KJL1033 KTH1033 LDD1033 LMZ1033 LWV1033 MGR1033 MQN1033 NAJ1033 NKF1033 NUB1033 ODX1033 ONT1033 OXP1033 PHL1033 PRH1033 QBD1033 QKZ1033 QUV1033 RER1033 RON1033 RYJ1033 SIF1033 SSB1033 TBX1033 TLT1033 TVP1033 UFL1033 UPH1033 UZD1033 VIZ1033 VSV1033 WCR1033 WMN1033 WWJ1033 AI1033 JO1033 TK1033 ADG1033 JO491:JO493 TK491:TK493 ADG491:ADG493 ANC491:ANC493 AWY491:AWY493 BGU491:BGU493 BQQ491:BQQ493 CAM491:CAM493 CKI491:CKI493 CUE491:CUE493 DEA491:DEA493 DNW491:DNW493 DXS491:DXS493 EHO491:EHO493 ERK491:ERK493 FBG491:FBG493 FLC491:FLC493 FUY491:FUY493 GEU491:GEU493 GOQ491:GOQ493 GYM491:GYM493 HII491:HII493 HSE491:HSE493 ICA491:ICA493 ILW491:ILW493 IVS491:IVS493 JFO491:JFO493 JPK491:JPK493 JZG491:JZG493 KJC491:KJC493 KSY491:KSY493 LCU491:LCU493 LMQ491:LMQ493 LWM491:LWM493 MGI491:MGI493 MQE491:MQE493 NAA491:NAA493 NJW491:NJW493 NTS491:NTS493 ODO491:ODO493 ONK491:ONK493 OXG491:OXG493 PHC491:PHC493 PQY491:PQY493 QAU491:QAU493 QKQ491:QKQ493 QUM491:QUM493 REI491:REI493 ROE491:ROE493 RYA491:RYA493 SHW491:SHW493 SRS491:SRS493 TBO491:TBO493 TLK491:TLK493 TVG491:TVG493 UFC491:UFC493 UOY491:UOY493 UYU491:UYU493 VIQ491:VIQ493 VSM491:VSM493 WCI491:WCI493 WME491:WME493 WWA491:WWA493 AO491:AO493 JU491:JU493 TQ491:TQ493 ADM491:ADM493 ANI491:ANI493 AXE491:AXE493 BHA491:BHA493 BQW491:BQW493 CAS491:CAS493 CKO491:CKO493 CUK491:CUK493 DEG491:DEG493 DOC491:DOC493 DXY491:DXY493 EHU491:EHU493 ERQ491:ERQ493 FBM491:FBM493 FLI491:FLI493 FVE491:FVE493 GFA491:GFA493 GOW491:GOW493 GYS491:GYS493 HIO491:HIO493 HSK491:HSK493 ICG491:ICG493 IMC491:IMC493 IVY491:IVY493 JFU491:JFU493 JPQ491:JPQ493 JZM491:JZM493 KJI491:KJI493 KTE491:KTE493 LDA491:LDA493 LMW491:LMW493 LWS491:LWS493 MGO491:MGO493 MQK491:MQK493 NAG491:NAG493 NKC491:NKC493 NTY491:NTY493 ODU491:ODU493 ONQ491:ONQ493 OXM491:OXM493 PHI491:PHI493 PRE491:PRE493 QBA491:QBA493 QKW491:QKW493 QUS491:QUS493 REO491:REO493 ROK491:ROK493 RYG491:RYG493 SIC491:SIC493 SRY491:SRY493 TBU491:TBU493 TLQ491:TLQ493 TVM491:TVM493 UFI491:UFI493 UPE491:UPE493 UZA491:UZA493 VIW491:VIW493 VSS491:VSS493 WCO491:WCO493 WMK491:WMK493 WWG491:WWG493 AR491:AR493 JX491:JX493 TT491:TT493 ADP491:ADP493 ANL491:ANL493 AXH491:AXH493 BHD491:BHD493 BQZ491:BQZ493 CAV491:CAV493 CKR491:CKR493 CUN491:CUN493 DEJ491:DEJ493 DOF491:DOF493 DYB491:DYB493 EHX491:EHX493 ERT491:ERT493 FBP491:FBP493 FLL491:FLL493 FVH491:FVH493 GFD491:GFD493 GOZ491:GOZ493 GYV491:GYV493 HIR491:HIR493 HSN491:HSN493 ICJ491:ICJ493 IMF491:IMF493 IWB491:IWB493 JFX491:JFX493 JPT491:JPT493 JZP491:JZP493 KJL491:KJL493 KTH491:KTH493 LDD491:LDD493 LMZ491:LMZ493 LWV491:LWV493 MGR491:MGR493 MQN491:MQN493 NAJ491:NAJ493 NKF491:NKF493 NUB491:NUB493 ODX491:ODX493 ONT491:ONT493 OXP491:OXP493 PHL491:PHL493 PRH491:PRH493 QBD491:QBD493 QKZ491:QKZ493 QUV491:QUV493 RER491:RER493 RON491:RON493 RYJ491:RYJ493 SIF491:SIF493 SSB491:SSB493 TBX491:TBX493 TLT491:TLT493 TVP491:TVP493 UFL491:UFL493 UPH491:UPH493 UZD491:UZD493 VIZ491:VIZ493 VSV491:VSV493 WCR491:WCR493 WMN491:WMN493 AR270:AR271 AI269:AI271 AO270:AO271 WME267:WME271 WCI267:WCI271 VSM267:VSM271 VIQ267:VIQ271 UYU267:UYU271 UOY267:UOY271 UFC267:UFC271 TVG267:TVG271 TLK267:TLK271 TBO267:TBO271 SRS267:SRS271 SHW267:SHW271 RYA267:RYA271 ROE267:ROE271 REI267:REI271 QUM267:QUM271 QKQ267:QKQ271 QAU267:QAU271 PQY267:PQY271 PHC267:PHC271 OXG267:OXG271 ONK267:ONK271 ODO267:ODO271 NTS267:NTS271 NJW267:NJW271 NAA267:NAA271 MQE267:MQE271 MGI267:MGI271 LWM267:LWM271 LMQ267:LMQ271 LCU267:LCU271 KSY267:KSY271 KJC267:KJC271 JZG267:JZG271 JPK267:JPK271 JFO267:JFO271 IVS267:IVS271 ILW267:ILW271 ICA267:ICA271 HSE267:HSE271 HII267:HII271 GYM267:GYM271 GOQ267:GOQ271 GEU267:GEU271 FUY267:FUY271 FLC267:FLC271 FBG267:FBG271 ERK267:ERK271 EHO267:EHO271 DXS267:DXS271 DNW267:DNW271 DEA267:DEA271 CUE267:CUE271 CKI267:CKI271 CAM267:CAM271 BQQ267:BQQ271 BGU267:BGU271 AWY267:AWY271 ANC267:ANC271 ADG267:ADG271 TK267:TK271 JO267:JO271 WWA267:WWA271 WWG268:WWG271 WMK268:WMK271 WCO268:WCO271 VSS268:VSS271 VIW268:VIW271 UZA268:UZA271 UPE268:UPE271 UFI268:UFI271 TVM268:TVM271 TLQ268:TLQ271 TBU268:TBU271 SRY268:SRY271 SIC268:SIC271 RYG268:RYG271 ROK268:ROK271 REO268:REO271 QUS268:QUS271 QKW268:QKW271 QBA268:QBA271 PRE268:PRE271 PHI268:PHI271 OXM268:OXM271 ONQ268:ONQ271 ODU268:ODU271 NTY268:NTY271 NKC268:NKC271 NAG268:NAG271 MQK268:MQK271 MGO268:MGO271 LWS268:LWS271 LMW268:LMW271 LDA268:LDA271 KTE268:KTE271 KJI268:KJI271 JZM268:JZM271 JPQ268:JPQ271 JFU268:JFU271 IVY268:IVY271 IMC268:IMC271 ICG268:ICG271 HSK268:HSK271 HIO268:HIO271 GYS268:GYS271 GOW268:GOW271 GFA268:GFA271 FVE268:FVE271 FLI268:FLI271 FBM268:FBM271 ERQ268:ERQ271 EHU268:EHU271 DXY268:DXY271 DOC268:DOC271 DEG268:DEG271 CUK268:CUK271 CKO268:CKO271 CAS268:CAS271 BQW268:BQW271 BHA268:BHA271 AXE268:AXE271 ANI268:ANI271 ADM268:ADM271 TQ268:TQ271 JU268:JU271 WWJ268:WWJ271 WMN268:WMN271 WCR268:WCR271 VSV268:VSV271 VIZ268:VIZ271 UZD268:UZD271 UPH268:UPH271 UFL268:UFL271 TVP268:TVP271 TLT268:TLT271 TBX268:TBX271 SSB268:SSB271 SIF268:SIF271 RYJ268:RYJ271 RON268:RON271 RER268:RER271 QUV268:QUV271 QKZ268:QKZ271 QBD268:QBD271 PRH268:PRH271 PHL268:PHL271 OXP268:OXP271 ONT268:ONT271 ODX268:ODX271 NUB268:NUB271 NKF268:NKF271 NAJ268:NAJ271 MQN268:MQN271 MGR268:MGR271 LWV268:LWV271 LMZ268:LMZ271 LDD268:LDD271 KTH268:KTH271 KJL268:KJL271 JZP268:JZP271 JPT268:JPT271 JFX268:JFX271 IWB268:IWB271 IMF268:IMF271 ICJ268:ICJ271 HSN268:HSN271 HIR268:HIR271 GYV268:GYV271 GOZ268:GOZ271 GFD268:GFD271 FVH268:FVH271 FLL268:FLL271 FBP268:FBP271 ERT268:ERT271 EHX268:EHX271 DYB268:DYB271 DOF268:DOF271 DEJ268:DEJ271 CUN268:CUN271 CKR268:CKR271 CAV268:CAV271 BQZ268:BQZ271 BHD268:BHD271 AXH268:AXH271 ANL268:ANL271 ADP268:ADP271 TT268:TT271 JX268:JX271 AR696:AR704 AO696:AO704 AO742 AI739 GR739 QN739 AAJ739 AKF739 AUB739 BDX739 BNT739 BXP739 CHL739 CRH739 DBD739 DKZ739 DUV739 EER739 EON739 EYJ739 FIF739 FSB739 GBX739 GLT739 GVP739 HFL739 HPH739 HZD739 IIZ739 ISV739 JCR739 JMN739 JWJ739 KGF739 KQB739 KZX739 LJT739 LTP739 MDL739 MNH739 MXD739 NGZ739 NQV739 OAR739 OKN739 OUJ739 PEF739 POB739 PXX739 QHT739 QRP739 RBL739 RLH739 RVD739 SEZ739 SOV739 AO739 GX739 QT739 AAP739 AKL739 AUH739 BED739 BNZ739 BXV739 CHR739 CRN739 DBJ739 DLF739 DVB739 EEX739 EOT739 EYP739 FIL739 FSH739 GCD739 GLZ739 GVV739 HFR739 HPN739 HZJ739 IJF739 ITB739 JCX739 JMT739 JWP739 KGL739 KQH739 LAD739 LJZ739 LTV739 MDR739 MNN739 MXJ739 NHF739 NRB739 OAX739 OKT739 OUP739 PEL739 POH739 PYD739 QHZ739 QRV739 RBR739 RLN739 RVJ739 SFF739 SPB739 AR739 HA739 QW739 AAS739 AKO739 AUK739 BEG739 BOC739 BXY739 CHU739 CRQ739 DBM739 DLI739 DVE739 EFA739 EOW739 EYS739 FIO739 FSK739 GCG739 GMC739 GVY739 HFU739 HPQ739 HZM739 IJI739 ITE739 JDA739 JMW739 JWS739 KGO739 KQK739 LAG739 LKC739 LTY739 MDU739 MNQ739 MXM739 NHI739 NRE739 OBA739 OKW739 OUS739 PEO739 POK739 PYG739 QIC739 QRY739 RBU739 RLQ739 RVM739 SFI739 AO783 AL35:AL36 KH35:KH36 UD35:UD36 ADZ35:ADZ36 ANV35:ANV36 AXR35:AXR36 BHN35:BHN36 BRJ35:BRJ36 CBF35:CBF36 CLB35:CLB36 CUX35:CUX36 DET35:DET36 DOP35:DOP36 DYL35:DYL36 EIH35:EIH36 ESD35:ESD36 FBZ35:FBZ36 FLV35:FLV36 FVR35:FVR36 GFN35:GFN36 GPJ35:GPJ36 GZF35:GZF36 HJB35:HJB36 HSX35:HSX36 ICT35:ICT36 IMP35:IMP36 IWL35:IWL36 JGH35:JGH36 JQD35:JQD36 JZZ35:JZZ36 KJV35:KJV36 KTR35:KTR36 LDN35:LDN36 LNJ35:LNJ36 LXF35:LXF36 MHB35:MHB36 MQX35:MQX36 NAT35:NAT36 NKP35:NKP36 NUL35:NUL36 OEH35:OEH36 OOD35:OOD36 OXZ35:OXZ36 PHV35:PHV36 PRR35:PRR36 QBN35:QBN36 QLJ35:QLJ36 QVF35:QVF36 RFB35:RFB36 ROX35:ROX36 RYT35:RYT36 SIP35:SIP36 SSL35:SSL36 TCH35:TCH36 TMD35:TMD36 TVZ35:TVZ36 UFV35:UFV36 UPR35:UPR36 UZN35:UZN36 VJJ35:VJJ36 VTF35:VTF36 WDB35:WDB36 WMX35:WMX36 WWT35:WWT36 AR11:AR37 KN11:KN37 UJ11:UJ37 AEF11:AEF37 AOB11:AOB37 AXX11:AXX37 BHT11:BHT37 BRP11:BRP37 CBL11:CBL37 CLH11:CLH37 CVD11:CVD37 DEZ11:DEZ37 DOV11:DOV37 DYR11:DYR37 EIN11:EIN37 ESJ11:ESJ37 FCF11:FCF37 FMB11:FMB37 FVX11:FVX37 GFT11:GFT37 GPP11:GPP37 GZL11:GZL37 HJH11:HJH37 HTD11:HTD37 ICZ11:ICZ37 IMV11:IMV37 IWR11:IWR37 JGN11:JGN37 JQJ11:JQJ37 KAF11:KAF37 KKB11:KKB37 KTX11:KTX37 LDT11:LDT37 LNP11:LNP37 LXL11:LXL37 MHH11:MHH37 MRD11:MRD37 NAZ11:NAZ37 NKV11:NKV37 NUR11:NUR37 OEN11:OEN37 OOJ11:OOJ37 OYF11:OYF37 PIB11:PIB37 PRX11:PRX37 QBT11:QBT37 QLP11:QLP37 QVL11:QVL37 RFH11:RFH37 RPD11:RPD37 RYZ11:RYZ37 SIV11:SIV37 SSR11:SSR37 TCN11:TCN37 TMJ11:TMJ37 TWF11:TWF37 UGB11:UGB37 UPX11:UPX37 UZT11:UZT37 VJP11:VJP37 VTL11:VTL37 WDH11:WDH37 WND11:WND37 WWZ11:WWZ37 AI11:AI38 KE11:KE38 UA11:UA38 ADW11:ADW38 ANS11:ANS38 AXO11:AXO38 BHK11:BHK38 BRG11:BRG38 CBC11:CBC38 CKY11:CKY38 CUU11:CUU38 DEQ11:DEQ38 DOM11:DOM38 DYI11:DYI38 EIE11:EIE38 ESA11:ESA38 FBW11:FBW38 FLS11:FLS38 FVO11:FVO38 GFK11:GFK38 GPG11:GPG38 GZC11:GZC38 HIY11:HIY38 HSU11:HSU38 ICQ11:ICQ38 IMM11:IMM38 IWI11:IWI38 JGE11:JGE38 JQA11:JQA38 JZW11:JZW38 KJS11:KJS38 KTO11:KTO38 LDK11:LDK38 LNG11:LNG38 LXC11:LXC38 MGY11:MGY38 MQU11:MQU38 NAQ11:NAQ38 NKM11:NKM38 NUI11:NUI38 OEE11:OEE38 OOA11:OOA38 OXW11:OXW38 PHS11:PHS38 PRO11:PRO38 QBK11:QBK38 QLG11:QLG38 QVC11:QVC38 REY11:REY38 ROU11:ROU38 RYQ11:RYQ38 SIM11:SIM38 SSI11:SSI38 TCE11:TCE38 TMA11:TMA38 TVW11:TVW38 UFS11:UFS38 UPO11:UPO38 UZK11:UZK38 VJG11:VJG38 VTC11:VTC38 WCY11:WCY38 WMU11:WMU38 WWQ11:WWQ38 AO11:AO37 KK11:KK37 UG11:UG37 AEC11:AEC37 ANY11:ANY37 AXU11:AXU37 BHQ11:BHQ37 BRM11:BRM37 CBI11:CBI37 CLE11:CLE37 CVA11:CVA37 DEW11:DEW37 DOS11:DOS37 DYO11:DYO37 EIK11:EIK37 ESG11:ESG37 FCC11:FCC37 FLY11:FLY37 FVU11:FVU37 GFQ11:GFQ37 GPM11:GPM37 GZI11:GZI37 HJE11:HJE37 HTA11:HTA37 ICW11:ICW37 IMS11:IMS37 IWO11:IWO37 JGK11:JGK37 JQG11:JQG37 KAC11:KAC37 KJY11:KJY37 KTU11:KTU37 LDQ11:LDQ37 LNM11:LNM37 LXI11:LXI37 MHE11:MHE37 MRA11:MRA37 NAW11:NAW37 NKS11:NKS37 NUO11:NUO37 OEK11:OEK37 OOG11:OOG37 OYC11:OYC37 PHY11:PHY37 PRU11:PRU37 QBQ11:QBQ37 QLM11:QLM37 QVI11:QVI37 RFE11:RFE37 RPA11:RPA37 RYW11:RYW37 SIS11:SIS37 SSO11:SSO37 TCK11:TCK37 TMG11:TMG37 TWC11:TWC37 UFY11:UFY37 UPU11:UPU37 UZQ11:UZQ37 VJM11:VJM37 VTI11:VTI37 WDE11:WDE37 WNA11:WNA37 WWW11:WWW37 AI130:AI221 KE130:KE221 UA130:UA221 ADW130:ADW221 ANS130:ANS221 AXO130:AXO221 BHK130:BHK221 BRG130:BRG221 CBC130:CBC221 CKY130:CKY221 CUU130:CUU221 DEQ130:DEQ221 DOM130:DOM221 DYI130:DYI221 EIE130:EIE221 ESA130:ESA221 FBW130:FBW221 FLS130:FLS221 FVO130:FVO221 GFK130:GFK221 GPG130:GPG221 GZC130:GZC221 HIY130:HIY221 HSU130:HSU221 ICQ130:ICQ221 IMM130:IMM221 IWI130:IWI221 JGE130:JGE221 JQA130:JQA221 JZW130:JZW221 KJS130:KJS221 KTO130:KTO221 LDK130:LDK221 LNG130:LNG221 LXC130:LXC221 MGY130:MGY221 MQU130:MQU221 NAQ130:NAQ221 NKM130:NKM221 NUI130:NUI221 OEE130:OEE221 OOA130:OOA221 OXW130:OXW221 PHS130:PHS221 PRO130:PRO221 QBK130:QBK221 QLG130:QLG221 QVC130:QVC221 REY130:REY221 ROU130:ROU221 RYQ130:RYQ221 SIM130:SIM221 SSI130:SSI221 TCE130:TCE221 TMA130:TMA221 TVW130:TVW221 UFS130:UFS221 UPO130:UPO221 UZK130:UZK221 VJG130:VJG221 VTC130:VTC221 WCY130:WCY221 WMU130:WMU221 WWQ130:WWQ221 AO130:AO221 KK130:KK221 UG130:UG221 AEC130:AEC221 ANY130:ANY221 AXU130:AXU221 BHQ130:BHQ221 BRM130:BRM221 CBI130:CBI221 CLE130:CLE221 CVA130:CVA221 DEW130:DEW221 DOS130:DOS221 DYO130:DYO221 EIK130:EIK221 ESG130:ESG221 FCC130:FCC221 FLY130:FLY221 FVU130:FVU221 GFQ130:GFQ221 GPM130:GPM221 GZI130:GZI221 HJE130:HJE221 HTA130:HTA221 ICW130:ICW221 IMS130:IMS221 IWO130:IWO221 JGK130:JGK221 JQG130:JQG221 KAC130:KAC221 KJY130:KJY221 KTU130:KTU221 LDQ130:LDQ221 LNM130:LNM221 LXI130:LXI221 MHE130:MHE221 MRA130:MRA221 NAW130:NAW221 NKS130:NKS221 NUO130:NUO221 OEK130:OEK221 OOG130:OOG221 OYC130:OYC221 PHY130:PHY221 PRU130:PRU221 QBQ130:QBQ221 QLM130:QLM221 QVI130:QVI221 RFE130:RFE221 RPA130:RPA221 RYW130:RYW221 SIS130:SIS221 SSO130:SSO221 TCK130:TCK221 TMG130:TMG221 TWC130:TWC221 UFY130:UFY221 UPU130:UPU221 UZQ130:UZQ221 VJM130:VJM221 VTI130:VTI221 WDE130:WDE221 WNA130:WNA221 WWW130:WWW221 AR130:AR221 KN130:KN221 UJ130:UJ221 AEF130:AEF221 AOB130:AOB221 AXX130:AXX221 BHT130:BHT221 BRP130:BRP221 CBL130:CBL221 CLH130:CLH221 CVD130:CVD221 DEZ130:DEZ221 DOV130:DOV221 DYR130:DYR221 EIN130:EIN221 ESJ130:ESJ221 FCF130:FCF221 FMB130:FMB221 FVX130:FVX221 GFT130:GFT221 GPP130:GPP221 GZL130:GZL221 HJH130:HJH221 HTD130:HTD221 ICZ130:ICZ221 IMV130:IMV221 IWR130:IWR221 JGN130:JGN221 JQJ130:JQJ221 KAF130:KAF221 KKB130:KKB221 KTX130:KTX221 LDT130:LDT221 LNP130:LNP221 LXL130:LXL221 MHH130:MHH221 MRD130:MRD221 NAZ130:NAZ221 NKV130:NKV221 NUR130:NUR221 OEN130:OEN221 OOJ130:OOJ221 OYF130:OYF221 PIB130:PIB221 PRX130:PRX221 QBT130:QBT221 QLP130:QLP221 QVL130:QVL221 RFH130:RFH221 RPD130:RPD221 RYZ130:RYZ221 SIV130:SIV221 SSR130:SSR221 TCN130:TCN221 TMJ130:TMJ221 TWF130:TWF221 UGB130:UGB221 UPX130:UPX221 UZT130:UZT221 VJP130:VJP221 VTL130:VTL221 WDH130:WDH221 WND130:WND221 WWZ130:WWZ221 KN276:KN279 UJ276:UJ279 AEF276:AEF279 AOB276:AOB279 AXX276:AXX279 BHT276:BHT279 BRP276:BRP279 CBL276:CBL279 CLH276:CLH279 CVD276:CVD279 DEZ276:DEZ279 DOV276:DOV279 DYR276:DYR279 EIN276:EIN279 ESJ276:ESJ279 FCF276:FCF279 FMB276:FMB279 FVX276:FVX279 GFT276:GFT279 GPP276:GPP279 GZL276:GZL279 HJH276:HJH279 HTD276:HTD279 ICZ276:ICZ279 IMV276:IMV279 IWR276:IWR279 JGN276:JGN279 JQJ276:JQJ279 KAF276:KAF279 KKB276:KKB279 KTX276:KTX279 LDT276:LDT279 LNP276:LNP279 LXL276:LXL279 MHH276:MHH279 MRD276:MRD279 NAZ276:NAZ279 NKV276:NKV279 NUR276:NUR279 OEN276:OEN279 OOJ276:OOJ279 OYF276:OYF279 PIB276:PIB279 PRX276:PRX279 QBT276:QBT279 QLP276:QLP279 QVL276:QVL279 RFH276:RFH279 RPD276:RPD279 RYZ276:RYZ279 SIV276:SIV279 SSR276:SSR279 TCN276:TCN279 TMJ276:TMJ279 TWF276:TWF279 UGB276:UGB279 UPX276:UPX279 UZT276:UZT279 VJP276:VJP279 VTL276:VTL279 WDH276:WDH279 WND276:WND279 WWZ276:WWZ279 KK276:KK279 UG276:UG279 AEC276:AEC279 ANY276:ANY279 AXU276:AXU279 BHQ276:BHQ279 BRM276:BRM279 CBI276:CBI279 CLE276:CLE279 CVA276:CVA279 DEW276:DEW279 DOS276:DOS279 DYO276:DYO279 EIK276:EIK279 ESG276:ESG279 FCC276:FCC279 FLY276:FLY279 FVU276:FVU279 GFQ276:GFQ279 GPM276:GPM279 GZI276:GZI279 HJE276:HJE279 HTA276:HTA279 ICW276:ICW279 IMS276:IMS279 IWO276:IWO279 JGK276:JGK279 JQG276:JQG279 KAC276:KAC279 KJY276:KJY279 KTU276:KTU279 LDQ276:LDQ279 LNM276:LNM279 LXI276:LXI279 MHE276:MHE279 MRA276:MRA279 NAW276:NAW279 NKS276:NKS279 NUO276:NUO279 OEK276:OEK279 OOG276:OOG279 OYC276:OYC279 PHY276:PHY279 PRU276:PRU279 QBQ276:QBQ279 QLM276:QLM279 QVI276:QVI279 RFE276:RFE279 RPA276:RPA279 RYW276:RYW279 SIS276:SIS279 SSO276:SSO279 TCK276:TCK279 TMG276:TMG279 TWC276:TWC279 UFY276:UFY279 UPU276:UPU279 UZQ276:UZQ279 VJM276:VJM279 VTI276:VTI279 WDE276:WDE279 WNA276:WNA279 WWW276:WWW279 KE276:KE279 UA276:UA279 ADW276:ADW279 ANS276:ANS279 AXO276:AXO279 BHK276:BHK279 BRG276:BRG279 CBC276:CBC279 CKY276:CKY279 CUU276:CUU279 DEQ276:DEQ279 DOM276:DOM279 DYI276:DYI279 EIE276:EIE279 ESA276:ESA279 FBW276:FBW279 FLS276:FLS279 FVO276:FVO279 GFK276:GFK279 GPG276:GPG279 GZC276:GZC279 HIY276:HIY279 HSU276:HSU279 ICQ276:ICQ279 IMM276:IMM279 IWI276:IWI279 JGE276:JGE279 JQA276:JQA279 JZW276:JZW279 KJS276:KJS279 KTO276:KTO279 LDK276:LDK279 LNG276:LNG279 LXC276:LXC279 MGY276:MGY279 MQU276:MQU279 NAQ276:NAQ279 NKM276:NKM279 NUI276:NUI279 OEE276:OEE279 OOA276:OOA279 OXW276:OXW279 PHS276:PHS279 PRO276:PRO279 QBK276:QBK279 QLG276:QLG279 QVC276:QVC279 REY276:REY279 ROU276:ROU279 RYQ276:RYQ279 SIM276:SIM279 SSI276:SSI279 TCE276:TCE279 TMA276:TMA279 TVW276:TVW279 UFS276:UFS279 UPO276:UPO279 UZK276:UZK279 VJG276:VJG279 VTC276:VTC279 WCY276:WCY279 WMU276:WMU279 WWQ276:WWQ279 AO276:AO280 AR276:AR280 WWA694:WWA695 WME694:WME695 WCI694:WCI695 VSM694:VSM695 VIQ694:VIQ695 UYU694:UYU695 UOY694:UOY695 UFC694:UFC695 TVG694:TVG695 TLK694:TLK695 TBO694:TBO695 SRS694:SRS695 SHW694:SHW695 RYA694:RYA695 ROE694:ROE695 REI694:REI695 QUM694:QUM695 QKQ694:QKQ695 QAU694:QAU695 PQY694:PQY695 PHC694:PHC695 OXG694:OXG695 ONK694:ONK695 ODO694:ODO695 NTS694:NTS695 NJW694:NJW695 NAA694:NAA695 MQE694:MQE695 MGI694:MGI695 LWM694:LWM695 LMQ694:LMQ695 LCU694:LCU695 KSY694:KSY695 KJC694:KJC695 JZG694:JZG695 JPK694:JPK695 JFO694:JFO695 IVS694:IVS695 ILW694:ILW695 ICA694:ICA695 HSE694:HSE695 HII694:HII695 GYM694:GYM695 GOQ694:GOQ695 GEU694:GEU695 FUY694:FUY695 FLC694:FLC695 FBG694:FBG695 ERK694:ERK695 EHO694:EHO695 DXS694:DXS695 DNW694:DNW695 DEA694:DEA695 CUE694:CUE695 CKI694:CKI695 CAM694:CAM695 BQQ694:BQQ695 BGU694:BGU695 AWY694:AWY695 ANC694:ANC695 ADG694:ADG695 TK694:TK695 JO694:JO695 WWG694:WWG695 WMK694:WMK695 WCO694:WCO695 VSS694:VSS695 VIW694:VIW695 UZA694:UZA695 UPE694:UPE695 UFI694:UFI695 TVM694:TVM695 TLQ694:TLQ695 TBU694:TBU695 SRY694:SRY695 SIC694:SIC695 RYG694:RYG695 ROK694:ROK695 REO694:REO695 QUS694:QUS695 QKW694:QKW695 QBA694:QBA695 PRE694:PRE695 PHI694:PHI695 OXM694:OXM695 ONQ694:ONQ695 ODU694:ODU695 NTY694:NTY695 NKC694:NKC695 NAG694:NAG695 MQK694:MQK695 MGO694:MGO695 LWS694:LWS695 LMW694:LMW695 LDA694:LDA695 KTE694:KTE695 KJI694:KJI695 JZM694:JZM695 JPQ694:JPQ695 JFU694:JFU695 IVY694:IVY695 IMC694:IMC695 ICG694:ICG695 HSK694:HSK695 HIO694:HIO695 GYS694:GYS695 GOW694:GOW695 GFA694:GFA695 FVE694:FVE695 FLI694:FLI695 FBM694:FBM695 ERQ694:ERQ695 EHU694:EHU695 DXY694:DXY695 DOC694:DOC695 DEG694:DEG695 CUK694:CUK695 CKO694:CKO695 CAS694:CAS695 BQW694:BQW695 BHA694:BHA695 AXE694:AXE695 ANI694:ANI695 ADM694:ADM695 TQ694:TQ695 JU694:JU695 WWJ694:WWJ695 WMN694:WMN695 WCR694:WCR695 VSV694:VSV695 VIZ694:VIZ695 UZD694:UZD695 UPH694:UPH695 UFL694:UFL695 TVP694:TVP695 TLT694:TLT695 TBX694:TBX695 SSB694:SSB695 SIF694:SIF695 RYJ694:RYJ695 RON694:RON695 RER694:RER695 QUV694:QUV695 QKZ694:QKZ695 QBD694:QBD695 PRH694:PRH695 PHL694:PHL695 OXP694:OXP695 ONT694:ONT695 ODX694:ODX695 NUB694:NUB695 NKF694:NKF695 NAJ694:NAJ695 MQN694:MQN695 MGR694:MGR695 LWV694:LWV695 LMZ694:LMZ695 LDD694:LDD695 KTH694:KTH695 KJL694:KJL695 JZP694:JZP695 JPT694:JPT695 JFX694:JFX695 IWB694:IWB695 IMF694:IMF695 ICJ694:ICJ695 HSN694:HSN695 HIR694:HIR695 GYV694:GYV695 GOZ694:GOZ695 GFD694:GFD695 FVH694:FVH695 FLL694:FLL695 FBP694:FBP695 ERT694:ERT695 EHX694:EHX695 DYB694:DYB695 DOF694:DOF695 DEJ694:DEJ695 CUN694:CUN695 CKR694:CKR695 CAV694:CAV695 BQZ694:BQZ695 BHD694:BHD695 AXH694:AXH695 ANL694:ANL695 ADP694:ADP695 TT694:TT695 JX694:JX695 KE700:KE704 UA700:UA704 ADW700:ADW704 ANS700:ANS704 AXO700:AXO704 BHK700:BHK704 BRG700:BRG704 CBC700:CBC704 CKY700:CKY704 CUU700:CUU704 DEQ700:DEQ704 DOM700:DOM704 DYI700:DYI704 EIE700:EIE704 ESA700:ESA704 FBW700:FBW704 FLS700:FLS704 FVO700:FVO704 GFK700:GFK704 GPG700:GPG704 GZC700:GZC704 HIY700:HIY704 HSU700:HSU704 ICQ700:ICQ704 IMM700:IMM704 IWI700:IWI704 JGE700:JGE704 JQA700:JQA704 JZW700:JZW704 KJS700:KJS704 KTO700:KTO704 LDK700:LDK704 LNG700:LNG704 LXC700:LXC704 MGY700:MGY704 MQU700:MQU704 NAQ700:NAQ704 NKM700:NKM704 NUI700:NUI704 OEE700:OEE704 OOA700:OOA704 OXW700:OXW704 PHS700:PHS704 PRO700:PRO704 QBK700:QBK704 QLG700:QLG704 QVC700:QVC704 REY700:REY704 ROU700:ROU704 RYQ700:RYQ704 SIM700:SIM704 SSI700:SSI704 TCE700:TCE704 TMA700:TMA704 TVW700:TVW704 UFS700:UFS704 UPO700:UPO704 UZK700:UZK704 VJG700:VJG704 VTC700:VTC704 WCY700:WCY704 WMU700:WMU704 WWQ700:WWQ704 AI696:AI698 KE696:KE698 UA696:UA698 ADW696:ADW698 ANS696:ANS698 AXO696:AXO698 BHK696:BHK698 BRG696:BRG698 CBC696:CBC698 CKY696:CKY698 CUU696:CUU698 DEQ696:DEQ698 DOM696:DOM698 DYI696:DYI698 EIE696:EIE698 ESA696:ESA698 FBW696:FBW698 FLS696:FLS698 FVO696:FVO698 GFK696:GFK698 GPG696:GPG698 GZC696:GZC698 HIY696:HIY698 HSU696:HSU698 ICQ696:ICQ698 IMM696:IMM698 IWI696:IWI698 JGE696:JGE698 JQA696:JQA698 JZW696:JZW698 KJS696:KJS698 KTO696:KTO698 LDK696:LDK698 LNG696:LNG698 LXC696:LXC698 MGY696:MGY698 MQU696:MQU698 NAQ696:NAQ698 NKM696:NKM698 NUI696:NUI698 OEE696:OEE698 OOA696:OOA698 OXW696:OXW698 PHS696:PHS698 PRO696:PRO698 QBK696:QBK698 QLG696:QLG698 QVC696:QVC698 REY696:REY698 ROU696:ROU698 RYQ696:RYQ698 SIM696:SIM698 SSI696:SSI698 TCE696:TCE698 TMA696:TMA698 TVW696:TVW698 UFS696:UFS698 UPO696:UPO698 UZK696:UZK698 VJG696:VJG698 VTC696:VTC698 WCY696:WCY698 WMU696:WMU698 WWQ696:WWQ698 KK696:KK704 UG696:UG704 AEC696:AEC704 ANY696:ANY704 AXU696:AXU704 BHQ696:BHQ704 BRM696:BRM704 CBI696:CBI704 CLE696:CLE704 CVA696:CVA704 DEW696:DEW704 DOS696:DOS704 DYO696:DYO704 EIK696:EIK704 ESG696:ESG704 FCC696:FCC704 FLY696:FLY704 FVU696:FVU704 GFQ696:GFQ704 GPM696:GPM704 GZI696:GZI704 HJE696:HJE704 HTA696:HTA704 ICW696:ICW704 IMS696:IMS704 IWO696:IWO704 JGK696:JGK704 JQG696:JQG704 KAC696:KAC704 KJY696:KJY704 KTU696:KTU704 LDQ696:LDQ704 LNM696:LNM704 LXI696:LXI704 MHE696:MHE704 MRA696:MRA704 NAW696:NAW704 NKS696:NKS704 NUO696:NUO704 OEK696:OEK704 OOG696:OOG704 OYC696:OYC704 PHY696:PHY704 PRU696:PRU704 QBQ696:QBQ704 QLM696:QLM704 QVI696:QVI704 RFE696:RFE704 RPA696:RPA704 RYW696:RYW704 SIS696:SIS704 SSO696:SSO704 TCK696:TCK704 TMG696:TMG704 TWC696:TWC704 UFY696:UFY704 UPU696:UPU704 UZQ696:UZQ704 VJM696:VJM704 VTI696:VTI704 WDE696:WDE704 WNA696:WNA704 WWW696:WWW704 KN696:KN704 UJ696:UJ704 AEF696:AEF704 AOB696:AOB704 AXX696:AXX704 BHT696:BHT704 BRP696:BRP704 CBL696:CBL704 CLH696:CLH704 CVD696:CVD704 DEZ696:DEZ704 DOV696:DOV704 DYR696:DYR704 EIN696:EIN704 ESJ696:ESJ704 FCF696:FCF704 FMB696:FMB704 FVX696:FVX704 GFT696:GFT704 GPP696:GPP704 GZL696:GZL704 HJH696:HJH704 HTD696:HTD704 ICZ696:ICZ704 IMV696:IMV704 IWR696:IWR704 JGN696:JGN704 JQJ696:JQJ704 KAF696:KAF704 KKB696:KKB704 KTX696:KTX704 LDT696:LDT704 LNP696:LNP704 LXL696:LXL704 MHH696:MHH704 MRD696:MRD704 NAZ696:NAZ704 NKV696:NKV704 NUR696:NUR704 OEN696:OEN704 OOJ696:OOJ704 OYF696:OYF704 PIB696:PIB704 PRX696:PRX704 QBT696:QBT704 QLP696:QLP704 QVL696:QVL704 RFH696:RFH704 RPD696:RPD704 RYZ696:RYZ704 SIV696:SIV704 SSR696:SSR704 TCN696:TCN704 TMJ696:TMJ704 TWF696:TWF704 UGB696:UGB704 UPX696:UPX704 UZT696:UZT704 VJP696:VJP704 VTL696:VTL704 WDH696:WDH704 WND696:WND704 WWZ696:WWZ704 AI747 KE747 UA747 ADW747 ANS747 AXO747 BHK747 BRG747 CBC747 CKY747 CUU747 DEQ747 DOM747 DYI747 EIE747 ESA747 FBW747 FLS747 FVO747 GFK747 GPG747 GZC747 HIY747 HSU747 ICQ747 IMM747 IWI747 JGE747 JQA747 JZW747 KJS747 KTO747 LDK747 LNG747 LXC747 MGY747 MQU747 NAQ747 NKM747 NUI747 OEE747 OOA747 OXW747 PHS747 PRO747 QBK747 QLG747 QVC747 REY747 ROU747 RYQ747 SIM747 SSI747 TCE747 TMA747 TVW747 UFS747 UPO747 UZK747 VJG747 VTC747 WCY747 WMU747 WWQ747 AO747 KK747 UG747 AEC747 ANY747 AXU747 BHQ747 BRM747 CBI747 CLE747 CVA747 DEW747 DOS747 DYO747 EIK747 ESG747 FCC747 FLY747 FVU747 GFQ747 GPM747 GZI747 HJE747 HTA747 ICW747 IMS747 IWO747 JGK747 JQG747 KAC747 KJY747 KTU747 LDQ747 LNM747 LXI747 MHE747 MRA747 NAW747 NKS747 NUO747 OEK747 OOG747 OYC747 PHY747 PRU747 QBQ747 QLM747 QVI747 RFE747 RPA747 RYW747 SIS747 SSO747 TCK747 TMG747 TWC747 UFY747 UPU747 UZQ747 VJM747 VTI747 WDE747 WNA747 WWW747 AR747 KN747 UJ747 AEF747 AOB747 AXX747 BHT747 BRP747 CBL747 CLH747 CVD747 DEZ747 DOV747 DYR747 EIN747 ESJ747 FCF747 FMB747 FVX747 GFT747 GPP747 GZL747 HJH747 HTD747 ICZ747 IMV747 IWR747 JGN747 JQJ747 KAF747 KKB747 KTX747 LDT747 LNP747 LXL747 MHH747 MRD747 NAZ747 NKV747 NUR747 OEN747 OOJ747 OYF747 PIB747 PRX747 QBT747 QLP747 QVL747 RFH747 RPD747 RYZ747 SIV747 SSR747 TCN747 TMJ747 TWF747 UGB747 UPX747 UZT747 VJP747 VTL747 WDH747 WND747 WWZ747 JO770:JO781 TK770:TK781 ADG770:ADG781 ANC770:ANC781 AWY770:AWY781 BGU770:BGU781 BQQ770:BQQ781 CAM770:CAM781 CKI770:CKI781 CUE770:CUE781 DEA770:DEA781 DNW770:DNW781 DXS770:DXS781 EHO770:EHO781 ERK770:ERK781 FBG770:FBG781 FLC770:FLC781 FUY770:FUY781 GEU770:GEU781 GOQ770:GOQ781 GYM770:GYM781 HII770:HII781 HSE770:HSE781 ICA770:ICA781 ILW770:ILW781 IVS770:IVS781 JFO770:JFO781 JPK770:JPK781 JZG770:JZG781 KJC770:KJC781 KSY770:KSY781 LCU770:LCU781 LMQ770:LMQ781 LWM770:LWM781 MGI770:MGI781 MQE770:MQE781 NAA770:NAA781 NJW770:NJW781 NTS770:NTS781 ODO770:ODO781 ONK770:ONK781 OXG770:OXG781 PHC770:PHC781 PQY770:PQY781 QAU770:QAU781 QKQ770:QKQ781 QUM770:QUM781 REI770:REI781 ROE770:ROE781 RYA770:RYA781 SHW770:SHW781 SRS770:SRS781 TBO770:TBO781 TLK770:TLK781 TVG770:TVG781 UFC770:UFC781 UOY770:UOY781 UYU770:UYU781 VIQ770:VIQ781 VSM770:VSM781 WCI770:WCI781 WME770:WME781 WWA770:WWA781">
      <formula1>0</formula1>
      <formula2>100</formula2>
    </dataValidation>
    <dataValidation type="whole" allowBlank="1" showInputMessage="1" showErrorMessage="1" errorTitle="Mesečna stopnja izkoriščenosti" error="odstotek (celoštevilska vrednost)" sqref="AMZ491:AMZ494 AF276:AF280 WVX742 AF742 AF486:AF489 AF664 WVX97:WVX98 WMB97:WMB98 WCF97:WCF98 VSJ97:VSJ98 VIN97:VIN98 UYR97:UYR98 UOV97:UOV98 UEZ97:UEZ98 TVD97:TVD98 TLH97:TLH98 TBL97:TBL98 SRP97:SRP98 SHT97:SHT98 RXX97:RXX98 ROB97:ROB98 REF97:REF98 QUJ97:QUJ98 QKN97:QKN98 QAR97:QAR98 PQV97:PQV98 PGZ97:PGZ98 OXD97:OXD98 ONH97:ONH98 ODL97:ODL98 NTP97:NTP98 NJT97:NJT98 MZX97:MZX98 MQB97:MQB98 MGF97:MGF98 LWJ97:LWJ98 LMN97:LMN98 LCR97:LCR98 KSV97:KSV98 KIZ97:KIZ98 JZD97:JZD98 JPH97:JPH98 JFL97:JFL98 IVP97:IVP98 ILT97:ILT98 IBX97:IBX98 HSB97:HSB98 HIF97:HIF98 GYJ97:GYJ98 GON97:GON98 GER97:GER98 FUV97:FUV98 FKZ97:FKZ98 FBD97:FBD98 ERH97:ERH98 EHL97:EHL98 DXP97:DXP98 DNT97:DNT98 DDX97:DDX98 CUB97:CUB98 CKF97:CKF98 CAJ97:CAJ98 BQN97:BQN98 BGR97:BGR98 AWV97:AWV98 AMZ97:AMZ98 ADD97:ADD98 TH97:TH98 JL97:JL98 WVX1033 AWV491:AWV494 BGR491:BGR494 BQN491:BQN494 CAJ491:CAJ494 CKF491:CKF494 CUB491:CUB494 DDX491:DDX494 DNT491:DNT494 DXP491:DXP494 EHL491:EHL494 ERH491:ERH494 FBD491:FBD494 FKZ491:FKZ494 FUV491:FUV494 GER491:GER494 GON491:GON494 GYJ491:GYJ494 HIF491:HIF494 HSB491:HSB494 IBX491:IBX494 ILT491:ILT494 IVP491:IVP494 JFL491:JFL494 JPH491:JPH494 JZD491:JZD494 KIZ491:KIZ494 KSV491:KSV494 LCR491:LCR494 LMN491:LMN494 LWJ491:LWJ494 MGF491:MGF494 MQB491:MQB494 MZX491:MZX494 NJT491:NJT494 NTP491:NTP494 ODL491:ODL494 ONH491:ONH494 OXD491:OXD494 PGZ491:PGZ494 PQV491:PQV494 QAR491:QAR494 QKN491:QKN494 QUJ491:QUJ494 REF491:REF494 ROB491:ROB494 RXX491:RXX494 SHT491:SHT494 SRP491:SRP494 TBL491:TBL494 TLH491:TLH494 TVD491:TVD494 UEZ491:UEZ494 UOV491:UOV494 UYR491:UYR494 VIN491:VIN494 VSJ491:VSJ494 WCF491:WCF494 WMB491:WMB494 WVX491:WVX494 AF491:AF494 JL491:JL494 TH491:TH494 AF378 ADD491:ADD494 JL742 TH742 ADD742 AMZ742 AWV742 BGR742 BQN742 CAJ742 CKF742 CUB742 DDX742 DNT742 DXP742 EHL742 ERH742 FBD742 FKZ742 FUV742 GER742 GON742 GYJ742 HIF742 HSB742 IBX742 ILT742 IVP742 JFL742 JPH742 JZD742 KIZ742 KSV742 LCR742 LMN742 LWJ742 MGF742 MQB742 MZX742 NJT742 NTP742 ODL742 ONH742 OXD742 PGZ742 PQV742 QAR742 QKN742 QUJ742 REF742 ROB742 RXX742 SHT742 SRP742 TBL742 TLH742 TVD742 UEZ742 UOV742 UYR742 VIN742 VSJ742 WCF742 WMB742 AF1033 JL1033 TH1033 ADD1033 AMZ1033 AWV1033 BGR1033 BQN1033 CAJ1033 CKF1033 CUB1033 DDX1033 DNT1033 DXP1033 EHL1033 ERH1033 FBD1033 FKZ1033 FUV1033 GER1033 GON1033 GYJ1033 HIF1033 HSB1033 IBX1033 ILT1033 IVP1033 JFL1033 JPH1033 JZD1033 KIZ1033 KSV1033 LCR1033 LMN1033 LWJ1033 MGF1033 MQB1033 MZX1033 NJT1033 NTP1033 ODL1033 ONH1033 OXD1033 PGZ1033 PQV1033 QAR1033 QKN1033 QUJ1033 REF1033 ROB1033 RXX1033 SHT1033 SRP1033 TBL1033 TLH1033 TVD1033 UEZ1033 UOV1033 UYR1033 VIN1033 VSJ1033 WCF1033 WMB1033 AF240:AF271 JL240:JL271 WVX240:WVX271 WMB240:WMB271 WCF240:WCF271 VSJ240:VSJ271 VIN240:VIN271 UYR240:UYR271 UOV240:UOV271 UEZ240:UEZ271 TVD240:TVD271 TLH240:TLH271 TBL240:TBL271 SRP240:SRP271 SHT240:SHT271 RXX240:RXX271 ROB240:ROB271 REF240:REF271 QUJ240:QUJ271 QKN240:QKN271 QAR240:QAR271 PQV240:PQV271 PGZ240:PGZ271 OXD240:OXD271 ONH240:ONH271 ODL240:ODL271 NTP240:NTP271 NJT240:NJT271 MZX240:MZX271 MQB240:MQB271 MGF240:MGF271 LWJ240:LWJ271 LMN240:LMN271 LCR240:LCR271 KSV240:KSV271 KIZ240:KIZ271 JZD240:JZD271 JPH240:JPH271 JFL240:JFL271 IVP240:IVP271 ILT240:ILT271 IBX240:IBX271 HSB240:HSB271 HIF240:HIF271 GYJ240:GYJ271 GON240:GON271 GER240:GER271 FUV240:FUV271 FKZ240:FKZ271 FBD240:FBD271 ERH240:ERH271 EHL240:EHL271 DXP240:DXP271 DNT240:DNT271 DDX240:DDX271 CUB240:CUB271 CKF240:CKF271 CAJ240:CAJ271 BQN240:BQN271 BGR240:BGR271 AWV240:AWV271 AMZ240:AMZ271 ADD240:ADD271 TH240:TH271 AF696:AF704 AF770:AF783 AF11:AF38 KB11:KB38 TX11:TX38 ADT11:ADT38 ANP11:ANP38 AXL11:AXL38 BHH11:BHH38 BRD11:BRD38 CAZ11:CAZ38 CKV11:CKV38 CUR11:CUR38 DEN11:DEN38 DOJ11:DOJ38 DYF11:DYF38 EIB11:EIB38 ERX11:ERX38 FBT11:FBT38 FLP11:FLP38 FVL11:FVL38 GFH11:GFH38 GPD11:GPD38 GYZ11:GYZ38 HIV11:HIV38 HSR11:HSR38 ICN11:ICN38 IMJ11:IMJ38 IWF11:IWF38 JGB11:JGB38 JPX11:JPX38 JZT11:JZT38 KJP11:KJP38 KTL11:KTL38 LDH11:LDH38 LND11:LND38 LWZ11:LWZ38 MGV11:MGV38 MQR11:MQR38 NAN11:NAN38 NKJ11:NKJ38 NUF11:NUF38 OEB11:OEB38 ONX11:ONX38 OXT11:OXT38 PHP11:PHP38 PRL11:PRL38 QBH11:QBH38 QLD11:QLD38 QUZ11:QUZ38 REV11:REV38 ROR11:ROR38 RYN11:RYN38 SIJ11:SIJ38 SSF11:SSF38 TCB11:TCB38 TLX11:TLX38 TVT11:TVT38 UFP11:UFP38 UPL11:UPL38 UZH11:UZH38 VJD11:VJD38 VSZ11:VSZ38 WCV11:WCV38 WMR11:WMR38 WWN11:WWN38 AF130:AF221 KB130:KB221 TX130:TX221 ADT130:ADT221 ANP130:ANP221 AXL130:AXL221 BHH130:BHH221 BRD130:BRD221 CAZ130:CAZ221 CKV130:CKV221 CUR130:CUR221 DEN130:DEN221 DOJ130:DOJ221 DYF130:DYF221 EIB130:EIB221 ERX130:ERX221 FBT130:FBT221 FLP130:FLP221 FVL130:FVL221 GFH130:GFH221 GPD130:GPD221 GYZ130:GYZ221 HIV130:HIV221 HSR130:HSR221 ICN130:ICN221 IMJ130:IMJ221 IWF130:IWF221 JGB130:JGB221 JPX130:JPX221 JZT130:JZT221 KJP130:KJP221 KTL130:KTL221 LDH130:LDH221 LND130:LND221 LWZ130:LWZ221 MGV130:MGV221 MQR130:MQR221 NAN130:NAN221 NKJ130:NKJ221 NUF130:NUF221 OEB130:OEB221 ONX130:ONX221 OXT130:OXT221 PHP130:PHP221 PRL130:PRL221 QBH130:QBH221 QLD130:QLD221 QUZ130:QUZ221 REV130:REV221 ROR130:ROR221 RYN130:RYN221 SIJ130:SIJ221 SSF130:SSF221 TCB130:TCB221 TLX130:TLX221 TVT130:TVT221 UFP130:UFP221 UPL130:UPL221 UZH130:UZH221 VJD130:VJD221 VSZ130:VSZ221 WCV130:WCV221 WMR130:WMR221 WWN130:WWN221 KB276:KB279 TX276:TX279 ADT276:ADT279 ANP276:ANP279 AXL276:AXL279 BHH276:BHH279 BRD276:BRD279 CAZ276:CAZ279 CKV276:CKV279 CUR276:CUR279 DEN276:DEN279 DOJ276:DOJ279 DYF276:DYF279 EIB276:EIB279 ERX276:ERX279 FBT276:FBT279 FLP276:FLP279 FVL276:FVL279 GFH276:GFH279 GPD276:GPD279 GYZ276:GYZ279 HIV276:HIV279 HSR276:HSR279 ICN276:ICN279 IMJ276:IMJ279 IWF276:IWF279 JGB276:JGB279 JPX276:JPX279 JZT276:JZT279 KJP276:KJP279 KTL276:KTL279 LDH276:LDH279 LND276:LND279 LWZ276:LWZ279 MGV276:MGV279 MQR276:MQR279 NAN276:NAN279 NKJ276:NKJ279 NUF276:NUF279 OEB276:OEB279 ONX276:ONX279 OXT276:OXT279 PHP276:PHP279 PRL276:PRL279 QBH276:QBH279 QLD276:QLD279 QUZ276:QUZ279 REV276:REV279 ROR276:ROR279 RYN276:RYN279 SIJ276:SIJ279 SSF276:SSF279 TCB276:TCB279 TLX276:TLX279 TVT276:TVT279 UFP276:UFP279 UPL276:UPL279 UZH276:UZH279 VJD276:VJD279 VSZ276:VSZ279 WCV276:WCV279 WMR276:WMR279 WWN276:WWN279 WVX694:WVX695 WMB694:WMB695 WCF694:WCF695 VSJ694:VSJ695 VIN694:VIN695 UYR694:UYR695 UOV694:UOV695 UEZ694:UEZ695 TVD694:TVD695 TLH694:TLH695 TBL694:TBL695 SRP694:SRP695 SHT694:SHT695 RXX694:RXX695 ROB694:ROB695 REF694:REF695 QUJ694:QUJ695 QKN694:QKN695 QAR694:QAR695 PQV694:PQV695 PGZ694:PGZ695 OXD694:OXD695 ONH694:ONH695 ODL694:ODL695 NTP694:NTP695 NJT694:NJT695 MZX694:MZX695 MQB694:MQB695 MGF694:MGF695 LWJ694:LWJ695 LMN694:LMN695 LCR694:LCR695 KSV694:KSV695 KIZ694:KIZ695 JZD694:JZD695 JPH694:JPH695 JFL694:JFL695 IVP694:IVP695 ILT694:ILT695 IBX694:IBX695 HSB694:HSB695 HIF694:HIF695 GYJ694:GYJ695 GON694:GON695 GER694:GER695 FUV694:FUV695 FKZ694:FKZ695 FBD694:FBD695 ERH694:ERH695 EHL694:EHL695 DXP694:DXP695 DNT694:DNT695 DDX694:DDX695 CUB694:CUB695 CKF694:CKF695 CAJ694:CAJ695 BQN694:BQN695 BGR694:BGR695 AWV694:AWV695 AMZ694:AMZ695 ADD694:ADD695 TH694:TH695 JL694:JL695 KB696:KB704 TX696:TX704 ADT696:ADT704 ANP696:ANP704 AXL696:AXL704 BHH696:BHH704 BRD696:BRD704 CAZ696:CAZ704 CKV696:CKV704 CUR696:CUR704 DEN696:DEN704 DOJ696:DOJ704 DYF696:DYF704 EIB696:EIB704 ERX696:ERX704 FBT696:FBT704 FLP696:FLP704 FVL696:FVL704 GFH696:GFH704 GPD696:GPD704 GYZ696:GYZ704 HIV696:HIV704 HSR696:HSR704 ICN696:ICN704 IMJ696:IMJ704 IWF696:IWF704 JGB696:JGB704 JPX696:JPX704 JZT696:JZT704 KJP696:KJP704 KTL696:KTL704 LDH696:LDH704 LND696:LND704 LWZ696:LWZ704 MGV696:MGV704 MQR696:MQR704 NAN696:NAN704 NKJ696:NKJ704 NUF696:NUF704 OEB696:OEB704 ONX696:ONX704 OXT696:OXT704 PHP696:PHP704 PRL696:PRL704 QBH696:QBH704 QLD696:QLD704 QUZ696:QUZ704 REV696:REV704 ROR696:ROR704 RYN696:RYN704 SIJ696:SIJ704 SSF696:SSF704 TCB696:TCB704 TLX696:TLX704 TVT696:TVT704 UFP696:UFP704 UPL696:UPL704 UZH696:UZH704 VJD696:VJD704 VSZ696:VSZ704 WCV696:WCV704 WMR696:WMR704 WWN696:WWN704 AF747 KB747 TX747 ADT747 ANP747 AXL747 BHH747 BRD747 CAZ747 CKV747 CUR747 DEN747 DOJ747 DYF747 EIB747 ERX747 FBT747 FLP747 FVL747 GFH747 GPD747 GYZ747 HIV747 HSR747 ICN747 IMJ747 IWF747 JGB747 JPX747 JZT747 KJP747 KTL747 LDH747 LND747 LWZ747 MGV747 MQR747 NAN747 NKJ747 NUF747 OEB747 ONX747 OXT747 PHP747 PRL747 QBH747 QLD747 QUZ747 REV747 ROR747 RYN747 SIJ747 SSF747 TCB747 TLX747 TVT747 UFP747 UPL747 UZH747 VJD747 VSZ747 WCV747 WMR747 WWN747 JL770:JL781 TH770:TH781 ADD770:ADD781 AMZ770:AMZ781 AWV770:AWV781 BGR770:BGR781 BQN770:BQN781 CAJ770:CAJ781 CKF770:CKF781 CUB770:CUB781 DDX770:DDX781 DNT770:DNT781 DXP770:DXP781 EHL770:EHL781 ERH770:ERH781 FBD770:FBD781 FKZ770:FKZ781 FUV770:FUV781 GER770:GER781 GON770:GON781 GYJ770:GYJ781 HIF770:HIF781 HSB770:HSB781 IBX770:IBX781 ILT770:ILT781 IVP770:IVP781 JFL770:JFL781 JPH770:JPH781 JZD770:JZD781 KIZ770:KIZ781 KSV770:KSV781 LCR770:LCR781 LMN770:LMN781 LWJ770:LWJ781 MGF770:MGF781 MQB770:MQB781 MZX770:MZX781 NJT770:NJT781 NTP770:NTP781 ODL770:ODL781 ONH770:ONH781 OXD770:OXD781 PGZ770:PGZ781 PQV770:PQV781 QAR770:QAR781 QKN770:QKN781 QUJ770:QUJ781 REF770:REF781 ROB770:ROB781 RXX770:RXX781 SHT770:SHT781 SRP770:SRP781 TBL770:TBL781 TLH770:TLH781 TVD770:TVD781 UEZ770:UEZ781 UOV770:UOV781 UYR770:UYR781 VIN770:VIN781 VSJ770:VSJ781 WCF770:WCF781 WMB770:WMB781 WVX770:WVX781">
      <formula1>0</formula1>
      <formula2>300</formula2>
    </dataValidation>
    <dataValidation type="textLength" allowBlank="1" showInputMessage="1" showErrorMessage="1" errorTitle="Equipment" error="Obvezen podatek!" prompt="Naslov opreme v angleškem jeziku - obvezen podatek_x000a_" sqref="I240:I258 SK240:SK256 ACG240:ACG256 AMC240:AMC256 AVY240:AVY256 BFU240:BFU256 BPQ240:BPQ256 BZM240:BZM256 CJI240:CJI256 CTE240:CTE256 DDA240:DDA256 DMW240:DMW256 DWS240:DWS256 EGO240:EGO256 EQK240:EQK256 FAG240:FAG256 FKC240:FKC256 FTY240:FTY256 GDU240:GDU256 GNQ240:GNQ256 GXM240:GXM256 HHI240:HHI256 HRE240:HRE256 IBA240:IBA256 IKW240:IKW256 IUS240:IUS256 JEO240:JEO256 JOK240:JOK256 JYG240:JYG256 KIC240:KIC256 KRY240:KRY256 LBU240:LBU256 LLQ240:LLQ256 LVM240:LVM256 MFI240:MFI256 MPE240:MPE256 MZA240:MZA256 NIW240:NIW256 NSS240:NSS256 OCO240:OCO256 OMK240:OMK256 OWG240:OWG256 PGC240:PGC256 PPY240:PPY256 PZU240:PZU256 QJQ240:QJQ256 QTM240:QTM256 RDI240:RDI256 RNE240:RNE256 RXA240:RXA256 SGW240:SGW256 SQS240:SQS256 TAO240:TAO256 TKK240:TKK256 TUG240:TUG256 UEC240:UEC256 UNY240:UNY256 UXU240:UXU256 VHQ240:VHQ256 VRM240:VRM256 WBI240:WBI256 WLE240:WLE256 WVA240:WVA256 IO240:IO256 IO1033 SK779:SK781 ACG779:ACG781 AMC779:AMC781 AVY779:AVY781 BFU779:BFU781 BPQ779:BPQ781 BZM779:BZM781 CJI779:CJI781 CTE779:CTE781 DDA779:DDA781 DMW779:DMW781 DWS779:DWS781 EGO779:EGO781 EQK779:EQK781 FAG779:FAG781 FKC779:FKC781 FTY779:FTY781 GDU779:GDU781 GNQ779:GNQ781 GXM779:GXM781 HHI779:HHI781 HRE779:HRE781 IBA779:IBA781 IKW779:IKW781 IUS779:IUS781 JEO779:JEO781 JOK779:JOK781 JYG779:JYG781 KIC779:KIC781 KRY779:KRY781 LBU779:LBU781 LLQ779:LLQ781 LVM779:LVM781 MFI779:MFI781 MPE779:MPE781 MZA779:MZA781 NIW779:NIW781 NSS779:NSS781 OCO779:OCO781 OMK779:OMK781 OWG779:OWG781 PGC779:PGC781 PPY779:PPY781 PZU779:PZU781 QJQ779:QJQ781 QTM779:QTM781 RDI779:RDI781 RNE779:RNE781 RXA779:RXA781 SGW779:SGW781 SQS779:SQS781 TAO779:TAO781 TKK779:TKK781 TUG779:TUG781 UEC779:UEC781 UNY779:UNY781 UXU779:UXU781 VHQ779:VHQ781 VRM779:VRM781 WBI779:WBI781 WLE779:WLE781 WVA779:WVA781 IO785:IO788 I486:I488 I664 WVA491:WVA493 I9 IO9 SK9 ACG9 AMC9 AVY9 BFU9 BPQ9 BZM9 CJI9 CTE9 DDA9 DMW9 DWS9 EGO9 EQK9 FAG9 FKC9 FTY9 GDU9 GNQ9 GXM9 HHI9 HRE9 IBA9 IKW9 IUS9 JEO9 JOK9 JYG9 KIC9 KRY9 LBU9 LLQ9 LVM9 MFI9 MPE9 MZA9 NIW9 NSS9 OCO9 OMK9 OWG9 PGC9 PPY9 PZU9 QJQ9 QTM9 RDI9 RNE9 RXA9 SGW9 SQS9 TAO9 TKK9 TUG9 UEC9 UNY9 UXU9 VHQ9 VRM9 WBI9 WLE9 WVA9 WVA97:WVA98 WLE97:WLE98 WBI97:WBI98 VRM97:VRM98 VHQ97:VHQ98 UXU97:UXU98 UNY97:UNY98 UEC97:UEC98 TUG97:TUG98 TKK97:TKK98 TAO97:TAO98 SQS97:SQS98 SGW97:SGW98 RXA97:RXA98 RNE97:RNE98 RDI97:RDI98 QTM97:QTM98 QJQ97:QJQ98 PZU97:PZU98 PPY97:PPY98 PGC97:PGC98 OWG97:OWG98 OMK97:OMK98 OCO97:OCO98 NSS97:NSS98 NIW97:NIW98 MZA97:MZA98 MPE97:MPE98 MFI97:MFI98 LVM97:LVM98 LLQ97:LLQ98 LBU97:LBU98 KRY97:KRY98 KIC97:KIC98 JYG97:JYG98 JOK97:JOK98 JEO97:JEO98 IUS97:IUS98 IKW97:IKW98 IBA97:IBA98 HRE97:HRE98 HHI97:HHI98 GXM97:GXM98 GNQ97:GNQ98 GDU97:GDU98 FTY97:FTY98 FKC97:FKC98 FAG97:FAG98 EQK97:EQK98 EGO97:EGO98 DWS97:DWS98 DMW97:DMW98 DDA97:DDA98 CTE97:CTE98 CJI97:CJI98 BZM97:BZM98 BPQ97:BPQ98 BFU97:BFU98 AVY97:AVY98 AMC97:AMC98 ACG97:ACG98 SK97:SK98 IO97:IO98 WVA1033 I556 IO556 SK556 ACG556 AMC556 AVY556 BFU556 BPQ556 BZM556 CJI556 CTE556 DDA556 DMW556 DWS556 EGO556 EQK556 FAG556 FKC556 FTY556 GDU556 GNQ556 GXM556 HHI556 HRE556 IBA556 IKW556 IUS556 JEO556 JOK556 JYG556 KIC556 KRY556 LBU556 LLQ556 LVM556 MFI556 MPE556 MZA556 NIW556 NSS556 OCO556 OMK556 OWG556 PGC556 PPY556 PZU556 QJQ556 QTM556 RDI556 RNE556 RXA556 SGW556 SQS556 TAO556 TKK556 TUG556 UEC556 UNY556 UXU556 VHQ556 VRM556 WBI556 WLE556 WVA556 SK1033 ACG1033 AMC1033 AVY1033 BFU1033 BPQ1033 BZM1033 CJI1033 CTE1033 DDA1033 DMW1033 DWS1033 EGO1033 EQK1033 FAG1033 FKC1033 FTY1033 GDU1033 GNQ1033 GXM1033 HHI1033 HRE1033 IBA1033 IKW1033 IUS1033 JEO1033 JOK1033 JYG1033 KIC1033 KRY1033 LBU1033 LLQ1033 LVM1033 MFI1033 MPE1033 MZA1033 NIW1033 NSS1033 OCO1033 OMK1033 OWG1033 PGC1033 PPY1033 PZU1033 QJQ1033 QTM1033 RDI1033 RNE1033 RXA1033 SGW1033 SQS1033 TAO1033 TKK1033 TUG1033 UEC1033 UNY1033 UXU1033 VHQ1033 VRM1033 WBI1033 WLE1033 I378 WLE742 WBI742 VRM742 VHQ742 UXU742 UNY742 UEC742 TUG742 TKK742 TAO742 SQS742 SGW742 RXA742 RNE742 RDI742 QTM742 QJQ742 PZU742 PPY742 PGC742 OWG742 OMK742 OCO742 NSS742 NIW742 MZA742 MPE742 MFI742 LVM742 LLQ742 LBU742 KRY742 KIC742 JYG742 JOK742 JEO742 IUS742 IKW742 IBA742 HRE742 HHI742 GXM742 GNQ742 GDU742 FTY742 FKC742 FAG742 EQK742 EGO742 DWS742 DMW742 DDA742 CTE742 CJI742 BZM742 BPQ742 BFU742 AVY742 AMC742 ACG742 SK742 IO742 I742 SNV739 SK785:SK788 ACG785:ACG788 AMC785:AMC788 AVY785:AVY788 BFU785:BFU788 BPQ785:BPQ788 BZM785:BZM788 CJI785:CJI788 CTE785:CTE788 DDA785:DDA788 DMW785:DMW788 DWS785:DWS788 EGO785:EGO788 EQK785:EQK788 FAG785:FAG788 FKC785:FKC788 FTY785:FTY788 GDU785:GDU788 GNQ785:GNQ788 GXM785:GXM788 HHI785:HHI788 HRE785:HRE788 IBA785:IBA788 IKW785:IKW788 IUS785:IUS788 JEO785:JEO788 JOK785:JOK788 JYG785:JYG788 KIC785:KIC788 KRY785:KRY788 LBU785:LBU788 LLQ785:LLQ788 LVM785:LVM788 MFI785:MFI788 MPE785:MPE788 MZA785:MZA788 NIW785:NIW788 NSS785:NSS788 OCO785:OCO788 OMK785:OMK788 OWG785:OWG788 PGC785:PGC788 PPY785:PPY788 PZU785:PZU788 QJQ785:QJQ788 QTM785:QTM788 RDI785:RDI788 RNE785:RNE788 RXA785:RXA788 SGW785:SGW788 SQS785:SQS788 TAO785:TAO788 TKK785:TKK788 TUG785:TUG788 UEC785:UEC788 UNY785:UNY788 UXU785:UXU788 VHQ785:VHQ788 VRM785:VRM788 WBI785:WBI788 WLE785:WLE788 I785:I788 IO779:IO781 I770:I777 I1033 I491:I493 IO491:IO493 SK491:SK493 ACG491:ACG493 AMC491:AMC493 AVY491:AVY493 BFU491:BFU493 BPQ491:BPQ493 BZM491:BZM493 CJI491:CJI493 CTE491:CTE493 DDA491:DDA493 DMW491:DMW493 DWS491:DWS493 EGO491:EGO493 EQK491:EQK493 FAG491:FAG493 FKC491:FKC493 FTY491:FTY493 GDU491:GDU493 GNQ491:GNQ493 GXM491:GXM493 HHI491:HHI493 HRE491:HRE493 IBA491:IBA493 IKW491:IKW493 IUS491:IUS493 JEO491:JEO493 JOK491:JOK493 JYG491:JYG493 KIC491:KIC493 KRY491:KRY493 LBU491:LBU493 LLQ491:LLQ493 LVM491:LVM493 MFI491:MFI493 MPE491:MPE493 MZA491:MZA493 NIW491:NIW493 NSS491:NSS493 OCO491:OCO493 OMK491:OMK493 OWG491:OWG493 PGC491:PGC493 PPY491:PPY493 PZU491:PZU493 QJQ491:QJQ493 QTM491:QTM493 RDI491:RDI493 RNE491:RNE493 RXA491:RXA493 SGW491:SGW493 SQS491:SQS493 TAO491:TAO493 TKK491:TKK493 TUG491:TUG493 UEC491:UEC493 UNY491:UNY493 UXU491:UXU493 VHQ491:VHQ493 VRM491:VRM493 WBI491:WBI493 WLE491:WLE493 WVA270:WVA271 WLE270:WLE271 WBI270:WBI271 VRM270:VRM271 VHQ270:VHQ271 UXU270:UXU271 UNY270:UNY271 UEC270:UEC271 TUG270:TUG271 TKK270:TKK271 TAO270:TAO271 SQS270:SQS271 SGW270:SGW271 RXA270:RXA271 RNE270:RNE271 RDI270:RDI271 QTM270:QTM271 QJQ270:QJQ271 PZU270:PZU271 PPY270:PPY271 PGC270:PGC271 OWG270:OWG271 OMK270:OMK271 OCO270:OCO271 NSS270:NSS271 NIW270:NIW271 MZA270:MZA271 MPE270:MPE271 MFI270:MFI271 LVM270:LVM271 LLQ270:LLQ271 LBU270:LBU271 KRY270:KRY271 KIC270:KIC271 JYG270:JYG271 JOK270:JOK271 JEO270:JEO271 IUS270:IUS271 IKW270:IKW271 IBA270:IBA271 HRE270:HRE271 HHI270:HHI271 GXM270:GXM271 GNQ270:GNQ271 GDU270:GDU271 FTY270:FTY271 FKC270:FKC271 FAG270:FAG271 EQK270:EQK271 EGO270:EGO271 DWS270:DWS271 DMW270:DMW271 DDA270:DDA271 CTE270:CTE271 CJI270:CJI271 BZM270:BZM271 BPQ270:BPQ271 BFU270:BFU271 AVY270:AVY271 AMC270:AMC271 ACG270:ACG271 SK270:SK271 IO270:IO271 I696:I704 I276:I280 WVA742 I739 FR739 PN739 ZJ739 AJF739 ATB739 BCX739 BMT739 BWP739 CGL739 CQH739 DAD739 DJZ739 DTV739 EDR739 ENN739 EXJ739 FHF739 FRB739 GAX739 GKT739 GUP739 HEL739 HOH739 HYD739 IHZ739 IRV739 JBR739 JLN739 JVJ739 KFF739 KPB739 KYX739 LIT739 LSP739 MCL739 MMH739 MWD739 NFZ739 NPV739 NZR739 OJN739 OTJ739 PDF739 PNB739 PWX739 QGT739 QQP739 RAL739 RKH739 RUD739 SDZ739 I779:I783 WVA785:WVA788 I11:I38 JE11:JE38 TA11:TA38 ACW11:ACW38 AMS11:AMS38 AWO11:AWO38 BGK11:BGK38 BQG11:BQG38 CAC11:CAC38 CJY11:CJY38 CTU11:CTU38 DDQ11:DDQ38 DNM11:DNM38 DXI11:DXI38 EHE11:EHE38 ERA11:ERA38 FAW11:FAW38 FKS11:FKS38 FUO11:FUO38 GEK11:GEK38 GOG11:GOG38 GYC11:GYC38 HHY11:HHY38 HRU11:HRU38 IBQ11:IBQ38 ILM11:ILM38 IVI11:IVI38 JFE11:JFE38 JPA11:JPA38 JYW11:JYW38 KIS11:KIS38 KSO11:KSO38 LCK11:LCK38 LMG11:LMG38 LWC11:LWC38 MFY11:MFY38 MPU11:MPU38 MZQ11:MZQ38 NJM11:NJM38 NTI11:NTI38 ODE11:ODE38 ONA11:ONA38 OWW11:OWW38 PGS11:PGS38 PQO11:PQO38 QAK11:QAK38 QKG11:QKG38 QUC11:QUC38 RDY11:RDY38 RNU11:RNU38 RXQ11:RXQ38 SHM11:SHM38 SRI11:SRI38 TBE11:TBE38 TLA11:TLA38 TUW11:TUW38 UES11:UES38 UOO11:UOO38 UYK11:UYK38 VIG11:VIG38 VSC11:VSC38 WBY11:WBY38 WLU11:WLU38 WVQ11:WVQ38 I130:I221 JE130:JE221 TA130:TA221 ACW130:ACW221 AMS130:AMS221 AWO130:AWO221 BGK130:BGK221 BQG130:BQG221 CAC130:CAC221 CJY130:CJY221 CTU130:CTU221 DDQ130:DDQ221 DNM130:DNM221 DXI130:DXI221 EHE130:EHE221 ERA130:ERA221 FAW130:FAW221 FKS130:FKS221 FUO130:FUO221 GEK130:GEK221 GOG130:GOG221 GYC130:GYC221 HHY130:HHY221 HRU130:HRU221 IBQ130:IBQ221 ILM130:ILM221 IVI130:IVI221 JFE130:JFE221 JPA130:JPA221 JYW130:JYW221 KIS130:KIS221 KSO130:KSO221 LCK130:LCK221 LMG130:LMG221 LWC130:LWC221 MFY130:MFY221 MPU130:MPU221 MZQ130:MZQ221 NJM130:NJM221 NTI130:NTI221 ODE130:ODE221 ONA130:ONA221 OWW130:OWW221 PGS130:PGS221 PQO130:PQO221 QAK130:QAK221 QKG130:QKG221 QUC130:QUC221 RDY130:RDY221 RNU130:RNU221 RXQ130:RXQ221 SHM130:SHM221 SRI130:SRI221 TBE130:TBE221 TLA130:TLA221 TUW130:TUW221 UES130:UES221 UOO130:UOO221 UYK130:UYK221 VIG130:VIG221 VSC130:VSC221 WBY130:WBY221 WLU130:WLU221 WVQ130:WVQ221 JE276:JE279 TA276:TA279 ACW276:ACW279 AMS276:AMS279 AWO276:AWO279 BGK276:BGK279 BQG276:BQG279 CAC276:CAC279 CJY276:CJY279 CTU276:CTU279 DDQ276:DDQ279 DNM276:DNM279 DXI276:DXI279 EHE276:EHE279 ERA276:ERA279 FAW276:FAW279 FKS276:FKS279 FUO276:FUO279 GEK276:GEK279 GOG276:GOG279 GYC276:GYC279 HHY276:HHY279 HRU276:HRU279 IBQ276:IBQ279 ILM276:ILM279 IVI276:IVI279 JFE276:JFE279 JPA276:JPA279 JYW276:JYW279 KIS276:KIS279 KSO276:KSO279 LCK276:LCK279 LMG276:LMG279 LWC276:LWC279 MFY276:MFY279 MPU276:MPU279 MZQ276:MZQ279 NJM276:NJM279 NTI276:NTI279 ODE276:ODE279 ONA276:ONA279 OWW276:OWW279 PGS276:PGS279 PQO276:PQO279 QAK276:QAK279 QKG276:QKG279 QUC276:QUC279 RDY276:RDY279 RNU276:RNU279 RXQ276:RXQ279 SHM276:SHM279 SRI276:SRI279 TBE276:TBE279 TLA276:TLA279 TUW276:TUW279 UES276:UES279 UOO276:UOO279 UYK276:UYK279 VIG276:VIG279 VSC276:VSC279 WBY276:WBY279 WLU276:WLU279 WVQ276:WVQ279 WVA694:WVA695 WLE694:WLE695 WBI694:WBI695 VRM694:VRM695 VHQ694:VHQ695 UXU694:UXU695 UNY694:UNY695 UEC694:UEC695 TUG694:TUG695 TKK694:TKK695 TAO694:TAO695 SQS694:SQS695 SGW694:SGW695 RXA694:RXA695 RNE694:RNE695 RDI694:RDI695 QTM694:QTM695 QJQ694:QJQ695 PZU694:PZU695 PPY694:PPY695 PGC694:PGC695 OWG694:OWG695 OMK694:OMK695 OCO694:OCO695 NSS694:NSS695 NIW694:NIW695 MZA694:MZA695 MPE694:MPE695 MFI694:MFI695 LVM694:LVM695 LLQ694:LLQ695 LBU694:LBU695 KRY694:KRY695 KIC694:KIC695 JYG694:JYG695 JOK694:JOK695 JEO694:JEO695 IUS694:IUS695 IKW694:IKW695 IBA694:IBA695 HRE694:HRE695 HHI694:HHI695 GXM694:GXM695 GNQ694:GNQ695 GDU694:GDU695 FTY694:FTY695 FKC694:FKC695 FAG694:FAG695 EQK694:EQK695 EGO694:EGO695 DWS694:DWS695 DMW694:DMW695 DDA694:DDA695 CTE694:CTE695 CJI694:CJI695 BZM694:BZM695 BPQ694:BPQ695 BFU694:BFU695 AVY694:AVY695 AMC694:AMC695 ACG694:ACG695 SK694:SK695 IO694:IO695 JE696:JE704 TA696:TA704 ACW696:ACW704 AMS696:AMS704 AWO696:AWO704 BGK696:BGK704 BQG696:BQG704 CAC696:CAC704 CJY696:CJY704 CTU696:CTU704 DDQ696:DDQ704 DNM696:DNM704 DXI696:DXI704 EHE696:EHE704 ERA696:ERA704 FAW696:FAW704 FKS696:FKS704 FUO696:FUO704 GEK696:GEK704 GOG696:GOG704 GYC696:GYC704 HHY696:HHY704 HRU696:HRU704 IBQ696:IBQ704 ILM696:ILM704 IVI696:IVI704 JFE696:JFE704 JPA696:JPA704 JYW696:JYW704 KIS696:KIS704 KSO696:KSO704 LCK696:LCK704 LMG696:LMG704 LWC696:LWC704 MFY696:MFY704 MPU696:MPU704 MZQ696:MZQ704 NJM696:NJM704 NTI696:NTI704 ODE696:ODE704 ONA696:ONA704 OWW696:OWW704 PGS696:PGS704 PQO696:PQO704 QAK696:QAK704 QKG696:QKG704 QUC696:QUC704 RDY696:RDY704 RNU696:RNU704 RXQ696:RXQ704 SHM696:SHM704 SRI696:SRI704 TBE696:TBE704 TLA696:TLA704 TUW696:TUW704 UES696:UES704 UOO696:UOO704 UYK696:UYK704 VIG696:VIG704 VSC696:VSC704 WBY696:WBY704 WLU696:WLU704 WVQ696:WVQ704 I747:I767 JE747:JE767 TA747:TA767 ACW747:ACW767 AMS747:AMS767 AWO747:AWO767 BGK747:BGK767 BQG747:BQG767 CAC747:CAC767 CJY747:CJY767 CTU747:CTU767 DDQ747:DDQ767 DNM747:DNM767 DXI747:DXI767 EHE747:EHE767 ERA747:ERA767 FAW747:FAW767 FKS747:FKS767 FUO747:FUO767 GEK747:GEK767 GOG747:GOG767 GYC747:GYC767 HHY747:HHY767 HRU747:HRU767 IBQ747:IBQ767 ILM747:ILM767 IVI747:IVI767 JFE747:JFE767 JPA747:JPA767 JYW747:JYW767 KIS747:KIS767 KSO747:KSO767 LCK747:LCK767 LMG747:LMG767 LWC747:LWC767 MFY747:MFY767 MPU747:MPU767 MZQ747:MZQ767 NJM747:NJM767 NTI747:NTI767 ODE747:ODE767 ONA747:ONA767 OWW747:OWW767 PGS747:PGS767 PQO747:PQO767 QAK747:QAK767 QKG747:QKG767 QUC747:QUC767 RDY747:RDY767 RNU747:RNU767 RXQ747:RXQ767 SHM747:SHM767 SRI747:SRI767 TBE747:TBE767 TLA747:TLA767 TUW747:TUW767 UES747:UES767 UOO747:UOO767 UYK747:UYK767 VIG747:VIG767 VSC747:VSC767 WBY747:WBY767 WLU747:WLU767 WVQ747:WVQ767 IO770:IO777 SK770:SK777 ACG770:ACG777 AMC770:AMC777 AVY770:AVY777 BFU770:BFU777 BPQ770:BPQ777 BZM770:BZM777 CJI770:CJI777 CTE770:CTE777 DDA770:DDA777 DMW770:DMW777 DWS770:DWS777 EGO770:EGO777 EQK770:EQK777 FAG770:FAG777 FKC770:FKC777 FTY770:FTY777 GDU770:GDU777 GNQ770:GNQ777 GXM770:GXM777 HHI770:HHI777 HRE770:HRE777 IBA770:IBA777 IKW770:IKW777 IUS770:IUS777 JEO770:JEO777 JOK770:JOK777 JYG770:JYG777 KIC770:KIC777 KRY770:KRY777 LBU770:LBU777 LLQ770:LLQ777 LVM770:LVM777 MFI770:MFI777 MPE770:MPE777 MZA770:MZA777 NIW770:NIW777 NSS770:NSS777 OCO770:OCO777 OMK770:OMK777 OWG770:OWG777 PGC770:PGC777 PPY770:PPY777 PZU770:PZU777 QJQ770:QJQ777 QTM770:QTM777 RDI770:RDI777 RNE770:RNE777 RXA770:RXA777 SGW770:SGW777 SQS770:SQS777 TAO770:TAO777 TKK770:TKK777 TUG770:TUG777 UEC770:UEC777 UNY770:UNY777 UXU770:UXU777 VHQ770:VHQ777 VRM770:VRM777 WBI770:WBI777 WLE770:WLE777 WVA770:WVA777">
      <formula1>1</formula1>
      <formula2>500</formula2>
    </dataValidation>
    <dataValidation type="textLength" allowBlank="1" showInputMessage="1" showErrorMessage="1" errorTitle="opis dostopa " error="Obvezen podatek!" prompt="Obvezen podatek" sqref="L240:L258 SN240:SN256 ACJ240:ACJ256 AMF240:AMF256 AWB240:AWB256 BFX240:BFX256 BPT240:BPT256 BZP240:BZP256 CJL240:CJL256 CTH240:CTH256 DDD240:DDD256 DMZ240:DMZ256 DWV240:DWV256 EGR240:EGR256 EQN240:EQN256 FAJ240:FAJ256 FKF240:FKF256 FUB240:FUB256 GDX240:GDX256 GNT240:GNT256 GXP240:GXP256 HHL240:HHL256 HRH240:HRH256 IBD240:IBD256 IKZ240:IKZ256 IUV240:IUV256 JER240:JER256 JON240:JON256 JYJ240:JYJ256 KIF240:KIF256 KSB240:KSB256 LBX240:LBX256 LLT240:LLT256 LVP240:LVP256 MFL240:MFL256 MPH240:MPH256 MZD240:MZD256 NIZ240:NIZ256 NSV240:NSV256 OCR240:OCR256 OMN240:OMN256 OWJ240:OWJ256 PGF240:PGF256 PQB240:PQB256 PZX240:PZX256 QJT240:QJT256 QTP240:QTP256 RDL240:RDL256 RNH240:RNH256 RXD240:RXD256 SGZ240:SGZ256 SQV240:SQV256 TAR240:TAR256 TKN240:TKN256 TUJ240:TUJ256 UEF240:UEF256 UOB240:UOB256 UXX240:UXX256 VHT240:VHT256 VRP240:VRP256 WBL240:WBL256 WLH240:WLH256 WVD240:WVD256 L11:L39 L269 IR267 SN267 ACJ267 AMF267 AWB267 BFX267 BPT267 BZP267 CJL267 CTH267 DDD267 DMZ267 DWV267 EGR267 EQN267 FAJ267 FKF267 FUB267 GDX267 GNT267 GXP267 HHL267 HRH267 IBD267 IKZ267 IUV267 JER267 JON267 JYJ267 KIF267 KSB267 LBX267 LLT267 LVP267 MFL267 MPH267 MZD267 NIZ267 NSV267 OCR267 OMN267 OWJ267 PGF267 PQB267 PZX267 QJT267 QTP267 RDL267 RNH267 RXD267 SGZ267 SQV267 TAR267 TKN267 TUJ267 UEF267 UOB267 UXX267 VHT267 VRP267 WBL267 WLH267 WVD267 IR240:IR256 IR1033 SNY739 L486:L489 M487:N488 L664 WVD491:WVD493 L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WVD97:WVD98 WLH97:WLH98 WBL97:WBL98 VRP97:VRP98 VHT97:VHT98 UXX97:UXX98 UOB97:UOB98 UEF97:UEF98 TUJ97:TUJ98 TKN97:TKN98 TAR97:TAR98 SQV97:SQV98 SGZ97:SGZ98 RXD97:RXD98 RNH97:RNH98 RDL97:RDL98 QTP97:QTP98 QJT97:QJT98 PZX97:PZX98 PQB97:PQB98 PGF97:PGF98 OWJ97:OWJ98 OMN97:OMN98 OCR97:OCR98 NSV97:NSV98 NIZ97:NIZ98 MZD97:MZD98 MPH97:MPH98 MFL97:MFL98 LVP97:LVP98 LLT97:LLT98 LBX97:LBX98 KSB97:KSB98 KIF97:KIF98 JYJ97:JYJ98 JON97:JON98 JER97:JER98 IUV97:IUV98 IKZ97:IKZ98 IBD97:IBD98 HRH97:HRH98 HHL97:HHL98 GXP97:GXP98 GNT97:GNT98 GDX97:GDX98 FUB97:FUB98 FKF97:FKF98 FAJ97:FAJ98 EQN97:EQN98 EGR97:EGR98 DWV97:DWV98 DMZ97:DMZ98 DDD97:DDD98 CTH97:CTH98 CJL97:CJL98 BZP97:BZP98 BPT97:BPT98 BFX97:BFX98 AWB97:AWB98 AMF97:AMF98 ACJ97:ACJ98 SN97:SN98 IR97:IR98 WVD1033 SN1033 ACJ1033 AMF1033 AWB1033 BFX1033 BPT1033 BZP1033 CJL1033 CTH1033 DDD1033 DMZ1033 DWV1033 EGR1033 EQN1033 FAJ1033 FKF1033 FUB1033 GDX1033 GNT1033 GXP1033 HHL1033 HRH1033 IBD1033 IKZ1033 IUV1033 JER1033 JON1033 JYJ1033 KIF1033 KSB1033 LBX1033 LLT1033 LVP1033 MFL1033 MPH1033 MZD1033 NIZ1033 NSV1033 OCR1033 OMN1033 OWJ1033 PGF1033 PQB1033 PZX1033 QJT1033 QTP1033 RDL1033 RNH1033 RXD1033 SGZ1033 SQV1033 TAR1033 TKN1033 TUJ1033 UEF1033 UOB1033 UXX1033 VHT1033 VRP1033 WBL1033 WLH1033 L378 WLH742 WBL742 VRP742 VHT742 UXX742 UOB742 UEF742 TUJ742 TKN742 TAR742 SQV742 SGZ742 RXD742 RNH742 RDL742 QTP742 QJT742 PZX742 PQB742 PGF742 OWJ742 OMN742 OCR742 NSV742 NIZ742 MZD742 MPH742 MFL742 LVP742 LLT742 LBX742 KSB742 KIF742 JYJ742 JON742 JER742 IUV742 IKZ742 IBD742 HRH742 HHL742 GXP742 GNT742 GDX742 FUB742 FKF742 FAJ742 EQN742 EGR742 DWV742 DMZ742 DDD742 CTH742 CJL742 BZP742 BPT742 BFX742 AWB742 AMF742 ACJ742 SN742 IR742 L742 L1033 L491:L493 IR491:IR493 SN491:SN493 ACJ491:ACJ493 AMF491:AMF493 AWB491:AWB493 BFX491:BFX493 BPT491:BPT493 BZP491:BZP493 CJL491:CJL493 CTH491:CTH493 DDD491:DDD493 DMZ491:DMZ493 DWV491:DWV493 EGR491:EGR493 EQN491:EQN493 FAJ491:FAJ493 FKF491:FKF493 FUB491:FUB493 GDX491:GDX493 GNT491:GNT493 GXP491:GXP493 HHL491:HHL493 HRH491:HRH493 IBD491:IBD493 IKZ491:IKZ493 IUV491:IUV493 JER491:JER493 JON491:JON493 JYJ491:JYJ493 KIF491:KIF493 KSB491:KSB493 LBX491:LBX493 LLT491:LLT493 LVP491:LVP493 MFL491:MFL493 MPH491:MPH493 MZD491:MZD493 NIZ491:NIZ493 NSV491:NSV493 OCR491:OCR493 OMN491:OMN493 OWJ491:OWJ493 PGF491:PGF493 PQB491:PQB493 PZX491:PZX493 QJT491:QJT493 QTP491:QTP493 RDL491:RDL493 RNH491:RNH493 RXD491:RXD493 SGZ491:SGZ493 SQV491:SQV493 TAR491:TAR493 TKN491:TKN493 TUJ491:TUJ493 UEF491:UEF493 UOB491:UOB493 UXX491:UXX493 VHT491:VHT493 VRP491:VRP493 WBL491:WBL493 WLH491:WLH493 WVD270:WVD271 WLH270:WLH271 WBL270:WBL271 VRP270:VRP271 VHT270:VHT271 UXX270:UXX271 UOB270:UOB271 UEF270:UEF271 TUJ270:TUJ271 TKN270:TKN271 TAR270:TAR271 SQV270:SQV271 SGZ270:SGZ271 RXD270:RXD271 RNH270:RNH271 RDL270:RDL271 QTP270:QTP271 QJT270:QJT271 PZX270:PZX271 PQB270:PQB271 PGF270:PGF271 OWJ270:OWJ271 OMN270:OMN271 OCR270:OCR271 NSV270:NSV271 NIZ270:NIZ271 MZD270:MZD271 MPH270:MPH271 MFL270:MFL271 LVP270:LVP271 LLT270:LLT271 LBX270:LBX271 KSB270:KSB271 KIF270:KIF271 JYJ270:JYJ271 JON270:JON271 JER270:JER271 IUV270:IUV271 IKZ270:IKZ271 IBD270:IBD271 HRH270:HRH271 HHL270:HHL271 GXP270:GXP271 GNT270:GNT271 GDX270:GDX271 FUB270:FUB271 FKF270:FKF271 FAJ270:FAJ271 EQN270:EQN271 EGR270:EGR271 DWV270:DWV271 DMZ270:DMZ271 DDD270:DDD271 CTH270:CTH271 CJL270:CJL271 BZP270:BZP271 BPT270:BPT271 BFX270:BFX271 AWB270:AWB271 AMF270:AMF271 ACJ270:ACJ271 SN270:SN271 IR270:IR271 L696:L704 L276:L280 WVD742 L739 FU739 PQ739 ZM739 AJI739 ATE739 BDA739 BMW739 BWS739 CGO739 CQK739 DAG739 DKC739 DTY739 EDU739 ENQ739 EXM739 FHI739 FRE739 GBA739 GKW739 GUS739 HEO739 HOK739 HYG739 IIC739 IRY739 JBU739 JLQ739 JVM739 KFI739 KPE739 KZA739 LIW739 LSS739 MCO739 MMK739 MWG739 NGC739 NPY739 NZU739 OJQ739 OTM739 PDI739 PNE739 PXA739 QGW739 QQS739 RAO739 RKK739 RUG739 SEC739 L769:L783 JH11:JH39 TD11:TD39 ACZ11:ACZ39 AMV11:AMV39 AWR11:AWR39 BGN11:BGN39 BQJ11:BQJ39 CAF11:CAF39 CKB11:CKB39 CTX11:CTX39 DDT11:DDT39 DNP11:DNP39 DXL11:DXL39 EHH11:EHH39 ERD11:ERD39 FAZ11:FAZ39 FKV11:FKV39 FUR11:FUR39 GEN11:GEN39 GOJ11:GOJ39 GYF11:GYF39 HIB11:HIB39 HRX11:HRX39 IBT11:IBT39 ILP11:ILP39 IVL11:IVL39 JFH11:JFH39 JPD11:JPD39 JYZ11:JYZ39 KIV11:KIV39 KSR11:KSR39 LCN11:LCN39 LMJ11:LMJ39 LWF11:LWF39 MGB11:MGB39 MPX11:MPX39 MZT11:MZT39 NJP11:NJP39 NTL11:NTL39 ODH11:ODH39 OND11:OND39 OWZ11:OWZ39 PGV11:PGV39 PQR11:PQR39 QAN11:QAN39 QKJ11:QKJ39 QUF11:QUF39 REB11:REB39 RNX11:RNX39 RXT11:RXT39 SHP11:SHP39 SRL11:SRL39 TBH11:TBH39 TLD11:TLD39 TUZ11:TUZ39 UEV11:UEV39 UOR11:UOR39 UYN11:UYN39 VIJ11:VIJ39 VSF11:VSF39 WCB11:WCB39 WLX11:WLX39 WVT11:WVT39 L130:L221 JH130:JH221 TD130:TD221 ACZ130:ACZ221 AMV130:AMV221 AWR130:AWR221 BGN130:BGN221 BQJ130:BQJ221 CAF130:CAF221 CKB130:CKB221 CTX130:CTX221 DDT130:DDT221 DNP130:DNP221 DXL130:DXL221 EHH130:EHH221 ERD130:ERD221 FAZ130:FAZ221 FKV130:FKV221 FUR130:FUR221 GEN130:GEN221 GOJ130:GOJ221 GYF130:GYF221 HIB130:HIB221 HRX130:HRX221 IBT130:IBT221 ILP130:ILP221 IVL130:IVL221 JFH130:JFH221 JPD130:JPD221 JYZ130:JYZ221 KIV130:KIV221 KSR130:KSR221 LCN130:LCN221 LMJ130:LMJ221 LWF130:LWF221 MGB130:MGB221 MPX130:MPX221 MZT130:MZT221 NJP130:NJP221 NTL130:NTL221 ODH130:ODH221 OND130:OND221 OWZ130:OWZ221 PGV130:PGV221 PQR130:PQR221 QAN130:QAN221 QKJ130:QKJ221 QUF130:QUF221 REB130:REB221 RNX130:RNX221 RXT130:RXT221 SHP130:SHP221 SRL130:SRL221 TBH130:TBH221 TLD130:TLD221 TUZ130:TUZ221 UEV130:UEV221 UOR130:UOR221 UYN130:UYN221 VIJ130:VIJ221 VSF130:VSF221 WCB130:WCB221 WLX130:WLX221 WVT130:WVT221 JH276:JH279 TD276:TD279 ACZ276:ACZ279 AMV276:AMV279 AWR276:AWR279 BGN276:BGN279 BQJ276:BQJ279 CAF276:CAF279 CKB276:CKB279 CTX276:CTX279 DDT276:DDT279 DNP276:DNP279 DXL276:DXL279 EHH276:EHH279 ERD276:ERD279 FAZ276:FAZ279 FKV276:FKV279 FUR276:FUR279 GEN276:GEN279 GOJ276:GOJ279 GYF276:GYF279 HIB276:HIB279 HRX276:HRX279 IBT276:IBT279 ILP276:ILP279 IVL276:IVL279 JFH276:JFH279 JPD276:JPD279 JYZ276:JYZ279 KIV276:KIV279 KSR276:KSR279 LCN276:LCN279 LMJ276:LMJ279 LWF276:LWF279 MGB276:MGB279 MPX276:MPX279 MZT276:MZT279 NJP276:NJP279 NTL276:NTL279 ODH276:ODH279 OND276:OND279 OWZ276:OWZ279 PGV276:PGV279 PQR276:PQR279 QAN276:QAN279 QKJ276:QKJ279 QUF276:QUF279 REB276:REB279 RNX276:RNX279 RXT276:RXT279 SHP276:SHP279 SRL276:SRL279 TBH276:TBH279 TLD276:TLD279 TUZ276:TUZ279 UEV276:UEV279 UOR276:UOR279 UYN276:UYN279 VIJ276:VIJ279 VSF276:VSF279 WCB276:WCB279 WLX276:WLX279 WVT276:WVT279 WVD694:WVD695 WLH694:WLH695 WBL694:WBL695 VRP694:VRP695 VHT694:VHT695 UXX694:UXX695 UOB694:UOB695 UEF694:UEF695 TUJ694:TUJ695 TKN694:TKN695 TAR694:TAR695 SQV694:SQV695 SGZ694:SGZ695 RXD694:RXD695 RNH694:RNH695 RDL694:RDL695 QTP694:QTP695 QJT694:QJT695 PZX694:PZX695 PQB694:PQB695 PGF694:PGF695 OWJ694:OWJ695 OMN694:OMN695 OCR694:OCR695 NSV694:NSV695 NIZ694:NIZ695 MZD694:MZD695 MPH694:MPH695 MFL694:MFL695 LVP694:LVP695 LLT694:LLT695 LBX694:LBX695 KSB694:KSB695 KIF694:KIF695 JYJ694:JYJ695 JON694:JON695 JER694:JER695 IUV694:IUV695 IKZ694:IKZ695 IBD694:IBD695 HRH694:HRH695 HHL694:HHL695 GXP694:GXP695 GNT694:GNT695 GDX694:GDX695 FUB694:FUB695 FKF694:FKF695 FAJ694:FAJ695 EQN694:EQN695 EGR694:EGR695 DWV694:DWV695 DMZ694:DMZ695 DDD694:DDD695 CTH694:CTH695 CJL694:CJL695 BZP694:BZP695 BPT694:BPT695 BFX694:BFX695 AWB694:AWB695 AMF694:AMF695 ACJ694:ACJ695 SN694:SN695 IR694:IR695 JH696:JH704 TD696:TD704 ACZ696:ACZ704 AMV696:AMV704 AWR696:AWR704 BGN696:BGN704 BQJ696:BQJ704 CAF696:CAF704 CKB696:CKB704 CTX696:CTX704 DDT696:DDT704 DNP696:DNP704 DXL696:DXL704 EHH696:EHH704 ERD696:ERD704 FAZ696:FAZ704 FKV696:FKV704 FUR696:FUR704 GEN696:GEN704 GOJ696:GOJ704 GYF696:GYF704 HIB696:HIB704 HRX696:HRX704 IBT696:IBT704 ILP696:ILP704 IVL696:IVL704 JFH696:JFH704 JPD696:JPD704 JYZ696:JYZ704 KIV696:KIV704 KSR696:KSR704 LCN696:LCN704 LMJ696:LMJ704 LWF696:LWF704 MGB696:MGB704 MPX696:MPX704 MZT696:MZT704 NJP696:NJP704 NTL696:NTL704 ODH696:ODH704 OND696:OND704 OWZ696:OWZ704 PGV696:PGV704 PQR696:PQR704 QAN696:QAN704 QKJ696:QKJ704 QUF696:QUF704 REB696:REB704 RNX696:RNX704 RXT696:RXT704 SHP696:SHP704 SRL696:SRL704 TBH696:TBH704 TLD696:TLD704 TUZ696:TUZ704 UEV696:UEV704 UOR696:UOR704 UYN696:UYN704 VIJ696:VIJ704 VSF696:VSF704 WCB696:WCB704 WLX696:WLX704 WVT696:WVT704 L747:L766 JH747:JH766 TD747:TD766 ACZ747:ACZ766 AMV747:AMV766 AWR747:AWR766 BGN747:BGN766 BQJ747:BQJ766 CAF747:CAF766 CKB747:CKB766 CTX747:CTX766 DDT747:DDT766 DNP747:DNP766 DXL747:DXL766 EHH747:EHH766 ERD747:ERD766 FAZ747:FAZ766 FKV747:FKV766 FUR747:FUR766 GEN747:GEN766 GOJ747:GOJ766 GYF747:GYF766 HIB747:HIB766 HRX747:HRX766 IBT747:IBT766 ILP747:ILP766 IVL747:IVL766 JFH747:JFH766 JPD747:JPD766 JYZ747:JYZ766 KIV747:KIV766 KSR747:KSR766 LCN747:LCN766 LMJ747:LMJ766 LWF747:LWF766 MGB747:MGB766 MPX747:MPX766 MZT747:MZT766 NJP747:NJP766 NTL747:NTL766 ODH747:ODH766 OND747:OND766 OWZ747:OWZ766 PGV747:PGV766 PQR747:PQR766 QAN747:QAN766 QKJ747:QKJ766 QUF747:QUF766 REB747:REB766 RNX747:RNX766 RXT747:RXT766 SHP747:SHP766 SRL747:SRL766 TBH747:TBH766 TLD747:TLD766 TUZ747:TUZ766 UEV747:UEV766 UOR747:UOR766 UYN747:UYN766 VIJ747:VIJ766 VSF747:VSF766 WCB747:WCB766 WLX747:WLX766 WVT747:WVT766 JH769 TD769 ACZ769 AMV769 AWR769 BGN769 BQJ769 CAF769 CKB769 CTX769 DDT769 DNP769 DXL769 EHH769 ERD769 FAZ769 FKV769 FUR769 GEN769 GOJ769 GYF769 HIB769 HRX769 IBT769 ILP769 IVL769 JFH769 JPD769 JYZ769 KIV769 KSR769 LCN769 LMJ769 LWF769 MGB769 MPX769 MZT769 NJP769 NTL769 ODH769 OND769 OWZ769 PGV769 PQR769 QAN769 QKJ769 QUF769 REB769 RNX769 RXT769 SHP769 SRL769 TBH769 TLD769 TUZ769 UEV769 UOR769 UYN769 VIJ769 VSF769 WCB769 WLX769 WVT769 IR770:IR781 SN770:SN781 ACJ770:ACJ781 AMF770:AMF781 AWB770:AWB781 BFX770:BFX781 BPT770:BPT781 BZP770:BZP781 CJL770:CJL781 CTH770:CTH781 DDD770:DDD781 DMZ770:DMZ781 DWV770:DWV781 EGR770:EGR781 EQN770:EQN781 FAJ770:FAJ781 FKF770:FKF781 FUB770:FUB781 GDX770:GDX781 GNT770:GNT781 GXP770:GXP781 HHL770:HHL781 HRH770:HRH781 IBD770:IBD781 IKZ770:IKZ781 IUV770:IUV781 JER770:JER781 JON770:JON781 JYJ770:JYJ781 KIF770:KIF781 KSB770:KSB781 LBX770:LBX781 LLT770:LLT781 LVP770:LVP781 MFL770:MFL781 MPH770:MPH781 MZD770:MZD781 NIZ770:NIZ781 NSV770:NSV781 OCR770:OCR781 OMN770:OMN781 OWJ770:OWJ781 PGF770:PGF781 PQB770:PQB781 PZX770:PZX781 QJT770:QJT781 QTP770:QTP781 RDL770:RDL781 RNH770:RNH781 RXD770:RXD781 SGZ770:SGZ781 SQV770:SQV781 TAR770:TAR781 TKN770:TKN781 TUJ770:TUJ781 UEF770:UEF781 UOB770:UOB781 UXX770:UXX781 VHT770:VHT781 VRP770:VRP781 WBL770:WBL781 WLH770:WLH781 WVD770:WVD781">
      <formula1>1</formula1>
      <formula2>300</formula2>
    </dataValidation>
    <dataValidation type="textLength" allowBlank="1" showInputMessage="1" showErrorMessage="1" errorTitle="Access" error="Obvezen podatek - v angleškem jeziku" prompt="Obvezen podatek" sqref="M240:M258 SO240:SO256 ACK240:ACK256 AMG240:AMG256 AWC240:AWC256 BFY240:BFY256 BPU240:BPU256 BZQ240:BZQ256 CJM240:CJM256 CTI240:CTI256 DDE240:DDE256 DNA240:DNA256 DWW240:DWW256 EGS240:EGS256 EQO240:EQO256 FAK240:FAK256 FKG240:FKG256 FUC240:FUC256 GDY240:GDY256 GNU240:GNU256 GXQ240:GXQ256 HHM240:HHM256 HRI240:HRI256 IBE240:IBE256 ILA240:ILA256 IUW240:IUW256 JES240:JES256 JOO240:JOO256 JYK240:JYK256 KIG240:KIG256 KSC240:KSC256 LBY240:LBY256 LLU240:LLU256 LVQ240:LVQ256 MFM240:MFM256 MPI240:MPI256 MZE240:MZE256 NJA240:NJA256 NSW240:NSW256 OCS240:OCS256 OMO240:OMO256 OWK240:OWK256 PGG240:PGG256 PQC240:PQC256 PZY240:PZY256 QJU240:QJU256 QTQ240:QTQ256 RDM240:RDM256 RNI240:RNI256 RXE240:RXE256 SHA240:SHA256 SQW240:SQW256 TAS240:TAS256 TKO240:TKO256 TUK240:TUK256 UEG240:UEG256 UOC240:UOC256 UXY240:UXY256 VHU240:VHU256 VRQ240:VRQ256 WBM240:WBM256 WLI240:WLI256 WVE240:WVE256 M269 IS267 SO267 ACK267 AMG267 AWC267 BFY267 BPU267 BZQ267 CJM267 CTI267 DDE267 DNA267 DWW267 EGS267 EQO267 FAK267 FKG267 FUC267 GDY267 GNU267 GXQ267 HHM267 HRI267 IBE267 ILA267 IUW267 JES267 JOO267 JYK267 KIG267 KSC267 LBY267 LLU267 LVQ267 MFM267 MPI267 MZE267 NJA267 NSW267 OCS267 OMO267 OWK267 PGG267 PQC267 PZY267 QJU267 QTQ267 RDM267 RNI267 RXE267 SHA267 SQW267 TAS267 TKO267 TUK267 UEG267 UOC267 UXY267 VHU267 VRQ267 WBM267 WLI267 WVE267 IS240:IS256 IS1033 SNZ739 M486 M664 WVE491:WVE493 M769:M783 WVE97:WVE98 WLI97:WLI98 WBM97:WBM98 VRQ97:VRQ98 VHU97:VHU98 UXY97:UXY98 UOC97:UOC98 UEG97:UEG98 TUK97:TUK98 TKO97:TKO98 TAS97:TAS98 SQW97:SQW98 SHA97:SHA98 RXE97:RXE98 RNI97:RNI98 RDM97:RDM98 QTQ97:QTQ98 QJU97:QJU98 PZY97:PZY98 PQC97:PQC98 PGG97:PGG98 OWK97:OWK98 OMO97:OMO98 OCS97:OCS98 NSW97:NSW98 NJA97:NJA98 MZE97:MZE98 MPI97:MPI98 MFM97:MFM98 LVQ97:LVQ98 LLU97:LLU98 LBY97:LBY98 KSC97:KSC98 KIG97:KIG98 JYK97:JYK98 JOO97:JOO98 JES97:JES98 IUW97:IUW98 ILA97:ILA98 IBE97:IBE98 HRI97:HRI98 HHM97:HHM98 GXQ97:GXQ98 GNU97:GNU98 GDY97:GDY98 FUC97:FUC98 FKG97:FKG98 FAK97:FAK98 EQO97:EQO98 EGS97:EGS98 DWW97:DWW98 DNA97:DNA98 DDE97:DDE98 CTI97:CTI98 CJM97:CJM98 BZQ97:BZQ98 BPU97:BPU98 BFY97:BFY98 AWC97:AWC98 AMG97:AMG98 ACK97:ACK98 SO97:SO98 IS97:IS98 WVE1033 SO1033 ACK1033 AMG1033 AWC1033 BFY1033 BPU1033 BZQ1033 CJM1033 CTI1033 DDE1033 DNA1033 DWW1033 EGS1033 EQO1033 FAK1033 FKG1033 FUC1033 GDY1033 GNU1033 GXQ1033 HHM1033 HRI1033 IBE1033 ILA1033 IUW1033 JES1033 JOO1033 JYK1033 KIG1033 KSC1033 LBY1033 LLU1033 LVQ1033 MFM1033 MPI1033 MZE1033 NJA1033 NSW1033 OCS1033 OMO1033 OWK1033 PGG1033 PQC1033 PZY1033 QJU1033 QTQ1033 RDM1033 RNI1033 RXE1033 SHA1033 SQW1033 TAS1033 TKO1033 TUK1033 UEG1033 UOC1033 UXY1033 VHU1033 VRQ1033 WBM1033 WLI1033 M378 WLI742 WBM742 VRQ742 VHU742 UXY742 UOC742 UEG742 TUK742 TKO742 TAS742 SQW742 SHA742 RXE742 RNI742 RDM742 QTQ742 QJU742 PZY742 PQC742 PGG742 OWK742 OMO742 OCS742 NSW742 NJA742 MZE742 MPI742 MFM742 LVQ742 LLU742 LBY742 KSC742 KIG742 JYK742 JOO742 JES742 IUW742 ILA742 IBE742 HRI742 HHM742 GXQ742 GNU742 GDY742 FUC742 FKG742 FAK742 EQO742 EGS742 DWW742 DNA742 DDE742 CTI742 CJM742 BZQ742 BPU742 BFY742 AWC742 AMG742 ACK742 SO742 IS742 M742 M1033 M491:M493 IS491:IS493 SO491:SO493 ACK491:ACK493 AMG491:AMG493 AWC491:AWC493 BFY491:BFY493 BPU491:BPU493 BZQ491:BZQ493 CJM491:CJM493 CTI491:CTI493 DDE491:DDE493 DNA491:DNA493 DWW491:DWW493 EGS491:EGS493 EQO491:EQO493 FAK491:FAK493 FKG491:FKG493 FUC491:FUC493 GDY491:GDY493 GNU491:GNU493 GXQ491:GXQ493 HHM491:HHM493 HRI491:HRI493 IBE491:IBE493 ILA491:ILA493 IUW491:IUW493 JES491:JES493 JOO491:JOO493 JYK491:JYK493 KIG491:KIG493 KSC491:KSC493 LBY491:LBY493 LLU491:LLU493 LVQ491:LVQ493 MFM491:MFM493 MPI491:MPI493 MZE491:MZE493 NJA491:NJA493 NSW491:NSW493 OCS491:OCS493 OMO491:OMO493 OWK491:OWK493 PGG491:PGG493 PQC491:PQC493 PZY491:PZY493 QJU491:QJU493 QTQ491:QTQ493 RDM491:RDM493 RNI491:RNI493 RXE491:RXE493 SHA491:SHA493 SQW491:SQW493 TAS491:TAS493 TKO491:TKO493 TUK491:TUK493 UEG491:UEG493 UOC491:UOC493 UXY491:UXY493 VHU491:VHU493 VRQ491:VRQ493 WBM491:WBM493 WLI491:WLI493 WVE270:WVE271 WLI270:WLI271 WBM270:WBM271 VRQ270:VRQ271 VHU270:VHU271 UXY270:UXY271 UOC270:UOC271 UEG270:UEG271 TUK270:TUK271 TKO270:TKO271 TAS270:TAS271 SQW270:SQW271 SHA270:SHA271 RXE270:RXE271 RNI270:RNI271 RDM270:RDM271 QTQ270:QTQ271 QJU270:QJU271 PZY270:PZY271 PQC270:PQC271 PGG270:PGG271 OWK270:OWK271 OMO270:OMO271 OCS270:OCS271 NSW270:NSW271 NJA270:NJA271 MZE270:MZE271 MPI270:MPI271 MFM270:MFM271 LVQ270:LVQ271 LLU270:LLU271 LBY270:LBY271 KSC270:KSC271 KIG270:KIG271 JYK270:JYK271 JOO270:JOO271 JES270:JES271 IUW270:IUW271 ILA270:ILA271 IBE270:IBE271 HRI270:HRI271 HHM270:HHM271 GXQ270:GXQ271 GNU270:GNU271 GDY270:GDY271 FUC270:FUC271 FKG270:FKG271 FAK270:FAK271 EQO270:EQO271 EGS270:EGS271 DWW270:DWW271 DNA270:DNA271 DDE270:DDE271 CTI270:CTI271 CJM270:CJM271 BZQ270:BZQ271 BPU270:BPU271 BFY270:BFY271 AWC270:AWC271 AMG270:AMG271 ACK270:ACK271 SO270:SO271 IS270:IS271 M696:M704 M276:M280 WVE742 M739 FV739 PR739 ZN739 AJJ739 ATF739 BDB739 BMX739 BWT739 CGP739 CQL739 DAH739 DKD739 DTZ739 EDV739 ENR739 EXN739 FHJ739 FRF739 GBB739 GKX739 GUT739 HEP739 HOL739 HYH739 IID739 IRZ739 JBV739 JLR739 JVN739 KFJ739 KPF739 KZB739 LIX739 LST739 MCP739 MML739 MWH739 NGD739 NPZ739 NZV739 OJR739 OTN739 PDJ739 PNF739 PXB739 QGX739 QQT739 RAP739 RKL739 RUH739 SED739 SO9:SO10 ACK9:ACK10 AMG9:AMG10 AWC9:AWC10 BFY9:BFY10 BPU9:BPU10 BZQ9:BZQ10 CJM9:CJM10 CTI9:CTI10 DDE9:DDE10 DNA9:DNA10 DWW9:DWW10 EGS9:EGS10 EQO9:EQO10 FAK9:FAK10 FKG9:FKG10 FUC9:FUC10 GDY9:GDY10 GNU9:GNU10 GXQ9:GXQ10 HHM9:HHM10 HRI9:HRI10 IBE9:IBE10 ILA9:ILA10 IUW9:IUW10 JES9:JES10 JOO9:JOO10 JYK9:JYK10 KIG9:KIG10 KSC9:KSC10 LBY9:LBY10 LLU9:LLU10 LVQ9:LVQ10 MFM9:MFM10 MPI9:MPI10 MZE9:MZE10 NJA9:NJA10 NSW9:NSW10 OCS9:OCS10 OMO9:OMO10 OWK9:OWK10 PGG9:PGG10 PQC9:PQC10 PZY9:PZY10 QJU9:QJU10 QTQ9:QTQ10 RDM9:RDM10 RNI9:RNI10 RXE9:RXE10 SHA9:SHA10 SQW9:SQW10 TAS9:TAS10 TKO9:TKO10 TUK9:TUK10 UEG9:UEG10 UOC9:UOC10 UXY9:UXY10 VHU9:VHU10 VRQ9:VRQ10 WBM9:WBM10 WLI9:WLI10 WVE9:WVE10 M9:M39 IS9:IS10 JI11:JI39 TE11:TE39 ADA11:ADA39 AMW11:AMW39 AWS11:AWS39 BGO11:BGO39 BQK11:BQK39 CAG11:CAG39 CKC11:CKC39 CTY11:CTY39 DDU11:DDU39 DNQ11:DNQ39 DXM11:DXM39 EHI11:EHI39 ERE11:ERE39 FBA11:FBA39 FKW11:FKW39 FUS11:FUS39 GEO11:GEO39 GOK11:GOK39 GYG11:GYG39 HIC11:HIC39 HRY11:HRY39 IBU11:IBU39 ILQ11:ILQ39 IVM11:IVM39 JFI11:JFI39 JPE11:JPE39 JZA11:JZA39 KIW11:KIW39 KSS11:KSS39 LCO11:LCO39 LMK11:LMK39 LWG11:LWG39 MGC11:MGC39 MPY11:MPY39 MZU11:MZU39 NJQ11:NJQ39 NTM11:NTM39 ODI11:ODI39 ONE11:ONE39 OXA11:OXA39 PGW11:PGW39 PQS11:PQS39 QAO11:QAO39 QKK11:QKK39 QUG11:QUG39 REC11:REC39 RNY11:RNY39 RXU11:RXU39 SHQ11:SHQ39 SRM11:SRM39 TBI11:TBI39 TLE11:TLE39 TVA11:TVA39 UEW11:UEW39 UOS11:UOS39 UYO11:UYO39 VIK11:VIK39 VSG11:VSG39 WCC11:WCC39 WLY11:WLY39 WVU11:WVU39 M130:M221 JI130:JI221 TE130:TE221 ADA130:ADA221 AMW130:AMW221 AWS130:AWS221 BGO130:BGO221 BQK130:BQK221 CAG130:CAG221 CKC130:CKC221 CTY130:CTY221 DDU130:DDU221 DNQ130:DNQ221 DXM130:DXM221 EHI130:EHI221 ERE130:ERE221 FBA130:FBA221 FKW130:FKW221 FUS130:FUS221 GEO130:GEO221 GOK130:GOK221 GYG130:GYG221 HIC130:HIC221 HRY130:HRY221 IBU130:IBU221 ILQ130:ILQ221 IVM130:IVM221 JFI130:JFI221 JPE130:JPE221 JZA130:JZA221 KIW130:KIW221 KSS130:KSS221 LCO130:LCO221 LMK130:LMK221 LWG130:LWG221 MGC130:MGC221 MPY130:MPY221 MZU130:MZU221 NJQ130:NJQ221 NTM130:NTM221 ODI130:ODI221 ONE130:ONE221 OXA130:OXA221 PGW130:PGW221 PQS130:PQS221 QAO130:QAO221 QKK130:QKK221 QUG130:QUG221 REC130:REC221 RNY130:RNY221 RXU130:RXU221 SHQ130:SHQ221 SRM130:SRM221 TBI130:TBI221 TLE130:TLE221 TVA130:TVA221 UEW130:UEW221 UOS130:UOS221 UYO130:UYO221 VIK130:VIK221 VSG130:VSG221 WCC130:WCC221 WLY130:WLY221 WVU130:WVU221 JI276:JI279 TE276:TE279 ADA276:ADA279 AMW276:AMW279 AWS276:AWS279 BGO276:BGO279 BQK276:BQK279 CAG276:CAG279 CKC276:CKC279 CTY276:CTY279 DDU276:DDU279 DNQ276:DNQ279 DXM276:DXM279 EHI276:EHI279 ERE276:ERE279 FBA276:FBA279 FKW276:FKW279 FUS276:FUS279 GEO276:GEO279 GOK276:GOK279 GYG276:GYG279 HIC276:HIC279 HRY276:HRY279 IBU276:IBU279 ILQ276:ILQ279 IVM276:IVM279 JFI276:JFI279 JPE276:JPE279 JZA276:JZA279 KIW276:KIW279 KSS276:KSS279 LCO276:LCO279 LMK276:LMK279 LWG276:LWG279 MGC276:MGC279 MPY276:MPY279 MZU276:MZU279 NJQ276:NJQ279 NTM276:NTM279 ODI276:ODI279 ONE276:ONE279 OXA276:OXA279 PGW276:PGW279 PQS276:PQS279 QAO276:QAO279 QKK276:QKK279 QUG276:QUG279 REC276:REC279 RNY276:RNY279 RXU276:RXU279 SHQ276:SHQ279 SRM276:SRM279 TBI276:TBI279 TLE276:TLE279 TVA276:TVA279 UEW276:UEW279 UOS276:UOS279 UYO276:UYO279 VIK276:VIK279 VSG276:VSG279 WCC276:WCC279 WLY276:WLY279 WVU276:WVU279 WVE694:WVE695 WLI694:WLI695 WBM694:WBM695 VRQ694:VRQ695 VHU694:VHU695 UXY694:UXY695 UOC694:UOC695 UEG694:UEG695 TUK694:TUK695 TKO694:TKO695 TAS694:TAS695 SQW694:SQW695 SHA694:SHA695 RXE694:RXE695 RNI694:RNI695 RDM694:RDM695 QTQ694:QTQ695 QJU694:QJU695 PZY694:PZY695 PQC694:PQC695 PGG694:PGG695 OWK694:OWK695 OMO694:OMO695 OCS694:OCS695 NSW694:NSW695 NJA694:NJA695 MZE694:MZE695 MPI694:MPI695 MFM694:MFM695 LVQ694:LVQ695 LLU694:LLU695 LBY694:LBY695 KSC694:KSC695 KIG694:KIG695 JYK694:JYK695 JOO694:JOO695 JES694:JES695 IUW694:IUW695 ILA694:ILA695 IBE694:IBE695 HRI694:HRI695 HHM694:HHM695 GXQ694:GXQ695 GNU694:GNU695 GDY694:GDY695 FUC694:FUC695 FKG694:FKG695 FAK694:FAK695 EQO694:EQO695 EGS694:EGS695 DWW694:DWW695 DNA694:DNA695 DDE694:DDE695 CTI694:CTI695 CJM694:CJM695 BZQ694:BZQ695 BPU694:BPU695 BFY694:BFY695 AWC694:AWC695 AMG694:AMG695 ACK694:ACK695 SO694:SO695 IS694:IS695 JI696:JI704 TE696:TE704 ADA696:ADA704 AMW696:AMW704 AWS696:AWS704 BGO696:BGO704 BQK696:BQK704 CAG696:CAG704 CKC696:CKC704 CTY696:CTY704 DDU696:DDU704 DNQ696:DNQ704 DXM696:DXM704 EHI696:EHI704 ERE696:ERE704 FBA696:FBA704 FKW696:FKW704 FUS696:FUS704 GEO696:GEO704 GOK696:GOK704 GYG696:GYG704 HIC696:HIC704 HRY696:HRY704 IBU696:IBU704 ILQ696:ILQ704 IVM696:IVM704 JFI696:JFI704 JPE696:JPE704 JZA696:JZA704 KIW696:KIW704 KSS696:KSS704 LCO696:LCO704 LMK696:LMK704 LWG696:LWG704 MGC696:MGC704 MPY696:MPY704 MZU696:MZU704 NJQ696:NJQ704 NTM696:NTM704 ODI696:ODI704 ONE696:ONE704 OXA696:OXA704 PGW696:PGW704 PQS696:PQS704 QAO696:QAO704 QKK696:QKK704 QUG696:QUG704 REC696:REC704 RNY696:RNY704 RXU696:RXU704 SHQ696:SHQ704 SRM696:SRM704 TBI696:TBI704 TLE696:TLE704 TVA696:TVA704 UEW696:UEW704 UOS696:UOS704 UYO696:UYO704 VIK696:VIK704 VSG696:VSG704 WCC696:WCC704 WLY696:WLY704 WVU696:WVU704 M747:M766 JI747:JI766 TE747:TE766 ADA747:ADA766 AMW747:AMW766 AWS747:AWS766 BGO747:BGO766 BQK747:BQK766 CAG747:CAG766 CKC747:CKC766 CTY747:CTY766 DDU747:DDU766 DNQ747:DNQ766 DXM747:DXM766 EHI747:EHI766 ERE747:ERE766 FBA747:FBA766 FKW747:FKW766 FUS747:FUS766 GEO747:GEO766 GOK747:GOK766 GYG747:GYG766 HIC747:HIC766 HRY747:HRY766 IBU747:IBU766 ILQ747:ILQ766 IVM747:IVM766 JFI747:JFI766 JPE747:JPE766 JZA747:JZA766 KIW747:KIW766 KSS747:KSS766 LCO747:LCO766 LMK747:LMK766 LWG747:LWG766 MGC747:MGC766 MPY747:MPY766 MZU747:MZU766 NJQ747:NJQ766 NTM747:NTM766 ODI747:ODI766 ONE747:ONE766 OXA747:OXA766 PGW747:PGW766 PQS747:PQS766 QAO747:QAO766 QKK747:QKK766 QUG747:QUG766 REC747:REC766 RNY747:RNY766 RXU747:RXU766 SHQ747:SHQ766 SRM747:SRM766 TBI747:TBI766 TLE747:TLE766 TVA747:TVA766 UEW747:UEW766 UOS747:UOS766 UYO747:UYO766 VIK747:VIK766 VSG747:VSG766 WCC747:WCC766 WLY747:WLY766 WVU747:WVU766 JI769 TE769 ADA769 AMW769 AWS769 BGO769 BQK769 CAG769 CKC769 CTY769 DDU769 DNQ769 DXM769 EHI769 ERE769 FBA769 FKW769 FUS769 GEO769 GOK769 GYG769 HIC769 HRY769 IBU769 ILQ769 IVM769 JFI769 JPE769 JZA769 KIW769 KSS769 LCO769 LMK769 LWG769 MGC769 MPY769 MZU769 NJQ769 NTM769 ODI769 ONE769 OXA769 PGW769 PQS769 QAO769 QKK769 QUG769 REC769 RNY769 RXU769 SHQ769 SRM769 TBI769 TLE769 TVA769 UEW769 UOS769 UYO769 VIK769 VSG769 WCC769 WLY769 WVU769 IS770:IS781 SO770:SO781 ACK770:ACK781 AMG770:AMG781 AWC770:AWC781 BFY770:BFY781 BPU770:BPU781 BZQ770:BZQ781 CJM770:CJM781 CTI770:CTI781 DDE770:DDE781 DNA770:DNA781 DWW770:DWW781 EGS770:EGS781 EQO770:EQO781 FAK770:FAK781 FKG770:FKG781 FUC770:FUC781 GDY770:GDY781 GNU770:GNU781 GXQ770:GXQ781 HHM770:HHM781 HRI770:HRI781 IBE770:IBE781 ILA770:ILA781 IUW770:IUW781 JES770:JES781 JOO770:JOO781 JYK770:JYK781 KIG770:KIG781 KSC770:KSC781 LBY770:LBY781 LLU770:LLU781 LVQ770:LVQ781 MFM770:MFM781 MPI770:MPI781 MZE770:MZE781 NJA770:NJA781 NSW770:NSW781 OCS770:OCS781 OMO770:OMO781 OWK770:OWK781 PGG770:PGG781 PQC770:PQC781 PZY770:PZY781 QJU770:QJU781 QTQ770:QTQ781 RDM770:RDM781 RNI770:RNI781 RXE770:RXE781 SHA770:SHA781 SQW770:SQW781 TAS770:TAS781 TKO770:TKO781 TUK770:TUK781 UEG770:UEG781 UOC770:UOC781 UXY770:UXY781 VHU770:VHU781 VRQ770:VRQ781 WBM770:WBM781 WLI770:WLI781 WVE770:WVE781">
      <formula1>1</formula1>
      <formula2>300</formula2>
    </dataValidation>
    <dataValidation type="textLength" allowBlank="1" showInputMessage="1" showErrorMessage="1" errorTitle="namembnost" error="Obvezen podatek!" prompt="Obvezen podatek" sqref="N240:N258 SP240:SP256 ACL240:ACL256 AMH240:AMH256 AWD240:AWD256 BFZ240:BFZ256 BPV240:BPV256 BZR240:BZR256 CJN240:CJN256 CTJ240:CTJ256 DDF240:DDF256 DNB240:DNB256 DWX240:DWX256 EGT240:EGT256 EQP240:EQP256 FAL240:FAL256 FKH240:FKH256 FUD240:FUD256 GDZ240:GDZ256 GNV240:GNV256 GXR240:GXR256 HHN240:HHN256 HRJ240:HRJ256 IBF240:IBF256 ILB240:ILB256 IUX240:IUX256 JET240:JET256 JOP240:JOP256 JYL240:JYL256 KIH240:KIH256 KSD240:KSD256 LBZ240:LBZ256 LLV240:LLV256 LVR240:LVR256 MFN240:MFN256 MPJ240:MPJ256 MZF240:MZF256 NJB240:NJB256 NSX240:NSX256 OCT240:OCT256 OMP240:OMP256 OWL240:OWL256 PGH240:PGH256 PQD240:PQD256 PZZ240:PZZ256 QJV240:QJV256 QTR240:QTR256 RDN240:RDN256 RNJ240:RNJ256 RXF240:RXF256 SHB240:SHB256 SQX240:SQX256 TAT240:TAT256 TKP240:TKP256 TUL240:TUL256 UEH240:UEH256 UOD240:UOD256 UXZ240:UXZ256 VHV240:VHV256 VRR240:VRR256 WBN240:WBN256 WLJ240:WLJ256 WVF240:WVF256 N268:N269 IT266:IT267 SP266:SP267 ACL266:ACL267 AMH266:AMH267 AWD266:AWD267 BFZ266:BFZ267 BPV266:BPV267 BZR266:BZR267 CJN266:CJN267 CTJ266:CTJ267 DDF266:DDF267 DNB266:DNB267 DWX266:DWX267 EGT266:EGT267 EQP266:EQP267 FAL266:FAL267 FKH266:FKH267 FUD266:FUD267 GDZ266:GDZ267 GNV266:GNV267 GXR266:GXR267 HHN266:HHN267 HRJ266:HRJ267 IBF266:IBF267 ILB266:ILB267 IUX266:IUX267 JET266:JET267 JOP266:JOP267 JYL266:JYL267 KIH266:KIH267 KSD266:KSD267 LBZ266:LBZ267 LLV266:LLV267 LVR266:LVR267 MFN266:MFN267 MPJ266:MPJ267 MZF266:MZF267 NJB266:NJB267 NSX266:NSX267 OCT266:OCT267 OMP266:OMP267 OWL266:OWL267 PGH266:PGH267 PQD266:PQD267 PZZ266:PZZ267 QJV266:QJV267 QTR266:QTR267 RDN266:RDN267 RNJ266:RNJ267 RXF266:RXF267 SHB266:SHB267 SQX266:SQX267 TAT266:TAT267 TKP266:TKP267 TUL266:TUL267 UEH266:UEH267 UOD266:UOD267 UXZ266:UXZ267 VHV266:VHV267 VRR266:VRR267 WBN266:WBN267 WLJ266:WLJ267 WVF266:WVF267 IT1033 WVF742 N486 N489 N664 IT240:IT256 N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WVF97:WVF98 WLJ97:WLJ98 WBN97:WBN98 VRR97:VRR98 VHV97:VHV98 UXZ97:UXZ98 UOD97:UOD98 UEH97:UEH98 TUL97:TUL98 TKP97:TKP98 TAT97:TAT98 SQX97:SQX98 SHB97:SHB98 RXF97:RXF98 RNJ97:RNJ98 RDN97:RDN98 QTR97:QTR98 QJV97:QJV98 PZZ97:PZZ98 PQD97:PQD98 PGH97:PGH98 OWL97:OWL98 OMP97:OMP98 OCT97:OCT98 NSX97:NSX98 NJB97:NJB98 MZF97:MZF98 MPJ97:MPJ98 MFN97:MFN98 LVR97:LVR98 LLV97:LLV98 LBZ97:LBZ98 KSD97:KSD98 KIH97:KIH98 JYL97:JYL98 JOP97:JOP98 JET97:JET98 IUX97:IUX98 ILB97:ILB98 IBF97:IBF98 HRJ97:HRJ98 HHN97:HHN98 GXR97:GXR98 GNV97:GNV98 GDZ97:GDZ98 FUD97:FUD98 FKH97:FKH98 FAL97:FAL98 EQP97:EQP98 EGT97:EGT98 DWX97:DWX98 DNB97:DNB98 DDF97:DDF98 CTJ97:CTJ98 CJN97:CJN98 BZR97:BZR98 BPV97:BPV98 BFZ97:BFZ98 AWD97:AWD98 AMH97:AMH98 ACL97:ACL98 SP97:SP98 IT97:IT98 WVF1033 SP1033 ACL1033 AMH1033 AWD1033 BFZ1033 BPV1033 BZR1033 CJN1033 CTJ1033 DDF1033 DNB1033 DWX1033 EGT1033 EQP1033 FAL1033 FKH1033 FUD1033 GDZ1033 GNV1033 GXR1033 HHN1033 HRJ1033 IBF1033 ILB1033 IUX1033 JET1033 JOP1033 JYL1033 KIH1033 KSD1033 LBZ1033 LLV1033 LVR1033 MFN1033 MPJ1033 MZF1033 NJB1033 NSX1033 OCT1033 OMP1033 OWL1033 PGH1033 PQD1033 PZZ1033 QJV1033 QTR1033 RDN1033 RNJ1033 RXF1033 SHB1033 SQX1033 TAT1033 TKP1033 TUL1033 UEH1033 UOD1033 UXZ1033 VHV1033 VRR1033 WBN1033 WLJ1033 WVF491:WVF493 N378 WLJ742 WBN742 VRR742 VHV742 UXZ742 UOD742 UEH742 TUL742 TKP742 TAT742 SQX742 SHB742 RXF742 RNJ742 RDN742 QTR742 QJV742 PZZ742 PQD742 PGH742 OWL742 OMP742 OCT742 NSX742 NJB742 MZF742 MPJ742 MFN742 LVR742 LLV742 LBZ742 KSD742 KIH742 JYL742 JOP742 JET742 IUX742 ILB742 IBF742 HRJ742 HHN742 GXR742 GNV742 GDZ742 FUD742 FKH742 FAL742 EQP742 EGT742 DWX742 DNB742 DDF742 CTJ742 CJN742 BZR742 BPV742 BFZ742 AWD742 AMH742 ACL742 SP742 IT742 N742 N1033 N491:N493 IT491:IT493 SP491:SP493 ACL491:ACL493 AMH491:AMH493 AWD491:AWD493 BFZ491:BFZ493 BPV491:BPV493 BZR491:BZR493 CJN491:CJN493 CTJ491:CTJ493 DDF491:DDF493 DNB491:DNB493 DWX491:DWX493 EGT491:EGT493 EQP491:EQP493 FAL491:FAL493 FKH491:FKH493 FUD491:FUD493 GDZ491:GDZ493 GNV491:GNV493 GXR491:GXR493 HHN491:HHN493 HRJ491:HRJ493 IBF491:IBF493 ILB491:ILB493 IUX491:IUX493 JET491:JET493 JOP491:JOP493 JYL491:JYL493 KIH491:KIH493 KSD491:KSD493 LBZ491:LBZ493 LLV491:LLV493 LVR491:LVR493 MFN491:MFN493 MPJ491:MPJ493 MZF491:MZF493 NJB491:NJB493 NSX491:NSX493 OCT491:OCT493 OMP491:OMP493 OWL491:OWL493 PGH491:PGH493 PQD491:PQD493 PZZ491:PZZ493 QJV491:QJV493 QTR491:QTR493 RDN491:RDN493 RNJ491:RNJ493 RXF491:RXF493 SHB491:SHB493 SQX491:SQX493 TAT491:TAT493 TKP491:TKP493 TUL491:TUL493 UEH491:UEH493 UOD491:UOD493 UXZ491:UXZ493 VHV491:VHV493 VRR491:VRR493 WBN491:WBN493 WLJ491:WLJ493 N271 WVF269:WVF271 WLJ269:WLJ271 WBN269:WBN271 VRR269:VRR271 VHV269:VHV271 UXZ269:UXZ271 UOD269:UOD271 UEH269:UEH271 TUL269:TUL271 TKP269:TKP271 TAT269:TAT271 SQX269:SQX271 SHB269:SHB271 RXF269:RXF271 RNJ269:RNJ271 RDN269:RDN271 QTR269:QTR271 QJV269:QJV271 PZZ269:PZZ271 PQD269:PQD271 PGH269:PGH271 OWL269:OWL271 OMP269:OMP271 OCT269:OCT271 NSX269:NSX271 NJB269:NJB271 MZF269:MZF271 MPJ269:MPJ271 MFN269:MFN271 LVR269:LVR271 LLV269:LLV271 LBZ269:LBZ271 KSD269:KSD271 KIH269:KIH271 JYL269:JYL271 JOP269:JOP271 JET269:JET271 IUX269:IUX271 ILB269:ILB271 IBF269:IBF271 HRJ269:HRJ271 HHN269:HHN271 GXR269:GXR271 GNV269:GNV271 GDZ269:GDZ271 FUD269:FUD271 FKH269:FKH271 FAL269:FAL271 EQP269:EQP271 EGT269:EGT271 DWX269:DWX271 DNB269:DNB271 DDF269:DDF271 CTJ269:CTJ271 CJN269:CJN271 BZR269:BZR271 BPV269:BPV271 BFZ269:BFZ271 AWD269:AWD271 AMH269:AMH271 ACL269:ACL271 SP269:SP271 IT269:IT271 N696:N704 N276:N280 N770:N783 N36:N38 JJ36:JJ38 TF36:TF38 ADB36:ADB38 AMX36:AMX38 AWT36:AWT38 BGP36:BGP38 BQL36:BQL38 CAH36:CAH38 CKD36:CKD38 CTZ36:CTZ38 DDV36:DDV38 DNR36:DNR38 DXN36:DXN38 EHJ36:EHJ38 ERF36:ERF38 FBB36:FBB38 FKX36:FKX38 FUT36:FUT38 GEP36:GEP38 GOL36:GOL38 GYH36:GYH38 HID36:HID38 HRZ36:HRZ38 IBV36:IBV38 ILR36:ILR38 IVN36:IVN38 JFJ36:JFJ38 JPF36:JPF38 JZB36:JZB38 KIX36:KIX38 KST36:KST38 LCP36:LCP38 LML36:LML38 LWH36:LWH38 MGD36:MGD38 MPZ36:MPZ38 MZV36:MZV38 NJR36:NJR38 NTN36:NTN38 ODJ36:ODJ38 ONF36:ONF38 OXB36:OXB38 PGX36:PGX38 PQT36:PQT38 QAP36:QAP38 QKL36:QKL38 QUH36:QUH38 RED36:RED38 RNZ36:RNZ38 RXV36:RXV38 SHR36:SHR38 SRN36:SRN38 TBJ36:TBJ38 TLF36:TLF38 TVB36:TVB38 UEX36:UEX38 UOT36:UOT38 UYP36:UYP38 VIL36:VIL38 VSH36:VSH38 WCD36:WCD38 WLZ36:WLZ38 WVV36:WVV38 N11:N34 JJ11:JJ34 TF11:TF34 ADB11:ADB34 AMX11:AMX34 AWT11:AWT34 BGP11:BGP34 BQL11:BQL34 CAH11:CAH34 CKD11:CKD34 CTZ11:CTZ34 DDV11:DDV34 DNR11:DNR34 DXN11:DXN34 EHJ11:EHJ34 ERF11:ERF34 FBB11:FBB34 FKX11:FKX34 FUT11:FUT34 GEP11:GEP34 GOL11:GOL34 GYH11:GYH34 HID11:HID34 HRZ11:HRZ34 IBV11:IBV34 ILR11:ILR34 IVN11:IVN34 JFJ11:JFJ34 JPF11:JPF34 JZB11:JZB34 KIX11:KIX34 KST11:KST34 LCP11:LCP34 LML11:LML34 LWH11:LWH34 MGD11:MGD34 MPZ11:MPZ34 MZV11:MZV34 NJR11:NJR34 NTN11:NTN34 ODJ11:ODJ34 ONF11:ONF34 OXB11:OXB34 PGX11:PGX34 PQT11:PQT34 QAP11:QAP34 QKL11:QKL34 QUH11:QUH34 RED11:RED34 RNZ11:RNZ34 RXV11:RXV34 SHR11:SHR34 SRN11:SRN34 TBJ11:TBJ34 TLF11:TLF34 TVB11:TVB34 UEX11:UEX34 UOT11:UOT34 UYP11:UYP34 VIL11:VIL34 VSH11:VSH34 WCD11:WCD34 WLZ11:WLZ34 WVV11:WVV34 O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N130:N221 JJ130:JJ221 TF130:TF221 ADB130:ADB221 AMX130:AMX221 AWT130:AWT221 BGP130:BGP221 BQL130:BQL221 CAH130:CAH221 CKD130:CKD221 CTZ130:CTZ221 DDV130:DDV221 DNR130:DNR221 DXN130:DXN221 EHJ130:EHJ221 ERF130:ERF221 FBB130:FBB221 FKX130:FKX221 FUT130:FUT221 GEP130:GEP221 GOL130:GOL221 GYH130:GYH221 HID130:HID221 HRZ130:HRZ221 IBV130:IBV221 ILR130:ILR221 IVN130:IVN221 JFJ130:JFJ221 JPF130:JPF221 JZB130:JZB221 KIX130:KIX221 KST130:KST221 LCP130:LCP221 LML130:LML221 LWH130:LWH221 MGD130:MGD221 MPZ130:MPZ221 MZV130:MZV221 NJR130:NJR221 NTN130:NTN221 ODJ130:ODJ221 ONF130:ONF221 OXB130:OXB221 PGX130:PGX221 PQT130:PQT221 QAP130:QAP221 QKL130:QKL221 QUH130:QUH221 RED130:RED221 RNZ130:RNZ221 RXV130:RXV221 SHR130:SHR221 SRN130:SRN221 TBJ130:TBJ221 TLF130:TLF221 TVB130:TVB221 UEX130:UEX221 UOT130:UOT221 UYP130:UYP221 VIL130:VIL221 VSH130:VSH221 WCD130:WCD221 WLZ130:WLZ221 WVV130:WVV221 JJ276:JJ279 TF276:TF279 ADB276:ADB279 AMX276:AMX279 AWT276:AWT279 BGP276:BGP279 BQL276:BQL279 CAH276:CAH279 CKD276:CKD279 CTZ276:CTZ279 DDV276:DDV279 DNR276:DNR279 DXN276:DXN279 EHJ276:EHJ279 ERF276:ERF279 FBB276:FBB279 FKX276:FKX279 FUT276:FUT279 GEP276:GEP279 GOL276:GOL279 GYH276:GYH279 HID276:HID279 HRZ276:HRZ279 IBV276:IBV279 ILR276:ILR279 IVN276:IVN279 JFJ276:JFJ279 JPF276:JPF279 JZB276:JZB279 KIX276:KIX279 KST276:KST279 LCP276:LCP279 LML276:LML279 LWH276:LWH279 MGD276:MGD279 MPZ276:MPZ279 MZV276:MZV279 NJR276:NJR279 NTN276:NTN279 ODJ276:ODJ279 ONF276:ONF279 OXB276:OXB279 PGX276:PGX279 PQT276:PQT279 QAP276:QAP279 QKL276:QKL279 QUH276:QUH279 RED276:RED279 RNZ276:RNZ279 RXV276:RXV279 SHR276:SHR279 SRN276:SRN279 TBJ276:TBJ279 TLF276:TLF279 TVB276:TVB279 UEX276:UEX279 UOT276:UOT279 UYP276:UYP279 VIL276:VIL279 VSH276:VSH279 WCD276:WCD279 WLZ276:WLZ279 WVV276:WVV279 WVF694:WVF695 WLJ694:WLJ695 WBN694:WBN695 VRR694:VRR695 VHV694:VHV695 UXZ694:UXZ695 UOD694:UOD695 UEH694:UEH695 TUL694:TUL695 TKP694:TKP695 TAT694:TAT695 SQX694:SQX695 SHB694:SHB695 RXF694:RXF695 RNJ694:RNJ695 RDN694:RDN695 QTR694:QTR695 QJV694:QJV695 PZZ694:PZZ695 PQD694:PQD695 PGH694:PGH695 OWL694:OWL695 OMP694:OMP695 OCT694:OCT695 NSX694:NSX695 NJB694:NJB695 MZF694:MZF695 MPJ694:MPJ695 MFN694:MFN695 LVR694:LVR695 LLV694:LLV695 LBZ694:LBZ695 KSD694:KSD695 KIH694:KIH695 JYL694:JYL695 JOP694:JOP695 JET694:JET695 IUX694:IUX695 ILB694:ILB695 IBF694:IBF695 HRJ694:HRJ695 HHN694:HHN695 GXR694:GXR695 GNV694:GNV695 GDZ694:GDZ695 FUD694:FUD695 FKH694:FKH695 FAL694:FAL695 EQP694:EQP695 EGT694:EGT695 DWX694:DWX695 DNB694:DNB695 DDF694:DDF695 CTJ694:CTJ695 CJN694:CJN695 BZR694:BZR695 BPV694:BPV695 BFZ694:BFZ695 AWD694:AWD695 AMH694:AMH695 ACL694:ACL695 SP694:SP695 IT694:IT695 JJ696:JJ704 TF696:TF704 ADB696:ADB704 AMX696:AMX704 AWT696:AWT704 BGP696:BGP704 BQL696:BQL704 CAH696:CAH704 CKD696:CKD704 CTZ696:CTZ704 DDV696:DDV704 DNR696:DNR704 DXN696:DXN704 EHJ696:EHJ704 ERF696:ERF704 FBB696:FBB704 FKX696:FKX704 FUT696:FUT704 GEP696:GEP704 GOL696:GOL704 GYH696:GYH704 HID696:HID704 HRZ696:HRZ704 IBV696:IBV704 ILR696:ILR704 IVN696:IVN704 JFJ696:JFJ704 JPF696:JPF704 JZB696:JZB704 KIX696:KIX704 KST696:KST704 LCP696:LCP704 LML696:LML704 LWH696:LWH704 MGD696:MGD704 MPZ696:MPZ704 MZV696:MZV704 NJR696:NJR704 NTN696:NTN704 ODJ696:ODJ704 ONF696:ONF704 OXB696:OXB704 PGX696:PGX704 PQT696:PQT704 QAP696:QAP704 QKL696:QKL704 QUH696:QUH704 RED696:RED704 RNZ696:RNZ704 RXV696:RXV704 SHR696:SHR704 SRN696:SRN704 TBJ696:TBJ704 TLF696:TLF704 TVB696:TVB704 UEX696:UEX704 UOT696:UOT704 UYP696:UYP704 VIL696:VIL704 VSH696:VSH704 WCD696:WCD704 WLZ696:WLZ704 WVV696:WVV704 N747:N766 JJ747:JJ766 TF747:TF766 ADB747:ADB766 AMX747:AMX766 AWT747:AWT766 BGP747:BGP766 BQL747:BQL766 CAH747:CAH766 CKD747:CKD766 CTZ747:CTZ766 DDV747:DDV766 DNR747:DNR766 DXN747:DXN766 EHJ747:EHJ766 ERF747:ERF766 FBB747:FBB766 FKX747:FKX766 FUT747:FUT766 GEP747:GEP766 GOL747:GOL766 GYH747:GYH766 HID747:HID766 HRZ747:HRZ766 IBV747:IBV766 ILR747:ILR766 IVN747:IVN766 JFJ747:JFJ766 JPF747:JPF766 JZB747:JZB766 KIX747:KIX766 KST747:KST766 LCP747:LCP766 LML747:LML766 LWH747:LWH766 MGD747:MGD766 MPZ747:MPZ766 MZV747:MZV766 NJR747:NJR766 NTN747:NTN766 ODJ747:ODJ766 ONF747:ONF766 OXB747:OXB766 PGX747:PGX766 PQT747:PQT766 QAP747:QAP766 QKL747:QKL766 QUH747:QUH766 RED747:RED766 RNZ747:RNZ766 RXV747:RXV766 SHR747:SHR766 SRN747:SRN766 TBJ747:TBJ766 TLF747:TLF766 TVB747:TVB766 UEX747:UEX766 UOT747:UOT766 UYP747:UYP766 VIL747:VIL766 VSH747:VSH766 WCD747:WCD766 WLZ747:WLZ766 WVV747:WVV766 IT770:IT781 SP770:SP781 ACL770:ACL781 AMH770:AMH781 AWD770:AWD781 BFZ770:BFZ781 BPV770:BPV781 BZR770:BZR781 CJN770:CJN781 CTJ770:CTJ781 DDF770:DDF781 DNB770:DNB781 DWX770:DWX781 EGT770:EGT781 EQP770:EQP781 FAL770:FAL781 FKH770:FKH781 FUD770:FUD781 GDZ770:GDZ781 GNV770:GNV781 GXR770:GXR781 HHN770:HHN781 HRJ770:HRJ781 IBF770:IBF781 ILB770:ILB781 IUX770:IUX781 JET770:JET781 JOP770:JOP781 JYL770:JYL781 KIH770:KIH781 KSD770:KSD781 LBZ770:LBZ781 LLV770:LLV781 LVR770:LVR781 MFN770:MFN781 MPJ770:MPJ781 MZF770:MZF781 NJB770:NJB781 NSX770:NSX781 OCT770:OCT781 OMP770:OMP781 OWL770:OWL781 PGH770:PGH781 PQD770:PQD781 PZZ770:PZZ781 QJV770:QJV781 QTR770:QTR781 RDN770:RDN781 RNJ770:RNJ781 RXF770:RXF781 SHB770:SHB781 SQX770:SQX781 TAT770:TAT781 TKP770:TKP781 TUL770:TUL781 UEH770:UEH781 UOD770:UOD781 UXZ770:UXZ781 VHV770:VHV781 VRR770:VRR781 WBN770:WBN781 WLJ770:WLJ781 WVF770:WVF781">
      <formula1>1</formula1>
      <formula2>300</formula2>
    </dataValidation>
    <dataValidation allowBlank="1" showInputMessage="1" showErrorMessage="1" errorTitle="purpose " error="Obvezen podatek - v angleškem jeziku!" prompt="Obvezen podatek" sqref="O240:O258 SQ240:SQ256 ACM240:ACM256 AMI240:AMI256 AWE240:AWE256 BGA240:BGA256 BPW240:BPW256 BZS240:BZS256 CJO240:CJO256 CTK240:CTK256 DDG240:DDG256 DNC240:DNC256 DWY240:DWY256 EGU240:EGU256 EQQ240:EQQ256 FAM240:FAM256 FKI240:FKI256 FUE240:FUE256 GEA240:GEA256 GNW240:GNW256 GXS240:GXS256 HHO240:HHO256 HRK240:HRK256 IBG240:IBG256 ILC240:ILC256 IUY240:IUY256 JEU240:JEU256 JOQ240:JOQ256 JYM240:JYM256 KII240:KII256 KSE240:KSE256 LCA240:LCA256 LLW240:LLW256 LVS240:LVS256 MFO240:MFO256 MPK240:MPK256 MZG240:MZG256 NJC240:NJC256 NSY240:NSY256 OCU240:OCU256 OMQ240:OMQ256 OWM240:OWM256 PGI240:PGI256 PQE240:PQE256 QAA240:QAA256 QJW240:QJW256 QTS240:QTS256 RDO240:RDO256 RNK240:RNK256 RXG240:RXG256 SHC240:SHC256 SQY240:SQY256 TAU240:TAU256 TKQ240:TKQ256 TUM240:TUM256 UEI240:UEI256 UOE240:UOE256 UYA240:UYA256 VHW240:VHW256 VRS240:VRS256 WBO240:WBO256 WLK240:WLK256 WVG240:WVG256 O268:O269 IU266:IU267 SQ266:SQ267 ACM266:ACM267 AMI266:AMI267 AWE266:AWE267 BGA266:BGA267 BPW266:BPW267 BZS266:BZS267 CJO266:CJO267 CTK266:CTK267 DDG266:DDG267 DNC266:DNC267 DWY266:DWY267 EGU266:EGU267 EQQ266:EQQ267 FAM266:FAM267 FKI266:FKI267 FUE266:FUE267 GEA266:GEA267 GNW266:GNW267 GXS266:GXS267 HHO266:HHO267 HRK266:HRK267 IBG266:IBG267 ILC266:ILC267 IUY266:IUY267 JEU266:JEU267 JOQ266:JOQ267 JYM266:JYM267 KII266:KII267 KSE266:KSE267 LCA266:LCA267 LLW266:LLW267 LVS266:LVS267 MFO266:MFO267 MPK266:MPK267 MZG266:MZG267 NJC266:NJC267 NSY266:NSY267 OCU266:OCU267 OMQ266:OMQ267 OWM266:OWM267 PGI266:PGI267 PQE266:PQE267 QAA266:QAA267 QJW266:QJW267 QTS266:QTS267 RDO266:RDO267 RNK266:RNK267 RXG266:RXG267 SHC266:SHC267 SQY266:SQY267 TAU266:TAU267 TKQ266:TKQ267 TUM266:TUM267 UEI266:UEI267 UOE266:UOE267 UYA266:UYA267 VHW266:VHW267 VRS266:VRS267 WBO266:WBO267 WLK266:WLK267 WVG266:WVG267 IU1033 WVG742 O486:O489 O664 IU240:IU256 WVG97:WVG98 WLK97:WLK98 WBO97:WBO98 VRS97:VRS98 VHW97:VHW98 UYA97:UYA98 UOE97:UOE98 UEI97:UEI98 TUM97:TUM98 TKQ97:TKQ98 TAU97:TAU98 SQY97:SQY98 SHC97:SHC98 RXG97:RXG98 RNK97:RNK98 RDO97:RDO98 QTS97:QTS98 QJW97:QJW98 QAA97:QAA98 PQE97:PQE98 PGI97:PGI98 OWM97:OWM98 OMQ97:OMQ98 OCU97:OCU98 NSY97:NSY98 NJC97:NJC98 MZG97:MZG98 MPK97:MPK98 MFO97:MFO98 LVS97:LVS98 LLW97:LLW98 LCA97:LCA98 KSE97:KSE98 KII97:KII98 JYM97:JYM98 JOQ97:JOQ98 JEU97:JEU98 IUY97:IUY98 ILC97:ILC98 IBG97:IBG98 HRK97:HRK98 HHO97:HHO98 GXS97:GXS98 GNW97:GNW98 GEA97:GEA98 FUE97:FUE98 FKI97:FKI98 FAM97:FAM98 EQQ97:EQQ98 EGU97:EGU98 DWY97:DWY98 DNC97:DNC98 DDG97:DDG98 CTK97:CTK98 CJO97:CJO98 BZS97:BZS98 BPW97:BPW98 BGA97:BGA98 AWE97:AWE98 AMI97:AMI98 ACM97:ACM98 SQ97:SQ98 IU97:IU98 WVG1033 SQ1033 ACM1033 AMI1033 AWE1033 BGA1033 BPW1033 BZS1033 CJO1033 CTK1033 DDG1033 DNC1033 DWY1033 EGU1033 EQQ1033 FAM1033 FKI1033 FUE1033 GEA1033 GNW1033 GXS1033 HHO1033 HRK1033 IBG1033 ILC1033 IUY1033 JEU1033 JOQ1033 JYM1033 KII1033 KSE1033 LCA1033 LLW1033 LVS1033 MFO1033 MPK1033 MZG1033 NJC1033 NSY1033 OCU1033 OMQ1033 OWM1033 PGI1033 PQE1033 QAA1033 QJW1033 QTS1033 RDO1033 RNK1033 RXG1033 SHC1033 SQY1033 TAU1033 TKQ1033 TUM1033 UEI1033 UOE1033 UYA1033 VHW1033 VRS1033 WBO1033 WLK1033 WVG491:WVG493 O378 WLK742 WBO742 VRS742 VHW742 UYA742 UOE742 UEI742 TUM742 TKQ742 TAU742 SQY742 SHC742 RXG742 RNK742 RDO742 QTS742 QJW742 QAA742 PQE742 PGI742 OWM742 OMQ742 OCU742 NSY742 NJC742 MZG742 MPK742 MFO742 LVS742 LLW742 LCA742 KSE742 KII742 JYM742 JOQ742 JEU742 IUY742 ILC742 IBG742 HRK742 HHO742 GXS742 GNW742 GEA742 FUE742 FKI742 FAM742 EQQ742 EGU742 DWY742 DNC742 DDG742 CTK742 CJO742 BZS742 BPW742 BGA742 AWE742 AMI742 ACM742 SQ742 IU742 O742 O1033 O491:O493 IU491:IU493 SQ491:SQ493 ACM491:ACM493 AMI491:AMI493 AWE491:AWE493 BGA491:BGA493 BPW491:BPW493 BZS491:BZS493 CJO491:CJO493 CTK491:CTK493 DDG491:DDG493 DNC491:DNC493 DWY491:DWY493 EGU491:EGU493 EQQ491:EQQ493 FAM491:FAM493 FKI491:FKI493 FUE491:FUE493 GEA491:GEA493 GNW491:GNW493 GXS491:GXS493 HHO491:HHO493 HRK491:HRK493 IBG491:IBG493 ILC491:ILC493 IUY491:IUY493 JEU491:JEU493 JOQ491:JOQ493 JYM491:JYM493 KII491:KII493 KSE491:KSE493 LCA491:LCA493 LLW491:LLW493 LVS491:LVS493 MFO491:MFO493 MPK491:MPK493 MZG491:MZG493 NJC491:NJC493 NSY491:NSY493 OCU491:OCU493 OMQ491:OMQ493 OWM491:OWM493 PGI491:PGI493 PQE491:PQE493 QAA491:QAA493 QJW491:QJW493 QTS491:QTS493 RDO491:RDO493 RNK491:RNK493 RXG491:RXG493 SHC491:SHC493 SQY491:SQY493 TAU491:TAU493 TKQ491:TKQ493 TUM491:TUM493 UEI491:UEI493 UOE491:UOE493 UYA491:UYA493 VHW491:VHW493 VRS491:VRS493 WBO491:WBO493 WLK491:WLK493 O271 WVG269:WVG271 WLK269:WLK271 WBO269:WBO271 VRS269:VRS271 VHW269:VHW271 UYA269:UYA271 UOE269:UOE271 UEI269:UEI271 TUM269:TUM271 TKQ269:TKQ271 TAU269:TAU271 SQY269:SQY271 SHC269:SHC271 RXG269:RXG271 RNK269:RNK271 RDO269:RDO271 QTS269:QTS271 QJW269:QJW271 QAA269:QAA271 PQE269:PQE271 PGI269:PGI271 OWM269:OWM271 OMQ269:OMQ271 OCU269:OCU271 NSY269:NSY271 NJC269:NJC271 MZG269:MZG271 MPK269:MPK271 MFO269:MFO271 LVS269:LVS271 LLW269:LLW271 LCA269:LCA271 KSE269:KSE271 KII269:KII271 JYM269:JYM271 JOQ269:JOQ271 JEU269:JEU271 IUY269:IUY271 ILC269:ILC271 IBG269:IBG271 HRK269:HRK271 HHO269:HHO271 GXS269:GXS271 GNW269:GNW271 GEA269:GEA271 FUE269:FUE271 FKI269:FKI271 FAM269:FAM271 EQQ269:EQQ271 EGU269:EGU271 DWY269:DWY271 DNC269:DNC271 DDG269:DDG271 CTK269:CTK271 CJO269:CJO271 BZS269:BZS271 BPW269:BPW271 BGA269:BGA271 AWE269:AWE271 AMI269:AMI271 ACM269:ACM271 SQ269:SQ271 IU269:IU271 O696:O704 O276:O280 O770:O783 O36:O38 JK36:JK38 TG36:TG38 ADC36:ADC38 AMY36:AMY38 AWU36:AWU38 BGQ36:BGQ38 BQM36:BQM38 CAI36:CAI38 CKE36:CKE38 CUA36:CUA38 DDW36:DDW38 DNS36:DNS38 DXO36:DXO38 EHK36:EHK38 ERG36:ERG38 FBC36:FBC38 FKY36:FKY38 FUU36:FUU38 GEQ36:GEQ38 GOM36:GOM38 GYI36:GYI38 HIE36:HIE38 HSA36:HSA38 IBW36:IBW38 ILS36:ILS38 IVO36:IVO38 JFK36:JFK38 JPG36:JPG38 JZC36:JZC38 KIY36:KIY38 KSU36:KSU38 LCQ36:LCQ38 LMM36:LMM38 LWI36:LWI38 MGE36:MGE38 MQA36:MQA38 MZW36:MZW38 NJS36:NJS38 NTO36:NTO38 ODK36:ODK38 ONG36:ONG38 OXC36:OXC38 PGY36:PGY38 PQU36:PQU38 QAQ36:QAQ38 QKM36:QKM38 QUI36:QUI38 REE36:REE38 ROA36:ROA38 RXW36:RXW38 SHS36:SHS38 SRO36:SRO38 TBK36:TBK38 TLG36:TLG38 TVC36:TVC38 UEY36:UEY38 UOU36:UOU38 UYQ36:UYQ38 VIM36:VIM38 VSI36:VSI38 WCE36:WCE38 WMA36:WMA38 WVW36:WVW38 O11:O34 JK11:JK34 TG11:TG34 ADC11:ADC34 AMY11:AMY34 AWU11:AWU34 BGQ11:BGQ34 BQM11:BQM34 CAI11:CAI34 CKE11:CKE34 CUA11:CUA34 DDW11:DDW34 DNS11:DNS34 DXO11:DXO34 EHK11:EHK34 ERG11:ERG34 FBC11:FBC34 FKY11:FKY34 FUU11:FUU34 GEQ11:GEQ34 GOM11:GOM34 GYI11:GYI34 HIE11:HIE34 HSA11:HSA34 IBW11:IBW34 ILS11:ILS34 IVO11:IVO34 JFK11:JFK34 JPG11:JPG34 JZC11:JZC34 KIY11:KIY34 KSU11:KSU34 LCQ11:LCQ34 LMM11:LMM34 LWI11:LWI34 MGE11:MGE34 MQA11:MQA34 MZW11:MZW34 NJS11:NJS34 NTO11:NTO34 ODK11:ODK34 ONG11:ONG34 OXC11:OXC34 PGY11:PGY34 PQU11:PQU34 QAQ11:QAQ34 QKM11:QKM34 QUI11:QUI34 REE11:REE34 ROA11:ROA34 RXW11:RXW34 SHS11:SHS34 SRO11:SRO34 TBK11:TBK34 TLG11:TLG34 TVC11:TVC34 UEY11:UEY34 UOU11:UOU34 UYQ11:UYQ34 VIM11:VIM34 VSI11:VSI34 WCE11:WCE34 WMA11:WMA34 WVW11:WVW34 O130:O221 JK130:JK221 TG130:TG221 ADC130:ADC221 AMY130:AMY221 AWU130:AWU221 BGQ130:BGQ221 BQM130:BQM221 CAI130:CAI221 CKE130:CKE221 CUA130:CUA221 DDW130:DDW221 DNS130:DNS221 DXO130:DXO221 EHK130:EHK221 ERG130:ERG221 FBC130:FBC221 FKY130:FKY221 FUU130:FUU221 GEQ130:GEQ221 GOM130:GOM221 GYI130:GYI221 HIE130:HIE221 HSA130:HSA221 IBW130:IBW221 ILS130:ILS221 IVO130:IVO221 JFK130:JFK221 JPG130:JPG221 JZC130:JZC221 KIY130:KIY221 KSU130:KSU221 LCQ130:LCQ221 LMM130:LMM221 LWI130:LWI221 MGE130:MGE221 MQA130:MQA221 MZW130:MZW221 NJS130:NJS221 NTO130:NTO221 ODK130:ODK221 ONG130:ONG221 OXC130:OXC221 PGY130:PGY221 PQU130:PQU221 QAQ130:QAQ221 QKM130:QKM221 QUI130:QUI221 REE130:REE221 ROA130:ROA221 RXW130:RXW221 SHS130:SHS221 SRO130:SRO221 TBK130:TBK221 TLG130:TLG221 TVC130:TVC221 UEY130:UEY221 UOU130:UOU221 UYQ130:UYQ221 VIM130:VIM221 VSI130:VSI221 WCE130:WCE221 WMA130:WMA221 WVW130:WVW221 JK276:JK279 TG276:TG279 ADC276:ADC279 AMY276:AMY279 AWU276:AWU279 BGQ276:BGQ279 BQM276:BQM279 CAI276:CAI279 CKE276:CKE279 CUA276:CUA279 DDW276:DDW279 DNS276:DNS279 DXO276:DXO279 EHK276:EHK279 ERG276:ERG279 FBC276:FBC279 FKY276:FKY279 FUU276:FUU279 GEQ276:GEQ279 GOM276:GOM279 GYI276:GYI279 HIE276:HIE279 HSA276:HSA279 IBW276:IBW279 ILS276:ILS279 IVO276:IVO279 JFK276:JFK279 JPG276:JPG279 JZC276:JZC279 KIY276:KIY279 KSU276:KSU279 LCQ276:LCQ279 LMM276:LMM279 LWI276:LWI279 MGE276:MGE279 MQA276:MQA279 MZW276:MZW279 NJS276:NJS279 NTO276:NTO279 ODK276:ODK279 ONG276:ONG279 OXC276:OXC279 PGY276:PGY279 PQU276:PQU279 QAQ276:QAQ279 QKM276:QKM279 QUI276:QUI279 REE276:REE279 ROA276:ROA279 RXW276:RXW279 SHS276:SHS279 SRO276:SRO279 TBK276:TBK279 TLG276:TLG279 TVC276:TVC279 UEY276:UEY279 UOU276:UOU279 UYQ276:UYQ279 VIM276:VIM279 VSI276:VSI279 WCE276:WCE279 WMA276:WMA279 WVW276:WVW279 WVG694:WVG695 WLK694:WLK695 WBO694:WBO695 VRS694:VRS695 VHW694:VHW695 UYA694:UYA695 UOE694:UOE695 UEI694:UEI695 TUM694:TUM695 TKQ694:TKQ695 TAU694:TAU695 SQY694:SQY695 SHC694:SHC695 RXG694:RXG695 RNK694:RNK695 RDO694:RDO695 QTS694:QTS695 QJW694:QJW695 QAA694:QAA695 PQE694:PQE695 PGI694:PGI695 OWM694:OWM695 OMQ694:OMQ695 OCU694:OCU695 NSY694:NSY695 NJC694:NJC695 MZG694:MZG695 MPK694:MPK695 MFO694:MFO695 LVS694:LVS695 LLW694:LLW695 LCA694:LCA695 KSE694:KSE695 KII694:KII695 JYM694:JYM695 JOQ694:JOQ695 JEU694:JEU695 IUY694:IUY695 ILC694:ILC695 IBG694:IBG695 HRK694:HRK695 HHO694:HHO695 GXS694:GXS695 GNW694:GNW695 GEA694:GEA695 FUE694:FUE695 FKI694:FKI695 FAM694:FAM695 EQQ694:EQQ695 EGU694:EGU695 DWY694:DWY695 DNC694:DNC695 DDG694:DDG695 CTK694:CTK695 CJO694:CJO695 BZS694:BZS695 BPW694:BPW695 BGA694:BGA695 AWE694:AWE695 AMI694:AMI695 ACM694:ACM695 SQ694:SQ695 IU694:IU695 JK696:JK704 TG696:TG704 ADC696:ADC704 AMY696:AMY704 AWU696:AWU704 BGQ696:BGQ704 BQM696:BQM704 CAI696:CAI704 CKE696:CKE704 CUA696:CUA704 DDW696:DDW704 DNS696:DNS704 DXO696:DXO704 EHK696:EHK704 ERG696:ERG704 FBC696:FBC704 FKY696:FKY704 FUU696:FUU704 GEQ696:GEQ704 GOM696:GOM704 GYI696:GYI704 HIE696:HIE704 HSA696:HSA704 IBW696:IBW704 ILS696:ILS704 IVO696:IVO704 JFK696:JFK704 JPG696:JPG704 JZC696:JZC704 KIY696:KIY704 KSU696:KSU704 LCQ696:LCQ704 LMM696:LMM704 LWI696:LWI704 MGE696:MGE704 MQA696:MQA704 MZW696:MZW704 NJS696:NJS704 NTO696:NTO704 ODK696:ODK704 ONG696:ONG704 OXC696:OXC704 PGY696:PGY704 PQU696:PQU704 QAQ696:QAQ704 QKM696:QKM704 QUI696:QUI704 REE696:REE704 ROA696:ROA704 RXW696:RXW704 SHS696:SHS704 SRO696:SRO704 TBK696:TBK704 TLG696:TLG704 TVC696:TVC704 UEY696:UEY704 UOU696:UOU704 UYQ696:UYQ704 VIM696:VIM704 VSI696:VSI704 WCE696:WCE704 WMA696:WMA704 WVW696:WVW704 O747:O766 JK747:JK766 TG747:TG766 ADC747:ADC766 AMY747:AMY766 AWU747:AWU766 BGQ747:BGQ766 BQM747:BQM766 CAI747:CAI766 CKE747:CKE766 CUA747:CUA766 DDW747:DDW766 DNS747:DNS766 DXO747:DXO766 EHK747:EHK766 ERG747:ERG766 FBC747:FBC766 FKY747:FKY766 FUU747:FUU766 GEQ747:GEQ766 GOM747:GOM766 GYI747:GYI766 HIE747:HIE766 HSA747:HSA766 IBW747:IBW766 ILS747:ILS766 IVO747:IVO766 JFK747:JFK766 JPG747:JPG766 JZC747:JZC766 KIY747:KIY766 KSU747:KSU766 LCQ747:LCQ766 LMM747:LMM766 LWI747:LWI766 MGE747:MGE766 MQA747:MQA766 MZW747:MZW766 NJS747:NJS766 NTO747:NTO766 ODK747:ODK766 ONG747:ONG766 OXC747:OXC766 PGY747:PGY766 PQU747:PQU766 QAQ747:QAQ766 QKM747:QKM766 QUI747:QUI766 REE747:REE766 ROA747:ROA766 RXW747:RXW766 SHS747:SHS766 SRO747:SRO766 TBK747:TBK766 TLG747:TLG766 TVC747:TVC766 UEY747:UEY766 UOU747:UOU766 UYQ747:UYQ766 VIM747:VIM766 VSI747:VSI766 WCE747:WCE766 WMA747:WMA766 WVW747:WVW766 IU770:IU781 SQ770:SQ781 ACM770:ACM781 AMI770:AMI781 AWE770:AWE781 BGA770:BGA781 BPW770:BPW781 BZS770:BZS781 CJO770:CJO781 CTK770:CTK781 DDG770:DDG781 DNC770:DNC781 DWY770:DWY781 EGU770:EGU781 EQQ770:EQQ781 FAM770:FAM781 FKI770:FKI781 FUE770:FUE781 GEA770:GEA781 GNW770:GNW781 GXS770:GXS781 HHO770:HHO781 HRK770:HRK781 IBG770:IBG781 ILC770:ILC781 IUY770:IUY781 JEU770:JEU781 JOQ770:JOQ781 JYM770:JYM781 KII770:KII781 KSE770:KSE781 LCA770:LCA781 LLW770:LLW781 LVS770:LVS781 MFO770:MFO781 MPK770:MPK781 MZG770:MZG781 NJC770:NJC781 NSY770:NSY781 OCU770:OCU781 OMQ770:OMQ781 OWM770:OWM781 PGI770:PGI781 PQE770:PQE781 QAA770:QAA781 QJW770:QJW781 QTS770:QTS781 RDO770:RDO781 RNK770:RNK781 RXG770:RXG781 SHC770:SHC781 SQY770:SQY781 TAU770:TAU781 TKQ770:TKQ781 TUM770:TUM781 UEI770:UEI781 UOE770:UOE781 UYA770:UYA781 VHW770:VHW781 VRS770:VRS781 WBO770:WBO781 WLK770:WLK781 WVG770:WVG781"/>
    <dataValidation type="whole" showInputMessage="1" showErrorMessage="1" errorTitle="Stopnja odpisanosti" error="odstotek (celoštevilska vrednost)" prompt="Obvezen podatek" sqref="W240:W258 SY240:SY256 ACU240:ACU256 AMQ240:AMQ256 AWM240:AWM256 BGI240:BGI256 BQE240:BQE256 CAA240:CAA256 CJW240:CJW256 CTS240:CTS256 DDO240:DDO256 DNK240:DNK256 DXG240:DXG256 EHC240:EHC256 EQY240:EQY256 FAU240:FAU256 FKQ240:FKQ256 FUM240:FUM256 GEI240:GEI256 GOE240:GOE256 GYA240:GYA256 HHW240:HHW256 HRS240:HRS256 IBO240:IBO256 ILK240:ILK256 IVG240:IVG256 JFC240:JFC256 JOY240:JOY256 JYU240:JYU256 KIQ240:KIQ256 KSM240:KSM256 LCI240:LCI256 LME240:LME256 LWA240:LWA256 MFW240:MFW256 MPS240:MPS256 MZO240:MZO256 NJK240:NJK256 NTG240:NTG256 ODC240:ODC256 OMY240:OMY256 OWU240:OWU256 PGQ240:PGQ256 PQM240:PQM256 QAI240:QAI256 QKE240:QKE256 QUA240:QUA256 RDW240:RDW256 RNS240:RNS256 RXO240:RXO256 SHK240:SHK256 SRG240:SRG256 TBC240:TBC256 TKY240:TKY256 TUU240:TUU256 UEQ240:UEQ256 UOM240:UOM256 UYI240:UYI256 VIE240:VIE256 VSA240:VSA256 WBW240:WBW256 WLS240:WLS256 WVO240:WVO256 JC240:JC256 JC1033 SOJ739 W486:W489 W664 WVO491:WVO493 W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WVO97:WVO98 WLS97:WLS98 WBW97:WBW98 VSA97:VSA98 VIE97:VIE98 UYI97:UYI98 UOM97:UOM98 UEQ97:UEQ98 TUU97:TUU98 TKY97:TKY98 TBC97:TBC98 SRG97:SRG98 SHK97:SHK98 RXO97:RXO98 RNS97:RNS98 RDW97:RDW98 QUA97:QUA98 QKE97:QKE98 QAI97:QAI98 PQM97:PQM98 PGQ97:PGQ98 OWU97:OWU98 OMY97:OMY98 ODC97:ODC98 NTG97:NTG98 NJK97:NJK98 MZO97:MZO98 MPS97:MPS98 MFW97:MFW98 LWA97:LWA98 LME97:LME98 LCI97:LCI98 KSM97:KSM98 KIQ97:KIQ98 JYU97:JYU98 JOY97:JOY98 JFC97:JFC98 IVG97:IVG98 ILK97:ILK98 IBO97:IBO98 HRS97:HRS98 HHW97:HHW98 GYA97:GYA98 GOE97:GOE98 GEI97:GEI98 FUM97:FUM98 FKQ97:FKQ98 FAU97:FAU98 EQY97:EQY98 EHC97:EHC98 DXG97:DXG98 DNK97:DNK98 DDO97:DDO98 CTS97:CTS98 CJW97:CJW98 CAA97:CAA98 BQE97:BQE98 BGI97:BGI98 AWM97:AWM98 AMQ97:AMQ98 ACU97:ACU98 SY97:SY98 JC97:JC98 WVO1033 SY1033 ACU1033 AMQ1033 AWM1033 BGI1033 BQE1033 CAA1033 CJW1033 CTS1033 DDO1033 DNK1033 DXG1033 EHC1033 EQY1033 FAU1033 FKQ1033 FUM1033 GEI1033 GOE1033 GYA1033 HHW1033 HRS1033 IBO1033 ILK1033 IVG1033 JFC1033 JOY1033 JYU1033 KIQ1033 KSM1033 LCI1033 LME1033 LWA1033 MFW1033 MPS1033 MZO1033 NJK1033 NTG1033 ODC1033 OMY1033 OWU1033 PGQ1033 PQM1033 QAI1033 QKE1033 QUA1033 RDW1033 RNS1033 RXO1033 SHK1033 SRG1033 TBC1033 TKY1033 TUU1033 UEQ1033 UOM1033 UYI1033 VIE1033 VSA1033 WBW1033 WLS1033 W378 WLS742 WBW742 VSA742 VIE742 UYI742 UOM742 UEQ742 TUU742 TKY742 TBC742 SRG742 SHK742 RXO742 RNS742 RDW742 QUA742 QKE742 QAI742 PQM742 PGQ742 OWU742 OMY742 ODC742 NTG742 NJK742 MZO742 MPS742 MFW742 LWA742 LME742 LCI742 KSM742 KIQ742 JYU742 JOY742 JFC742 IVG742 ILK742 IBO742 HRS742 HHW742 GYA742 GOE742 GEI742 FUM742 FKQ742 FAU742 EQY742 EHC742 DXG742 DNK742 DDO742 CTS742 CJW742 CAA742 BQE742 BGI742 AWM742 AMQ742 ACU742 SY742 JC742 W742 W1033 W491:W493 JC491:JC493 SY491:SY493 ACU491:ACU493 AMQ491:AMQ493 AWM491:AWM493 BGI491:BGI493 BQE491:BQE493 CAA491:CAA493 CJW491:CJW493 CTS491:CTS493 DDO491:DDO493 DNK491:DNK493 DXG491:DXG493 EHC491:EHC493 EQY491:EQY493 FAU491:FAU493 FKQ491:FKQ493 FUM491:FUM493 GEI491:GEI493 GOE491:GOE493 GYA491:GYA493 HHW491:HHW493 HRS491:HRS493 IBO491:IBO493 ILK491:ILK493 IVG491:IVG493 JFC491:JFC493 JOY491:JOY493 JYU491:JYU493 KIQ491:KIQ493 KSM491:KSM493 LCI491:LCI493 LME491:LME493 LWA491:LWA493 MFW491:MFW493 MPS491:MPS493 MZO491:MZO493 NJK491:NJK493 NTG491:NTG493 ODC491:ODC493 OMY491:OMY493 OWU491:OWU493 PGQ491:PGQ493 PQM491:PQM493 QAI491:QAI493 QKE491:QKE493 QUA491:QUA493 RDW491:RDW493 RNS491:RNS493 RXO491:RXO493 SHK491:SHK493 SRG491:SRG493 TBC491:TBC493 TKY491:TKY493 TUU491:TUU493 UEQ491:UEQ493 UOM491:UOM493 UYI491:UYI493 VIE491:VIE493 VSA491:VSA493 WBW491:WBW493 WLS491:WLS493 WVO270:WVO271 WLS270:WLS271 WBW270:WBW271 VSA270:VSA271 VIE270:VIE271 UYI270:UYI271 UOM270:UOM271 UEQ270:UEQ271 TUU270:TUU271 TKY270:TKY271 TBC270:TBC271 SRG270:SRG271 SHK270:SHK271 RXO270:RXO271 RNS270:RNS271 RDW270:RDW271 QUA270:QUA271 QKE270:QKE271 QAI270:QAI271 PQM270:PQM271 PGQ270:PGQ271 OWU270:OWU271 OMY270:OMY271 ODC270:ODC271 NTG270:NTG271 NJK270:NJK271 MZO270:MZO271 MPS270:MPS271 MFW270:MFW271 LWA270:LWA271 LME270:LME271 LCI270:LCI271 KSM270:KSM271 KIQ270:KIQ271 JYU270:JYU271 JOY270:JOY271 JFC270:JFC271 IVG270:IVG271 ILK270:ILK271 IBO270:IBO271 HRS270:HRS271 HHW270:HHW271 GYA270:GYA271 GOE270:GOE271 GEI270:GEI271 FUM270:FUM271 FKQ270:FKQ271 FAU270:FAU271 EQY270:EQY271 EHC270:EHC271 DXG270:DXG271 DNK270:DNK271 DDO270:DDO271 CTS270:CTS271 CJW270:CJW271 CAA270:CAA271 BQE270:BQE271 BGI270:BGI271 AWM270:AWM271 AMQ270:AMQ271 ACU270:ACU271 SY270:SY271 JC270:JC271 W276:W280 WVO742 W739 GF739 QB739 ZX739 AJT739 ATP739 BDL739 BNH739 BXD739 CGZ739 CQV739 DAR739 DKN739 DUJ739 EEF739 EOB739 EXX739 FHT739 FRP739 GBL739 GLH739 GVD739 HEZ739 HOV739 HYR739 IIN739 ISJ739 JCF739 JMB739 JVX739 KFT739 KPP739 KZL739 LJH739 LTD739 MCZ739 MMV739 MWR739 NGN739 NQJ739 OAF739 OKB739 OTX739 PDT739 PNP739 PXL739 QHH739 QRD739 RAZ739 RKV739 RUR739 SEN739 W770:W783 W11:W38 JS11:JS38 TO11:TO38 ADK11:ADK38 ANG11:ANG38 AXC11:AXC38 BGY11:BGY38 BQU11:BQU38 CAQ11:CAQ38 CKM11:CKM38 CUI11:CUI38 DEE11:DEE38 DOA11:DOA38 DXW11:DXW38 EHS11:EHS38 ERO11:ERO38 FBK11:FBK38 FLG11:FLG38 FVC11:FVC38 GEY11:GEY38 GOU11:GOU38 GYQ11:GYQ38 HIM11:HIM38 HSI11:HSI38 ICE11:ICE38 IMA11:IMA38 IVW11:IVW38 JFS11:JFS38 JPO11:JPO38 JZK11:JZK38 KJG11:KJG38 KTC11:KTC38 LCY11:LCY38 LMU11:LMU38 LWQ11:LWQ38 MGM11:MGM38 MQI11:MQI38 NAE11:NAE38 NKA11:NKA38 NTW11:NTW38 ODS11:ODS38 ONO11:ONO38 OXK11:OXK38 PHG11:PHG38 PRC11:PRC38 QAY11:QAY38 QKU11:QKU38 QUQ11:QUQ38 REM11:REM38 ROI11:ROI38 RYE11:RYE38 SIA11:SIA38 SRW11:SRW38 TBS11:TBS38 TLO11:TLO38 TVK11:TVK38 UFG11:UFG38 UPC11:UPC38 UYY11:UYY38 VIU11:VIU38 VSQ11:VSQ38 WCM11:WCM38 WMI11:WMI38 WWE11:WWE38 W130:W221 JS130:JS221 TO130:TO221 ADK130:ADK221 ANG130:ANG221 AXC130:AXC221 BGY130:BGY221 BQU130:BQU221 CAQ130:CAQ221 CKM130:CKM221 CUI130:CUI221 DEE130:DEE221 DOA130:DOA221 DXW130:DXW221 EHS130:EHS221 ERO130:ERO221 FBK130:FBK221 FLG130:FLG221 FVC130:FVC221 GEY130:GEY221 GOU130:GOU221 GYQ130:GYQ221 HIM130:HIM221 HSI130:HSI221 ICE130:ICE221 IMA130:IMA221 IVW130:IVW221 JFS130:JFS221 JPO130:JPO221 JZK130:JZK221 KJG130:KJG221 KTC130:KTC221 LCY130:LCY221 LMU130:LMU221 LWQ130:LWQ221 MGM130:MGM221 MQI130:MQI221 NAE130:NAE221 NKA130:NKA221 NTW130:NTW221 ODS130:ODS221 ONO130:ONO221 OXK130:OXK221 PHG130:PHG221 PRC130:PRC221 QAY130:QAY221 QKU130:QKU221 QUQ130:QUQ221 REM130:REM221 ROI130:ROI221 RYE130:RYE221 SIA130:SIA221 SRW130:SRW221 TBS130:TBS221 TLO130:TLO221 TVK130:TVK221 UFG130:UFG221 UPC130:UPC221 UYY130:UYY221 VIU130:VIU221 VSQ130:VSQ221 WCM130:WCM221 WMI130:WMI221 WWE130:WWE221 JS276:JS279 TO276:TO279 ADK276:ADK279 ANG276:ANG279 AXC276:AXC279 BGY276:BGY279 BQU276:BQU279 CAQ276:CAQ279 CKM276:CKM279 CUI276:CUI279 DEE276:DEE279 DOA276:DOA279 DXW276:DXW279 EHS276:EHS279 ERO276:ERO279 FBK276:FBK279 FLG276:FLG279 FVC276:FVC279 GEY276:GEY279 GOU276:GOU279 GYQ276:GYQ279 HIM276:HIM279 HSI276:HSI279 ICE276:ICE279 IMA276:IMA279 IVW276:IVW279 JFS276:JFS279 JPO276:JPO279 JZK276:JZK279 KJG276:KJG279 KTC276:KTC279 LCY276:LCY279 LMU276:LMU279 LWQ276:LWQ279 MGM276:MGM279 MQI276:MQI279 NAE276:NAE279 NKA276:NKA279 NTW276:NTW279 ODS276:ODS279 ONO276:ONO279 OXK276:OXK279 PHG276:PHG279 PRC276:PRC279 QAY276:QAY279 QKU276:QKU279 QUQ276:QUQ279 REM276:REM279 ROI276:ROI279 RYE276:RYE279 SIA276:SIA279 SRW276:SRW279 TBS276:TBS279 TLO276:TLO279 TVK276:TVK279 UFG276:UFG279 UPC276:UPC279 UYY276:UYY279 VIU276:VIU279 VSQ276:VSQ279 WCM276:WCM279 WMI276:WMI279 WWE276:WWE279 WVO694:WVO695 WLS694:WLS695 WBW694:WBW695 VSA694:VSA695 VIE694:VIE695 UYI694:UYI695 UOM694:UOM695 UEQ694:UEQ695 TUU694:TUU695 TKY694:TKY695 TBC694:TBC695 SRG694:SRG695 SHK694:SHK695 RXO694:RXO695 RNS694:RNS695 RDW694:RDW695 QUA694:QUA695 QKE694:QKE695 QAI694:QAI695 PQM694:PQM695 PGQ694:PGQ695 OWU694:OWU695 OMY694:OMY695 ODC694:ODC695 NTG694:NTG695 NJK694:NJK695 MZO694:MZO695 MPS694:MPS695 MFW694:MFW695 LWA694:LWA695 LME694:LME695 LCI694:LCI695 KSM694:KSM695 KIQ694:KIQ695 JYU694:JYU695 JOY694:JOY695 JFC694:JFC695 IVG694:IVG695 ILK694:ILK695 IBO694:IBO695 HRS694:HRS695 HHW694:HHW695 GYA694:GYA695 GOE694:GOE695 GEI694:GEI695 FUM694:FUM695 FKQ694:FKQ695 FAU694:FAU695 EQY694:EQY695 EHC694:EHC695 DXG694:DXG695 DNK694:DNK695 DDO694:DDO695 CTS694:CTS695 CJW694:CJW695 CAA694:CAA695 BQE694:BQE695 BGI694:BGI695 AWM694:AWM695 AMQ694:AMQ695 ACU694:ACU695 SY694:SY695 JC694:JC695 W696:W703 JS696:JS703 TO696:TO703 ADK696:ADK703 ANG696:ANG703 AXC696:AXC703 BGY696:BGY703 BQU696:BQU703 CAQ696:CAQ703 CKM696:CKM703 CUI696:CUI703 DEE696:DEE703 DOA696:DOA703 DXW696:DXW703 EHS696:EHS703 ERO696:ERO703 FBK696:FBK703 FLG696:FLG703 FVC696:FVC703 GEY696:GEY703 GOU696:GOU703 GYQ696:GYQ703 HIM696:HIM703 HSI696:HSI703 ICE696:ICE703 IMA696:IMA703 IVW696:IVW703 JFS696:JFS703 JPO696:JPO703 JZK696:JZK703 KJG696:KJG703 KTC696:KTC703 LCY696:LCY703 LMU696:LMU703 LWQ696:LWQ703 MGM696:MGM703 MQI696:MQI703 NAE696:NAE703 NKA696:NKA703 NTW696:NTW703 ODS696:ODS703 ONO696:ONO703 OXK696:OXK703 PHG696:PHG703 PRC696:PRC703 QAY696:QAY703 QKU696:QKU703 QUQ696:QUQ703 REM696:REM703 ROI696:ROI703 RYE696:RYE703 SIA696:SIA703 SRW696:SRW703 TBS696:TBS703 TLO696:TLO703 TVK696:TVK703 UFG696:UFG703 UPC696:UPC703 UYY696:UYY703 VIU696:VIU703 VSQ696:VSQ703 WCM696:WCM703 WMI696:WMI703 WWE696:WWE703 W747:W767 JS747:JS767 TO747:TO767 ADK747:ADK767 ANG747:ANG767 AXC747:AXC767 BGY747:BGY767 BQU747:BQU767 CAQ747:CAQ767 CKM747:CKM767 CUI747:CUI767 DEE747:DEE767 DOA747:DOA767 DXW747:DXW767 EHS747:EHS767 ERO747:ERO767 FBK747:FBK767 FLG747:FLG767 FVC747:FVC767 GEY747:GEY767 GOU747:GOU767 GYQ747:GYQ767 HIM747:HIM767 HSI747:HSI767 ICE747:ICE767 IMA747:IMA767 IVW747:IVW767 JFS747:JFS767 JPO747:JPO767 JZK747:JZK767 KJG747:KJG767 KTC747:KTC767 LCY747:LCY767 LMU747:LMU767 LWQ747:LWQ767 MGM747:MGM767 MQI747:MQI767 NAE747:NAE767 NKA747:NKA767 NTW747:NTW767 ODS747:ODS767 ONO747:ONO767 OXK747:OXK767 PHG747:PHG767 PRC747:PRC767 QAY747:QAY767 QKU747:QKU767 QUQ747:QUQ767 REM747:REM767 ROI747:ROI767 RYE747:RYE767 SIA747:SIA767 SRW747:SRW767 TBS747:TBS767 TLO747:TLO767 TVK747:TVK767 UFG747:UFG767 UPC747:UPC767 UYY747:UYY767 VIU747:VIU767 VSQ747:VSQ767 WCM747:WCM767 WMI747:WMI767 WWE747:WWE767 JC770:JC781 SY770:SY781 ACU770:ACU781 AMQ770:AMQ781 AWM770:AWM781 BGI770:BGI781 BQE770:BQE781 CAA770:CAA781 CJW770:CJW781 CTS770:CTS781 DDO770:DDO781 DNK770:DNK781 DXG770:DXG781 EHC770:EHC781 EQY770:EQY781 FAU770:FAU781 FKQ770:FKQ781 FUM770:FUM781 GEI770:GEI781 GOE770:GOE781 GYA770:GYA781 HHW770:HHW781 HRS770:HRS781 IBO770:IBO781 ILK770:ILK781 IVG770:IVG781 JFC770:JFC781 JOY770:JOY781 JYU770:JYU781 KIQ770:KIQ781 KSM770:KSM781 LCI770:LCI781 LME770:LME781 LWA770:LWA781 MFW770:MFW781 MPS770:MPS781 MZO770:MZO781 NJK770:NJK781 NTG770:NTG781 ODC770:ODC781 OMY770:OMY781 OWU770:OWU781 PGQ770:PGQ781 PQM770:PQM781 QAI770:QAI781 QKE770:QKE781 QUA770:QUA781 RDW770:RDW781 RNS770:RNS781 RXO770:RXO781 SHK770:SHK781 SRG770:SRG781 TBC770:TBC781 TKY770:TKY781 TUU770:TUU781 UEQ770:UEQ781 UOM770:UOM781 UYI770:UYI781 VIE770:VIE781 VSA770:VSA781 WBW770:WBW781 WLS770:WLS781 WVO770:WVO781">
      <formula1>0</formula1>
      <formula2>100</formula2>
    </dataValidation>
    <dataValidation type="whole" allowBlank="1" showInputMessage="1" showErrorMessage="1" errorTitle="Letna stopnja izkoriščenosti" error="odstotek (celoštevilska vrednost)" prompt="Obvezen podatek" sqref="JB1033 SOI739 V486:V489 V664 V770:V783 WVN97:WVN98 WLR97:WLR98 WBV97:WBV98 VRZ97:VRZ98 VID97:VID98 UYH97:UYH98 UOL97:UOL98 UEP97:UEP98 TUT97:TUT98 TKX97:TKX98 TBB97:TBB98 SRF97:SRF98 SHJ97:SHJ98 RXN97:RXN98 RNR97:RNR98 RDV97:RDV98 QTZ97:QTZ98 QKD97:QKD98 QAH97:QAH98 PQL97:PQL98 PGP97:PGP98 OWT97:OWT98 OMX97:OMX98 ODB97:ODB98 NTF97:NTF98 NJJ97:NJJ98 MZN97:MZN98 MPR97:MPR98 MFV97:MFV98 LVZ97:LVZ98 LMD97:LMD98 LCH97:LCH98 KSL97:KSL98 KIP97:KIP98 JYT97:JYT98 JOX97:JOX98 JFB97:JFB98 IVF97:IVF98 ILJ97:ILJ98 IBN97:IBN98 HRR97:HRR98 HHV97:HHV98 GXZ97:GXZ98 GOD97:GOD98 GEH97:GEH98 FUL97:FUL98 FKP97:FKP98 FAT97:FAT98 EQX97:EQX98 EHB97:EHB98 DXF97:DXF98 DNJ97:DNJ98 DDN97:DDN98 CTR97:CTR98 CJV97:CJV98 BZZ97:BZZ98 BQD97:BQD98 BGH97:BGH98 AWL97:AWL98 AMP97:AMP98 ACT97:ACT98 SX97:SX98 JB97:JB98 WVN1033 SX1033 ACT1033 AMP1033 AWL1033 BGH1033 BQD1033 BZZ1033 CJV1033 CTR1033 DDN1033 DNJ1033 DXF1033 EHB1033 EQX1033 FAT1033 FKP1033 FUL1033 GEH1033 GOD1033 GXZ1033 HHV1033 HRR1033 IBN1033 ILJ1033 IVF1033 JFB1033 JOX1033 JYT1033 KIP1033 KSL1033 LCH1033 LMD1033 LVZ1033 MFV1033 MPR1033 MZN1033 NJJ1033 NTF1033 ODB1033 OMX1033 OWT1033 PGP1033 PQL1033 QAH1033 QKD1033 QTZ1033 RDV1033 RNR1033 RXN1033 SHJ1033 SRF1033 TBB1033 TKX1033 TUT1033 UEP1033 UOL1033 UYH1033 VID1033 VRZ1033 WBV1033 WLR1033 WVN491:WVN493 V378 WLR742 WBV742 VRZ742 VID742 UYH742 UOL742 UEP742 TUT742 TKX742 TBB742 SRF742 SHJ742 RXN742 RNR742 RDV742 QTZ742 QKD742 QAH742 PQL742 PGP742 OWT742 OMX742 ODB742 NTF742 NJJ742 MZN742 MPR742 MFV742 LVZ742 LMD742 LCH742 KSL742 KIP742 JYT742 JOX742 JFB742 IVF742 ILJ742 IBN742 HRR742 HHV742 GXZ742 GOD742 GEH742 FUL742 FKP742 FAT742 EQX742 EHB742 DXF742 DNJ742 DDN742 CTR742 CJV742 BZZ742 BQD742 BGH742 AWL742 AMP742 ACT742 SX742 JB742 V742 V1033 V491:V493 JB491:JB493 SX491:SX493 ACT491:ACT493 AMP491:AMP493 AWL491:AWL493 BGH491:BGH493 BQD491:BQD493 BZZ491:BZZ493 CJV491:CJV493 CTR491:CTR493 DDN491:DDN493 DNJ491:DNJ493 DXF491:DXF493 EHB491:EHB493 EQX491:EQX493 FAT491:FAT493 FKP491:FKP493 FUL491:FUL493 GEH491:GEH493 GOD491:GOD493 GXZ491:GXZ493 HHV491:HHV493 HRR491:HRR493 IBN491:IBN493 ILJ491:ILJ493 IVF491:IVF493 JFB491:JFB493 JOX491:JOX493 JYT491:JYT493 KIP491:KIP493 KSL491:KSL493 LCH491:LCH493 LMD491:LMD493 LVZ491:LVZ493 MFV491:MFV493 MPR491:MPR493 MZN491:MZN493 NJJ491:NJJ493 NTF491:NTF493 ODB491:ODB493 OMX491:OMX493 OWT491:OWT493 PGP491:PGP493 PQL491:PQL493 QAH491:QAH493 QKD491:QKD493 QTZ491:QTZ493 RDV491:RDV493 RNR491:RNR493 RXN491:RXN493 SHJ491:SHJ493 SRF491:SRF493 TBB491:TBB493 TKX491:TKX493 TUT491:TUT493 UEP491:UEP493 UOL491:UOL493 UYH491:UYH493 VID491:VID493 VRZ491:VRZ493 WBV491:WBV493 WLR491:WLR493 V240:V271 JB240:JB271 WVN240:WVN271 WLR240:WLR271 WBV240:WBV271 VRZ240:VRZ271 VID240:VID271 UYH240:UYH271 UOL240:UOL271 UEP240:UEP271 TUT240:TUT271 TKX240:TKX271 TBB240:TBB271 SRF240:SRF271 SHJ240:SHJ271 RXN240:RXN271 RNR240:RNR271 RDV240:RDV271 QTZ240:QTZ271 QKD240:QKD271 QAH240:QAH271 PQL240:PQL271 PGP240:PGP271 OWT240:OWT271 OMX240:OMX271 ODB240:ODB271 NTF240:NTF271 NJJ240:NJJ271 MZN240:MZN271 MPR240:MPR271 MFV240:MFV271 LVZ240:LVZ271 LMD240:LMD271 LCH240:LCH271 KSL240:KSL271 KIP240:KIP271 JYT240:JYT271 JOX240:JOX271 JFB240:JFB271 IVF240:IVF271 ILJ240:ILJ271 IBN240:IBN271 HRR240:HRR271 HHV240:HHV271 GXZ240:GXZ271 GOD240:GOD271 GEH240:GEH271 FUL240:FUL271 FKP240:FKP271 FAT240:FAT271 EQX240:EQX271 EHB240:EHB271 DXF240:DXF271 DNJ240:DNJ271 DDN240:DDN271 CTR240:CTR271 CJV240:CJV271 BZZ240:BZZ271 BQD240:BQD271 BGH240:BGH271 AWL240:AWL271 AMP240:AMP271 ACT240:ACT271 SX240:SX271 V276:V280 WVN742 V739 GE739 QA739 ZW739 AJS739 ATO739 BDK739 BNG739 BXC739 CGY739 CQU739 DAQ739 DKM739 DUI739 EEE739 EOA739 EXW739 FHS739 FRO739 GBK739 GLG739 GVC739 HEY739 HOU739 HYQ739 IIM739 ISI739 JCE739 JMA739 JVW739 KFS739 KPO739 KZK739 LJG739 LTC739 MCY739 MMU739 MWQ739 NGM739 NQI739 OAE739 OKA739 OTW739 PDS739 PNO739 PXK739 QHG739 QRC739 RAY739 RKU739 RUQ739 SEM739 WVN9:WVN10 WLR9:WLR10 WBV9:WBV10 VRZ9:VRZ10 VID9:VID10 UYH9:UYH10 UOL9:UOL10 UEP9:UEP10 TUT9:TUT10 TKX9:TKX10 TBB9:TBB10 SRF9:SRF10 SHJ9:SHJ10 RXN9:RXN10 RNR9:RNR10 RDV9:RDV10 QTZ9:QTZ10 QKD9:QKD10 QAH9:QAH10 PQL9:PQL10 PGP9:PGP10 OWT9:OWT10 OMX9:OMX10 ODB9:ODB10 NTF9:NTF10 NJJ9:NJJ10 MZN9:MZN10 MPR9:MPR10 MFV9:MFV10 LVZ9:LVZ10 LMD9:LMD10 LCH9:LCH10 KSL9:KSL10 KIP9:KIP10 JYT9:JYT10 JOX9:JOX10 JFB9:JFB10 IVF9:IVF10 ILJ9:ILJ10 IBN9:IBN10 HRR9:HRR10 HHV9:HHV10 GXZ9:GXZ10 GOD9:GOD10 GEH9:GEH10 FUL9:FUL10 FKP9:FKP10 FAT9:FAT10 EQX9:EQX10 EHB9:EHB10 DXF9:DXF10 DNJ9:DNJ10 DDN9:DDN10 CTR9:CTR10 CJV9:CJV10 BZZ9:BZZ10 BQD9:BQD10 BGH9:BGH10 AWL9:AWL10 AMP9:AMP10 ACT9:ACT10 SX9:SX10 JB9:JB10 V9:V38 JR11:JR38 TN11:TN38 ADJ11:ADJ38 ANF11:ANF38 AXB11:AXB38 BGX11:BGX38 BQT11:BQT38 CAP11:CAP38 CKL11:CKL38 CUH11:CUH38 DED11:DED38 DNZ11:DNZ38 DXV11:DXV38 EHR11:EHR38 ERN11:ERN38 FBJ11:FBJ38 FLF11:FLF38 FVB11:FVB38 GEX11:GEX38 GOT11:GOT38 GYP11:GYP38 HIL11:HIL38 HSH11:HSH38 ICD11:ICD38 ILZ11:ILZ38 IVV11:IVV38 JFR11:JFR38 JPN11:JPN38 JZJ11:JZJ38 KJF11:KJF38 KTB11:KTB38 LCX11:LCX38 LMT11:LMT38 LWP11:LWP38 MGL11:MGL38 MQH11:MQH38 NAD11:NAD38 NJZ11:NJZ38 NTV11:NTV38 ODR11:ODR38 ONN11:ONN38 OXJ11:OXJ38 PHF11:PHF38 PRB11:PRB38 QAX11:QAX38 QKT11:QKT38 QUP11:QUP38 REL11:REL38 ROH11:ROH38 RYD11:RYD38 SHZ11:SHZ38 SRV11:SRV38 TBR11:TBR38 TLN11:TLN38 TVJ11:TVJ38 UFF11:UFF38 UPB11:UPB38 UYX11:UYX38 VIT11:VIT38 VSP11:VSP38 WCL11:WCL38 WMH11:WMH38 WWD11:WWD38 V130:V221 JR130:JR221 TN130:TN221 ADJ130:ADJ221 ANF130:ANF221 AXB130:AXB221 BGX130:BGX221 BQT130:BQT221 CAP130:CAP221 CKL130:CKL221 CUH130:CUH221 DED130:DED221 DNZ130:DNZ221 DXV130:DXV221 EHR130:EHR221 ERN130:ERN221 FBJ130:FBJ221 FLF130:FLF221 FVB130:FVB221 GEX130:GEX221 GOT130:GOT221 GYP130:GYP221 HIL130:HIL221 HSH130:HSH221 ICD130:ICD221 ILZ130:ILZ221 IVV130:IVV221 JFR130:JFR221 JPN130:JPN221 JZJ130:JZJ221 KJF130:KJF221 KTB130:KTB221 LCX130:LCX221 LMT130:LMT221 LWP130:LWP221 MGL130:MGL221 MQH130:MQH221 NAD130:NAD221 NJZ130:NJZ221 NTV130:NTV221 ODR130:ODR221 ONN130:ONN221 OXJ130:OXJ221 PHF130:PHF221 PRB130:PRB221 QAX130:QAX221 QKT130:QKT221 QUP130:QUP221 REL130:REL221 ROH130:ROH221 RYD130:RYD221 SHZ130:SHZ221 SRV130:SRV221 TBR130:TBR221 TLN130:TLN221 TVJ130:TVJ221 UFF130:UFF221 UPB130:UPB221 UYX130:UYX221 VIT130:VIT221 VSP130:VSP221 WCL130:WCL221 WMH130:WMH221 WWD130:WWD221 JR276:JR279 TN276:TN279 ADJ276:ADJ279 ANF276:ANF279 AXB276:AXB279 BGX276:BGX279 BQT276:BQT279 CAP276:CAP279 CKL276:CKL279 CUH276:CUH279 DED276:DED279 DNZ276:DNZ279 DXV276:DXV279 EHR276:EHR279 ERN276:ERN279 FBJ276:FBJ279 FLF276:FLF279 FVB276:FVB279 GEX276:GEX279 GOT276:GOT279 GYP276:GYP279 HIL276:HIL279 HSH276:HSH279 ICD276:ICD279 ILZ276:ILZ279 IVV276:IVV279 JFR276:JFR279 JPN276:JPN279 JZJ276:JZJ279 KJF276:KJF279 KTB276:KTB279 LCX276:LCX279 LMT276:LMT279 LWP276:LWP279 MGL276:MGL279 MQH276:MQH279 NAD276:NAD279 NJZ276:NJZ279 NTV276:NTV279 ODR276:ODR279 ONN276:ONN279 OXJ276:OXJ279 PHF276:PHF279 PRB276:PRB279 QAX276:QAX279 QKT276:QKT279 QUP276:QUP279 REL276:REL279 ROH276:ROH279 RYD276:RYD279 SHZ276:SHZ279 SRV276:SRV279 TBR276:TBR279 TLN276:TLN279 TVJ276:TVJ279 UFF276:UFF279 UPB276:UPB279 UYX276:UYX279 VIT276:VIT279 VSP276:VSP279 WCL276:WCL279 WMH276:WMH279 WWD276:WWD279 WVN694:WVN695 WLR694:WLR695 WBV694:WBV695 VRZ694:VRZ695 VID694:VID695 UYH694:UYH695 UOL694:UOL695 UEP694:UEP695 TUT694:TUT695 TKX694:TKX695 TBB694:TBB695 SRF694:SRF695 SHJ694:SHJ695 RXN694:RXN695 RNR694:RNR695 RDV694:RDV695 QTZ694:QTZ695 QKD694:QKD695 QAH694:QAH695 PQL694:PQL695 PGP694:PGP695 OWT694:OWT695 OMX694:OMX695 ODB694:ODB695 NTF694:NTF695 NJJ694:NJJ695 MZN694:MZN695 MPR694:MPR695 MFV694:MFV695 LVZ694:LVZ695 LMD694:LMD695 LCH694:LCH695 KSL694:KSL695 KIP694:KIP695 JYT694:JYT695 JOX694:JOX695 JFB694:JFB695 IVF694:IVF695 ILJ694:ILJ695 IBN694:IBN695 HRR694:HRR695 HHV694:HHV695 GXZ694:GXZ695 GOD694:GOD695 GEH694:GEH695 FUL694:FUL695 FKP694:FKP695 FAT694:FAT695 EQX694:EQX695 EHB694:EHB695 DXF694:DXF695 DNJ694:DNJ695 DDN694:DDN695 CTR694:CTR695 CJV694:CJV695 BZZ694:BZZ695 BQD694:BQD695 BGH694:BGH695 AWL694:AWL695 AMP694:AMP695 ACT694:ACT695 SX694:SX695 JB694:JB695 V696:V703 JR696:JR703 TN696:TN703 ADJ696:ADJ703 ANF696:ANF703 AXB696:AXB703 BGX696:BGX703 BQT696:BQT703 CAP696:CAP703 CKL696:CKL703 CUH696:CUH703 DED696:DED703 DNZ696:DNZ703 DXV696:DXV703 EHR696:EHR703 ERN696:ERN703 FBJ696:FBJ703 FLF696:FLF703 FVB696:FVB703 GEX696:GEX703 GOT696:GOT703 GYP696:GYP703 HIL696:HIL703 HSH696:HSH703 ICD696:ICD703 ILZ696:ILZ703 IVV696:IVV703 JFR696:JFR703 JPN696:JPN703 JZJ696:JZJ703 KJF696:KJF703 KTB696:KTB703 LCX696:LCX703 LMT696:LMT703 LWP696:LWP703 MGL696:MGL703 MQH696:MQH703 NAD696:NAD703 NJZ696:NJZ703 NTV696:NTV703 ODR696:ODR703 ONN696:ONN703 OXJ696:OXJ703 PHF696:PHF703 PRB696:PRB703 QAX696:QAX703 QKT696:QKT703 QUP696:QUP703 REL696:REL703 ROH696:ROH703 RYD696:RYD703 SHZ696:SHZ703 SRV696:SRV703 TBR696:TBR703 TLN696:TLN703 TVJ696:TVJ703 UFF696:UFF703 UPB696:UPB703 UYX696:UYX703 VIT696:VIT703 VSP696:VSP703 WCL696:WCL703 WMH696:WMH703 WWD696:WWD703 V747:V767 JR747:JR767 TN747:TN767 ADJ747:ADJ767 ANF747:ANF767 AXB747:AXB767 BGX747:BGX767 BQT747:BQT767 CAP747:CAP767 CKL747:CKL767 CUH747:CUH767 DED747:DED767 DNZ747:DNZ767 DXV747:DXV767 EHR747:EHR767 ERN747:ERN767 FBJ747:FBJ767 FLF747:FLF767 FVB747:FVB767 GEX747:GEX767 GOT747:GOT767 GYP747:GYP767 HIL747:HIL767 HSH747:HSH767 ICD747:ICD767 ILZ747:ILZ767 IVV747:IVV767 JFR747:JFR767 JPN747:JPN767 JZJ747:JZJ767 KJF747:KJF767 KTB747:KTB767 LCX747:LCX767 LMT747:LMT767 LWP747:LWP767 MGL747:MGL767 MQH747:MQH767 NAD747:NAD767 NJZ747:NJZ767 NTV747:NTV767 ODR747:ODR767 ONN747:ONN767 OXJ747:OXJ767 PHF747:PHF767 PRB747:PRB767 QAX747:QAX767 QKT747:QKT767 QUP747:QUP767 REL747:REL767 ROH747:ROH767 RYD747:RYD767 SHZ747:SHZ767 SRV747:SRV767 TBR747:TBR767 TLN747:TLN767 TVJ747:TVJ767 UFF747:UFF767 UPB747:UPB767 UYX747:UYX767 VIT747:VIT767 VSP747:VSP767 WCL747:WCL767 WMH747:WMH767 WWD747:WWD767 JB770:JB781 SX770:SX781 ACT770:ACT781 AMP770:AMP781 AWL770:AWL781 BGH770:BGH781 BQD770:BQD781 BZZ770:BZZ781 CJV770:CJV781 CTR770:CTR781 DDN770:DDN781 DNJ770:DNJ781 DXF770:DXF781 EHB770:EHB781 EQX770:EQX781 FAT770:FAT781 FKP770:FKP781 FUL770:FUL781 GEH770:GEH781 GOD770:GOD781 GXZ770:GXZ781 HHV770:HHV781 HRR770:HRR781 IBN770:IBN781 ILJ770:ILJ781 IVF770:IVF781 JFB770:JFB781 JOX770:JOX781 JYT770:JYT781 KIP770:KIP781 KSL770:KSL781 LCH770:LCH781 LMD770:LMD781 LVZ770:LVZ781 MFV770:MFV781 MPR770:MPR781 MZN770:MZN781 NJJ770:NJJ781 NTF770:NTF781 ODB770:ODB781 OMX770:OMX781 OWT770:OWT781 PGP770:PGP781 PQL770:PQL781 QAH770:QAH781 QKD770:QKD781 QTZ770:QTZ781 RDV770:RDV781 RNR770:RNR781 RXN770:RXN781 SHJ770:SHJ781 SRF770:SRF781 TBB770:TBB781 TKX770:TKX781 TUT770:TUT781 UEP770:UEP781 UOL770:UOL781 UYH770:UYH781 VID770:VID781 VRZ770:VRZ781 WBV770:WBV781 WLR770:WLR781 WVN770:WVN781">
      <formula1>0</formula1>
      <formula2>300</formula2>
    </dataValidation>
    <dataValidation allowBlank="1" showInputMessage="1" showErrorMessage="1" errorTitle="Klasifikacija" error="Obvezen podatek_x000a_" sqref="Y240:Y258 TA240:TA256 ACW240:ACW256 AMS240:AMS256 AWO240:AWO256 BGK240:BGK256 BQG240:BQG256 CAC240:CAC256 CJY240:CJY256 CTU240:CTU256 DDQ240:DDQ256 DNM240:DNM256 DXI240:DXI256 EHE240:EHE256 ERA240:ERA256 FAW240:FAW256 FKS240:FKS256 FUO240:FUO256 GEK240:GEK256 GOG240:GOG256 GYC240:GYC256 HHY240:HHY256 HRU240:HRU256 IBQ240:IBQ256 ILM240:ILM256 IVI240:IVI256 JFE240:JFE256 JPA240:JPA256 JYW240:JYW256 KIS240:KIS256 KSO240:KSO256 LCK240:LCK256 LMG240:LMG256 LWC240:LWC256 MFY240:MFY256 MPU240:MPU256 MZQ240:MZQ256 NJM240:NJM256 NTI240:NTI256 ODE240:ODE256 ONA240:ONA256 OWW240:OWW256 PGS240:PGS256 PQO240:PQO256 QAK240:QAK256 QKG240:QKG256 QUC240:QUC256 RDY240:RDY256 RNU240:RNU256 RXQ240:RXQ256 SHM240:SHM256 SRI240:SRI256 TBE240:TBE256 TLA240:TLA256 TUW240:TUW256 UES240:UES256 UOO240:UOO256 UYK240:UYK256 VIG240:VIG256 VSC240:VSC256 WBY240:WBY256 WLU240:WLU256 WVQ240:WVQ256 AMS491:AMS494 Y276:Y280 Y742:Y746 JE742:JE746 Y486:Y489 Y664 JE240:JE256 WVQ97:WVQ98 WLU97:WLU98 WBY97:WBY98 VSC97:VSC98 VIG97:VIG98 UYK97:UYK98 UOO97:UOO98 UES97:UES98 TUW97:TUW98 TLA97:TLA98 TBE97:TBE98 SRI97:SRI98 SHM97:SHM98 RXQ97:RXQ98 RNU97:RNU98 RDY97:RDY98 QUC97:QUC98 QKG97:QKG98 QAK97:QAK98 PQO97:PQO98 PGS97:PGS98 OWW97:OWW98 ONA97:ONA98 ODE97:ODE98 NTI97:NTI98 NJM97:NJM98 MZQ97:MZQ98 MPU97:MPU98 MFY97:MFY98 LWC97:LWC98 LMG97:LMG98 LCK97:LCK98 KSO97:KSO98 KIS97:KIS98 JYW97:JYW98 JPA97:JPA98 JFE97:JFE98 IVI97:IVI98 ILM97:ILM98 IBQ97:IBQ98 HRU97:HRU98 HHY97:HHY98 GYC97:GYC98 GOG97:GOG98 GEK97:GEK98 FUO97:FUO98 FKS97:FKS98 FAW97:FAW98 ERA97:ERA98 EHE97:EHE98 DXI97:DXI98 DNM97:DNM98 DDQ97:DDQ98 CTU97:CTU98 CJY97:CJY98 CAC97:CAC98 BQG97:BQG98 BGK97:BGK98 AWO97:AWO98 AMS97:AMS98 ACW97:ACW98 TA97:TA98 JE97:JE98 WVQ1033 AWO491:AWO494 BGK491:BGK494 BQG491:BQG494 CAC491:CAC494 CJY491:CJY494 CTU491:CTU494 DDQ491:DDQ494 DNM491:DNM494 DXI491:DXI494 EHE491:EHE494 ERA491:ERA494 FAW491:FAW494 FKS491:FKS494 FUO491:FUO494 GEK491:GEK494 GOG491:GOG494 GYC491:GYC494 HHY491:HHY494 HRU491:HRU494 IBQ491:IBQ494 ILM491:ILM494 IVI491:IVI494 JFE491:JFE494 JPA491:JPA494 JYW491:JYW494 KIS491:KIS494 KSO491:KSO494 LCK491:LCK494 LMG491:LMG494 LWC491:LWC494 MFY491:MFY494 MPU491:MPU494 MZQ491:MZQ494 NJM491:NJM494 NTI491:NTI494 ODE491:ODE494 ONA491:ONA494 OWW491:OWW494 PGS491:PGS494 PQO491:PQO494 QAK491:QAK494 QKG491:QKG494 QUC491:QUC494 RDY491:RDY494 RNU491:RNU494 RXQ491:RXQ494 SHM491:SHM494 SRI491:SRI494 TBE491:TBE494 TLA491:TLA494 TUW491:TUW494 UES491:UES494 UOO491:UOO494 UYK491:UYK494 VIG491:VIG494 VSC491:VSC494 WBY491:WBY494 WLU491:WLU494 WVQ491:WVQ494 Y491:Y494 JE491:JE494 TA491:TA494 Y378 ACW491:ACW494 TA742:TA746 ACW742:ACW746 AMS742:AMS746 AWO742:AWO746 BGK742:BGK746 BQG742:BQG746 CAC742:CAC746 CJY742:CJY746 CTU742:CTU746 DDQ742:DDQ746 DNM742:DNM746 DXI742:DXI746 EHE742:EHE746 ERA742:ERA746 FAW742:FAW746 FKS742:FKS746 FUO742:FUO746 GEK742:GEK746 GOG742:GOG746 GYC742:GYC746 HHY742:HHY746 HRU742:HRU746 IBQ742:IBQ746 ILM742:ILM746 IVI742:IVI746 JFE742:JFE746 JPA742:JPA746 JYW742:JYW746 KIS742:KIS746 KSO742:KSO746 LCK742:LCK746 LMG742:LMG746 LWC742:LWC746 MFY742:MFY746 MPU742:MPU746 MZQ742:MZQ746 NJM742:NJM746 NTI742:NTI746 ODE742:ODE746 ONA742:ONA746 OWW742:OWW746 PGS742:PGS746 PQO742:PQO746 QAK742:QAK746 QKG742:QKG746 QUC742:QUC746 RDY742:RDY746 RNU742:RNU746 RXQ742:RXQ746 SHM742:SHM746 SRI742:SRI746 TBE742:TBE746 TLA742:TLA746 TUW742:TUW746 UES742:UES746 UOO742:UOO746 UYK742:UYK746 VIG742:VIG746 VSC742:VSC746 WBY742:WBY746 WLU742:WLU746 WWG696:WWG704 Y1033 JE1033 TA1033 ACW1033 AMS1033 AWO1033 BGK1033 BQG1033 CAC1033 CJY1033 CTU1033 DDQ1033 DNM1033 DXI1033 EHE1033 ERA1033 FAW1033 FKS1033 FUO1033 GEK1033 GOG1033 GYC1033 HHY1033 HRU1033 IBQ1033 ILM1033 IVI1033 JFE1033 JPA1033 JYW1033 KIS1033 KSO1033 LCK1033 LMG1033 LWC1033 MFY1033 MPU1033 MZQ1033 NJM1033 NTI1033 ODE1033 ONA1033 OWW1033 PGS1033 PQO1033 QAK1033 QKG1033 QUC1033 RDY1033 RNU1033 RXQ1033 SHM1033 SRI1033 TBE1033 TLA1033 TUW1033 UES1033 UOO1033 UYK1033 VIG1033 VSC1033 WBY1033 WLU1033 Y269:Y271 WVQ267:WVQ271 WLU267:WLU271 WBY267:WBY271 VSC267:VSC271 VIG267:VIG271 UYK267:UYK271 UOO267:UOO271 UES267:UES271 TUW267:TUW271 TLA267:TLA271 TBE267:TBE271 SRI267:SRI271 SHM267:SHM271 RXQ267:RXQ271 RNU267:RNU271 RDY267:RDY271 QUC267:QUC271 QKG267:QKG271 QAK267:QAK271 PQO267:PQO271 PGS267:PGS271 OWW267:OWW271 ONA267:ONA271 ODE267:ODE271 NTI267:NTI271 NJM267:NJM271 MZQ267:MZQ271 MPU267:MPU271 MFY267:MFY271 LWC267:LWC271 LMG267:LMG271 LCK267:LCK271 KSO267:KSO271 KIS267:KIS271 JYW267:JYW271 JPA267:JPA271 JFE267:JFE271 IVI267:IVI271 ILM267:ILM271 IBQ267:IBQ271 HRU267:HRU271 HHY267:HHY271 GYC267:GYC271 GOG267:GOG271 GEK267:GEK271 FUO267:FUO271 FKS267:FKS271 FAW267:FAW271 ERA267:ERA271 EHE267:EHE271 DXI267:DXI271 DNM267:DNM271 DDQ267:DDQ271 CTU267:CTU271 CJY267:CJY271 CAC267:CAC271 BQG267:BQG271 BGK267:BGK271 AWO267:AWO271 AMS267:AMS271 ACW267:ACW271 TA267:TA271 JE267:JE271 Y696:Y704 Y770:Y783 Y11:Y38 JU11:JU38 TQ11:TQ38 ADM11:ADM38 ANI11:ANI38 AXE11:AXE38 BHA11:BHA38 BQW11:BQW38 CAS11:CAS38 CKO11:CKO38 CUK11:CUK38 DEG11:DEG38 DOC11:DOC38 DXY11:DXY38 EHU11:EHU38 ERQ11:ERQ38 FBM11:FBM38 FLI11:FLI38 FVE11:FVE38 GFA11:GFA38 GOW11:GOW38 GYS11:GYS38 HIO11:HIO38 HSK11:HSK38 ICG11:ICG38 IMC11:IMC38 IVY11:IVY38 JFU11:JFU38 JPQ11:JPQ38 JZM11:JZM38 KJI11:KJI38 KTE11:KTE38 LDA11:LDA38 LMW11:LMW38 LWS11:LWS38 MGO11:MGO38 MQK11:MQK38 NAG11:NAG38 NKC11:NKC38 NTY11:NTY38 ODU11:ODU38 ONQ11:ONQ38 OXM11:OXM38 PHI11:PHI38 PRE11:PRE38 QBA11:QBA38 QKW11:QKW38 QUS11:QUS38 REO11:REO38 ROK11:ROK38 RYG11:RYG38 SIC11:SIC38 SRY11:SRY38 TBU11:TBU38 TLQ11:TLQ38 TVM11:TVM38 UFI11:UFI38 UPE11:UPE38 UZA11:UZA38 VIW11:VIW38 VSS11:VSS38 WCO11:WCO38 WMK11:WMK38 WWG11:WWG38 Y130:Y221 JU130:JU221 TQ130:TQ221 ADM130:ADM221 ANI130:ANI221 AXE130:AXE221 BHA130:BHA221 BQW130:BQW221 CAS130:CAS221 CKO130:CKO221 CUK130:CUK221 DEG130:DEG221 DOC130:DOC221 DXY130:DXY221 EHU130:EHU221 ERQ130:ERQ221 FBM130:FBM221 FLI130:FLI221 FVE130:FVE221 GFA130:GFA221 GOW130:GOW221 GYS130:GYS221 HIO130:HIO221 HSK130:HSK221 ICG130:ICG221 IMC130:IMC221 IVY130:IVY221 JFU130:JFU221 JPQ130:JPQ221 JZM130:JZM221 KJI130:KJI221 KTE130:KTE221 LDA130:LDA221 LMW130:LMW221 LWS130:LWS221 MGO130:MGO221 MQK130:MQK221 NAG130:NAG221 NKC130:NKC221 NTY130:NTY221 ODU130:ODU221 ONQ130:ONQ221 OXM130:OXM221 PHI130:PHI221 PRE130:PRE221 QBA130:QBA221 QKW130:QKW221 QUS130:QUS221 REO130:REO221 ROK130:ROK221 RYG130:RYG221 SIC130:SIC221 SRY130:SRY221 TBU130:TBU221 TLQ130:TLQ221 TVM130:TVM221 UFI130:UFI221 UPE130:UPE221 UZA130:UZA221 VIW130:VIW221 VSS130:VSS221 WCO130:WCO221 WMK130:WMK221 WWG130:WWG221 JU276:JU279 TQ276:TQ279 ADM276:ADM279 ANI276:ANI279 AXE276:AXE279 BHA276:BHA279 BQW276:BQW279 CAS276:CAS279 CKO276:CKO279 CUK276:CUK279 DEG276:DEG279 DOC276:DOC279 DXY276:DXY279 EHU276:EHU279 ERQ276:ERQ279 FBM276:FBM279 FLI276:FLI279 FVE276:FVE279 GFA276:GFA279 GOW276:GOW279 GYS276:GYS279 HIO276:HIO279 HSK276:HSK279 ICG276:ICG279 IMC276:IMC279 IVY276:IVY279 JFU276:JFU279 JPQ276:JPQ279 JZM276:JZM279 KJI276:KJI279 KTE276:KTE279 LDA276:LDA279 LMW276:LMW279 LWS276:LWS279 MGO276:MGO279 MQK276:MQK279 NAG276:NAG279 NKC276:NKC279 NTY276:NTY279 ODU276:ODU279 ONQ276:ONQ279 OXM276:OXM279 PHI276:PHI279 PRE276:PRE279 QBA276:QBA279 QKW276:QKW279 QUS276:QUS279 REO276:REO279 ROK276:ROK279 RYG276:RYG279 SIC276:SIC279 SRY276:SRY279 TBU276:TBU279 TLQ276:TLQ279 TVM276:TVM279 UFI276:UFI279 UPE276:UPE279 UZA276:UZA279 VIW276:VIW279 VSS276:VSS279 WCO276:WCO279 WMK276:WMK279 WWG276:WWG279 WVQ694:WVQ695 WLU694:WLU695 WBY694:WBY695 VSC694:VSC695 VIG694:VIG695 UYK694:UYK695 UOO694:UOO695 UES694:UES695 TUW694:TUW695 TLA694:TLA695 TBE694:TBE695 SRI694:SRI695 SHM694:SHM695 RXQ694:RXQ695 RNU694:RNU695 RDY694:RDY695 QUC694:QUC695 QKG694:QKG695 QAK694:QAK695 PQO694:PQO695 PGS694:PGS695 OWW694:OWW695 ONA694:ONA695 ODE694:ODE695 NTI694:NTI695 NJM694:NJM695 MZQ694:MZQ695 MPU694:MPU695 MFY694:MFY695 LWC694:LWC695 LMG694:LMG695 LCK694:LCK695 KSO694:KSO695 KIS694:KIS695 JYW694:JYW695 JPA694:JPA695 JFE694:JFE695 IVI694:IVI695 ILM694:ILM695 IBQ694:IBQ695 HRU694:HRU695 HHY694:HHY695 GYC694:GYC695 GOG694:GOG695 GEK694:GEK695 FUO694:FUO695 FKS694:FKS695 FAW694:FAW695 ERA694:ERA695 EHE694:EHE695 DXI694:DXI695 DNM694:DNM695 DDQ694:DDQ695 CTU694:CTU695 CJY694:CJY695 CAC694:CAC695 BQG694:BQG695 BGK694:BGK695 AWO694:AWO695 AMS694:AMS695 ACW694:ACW695 TA694:TA695 JE694:JE695 JU696:JU704 TQ696:TQ704 ADM696:ADM704 ANI696:ANI704 AXE696:AXE704 BHA696:BHA704 BQW696:BQW704 CAS696:CAS704 CKO696:CKO704 CUK696:CUK704 DEG696:DEG704 DOC696:DOC704 DXY696:DXY704 EHU696:EHU704 ERQ696:ERQ704 FBM696:FBM704 FLI696:FLI704 FVE696:FVE704 GFA696:GFA704 GOW696:GOW704 GYS696:GYS704 HIO696:HIO704 HSK696:HSK704 ICG696:ICG704 IMC696:IMC704 IVY696:IVY704 JFU696:JFU704 JPQ696:JPQ704 JZM696:JZM704 KJI696:KJI704 KTE696:KTE704 LDA696:LDA704 LMW696:LMW704 LWS696:LWS704 MGO696:MGO704 MQK696:MQK704 NAG696:NAG704 NKC696:NKC704 NTY696:NTY704 ODU696:ODU704 ONQ696:ONQ704 OXM696:OXM704 PHI696:PHI704 PRE696:PRE704 QBA696:QBA704 QKW696:QKW704 QUS696:QUS704 REO696:REO704 ROK696:ROK704 RYG696:RYG704 SIC696:SIC704 SRY696:SRY704 TBU696:TBU704 TLQ696:TLQ704 TVM696:TVM704 UFI696:UFI704 UPE696:UPE704 UZA696:UZA704 VIW696:VIW704 VSS696:VSS704 WCO696:WCO704 WMK696:WMK704 WVQ742:WVQ746 JE770:JE781 TA770:TA781 ACW770:ACW781 AMS770:AMS781 AWO770:AWO781 BGK770:BGK781 BQG770:BQG781 CAC770:CAC781 CJY770:CJY781 CTU770:CTU781 DDQ770:DDQ781 DNM770:DNM781 DXI770:DXI781 EHE770:EHE781 ERA770:ERA781 FAW770:FAW781 FKS770:FKS781 FUO770:FUO781 GEK770:GEK781 GOG770:GOG781 GYC770:GYC781 HHY770:HHY781 HRU770:HRU781 IBQ770:IBQ781 ILM770:ILM781 IVI770:IVI781 JFE770:JFE781 JPA770:JPA781 JYW770:JYW781 KIS770:KIS781 KSO770:KSO781 LCK770:LCK781 LMG770:LMG781 LWC770:LWC781 MFY770:MFY781 MPU770:MPU781 MZQ770:MZQ781 NJM770:NJM781 NTI770:NTI781 ODE770:ODE781 ONA770:ONA781 OWW770:OWW781 PGS770:PGS781 PQO770:PQO781 QAK770:QAK781 QKG770:QKG781 QUC770:QUC781 RDY770:RDY781 RNU770:RNU781 RXQ770:RXQ781 SHM770:SHM781 SRI770:SRI781 TBE770:TBE781 TLA770:TLA781 TUW770:TUW781 UES770:UES781 UOO770:UOO781 UYK770:UYK781 VIG770:VIG781 VSC770:VSC781 WBY770:WBY781 WLU770:WLU781 WVQ770:WVQ781"/>
    <dataValidation type="textLength" allowBlank="1" showInputMessage="1" showErrorMessage="1" errorTitle="spletna stran" error="obvezen podatek!" promptTitle="spletna stran " prompt="navedite spletno stran, kjer je predstavljena raziskovalna oprema, cenik, pogoji dostopa, OBVEZEN PODATEK!" sqref="AMR491:AMR494 X276:X280 JD742:JD746 SOK739 X486:X489 X664 X770:X783 WVP97:WVP98 WLT97:WLT98 WBX97:WBX98 VSB97:VSB98 VIF97:VIF98 UYJ97:UYJ98 UON97:UON98 UER97:UER98 TUV97:TUV98 TKZ97:TKZ98 TBD97:TBD98 SRH97:SRH98 SHL97:SHL98 RXP97:RXP98 RNT97:RNT98 RDX97:RDX98 QUB97:QUB98 QKF97:QKF98 QAJ97:QAJ98 PQN97:PQN98 PGR97:PGR98 OWV97:OWV98 OMZ97:OMZ98 ODD97:ODD98 NTH97:NTH98 NJL97:NJL98 MZP97:MZP98 MPT97:MPT98 MFX97:MFX98 LWB97:LWB98 LMF97:LMF98 LCJ97:LCJ98 KSN97:KSN98 KIR97:KIR98 JYV97:JYV98 JOZ97:JOZ98 JFD97:JFD98 IVH97:IVH98 ILL97:ILL98 IBP97:IBP98 HRT97:HRT98 HHX97:HHX98 GYB97:GYB98 GOF97:GOF98 GEJ97:GEJ98 FUN97:FUN98 FKR97:FKR98 FAV97:FAV98 EQZ97:EQZ98 EHD97:EHD98 DXH97:DXH98 DNL97:DNL98 DDP97:DDP98 CTT97:CTT98 CJX97:CJX98 CAB97:CAB98 BQF97:BQF98 BGJ97:BGJ98 AWN97:AWN98 AMR97:AMR98 ACV97:ACV98 SZ97:SZ98 JD97:JD98 WVP1033 AWN491:AWN494 BGJ491:BGJ494 BQF491:BQF494 CAB491:CAB494 CJX491:CJX494 CTT491:CTT494 DDP491:DDP494 DNL491:DNL494 DXH491:DXH494 EHD491:EHD494 EQZ491:EQZ494 FAV491:FAV494 FKR491:FKR494 FUN491:FUN494 GEJ491:GEJ494 GOF491:GOF494 GYB491:GYB494 HHX491:HHX494 HRT491:HRT494 IBP491:IBP494 ILL491:ILL494 IVH491:IVH494 JFD491:JFD494 JOZ491:JOZ494 JYV491:JYV494 KIR491:KIR494 KSN491:KSN494 LCJ491:LCJ494 LMF491:LMF494 LWB491:LWB494 MFX491:MFX494 MPT491:MPT494 MZP491:MZP494 NJL491:NJL494 NTH491:NTH494 ODD491:ODD494 OMZ491:OMZ494 OWV491:OWV494 PGR491:PGR494 PQN491:PQN494 QAJ491:QAJ494 QKF491:QKF494 QUB491:QUB494 RDX491:RDX494 RNT491:RNT494 RXP491:RXP494 SHL491:SHL494 SRH491:SRH494 TBD491:TBD494 TKZ491:TKZ494 TUV491:TUV494 UER491:UER494 UON491:UON494 UYJ491:UYJ494 VIF491:VIF494 VSB491:VSB494 WBX491:WBX494 WLT491:WLT494 WVP491:WVP494 X491:X494 JD491:JD494 SZ491:SZ494 X378 X575 X564 JD564 SZ564 ACV564 AMR564 AWN564 BGJ564 BQF564 CAB564 CJX564 CTT564 DDP564 DNL564 DXH564 EHD564 EQZ564 FAV564 FKR564 FUN564 GEJ564 GOF564 GYB564 HHX564 HRT564 IBP564 ILL564 IVH564 JFD564 JOZ564 JYV564 KIR564 KSN564 LCJ564 LMF564 LWB564 MFX564 MPT564 MZP564 NJL564 NTH564 ODD564 OMZ564 OWV564 PGR564 PQN564 QAJ564 QKF564 QUB564 RDX564 RNT564 RXP564 SHL564 SRH564 TBD564 TKZ564 TUV564 UER564 UON564 UYJ564 VIF564 VSB564 WBX564 WLT564 WVP564 X558 JD558 SZ558 ACV558 AMR558 AWN558 BGJ558 BQF558 CAB558 CJX558 CTT558 DDP558 DNL558 DXH558 EHD558 EQZ558 FAV558 FKR558 FUN558 GEJ558 GOF558 GYB558 HHX558 HRT558 IBP558 ILL558 IVH558 JFD558 JOZ558 JYV558 KIR558 KSN558 LCJ558 LMF558 LWB558 MFX558 MPT558 MZP558 NJL558 NTH558 ODD558 OMZ558 OWV558 PGR558 PQN558 QAJ558 QKF558 QUB558 RDX558 RNT558 RXP558 SHL558 SRH558 TBD558 TKZ558 TUV558 UER558 UON558 UYJ558 VIF558 VSB558 WBX558 WLT558 WVP558 X561 JD561 SZ561 ACV561 AMR561 AWN561 BGJ561 BQF561 CAB561 CJX561 CTT561 DDP561 DNL561 DXH561 EHD561 EQZ561 FAV561 FKR561 FUN561 GEJ561 GOF561 GYB561 HHX561 HRT561 IBP561 ILL561 IVH561 JFD561 JOZ561 JYV561 KIR561 KSN561 LCJ561 LMF561 LWB561 MFX561 MPT561 MZP561 NJL561 NTH561 ODD561 OMZ561 OWV561 PGR561 PQN561 QAJ561 QKF561 QUB561 RDX561 RNT561 RXP561 SHL561 SRH561 TBD561 TKZ561 TUV561 UER561 UON561 UYJ561 VIF561 VSB561 WBX561 WLT561 WVP561 X567 JD567 SZ567 ACV567 AMR567 AWN567 BGJ567 BQF567 CAB567 CJX567 CTT567 DDP567 DNL567 DXH567 EHD567 EQZ567 FAV567 FKR567 FUN567 GEJ567 GOF567 GYB567 HHX567 HRT567 IBP567 ILL567 IVH567 JFD567 JOZ567 JYV567 KIR567 KSN567 LCJ567 LMF567 LWB567 MFX567 MPT567 MZP567 NJL567 NTH567 ODD567 OMZ567 OWV567 PGR567 PQN567 QAJ567 QKF567 QUB567 RDX567 RNT567 RXP567 SHL567 SRH567 TBD567 TKZ567 TUV567 UER567 UON567 UYJ567 VIF567 VSB567 WBX567 WLT567 WVP567 X556 JD556 SZ556 ACV556 AMR556 AWN556 BGJ556 BQF556 CAB556 CJX556 CTT556 DDP556 DNL556 DXH556 EHD556 EQZ556 FAV556 FKR556 FUN556 GEJ556 GOF556 GYB556 HHX556 HRT556 IBP556 ILL556 IVH556 JFD556 JOZ556 JYV556 KIR556 KSN556 LCJ556 LMF556 LWB556 MFX556 MPT556 MZP556 NJL556 NTH556 ODD556 OMZ556 OWV556 PGR556 PQN556 QAJ556 QKF556 QUB556 RDX556 RNT556 RXP556 SHL556 SRH556 TBD556 TKZ556 TUV556 UER556 UON556 UYJ556 VIF556 VSB556 WBX556 WLT556 WVP556 JD575 SZ575 ACV575 AMR575 AWN575 BGJ575 BQF575 CAB575 CJX575 CTT575 DDP575 DNL575 DXH575 EHD575 EQZ575 FAV575 FKR575 FUN575 GEJ575 GOF575 GYB575 HHX575 HRT575 IBP575 ILL575 IVH575 JFD575 JOZ575 JYV575 KIR575 KSN575 LCJ575 LMF575 LWB575 MFX575 MPT575 MZP575 NJL575 NTH575 ODD575 OMZ575 OWV575 PGR575 PQN575 QAJ575 QKF575 QUB575 RDX575 RNT575 RXP575 SHL575 SRH575 TBD575 TKZ575 TUV575 UER575 UON575 UYJ575 VIF575 VSB575 WBX575 WLT575 WVP575 WVP570 X572 JD572 SZ572 ACV572 AMR572 AWN572 BGJ572 BQF572 CAB572 CJX572 CTT572 DDP572 DNL572 DXH572 EHD572 EQZ572 FAV572 FKR572 FUN572 GEJ572 GOF572 GYB572 HHX572 HRT572 IBP572 ILL572 IVH572 JFD572 JOZ572 JYV572 KIR572 KSN572 LCJ572 LMF572 LWB572 MFX572 MPT572 MZP572 NJL572 NTH572 ODD572 OMZ572 OWV572 PGR572 PQN572 QAJ572 QKF572 QUB572 RDX572 RNT572 RXP572 SHL572 SRH572 TBD572 TKZ572 TUV572 UER572 UON572 UYJ572 VIF572 VSB572 WBX572 WLT572 WVP572 X570 JD570 SZ570 ACV570 AMR570 AWN570 BGJ570 BQF570 CAB570 CJX570 CTT570 DDP570 DNL570 DXH570 EHD570 EQZ570 FAV570 FKR570 FUN570 GEJ570 GOF570 GYB570 HHX570 HRT570 IBP570 ILL570 IVH570 JFD570 JOZ570 JYV570 KIR570 KSN570 LCJ570 LMF570 LWB570 MFX570 MPT570 MZP570 NJL570 NTH570 ODD570 OMZ570 OWV570 PGR570 PQN570 QAJ570 QKF570 QUB570 RDX570 RNT570 RXP570 SHL570 SRH570 TBD570 TKZ570 TUV570 UER570 UON570 UYJ570 VIF570 VSB570 WBX570 WLT570 ACV491:ACV494 SZ742:SZ746 ACV742:ACV746 AMR742:AMR746 AWN742:AWN746 BGJ742:BGJ746 BQF742:BQF746 CAB742:CAB746 CJX742:CJX746 CTT742:CTT746 DDP742:DDP746 DNL742:DNL746 DXH742:DXH746 EHD742:EHD746 EQZ742:EQZ746 FAV742:FAV746 FKR742:FKR746 FUN742:FUN746 GEJ742:GEJ746 GOF742:GOF746 GYB742:GYB746 HHX742:HHX746 HRT742:HRT746 IBP742:IBP746 ILL742:ILL746 IVH742:IVH746 JFD742:JFD746 JOZ742:JOZ746 JYV742:JYV746 KIR742:KIR746 KSN742:KSN746 LCJ742:LCJ746 LMF742:LMF746 LWB742:LWB746 MFX742:MFX746 MPT742:MPT746 MZP742:MZP746 NJL742:NJL746 NTH742:NTH746 ODD742:ODD746 OMZ742:OMZ746 OWV742:OWV746 PGR742:PGR746 PQN742:PQN746 QAJ742:QAJ746 QKF742:QKF746 QUB742:QUB746 RDX742:RDX746 RNT742:RNT746 RXP742:RXP746 SHL742:SHL746 SRH742:SRH746 TBD742:TBD746 TKZ742:TKZ746 TUV742:TUV746 UER742:UER746 UON742:UON746 UYJ742:UYJ746 VIF742:VIF746 VSB742:VSB746 WBX742:WBX746 WLT742:WLT746 X742:X746 X1033 JD1033 SZ1033 ACV1033 AMR1033 AWN1033 BGJ1033 BQF1033 CAB1033 CJX1033 CTT1033 DDP1033 DNL1033 DXH1033 EHD1033 EQZ1033 FAV1033 FKR1033 FUN1033 GEJ1033 GOF1033 GYB1033 HHX1033 HRT1033 IBP1033 ILL1033 IVH1033 JFD1033 JOZ1033 JYV1033 KIR1033 KSN1033 LCJ1033 LMF1033 LWB1033 MFX1033 MPT1033 MZP1033 NJL1033 NTH1033 ODD1033 OMZ1033 OWV1033 PGR1033 PQN1033 QAJ1033 QKF1033 QUB1033 RDX1033 RNT1033 RXP1033 SHL1033 SRH1033 TBD1033 TKZ1033 TUV1033 UER1033 UON1033 UYJ1033 VIF1033 VSB1033 WBX1033 WLT1033 X240:X271 JD240:JD271 WVP240:WVP271 WLT240:WLT271 WBX240:WBX271 VSB240:VSB271 VIF240:VIF271 UYJ240:UYJ271 UON240:UON271 UER240:UER271 TUV240:TUV271 TKZ240:TKZ271 TBD240:TBD271 SRH240:SRH271 SHL240:SHL271 RXP240:RXP271 RNT240:RNT271 RDX240:RDX271 QUB240:QUB271 QKF240:QKF271 QAJ240:QAJ271 PQN240:PQN271 PGR240:PGR271 OWV240:OWV271 OMZ240:OMZ271 ODD240:ODD271 NTH240:NTH271 NJL240:NJL271 MZP240:MZP271 MPT240:MPT271 MFX240:MFX271 LWB240:LWB271 LMF240:LMF271 LCJ240:LCJ271 KSN240:KSN271 KIR240:KIR271 JYV240:JYV271 JOZ240:JOZ271 JFD240:JFD271 IVH240:IVH271 ILL240:ILL271 IBP240:IBP271 HRT240:HRT271 HHX240:HHX271 GYB240:GYB271 GOF240:GOF271 GEJ240:GEJ271 FUN240:FUN271 FKR240:FKR271 FAV240:FAV271 EQZ240:EQZ271 EHD240:EHD271 DXH240:DXH271 DNL240:DNL271 DDP240:DDP271 CTT240:CTT271 CJX240:CJX271 CAB240:CAB271 BQF240:BQF271 BGJ240:BGJ271 AWN240:AWN271 AMR240:AMR271 ACV240:ACV271 SZ240:SZ271 X696:X704 WWF696:WWF704 X739 GG739 QC739 ZY739 AJU739 ATQ739 BDM739 BNI739 BXE739 CHA739 CQW739 DAS739 DKO739 DUK739 EEG739 EOC739 EXY739 FHU739 FRQ739 GBM739 GLI739 GVE739 HFA739 HOW739 HYS739 IIO739 ISK739 JCG739 JMC739 JVY739 KFU739 KPQ739 KZM739 LJI739 LTE739 MDA739 MMW739 MWS739 NGO739 NQK739 OAG739 OKC739 OTY739 PDU739 PNQ739 PXM739 QHI739 QRE739 RBA739 RKW739 RUS739 SEO739 WVP9:WVP10 WLT9:WLT10 WBX9:WBX10 VSB9:VSB10 VIF9:VIF10 UYJ9:UYJ10 UON9:UON10 UER9:UER10 TUV9:TUV10 TKZ9:TKZ10 TBD9:TBD10 SRH9:SRH10 SHL9:SHL10 RXP9:RXP10 RNT9:RNT10 RDX9:RDX10 QUB9:QUB10 QKF9:QKF10 QAJ9:QAJ10 PQN9:PQN10 PGR9:PGR10 OWV9:OWV10 OMZ9:OMZ10 ODD9:ODD10 NTH9:NTH10 NJL9:NJL10 MZP9:MZP10 MPT9:MPT10 MFX9:MFX10 LWB9:LWB10 LMF9:LMF10 LCJ9:LCJ10 KSN9:KSN10 KIR9:KIR10 JYV9:JYV10 JOZ9:JOZ10 JFD9:JFD10 IVH9:IVH10 ILL9:ILL10 IBP9:IBP10 HRT9:HRT10 HHX9:HHX10 GYB9:GYB10 GOF9:GOF10 GEJ9:GEJ10 FUN9:FUN10 FKR9:FKR10 FAV9:FAV10 EQZ9:EQZ10 EHD9:EHD10 DXH9:DXH10 DNL9:DNL10 DDP9:DDP10 CTT9:CTT10 CJX9:CJX10 CAB9:CAB10 BQF9:BQF10 BGJ9:BGJ10 AWN9:AWN10 AMR9:AMR10 ACV9:ACV10 SZ9:SZ10 JD9:JD10 X9:X38 JT11:JT38 TP11:TP38 ADL11:ADL38 ANH11:ANH38 AXD11:AXD38 BGZ11:BGZ38 BQV11:BQV38 CAR11:CAR38 CKN11:CKN38 CUJ11:CUJ38 DEF11:DEF38 DOB11:DOB38 DXX11:DXX38 EHT11:EHT38 ERP11:ERP38 FBL11:FBL38 FLH11:FLH38 FVD11:FVD38 GEZ11:GEZ38 GOV11:GOV38 GYR11:GYR38 HIN11:HIN38 HSJ11:HSJ38 ICF11:ICF38 IMB11:IMB38 IVX11:IVX38 JFT11:JFT38 JPP11:JPP38 JZL11:JZL38 KJH11:KJH38 KTD11:KTD38 LCZ11:LCZ38 LMV11:LMV38 LWR11:LWR38 MGN11:MGN38 MQJ11:MQJ38 NAF11:NAF38 NKB11:NKB38 NTX11:NTX38 ODT11:ODT38 ONP11:ONP38 OXL11:OXL38 PHH11:PHH38 PRD11:PRD38 QAZ11:QAZ38 QKV11:QKV38 QUR11:QUR38 REN11:REN38 ROJ11:ROJ38 RYF11:RYF38 SIB11:SIB38 SRX11:SRX38 TBT11:TBT38 TLP11:TLP38 TVL11:TVL38 UFH11:UFH38 UPD11:UPD38 UYZ11:UYZ38 VIV11:VIV38 VSR11:VSR38 WCN11:WCN38 WMJ11:WMJ38 WWF11:WWF38 JT276:JT279 TP276:TP279 ADL276:ADL279 ANH276:ANH279 AXD276:AXD279 BGZ276:BGZ279 BQV276:BQV279 CAR276:CAR279 CKN276:CKN279 CUJ276:CUJ279 DEF276:DEF279 DOB276:DOB279 DXX276:DXX279 EHT276:EHT279 ERP276:ERP279 FBL276:FBL279 FLH276:FLH279 FVD276:FVD279 GEZ276:GEZ279 GOV276:GOV279 GYR276:GYR279 HIN276:HIN279 HSJ276:HSJ279 ICF276:ICF279 IMB276:IMB279 IVX276:IVX279 JFT276:JFT279 JPP276:JPP279 JZL276:JZL279 KJH276:KJH279 KTD276:KTD279 LCZ276:LCZ279 LMV276:LMV279 LWR276:LWR279 MGN276:MGN279 MQJ276:MQJ279 NAF276:NAF279 NKB276:NKB279 NTX276:NTX279 ODT276:ODT279 ONP276:ONP279 OXL276:OXL279 PHH276:PHH279 PRD276:PRD279 QAZ276:QAZ279 QKV276:QKV279 QUR276:QUR279 REN276:REN279 ROJ276:ROJ279 RYF276:RYF279 SIB276:SIB279 SRX276:SRX279 TBT276:TBT279 TLP276:TLP279 TVL276:TVL279 UFH276:UFH279 UPD276:UPD279 UYZ276:UYZ279 VIV276:VIV279 VSR276:VSR279 WCN276:WCN279 WMJ276:WMJ279 WWF276:WWF279 WVP694:WVP695 WLT694:WLT695 WBX694:WBX695 VSB694:VSB695 VIF694:VIF695 UYJ694:UYJ695 UON694:UON695 UER694:UER695 TUV694:TUV695 TKZ694:TKZ695 TBD694:TBD695 SRH694:SRH695 SHL694:SHL695 RXP694:RXP695 RNT694:RNT695 RDX694:RDX695 QUB694:QUB695 QKF694:QKF695 QAJ694:QAJ695 PQN694:PQN695 PGR694:PGR695 OWV694:OWV695 OMZ694:OMZ695 ODD694:ODD695 NTH694:NTH695 NJL694:NJL695 MZP694:MZP695 MPT694:MPT695 MFX694:MFX695 LWB694:LWB695 LMF694:LMF695 LCJ694:LCJ695 KSN694:KSN695 KIR694:KIR695 JYV694:JYV695 JOZ694:JOZ695 JFD694:JFD695 IVH694:IVH695 ILL694:ILL695 IBP694:IBP695 HRT694:HRT695 HHX694:HHX695 GYB694:GYB695 GOF694:GOF695 GEJ694:GEJ695 FUN694:FUN695 FKR694:FKR695 FAV694:FAV695 EQZ694:EQZ695 EHD694:EHD695 DXH694:DXH695 DNL694:DNL695 DDP694:DDP695 CTT694:CTT695 CJX694:CJX695 CAB694:CAB695 BQF694:BQF695 BGJ694:BGJ695 AWN694:AWN695 AMR694:AMR695 ACV694:ACV695 SZ694:SZ695 JD694:JD695 JT696:JT704 TP696:TP704 ADL696:ADL704 ANH696:ANH704 AXD696:AXD704 BGZ696:BGZ704 BQV696:BQV704 CAR696:CAR704 CKN696:CKN704 CUJ696:CUJ704 DEF696:DEF704 DOB696:DOB704 DXX696:DXX704 EHT696:EHT704 ERP696:ERP704 FBL696:FBL704 FLH696:FLH704 FVD696:FVD704 GEZ696:GEZ704 GOV696:GOV704 GYR696:GYR704 HIN696:HIN704 HSJ696:HSJ704 ICF696:ICF704 IMB696:IMB704 IVX696:IVX704 JFT696:JFT704 JPP696:JPP704 JZL696:JZL704 KJH696:KJH704 KTD696:KTD704 LCZ696:LCZ704 LMV696:LMV704 LWR696:LWR704 MGN696:MGN704 MQJ696:MQJ704 NAF696:NAF704 NKB696:NKB704 NTX696:NTX704 ODT696:ODT704 ONP696:ONP704 OXL696:OXL704 PHH696:PHH704 PRD696:PRD704 QAZ696:QAZ704 QKV696:QKV704 QUR696:QUR704 REN696:REN704 ROJ696:ROJ704 RYF696:RYF704 SIB696:SIB704 SRX696:SRX704 TBT696:TBT704 TLP696:TLP704 TVL696:TVL704 UFH696:UFH704 UPD696:UPD704 UYZ696:UYZ704 VIV696:VIV704 VSR696:VSR704 WCN696:WCN704 WMJ696:WMJ704 WVP742:WVP746 JD770:JD781 SZ770:SZ781 ACV770:ACV781 AMR770:AMR781 AWN770:AWN781 BGJ770:BGJ781 BQF770:BQF781 CAB770:CAB781 CJX770:CJX781 CTT770:CTT781 DDP770:DDP781 DNL770:DNL781 DXH770:DXH781 EHD770:EHD781 EQZ770:EQZ781 FAV770:FAV781 FKR770:FKR781 FUN770:FUN781 GEJ770:GEJ781 GOF770:GOF781 GYB770:GYB781 HHX770:HHX781 HRT770:HRT781 IBP770:IBP781 ILL770:ILL781 IVH770:IVH781 JFD770:JFD781 JOZ770:JOZ781 JYV770:JYV781 KIR770:KIR781 KSN770:KSN781 LCJ770:LCJ781 LMF770:LMF781 LWB770:LWB781 MFX770:MFX781 MPT770:MPT781 MZP770:MZP781 NJL770:NJL781 NTH770:NTH781 ODD770:ODD781 OMZ770:OMZ781 OWV770:OWV781 PGR770:PGR781 PQN770:PQN781 QAJ770:QAJ781 QKF770:QKF781 QUB770:QUB781 RDX770:RDX781 RNT770:RNT781 RXP770:RXP781 SHL770:SHL781 SRH770:SRH781 TBD770:TBD781 TKZ770:TKZ781 TUV770:TUV781 UER770:UER781 UON770:UON781 UYJ770:UYJ781 VIF770:VIF781 VSB770:VSB781 WBX770:WBX781 WLT770:WLT781 WVP770:WVP781">
      <formula1>0</formula1>
      <formula2>200</formula2>
    </dataValidation>
    <dataValidation type="decimal" operator="greaterThanOrEqual" allowBlank="1" showInputMessage="1" showErrorMessage="1" sqref="J240:J258 SL240:SL256 ACH240:ACH256 AMD240:AMD256 AVZ240:AVZ256 BFV240:BFV256 BPR240:BPR256 BZN240:BZN256 CJJ240:CJJ256 CTF240:CTF256 DDB240:DDB256 DMX240:DMX256 DWT240:DWT256 EGP240:EGP256 EQL240:EQL256 FAH240:FAH256 FKD240:FKD256 FTZ240:FTZ256 GDV240:GDV256 GNR240:GNR256 GXN240:GXN256 HHJ240:HHJ256 HRF240:HRF256 IBB240:IBB256 IKX240:IKX256 IUT240:IUT256 JEP240:JEP256 JOL240:JOL256 JYH240:JYH256 KID240:KID256 KRZ240:KRZ256 LBV240:LBV256 LLR240:LLR256 LVN240:LVN256 MFJ240:MFJ256 MPF240:MPF256 MZB240:MZB256 NIX240:NIX256 NST240:NST256 OCP240:OCP256 OML240:OML256 OWH240:OWH256 PGD240:PGD256 PPZ240:PPZ256 PZV240:PZV256 QJR240:QJR256 QTN240:QTN256 RDJ240:RDJ256 RNF240:RNF256 RXB240:RXB256 SGX240:SGX256 SQT240:SQT256 TAP240:TAP256 TKL240:TKL256 TUH240:TUH256 UED240:UED256 UNZ240:UNZ256 UXV240:UXV256 VHR240:VHR256 VRN240:VRN256 WBJ240:WBJ256 WLF240:WLF256 WVB240:WVB256 J11:J39 IP240:IP256 IP1033 WVB742 J486:J489 J664 WVB491:WVB493 WVB97:WVB98 WLF97:WLF98 WBJ97:WBJ98 VRN97:VRN98 VHR97:VHR98 UXV97:UXV98 UNZ97:UNZ98 UED97:UED98 TUH97:TUH98 TKL97:TKL98 TAP97:TAP98 SQT97:SQT98 SGX97:SGX98 RXB97:RXB98 RNF97:RNF98 RDJ97:RDJ98 QTN97:QTN98 QJR97:QJR98 PZV97:PZV98 PPZ97:PPZ98 PGD97:PGD98 OWH97:OWH98 OML97:OML98 OCP97:OCP98 NST97:NST98 NIX97:NIX98 MZB97:MZB98 MPF97:MPF98 MFJ97:MFJ98 LVN97:LVN98 LLR97:LLR98 LBV97:LBV98 KRZ97:KRZ98 KID97:KID98 JYH97:JYH98 JOL97:JOL98 JEP97:JEP98 IUT97:IUT98 IKX97:IKX98 IBB97:IBB98 HRF97:HRF98 HHJ97:HHJ98 GXN97:GXN98 GNR97:GNR98 GDV97:GDV98 FTZ97:FTZ98 FKD97:FKD98 FAH97:FAH98 EQL97:EQL98 EGP97:EGP98 DWT97:DWT98 DMX97:DMX98 DDB97:DDB98 CTF97:CTF98 CJJ97:CJJ98 BZN97:BZN98 BPR97:BPR98 BFV97:BFV98 AVZ97:AVZ98 AMD97:AMD98 ACH97:ACH98 SL97:SL98 IP97:IP98 WVB1033 J556 IP556 SL556 ACH556 AMD556 AVZ556 BFV556 BPR556 BZN556 CJJ556 CTF556 DDB556 DMX556 DWT556 EGP556 EQL556 FAH556 FKD556 FTZ556 GDV556 GNR556 GXN556 HHJ556 HRF556 IBB556 IKX556 IUT556 JEP556 JOL556 JYH556 KID556 KRZ556 LBV556 LLR556 LVN556 MFJ556 MPF556 MZB556 NIX556 NST556 OCP556 OML556 OWH556 PGD556 PPZ556 PZV556 QJR556 QTN556 RDJ556 RNF556 RXB556 SGX556 SQT556 TAP556 TKL556 TUH556 UED556 UNZ556 UXV556 VHR556 VRN556 WBJ556 WLF556 WVB556 SL1033 ACH1033 AMD1033 AVZ1033 BFV1033 BPR1033 BZN1033 CJJ1033 CTF1033 DDB1033 DMX1033 DWT1033 EGP1033 EQL1033 FAH1033 FKD1033 FTZ1033 GDV1033 GNR1033 GXN1033 HHJ1033 HRF1033 IBB1033 IKX1033 IUT1033 JEP1033 JOL1033 JYH1033 KID1033 KRZ1033 LBV1033 LLR1033 LVN1033 MFJ1033 MPF1033 MZB1033 NIX1033 NST1033 OCP1033 OML1033 OWH1033 PGD1033 PPZ1033 PZV1033 QJR1033 QTN1033 RDJ1033 RNF1033 RXB1033 SGX1033 SQT1033 TAP1033 TKL1033 TUH1033 UED1033 UNZ1033 UXV1033 VHR1033 VRN1033 WBJ1033 WLF1033 J378 WLF742 WBJ742 VRN742 VHR742 UXV742 UNZ742 UED742 TUH742 TKL742 TAP742 SQT742 SGX742 RXB742 RNF742 RDJ742 QTN742 QJR742 PZV742 PPZ742 PGD742 OWH742 OML742 OCP742 NST742 NIX742 MZB742 MPF742 MFJ742 LVN742 LLR742 LBV742 KRZ742 KID742 JYH742 JOL742 JEP742 IUT742 IKX742 IBB742 HRF742 HHJ742 GXN742 GNR742 GDV742 FTZ742 FKD742 FAH742 EQL742 EGP742 DWT742 DMX742 DDB742 CTF742 CJJ742 BZN742 BPR742 BFV742 AVZ742 AMD742 ACH742 SL742 IP742 J742 J1033 J491:J493 IP491:IP493 SL491:SL493 ACH491:ACH493 AMD491:AMD493 AVZ491:AVZ493 BFV491:BFV493 BPR491:BPR493 BZN491:BZN493 CJJ491:CJJ493 CTF491:CTF493 DDB491:DDB493 DMX491:DMX493 DWT491:DWT493 EGP491:EGP493 EQL491:EQL493 FAH491:FAH493 FKD491:FKD493 FTZ491:FTZ493 GDV491:GDV493 GNR491:GNR493 GXN491:GXN493 HHJ491:HHJ493 HRF491:HRF493 IBB491:IBB493 IKX491:IKX493 IUT491:IUT493 JEP491:JEP493 JOL491:JOL493 JYH491:JYH493 KID491:KID493 KRZ491:KRZ493 LBV491:LBV493 LLR491:LLR493 LVN491:LVN493 MFJ491:MFJ493 MPF491:MPF493 MZB491:MZB493 NIX491:NIX493 NST491:NST493 OCP491:OCP493 OML491:OML493 OWH491:OWH493 PGD491:PGD493 PPZ491:PPZ493 PZV491:PZV493 QJR491:QJR493 QTN491:QTN493 RDJ491:RDJ493 RNF491:RNF493 RXB491:RXB493 SGX491:SGX493 SQT491:SQT493 TAP491:TAP493 TKL491:TKL493 TUH491:TUH493 UED491:UED493 UNZ491:UNZ493 UXV491:UXV493 VHR491:VHR493 VRN491:VRN493 WBJ491:WBJ493 WLF491:WLF493 WVB270:WVB271 WLF270:WLF271 WBJ270:WBJ271 VRN270:VRN271 VHR270:VHR271 UXV270:UXV271 UNZ270:UNZ271 UED270:UED271 TUH270:TUH271 TKL270:TKL271 TAP270:TAP271 SQT270:SQT271 SGX270:SGX271 RXB270:RXB271 RNF270:RNF271 RDJ270:RDJ271 QTN270:QTN271 QJR270:QJR271 PZV270:PZV271 PPZ270:PPZ271 PGD270:PGD271 OWH270:OWH271 OML270:OML271 OCP270:OCP271 NST270:NST271 NIX270:NIX271 MZB270:MZB271 MPF270:MPF271 MFJ270:MFJ271 LVN270:LVN271 LLR270:LLR271 LBV270:LBV271 KRZ270:KRZ271 KID270:KID271 JYH270:JYH271 JOL270:JOL271 JEP270:JEP271 IUT270:IUT271 IKX270:IKX271 IBB270:IBB271 HRF270:HRF271 HHJ270:HHJ271 GXN270:GXN271 GNR270:GNR271 GDV270:GDV271 FTZ270:FTZ271 FKD270:FKD271 FAH270:FAH271 EQL270:EQL271 EGP270:EGP271 DWT270:DWT271 DMX270:DMX271 DDB270:DDB271 CTF270:CTF271 CJJ270:CJJ271 BZN270:BZN271 BPR270:BPR271 BFV270:BFV271 AVZ270:AVZ271 AMD270:AMD271 ACH270:ACH271 SL270:SL271 IP270:IP271 J696:J704 J276:J280 J770:J783 JF11:JF39 TB11:TB39 ACX11:ACX39 AMT11:AMT39 AWP11:AWP39 BGL11:BGL39 BQH11:BQH39 CAD11:CAD39 CJZ11:CJZ39 CTV11:CTV39 DDR11:DDR39 DNN11:DNN39 DXJ11:DXJ39 EHF11:EHF39 ERB11:ERB39 FAX11:FAX39 FKT11:FKT39 FUP11:FUP39 GEL11:GEL39 GOH11:GOH39 GYD11:GYD39 HHZ11:HHZ39 HRV11:HRV39 IBR11:IBR39 ILN11:ILN39 IVJ11:IVJ39 JFF11:JFF39 JPB11:JPB39 JYX11:JYX39 KIT11:KIT39 KSP11:KSP39 LCL11:LCL39 LMH11:LMH39 LWD11:LWD39 MFZ11:MFZ39 MPV11:MPV39 MZR11:MZR39 NJN11:NJN39 NTJ11:NTJ39 ODF11:ODF39 ONB11:ONB39 OWX11:OWX39 PGT11:PGT39 PQP11:PQP39 QAL11:QAL39 QKH11:QKH39 QUD11:QUD39 RDZ11:RDZ39 RNV11:RNV39 RXR11:RXR39 SHN11:SHN39 SRJ11:SRJ39 TBF11:TBF39 TLB11:TLB39 TUX11:TUX39 UET11:UET39 UOP11:UOP39 UYL11:UYL39 VIH11:VIH39 VSD11:VSD39 WBZ11:WBZ39 WLV11:WLV39 WVR11:WVR39 J130:J221 JF130:JF221 TB130:TB221 ACX130:ACX221 AMT130:AMT221 AWP130:AWP221 BGL130:BGL221 BQH130:BQH221 CAD130:CAD221 CJZ130:CJZ221 CTV130:CTV221 DDR130:DDR221 DNN130:DNN221 DXJ130:DXJ221 EHF130:EHF221 ERB130:ERB221 FAX130:FAX221 FKT130:FKT221 FUP130:FUP221 GEL130:GEL221 GOH130:GOH221 GYD130:GYD221 HHZ130:HHZ221 HRV130:HRV221 IBR130:IBR221 ILN130:ILN221 IVJ130:IVJ221 JFF130:JFF221 JPB130:JPB221 JYX130:JYX221 KIT130:KIT221 KSP130:KSP221 LCL130:LCL221 LMH130:LMH221 LWD130:LWD221 MFZ130:MFZ221 MPV130:MPV221 MZR130:MZR221 NJN130:NJN221 NTJ130:NTJ221 ODF130:ODF221 ONB130:ONB221 OWX130:OWX221 PGT130:PGT221 PQP130:PQP221 QAL130:QAL221 QKH130:QKH221 QUD130:QUD221 RDZ130:RDZ221 RNV130:RNV221 RXR130:RXR221 SHN130:SHN221 SRJ130:SRJ221 TBF130:TBF221 TLB130:TLB221 TUX130:TUX221 UET130:UET221 UOP130:UOP221 UYL130:UYL221 VIH130:VIH221 VSD130:VSD221 WBZ130:WBZ221 WLV130:WLV221 WVR130:WVR221 JF276:JF279 TB276:TB279 ACX276:ACX279 AMT276:AMT279 AWP276:AWP279 BGL276:BGL279 BQH276:BQH279 CAD276:CAD279 CJZ276:CJZ279 CTV276:CTV279 DDR276:DDR279 DNN276:DNN279 DXJ276:DXJ279 EHF276:EHF279 ERB276:ERB279 FAX276:FAX279 FKT276:FKT279 FUP276:FUP279 GEL276:GEL279 GOH276:GOH279 GYD276:GYD279 HHZ276:HHZ279 HRV276:HRV279 IBR276:IBR279 ILN276:ILN279 IVJ276:IVJ279 JFF276:JFF279 JPB276:JPB279 JYX276:JYX279 KIT276:KIT279 KSP276:KSP279 LCL276:LCL279 LMH276:LMH279 LWD276:LWD279 MFZ276:MFZ279 MPV276:MPV279 MZR276:MZR279 NJN276:NJN279 NTJ276:NTJ279 ODF276:ODF279 ONB276:ONB279 OWX276:OWX279 PGT276:PGT279 PQP276:PQP279 QAL276:QAL279 QKH276:QKH279 QUD276:QUD279 RDZ276:RDZ279 RNV276:RNV279 RXR276:RXR279 SHN276:SHN279 SRJ276:SRJ279 TBF276:TBF279 TLB276:TLB279 TUX276:TUX279 UET276:UET279 UOP276:UOP279 UYL276:UYL279 VIH276:VIH279 VSD276:VSD279 WBZ276:WBZ279 WLV276:WLV279 WVR276:WVR279 WVB694:WVB695 WLF694:WLF695 WBJ694:WBJ695 VRN694:VRN695 VHR694:VHR695 UXV694:UXV695 UNZ694:UNZ695 UED694:UED695 TUH694:TUH695 TKL694:TKL695 TAP694:TAP695 SQT694:SQT695 SGX694:SGX695 RXB694:RXB695 RNF694:RNF695 RDJ694:RDJ695 QTN694:QTN695 QJR694:QJR695 PZV694:PZV695 PPZ694:PPZ695 PGD694:PGD695 OWH694:OWH695 OML694:OML695 OCP694:OCP695 NST694:NST695 NIX694:NIX695 MZB694:MZB695 MPF694:MPF695 MFJ694:MFJ695 LVN694:LVN695 LLR694:LLR695 LBV694:LBV695 KRZ694:KRZ695 KID694:KID695 JYH694:JYH695 JOL694:JOL695 JEP694:JEP695 IUT694:IUT695 IKX694:IKX695 IBB694:IBB695 HRF694:HRF695 HHJ694:HHJ695 GXN694:GXN695 GNR694:GNR695 GDV694:GDV695 FTZ694:FTZ695 FKD694:FKD695 FAH694:FAH695 EQL694:EQL695 EGP694:EGP695 DWT694:DWT695 DMX694:DMX695 DDB694:DDB695 CTF694:CTF695 CJJ694:CJJ695 BZN694:BZN695 BPR694:BPR695 BFV694:BFV695 AVZ694:AVZ695 AMD694:AMD695 ACH694:ACH695 SL694:SL695 IP694:IP695 JF696:JF704 TB696:TB704 ACX696:ACX704 AMT696:AMT704 AWP696:AWP704 BGL696:BGL704 BQH696:BQH704 CAD696:CAD704 CJZ696:CJZ704 CTV696:CTV704 DDR696:DDR704 DNN696:DNN704 DXJ696:DXJ704 EHF696:EHF704 ERB696:ERB704 FAX696:FAX704 FKT696:FKT704 FUP696:FUP704 GEL696:GEL704 GOH696:GOH704 GYD696:GYD704 HHZ696:HHZ704 HRV696:HRV704 IBR696:IBR704 ILN696:ILN704 IVJ696:IVJ704 JFF696:JFF704 JPB696:JPB704 JYX696:JYX704 KIT696:KIT704 KSP696:KSP704 LCL696:LCL704 LMH696:LMH704 LWD696:LWD704 MFZ696:MFZ704 MPV696:MPV704 MZR696:MZR704 NJN696:NJN704 NTJ696:NTJ704 ODF696:ODF704 ONB696:ONB704 OWX696:OWX704 PGT696:PGT704 PQP696:PQP704 QAL696:QAL704 QKH696:QKH704 QUD696:QUD704 RDZ696:RDZ704 RNV696:RNV704 RXR696:RXR704 SHN696:SHN704 SRJ696:SRJ704 TBF696:TBF704 TLB696:TLB704 TUX696:TUX704 UET696:UET704 UOP696:UOP704 UYL696:UYL704 VIH696:VIH704 VSD696:VSD704 WBZ696:WBZ704 WLV696:WLV704 WVR696:WVR704 J747:J767 JF747:JF767 TB747:TB767 ACX747:ACX767 AMT747:AMT767 AWP747:AWP767 BGL747:BGL767 BQH747:BQH767 CAD747:CAD767 CJZ747:CJZ767 CTV747:CTV767 DDR747:DDR767 DNN747:DNN767 DXJ747:DXJ767 EHF747:EHF767 ERB747:ERB767 FAX747:FAX767 FKT747:FKT767 FUP747:FUP767 GEL747:GEL767 GOH747:GOH767 GYD747:GYD767 HHZ747:HHZ767 HRV747:HRV767 IBR747:IBR767 ILN747:ILN767 IVJ747:IVJ767 JFF747:JFF767 JPB747:JPB767 JYX747:JYX767 KIT747:KIT767 KSP747:KSP767 LCL747:LCL767 LMH747:LMH767 LWD747:LWD767 MFZ747:MFZ767 MPV747:MPV767 MZR747:MZR767 NJN747:NJN767 NTJ747:NTJ767 ODF747:ODF767 ONB747:ONB767 OWX747:OWX767 PGT747:PGT767 PQP747:PQP767 QAL747:QAL767 QKH747:QKH767 QUD747:QUD767 RDZ747:RDZ767 RNV747:RNV767 RXR747:RXR767 SHN747:SHN767 SRJ747:SRJ767 TBF747:TBF767 TLB747:TLB767 TUX747:TUX767 UET747:UET767 UOP747:UOP767 UYL747:UYL767 VIH747:VIH767 VSD747:VSD767 WBZ747:WBZ767 WLV747:WLV767 WVR747:WVR767 IP770:IP781 SL770:SL781 ACH770:ACH781 AMD770:AMD781 AVZ770:AVZ781 BFV770:BFV781 BPR770:BPR781 BZN770:BZN781 CJJ770:CJJ781 CTF770:CTF781 DDB770:DDB781 DMX770:DMX781 DWT770:DWT781 EGP770:EGP781 EQL770:EQL781 FAH770:FAH781 FKD770:FKD781 FTZ770:FTZ781 GDV770:GDV781 GNR770:GNR781 GXN770:GXN781 HHJ770:HHJ781 HRF770:HRF781 IBB770:IBB781 IKX770:IKX781 IUT770:IUT781 JEP770:JEP781 JOL770:JOL781 JYH770:JYH781 KID770:KID781 KRZ770:KRZ781 LBV770:LBV781 LLR770:LLR781 LVN770:LVN781 MFJ770:MFJ781 MPF770:MPF781 MZB770:MZB781 NIX770:NIX781 NST770:NST781 OCP770:OCP781 OML770:OML781 OWH770:OWH781 PGD770:PGD781 PPZ770:PPZ781 PZV770:PZV781 QJR770:QJR781 QTN770:QTN781 RDJ770:RDJ781 RNF770:RNF781 RXB770:RXB781 SGX770:SGX781 SQT770:SQT781 TAP770:TAP781 TKL770:TKL781 TUH770:TUH781 UED770:UED781 UNZ770:UNZ781 UXV770:UXV781 VHR770:VHR781 VRN770:VRN781 WBJ770:WBJ781 WLF770:WLF781 WVB770:WVB781">
      <formula1>0</formula1>
    </dataValidation>
    <dataValidation type="decimal" allowBlank="1" showInputMessage="1" showErrorMessage="1" prompt="obvezen podatek" sqref="U240:U267 SW240:SW265 ACS240:ACS265 AMO240:AMO265 AWK240:AWK265 BGG240:BGG265 BQC240:BQC265 BZY240:BZY265 CJU240:CJU265 CTQ240:CTQ265 DDM240:DDM265 DNI240:DNI265 DXE240:DXE265 EHA240:EHA265 EQW240:EQW265 FAS240:FAS265 FKO240:FKO265 FUK240:FUK265 GEG240:GEG265 GOC240:GOC265 GXY240:GXY265 HHU240:HHU265 HRQ240:HRQ265 IBM240:IBM265 ILI240:ILI265 IVE240:IVE265 JFA240:JFA265 JOW240:JOW265 JYS240:JYS265 KIO240:KIO265 KSK240:KSK265 LCG240:LCG265 LMC240:LMC265 LVY240:LVY265 MFU240:MFU265 MPQ240:MPQ265 MZM240:MZM265 NJI240:NJI265 NTE240:NTE265 ODA240:ODA265 OMW240:OMW265 OWS240:OWS265 PGO240:PGO265 PQK240:PQK265 QAG240:QAG265 QKC240:QKC265 QTY240:QTY265 RDU240:RDU265 RNQ240:RNQ265 RXM240:RXM265 SHI240:SHI265 SRE240:SRE265 TBA240:TBA265 TKW240:TKW265 TUS240:TUS265 UEO240:UEO265 UOK240:UOK265 UYG240:UYG265 VIC240:VIC265 VRY240:VRY265 WBU240:WBU265 WLQ240:WLQ265 WVM240:WVM265 IX240:IZ256 R268:U268 IX266:JA266 ST266:SW266 ACP266:ACS266 AML266:AMO266 AWH266:AWK266 BGD266:BGG266 BPZ266:BQC266 BZV266:BZY266 CJR266:CJU266 CTN266:CTQ266 DDJ266:DDM266 DNF266:DNI266 DXB266:DXE266 EGX266:EHA266 EQT266:EQW266 FAP266:FAS266 FKL266:FKO266 FUH266:FUK266 GED266:GEG266 GNZ266:GOC266 GXV266:GXY266 HHR266:HHU266 HRN266:HRQ266 IBJ266:IBM266 ILF266:ILI266 IVB266:IVE266 JEX266:JFA266 JOT266:JOW266 JYP266:JYS266 KIL266:KIO266 KSH266:KSK266 LCD266:LCG266 LLZ266:LMC266 LVV266:LVY266 MFR266:MFU266 MPN266:MPQ266 MZJ266:MZM266 NJF266:NJI266 NTB266:NTE266 OCX266:ODA266 OMT266:OMW266 OWP266:OWS266 PGL266:PGO266 PQH266:PQK266 QAD266:QAG266 QJZ266:QKC266 QTV266:QTY266 RDR266:RDU266 RNN266:RNQ266 RXJ266:RXM266 SHF266:SHI266 SRB266:SRE266 TAX266:TBA266 TKT266:TKW266 TUP266:TUS266 UEL266:UEO266 UOH266:UOK266 UYD266:UYG266 VHZ266:VIC266 VRV266:VRY266 WBR266:WBU266 WLN266:WLQ266 WVJ266:WVM266 R240:T258 ST240:SV256 ACP240:ACR256 AML240:AMN256 AWH240:AWJ256 BGD240:BGF256 BPZ240:BQB256 BZV240:BZX256 CJR240:CJT256 CTN240:CTP256 DDJ240:DDL256 DNF240:DNH256 DXB240:DXD256 EGX240:EGZ256 EQT240:EQV256 FAP240:FAR256 FKL240:FKN256 FUH240:FUJ256 GED240:GEF256 GNZ240:GOB256 GXV240:GXX256 HHR240:HHT256 HRN240:HRP256 IBJ240:IBL256 ILF240:ILH256 IVB240:IVD256 JEX240:JEZ256 JOT240:JOV256 JYP240:JYR256 KIL240:KIN256 KSH240:KSJ256 LCD240:LCF256 LLZ240:LMB256 LVV240:LVX256 MFR240:MFT256 MPN240:MPP256 MZJ240:MZL256 NJF240:NJH256 NTB240:NTD256 OCX240:OCZ256 OMT240:OMV256 OWP240:OWR256 PGL240:PGN256 PQH240:PQJ256 QAD240:QAF256 QJZ240:QKB256 QTV240:QTX256 RDR240:RDT256 RNN240:RNP256 RXJ240:RXL256 SHF240:SHH256 SRB240:SRD256 TAX240:TAZ256 TKT240:TKV256 TUP240:TUR256 UEL240:UEN256 UOH240:UOJ256 UYD240:UYF256 VHZ240:VIB256 VRV240:VRX256 WBR240:WBT256 WLN240:WLP256 WVJ240:WVL256 IW240:IW269 S269:U269 IY267:JA267 SU267:SW267 ACQ267:ACS267 AMM267:AMO267 AWI267:AWK267 BGE267:BGG267 BQA267:BQC267 BZW267:BZY267 CJS267:CJU267 CTO267:CTQ267 DDK267:DDM267 DNG267:DNI267 DXC267:DXE267 EGY267:EHA267 EQU267:EQW267 FAQ267:FAS267 FKM267:FKO267 FUI267:FUK267 GEE267:GEG267 GOA267:GOC267 GXW267:GXY267 HHS267:HHU267 HRO267:HRQ267 IBK267:IBM267 ILG267:ILI267 IVC267:IVE267 JEY267:JFA267 JOU267:JOW267 JYQ267:JYS267 KIM267:KIO267 KSI267:KSK267 LCE267:LCG267 LMA267:LMC267 LVW267:LVY267 MFS267:MFU267 MPO267:MPQ267 MZK267:MZM267 NJG267:NJI267 NTC267:NTE267 OCY267:ODA267 OMU267:OMW267 OWQ267:OWS267 PGM267:PGO267 PQI267:PQK267 QAE267:QAG267 QKA267:QKC267 QTW267:QTY267 RDS267:RDU267 RNO267:RNQ267 RXK267:RXM267 SHG267:SHI267 SRC267:SRE267 TAY267:TBA267 TKU267:TKW267 TUQ267:TUS267 UEM267:UEO267 UOI267:UOK267 UYE267:UYG267 VIA267:VIC267 VRW267:VRY267 WBS267:WBU267 WLO267:WLQ267 WVK267:WVM267 SS240:SS269 ACO240:ACO269 AMK240:AMK269 AWG240:AWG269 BGC240:BGC269 BPY240:BPY269 BZU240:BZU269 CJQ240:CJQ269 CTM240:CTM269 DDI240:DDI269 DNE240:DNE269 DXA240:DXA269 EGW240:EGW269 EQS240:EQS269 FAO240:FAO269 FKK240:FKK269 FUG240:FUG269 GEC240:GEC269 GNY240:GNY269 GXU240:GXU269 HHQ240:HHQ269 HRM240:HRM269 IBI240:IBI269 ILE240:ILE269 IVA240:IVA269 JEW240:JEW269 JOS240:JOS269 JYO240:JYO269 KIK240:KIK269 KSG240:KSG269 LCC240:LCC269 LLY240:LLY269 LVU240:LVU269 MFQ240:MFQ269 MPM240:MPM269 MZI240:MZI269 NJE240:NJE269 NTA240:NTA269 OCW240:OCW269 OMS240:OMS269 OWO240:OWO269 PGK240:PGK269 PQG240:PQG269 QAC240:QAC269 QJY240:QJY269 QTU240:QTU269 RDQ240:RDQ269 RNM240:RNM269 RXI240:RXI269 SHE240:SHE269 SRA240:SRA269 TAW240:TAW269 TKS240:TKS269 TUO240:TUO269 UEK240:UEK269 UOG240:UOG269 UYC240:UYC269 VHY240:VHY269 VRU240:VRU269 WBQ240:WBQ269 WLM240:WLM269 WVI240:WVI269 S10:U10 Q240:Q271 IX268:JA269 ST268:SW269 ACP268:ACS269 AML268:AMO269 AWH268:AWK269 BGD268:BGG269 BPZ268:BQC269 BZV268:BZY269 CJR268:CJU269 CTN268:CTQ269 DDJ268:DDM269 DNF268:DNI269 DXB268:DXE269 EGX268:EHA269 EQT268:EQW269 FAP268:FAS269 FKL268:FKO269 FUH268:FUK269 GED268:GEG269 GNZ268:GOC269 GXV268:GXY269 HHR268:HHU269 HRN268:HRQ269 IBJ268:IBM269 ILF268:ILI269 IVB268:IVE269 JEX268:JFA269 JOT268:JOW269 JYP268:JYS269 KIL268:KIO269 KSH268:KSK269 LCD268:LCG269 LLZ268:LMC269 LVV268:LVY269 MFR268:MFU269 MPN268:MPQ269 MZJ268:MZM269 NJF268:NJI269 NTB268:NTE269 OCX268:ODA269 OMT268:OMW269 OWP268:OWS269 PGL268:PGO269 PQH268:PQK269 QAD268:QAG269 QJZ268:QKC269 QTV268:QTY269 RDR268:RDU269 RNN268:RNQ269 RXJ268:RXM269 SHF268:SHI269 SRB268:SRE269 TAX268:TBA269 TKT268:TKW269 TUP268:TUS269 UEL268:UEO269 UOH268:UOK269 UYD268:UYG269 VHZ268:VIC269 VRV268:VRY269 WBR268:WBU269 WLN268:WLQ269 WVJ268:WVM269 JA664:JA693 JA240:JA265 IW1033:JA1033 U743:U746 SOD739:SOH739 Q486:U489 Q664:U664 Q665:Q695 SW664:SW693 ACS664:ACS693 AMO664:AMO693 AWK664:AWK693 BGG664:BGG693 BQC664:BQC693 BZY664:BZY693 CJU664:CJU693 CTQ664:CTQ693 DDM664:DDM693 DNI664:DNI693 DXE664:DXE693 EHA664:EHA693 EQW664:EQW693 FAS664:FAS693 FKO664:FKO693 FUK664:FUK693 GEG664:GEG693 GOC664:GOC693 GXY664:GXY693 HHU664:HHU693 HRQ664:HRQ693 IBM664:IBM693 ILI664:ILI693 IVE664:IVE693 JFA664:JFA693 JOW664:JOW693 JYS664:JYS693 KIO664:KIO693 KSK664:KSK693 LCG664:LCG693 LMC664:LMC693 LVY664:LVY693 MFU664:MFU693 MPQ664:MPQ693 MZM664:MZM693 NJI664:NJI693 NTE664:NTE693 ODA664:ODA693 OMW664:OMW693 OWS664:OWS693 PGO664:PGO693 PQK664:PQK693 QAG664:QAG693 QKC664:QKC693 QTY664:QTY693 RDU664:RDU693 RNQ664:RNQ693 RXM664:RXM693 SHI664:SHI693 SRE664:SRE693 TBA664:TBA693 TKW664:TKW693 TUS664:TUS693 UEO664:UEO693 UOK664:UOK693 UYG664:UYG693 VIC664:VIC693 VRY664:VRY693 WBU664:WBU693 WLQ664:WLQ693 WVM664:WVM693 IW664:IW693 SS664:SS693 ACO664:ACO693 AMK664:AMK693 AWG664:AWG693 BGC664:BGC693 BPY664:BPY693 BZU664:BZU693 CJQ664:CJQ693 CTM664:CTM693 DDI664:DDI693 DNE664:DNE693 DXA664:DXA693 EGW664:EGW693 EQS664:EQS693 FAO664:FAO693 FKK664:FKK693 FUG664:FUG693 GEC664:GEC693 GNY664:GNY693 GXU664:GXU693 HHQ664:HHQ693 HRM664:HRM693 IBI664:IBI693 ILE664:ILE693 IVA664:IVA693 JEW664:JEW693 JOS664:JOS693 JYO664:JYO693 KIK664:KIK693 KSG664:KSG693 LCC664:LCC693 LLY664:LLY693 LVU664:LVU693 MFQ664:MFQ693 MPM664:MPM693 MZI664:MZI693 NJE664:NJE693 NTA664:NTA693 OCW664:OCW693 OMS664:OMS693 OWO664:OWO693 PGK664:PGK693 PQG664:PQG693 QAC664:QAC693 QJY664:QJY693 QTU664:QTU693 RDQ664:RDQ693 RNM664:RNM693 RXI664:RXI693 SHE664:SHE693 SRA664:SRA693 TAW664:TAW693 TKS664:TKS693 TUO664:TUO693 UEK664:UEK693 UOG664:UOG693 UYC664:UYC693 VHY664:VHY693 VRU664:VRU693 WBQ664:WBQ693 WLM664:WLM693 WVI491:WVM493 Q9:U9 IW9:JA9 SS9:SW9 ACO9:ACS9 AMK9:AMO9 AWG9:AWK9 BGC9:BGG9 BPY9:BQC9 BZU9:BZY9 CJQ9:CJU9 CTM9:CTQ9 DDI9:DDM9 DNE9:DNI9 DXA9:DXE9 EGW9:EHA9 EQS9:EQW9 FAO9:FAS9 FKK9:FKO9 FUG9:FUK9 GEC9:GEG9 GNY9:GOC9 GXU9:GXY9 HHQ9:HHU9 HRM9:HRQ9 IBI9:IBM9 ILE9:ILI9 IVA9:IVE9 JEW9:JFA9 JOS9:JOW9 JYO9:JYS9 KIK9:KIO9 KSG9:KSK9 LCC9:LCG9 LLY9:LMC9 LVU9:LVY9 MFQ9:MFU9 MPM9:MPQ9 MZI9:MZM9 NJE9:NJI9 NTA9:NTE9 OCW9:ODA9 OMS9:OMW9 OWO9:OWS9 PGK9:PGO9 PQG9:PQK9 QAC9:QAG9 QJY9:QKC9 QTU9:QTY9 RDQ9:RDU9 RNM9:RNQ9 RXI9:RXM9 SHE9:SHI9 SRA9:SRE9 TAW9:TBA9 TKS9:TKW9 TUO9:TUS9 UEK9:UEO9 UOG9:UOK9 UYC9:UYG9 VHY9:VIC9 VRU9:VRY9 WBQ9:WBU9 WLM9:WLQ9 WVI9:WVM9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U11:U39 Q770:U783 WVI97:WVM98 WLM97:WLQ98 WBQ97:WBU98 VRU97:VRY98 VHY97:VIC98 UYC97:UYG98 UOG97:UOK98 UEK97:UEO98 TUO97:TUS98 TKS97:TKW98 TAW97:TBA98 SRA97:SRE98 SHE97:SHI98 RXI97:RXM98 RNM97:RNQ98 RDQ97:RDU98 QTU97:QTY98 QJY97:QKC98 QAC97:QAG98 PQG97:PQK98 PGK97:PGO98 OWO97:OWS98 OMS97:OMW98 OCW97:ODA98 NTA97:NTE98 NJE97:NJI98 MZI97:MZM98 MPM97:MPQ98 MFQ97:MFU98 LVU97:LVY98 LLY97:LMC98 LCC97:LCG98 KSG97:KSK98 KIK97:KIO98 JYO97:JYS98 JOS97:JOW98 JEW97:JFA98 IVA97:IVE98 ILE97:ILI98 IBI97:IBM98 HRM97:HRQ98 HHQ97:HHU98 GXU97:GXY98 GNY97:GOC98 GEC97:GEG98 FUG97:FUK98 FKK97:FKO98 FAO97:FAS98 EQS97:EQW98 EGW97:EHA98 DXA97:DXE98 DNE97:DNI98 DDI97:DDM98 CTM97:CTQ98 CJQ97:CJU98 BZU97:BZY98 BPY97:BQC98 BGC97:BGG98 AWG97:AWK98 AMK97:AMO98 ACO97:ACS98 SS97:SW98 IW97:JA98 WVI1033:WVM1033 WVI664:WVI693 SS1033:SW1033 ACO1033:ACS1033 AMK1033:AMO1033 AWG1033:AWK1033 BGC1033:BGG1033 BPY1033:BQC1033 BZU1033:BZY1033 CJQ1033:CJU1033 CTM1033:CTQ1033 DDI1033:DDM1033 DNE1033:DNI1033 DXA1033:DXE1033 EGW1033:EHA1033 EQS1033:EQW1033 FAO1033:FAS1033 FKK1033:FKO1033 FUG1033:FUK1033 GEC1033:GEG1033 GNY1033:GOC1033 GXU1033:GXY1033 HHQ1033:HHU1033 HRM1033:HRQ1033 IBI1033:IBM1033 ILE1033:ILI1033 IVA1033:IVE1033 JEW1033:JFA1033 JOS1033:JOW1033 JYO1033:JYS1033 KIK1033:KIO1033 KSG1033:KSK1033 LCC1033:LCG1033 LLY1033:LMC1033 LVU1033:LVY1033 MFQ1033:MFU1033 MPM1033:MPQ1033 MZI1033:MZM1033 NJE1033:NJI1033 NTA1033:NTE1033 OCW1033:ODA1033 OMS1033:OMW1033 OWO1033:OWS1033 PGK1033:PGO1033 PQG1033:PQK1033 QAC1033:QAG1033 QJY1033:QKC1033 QTU1033:QTY1033 RDQ1033:RDU1033 RNM1033:RNQ1033 RXI1033:RXM1033 SHE1033:SHI1033 SRA1033:SRE1033 TAW1033:TBA1033 TKS1033:TKW1033 TUO1033:TUS1033 UEK1033:UEO1033 UOG1033:UOK1033 UYC1033:UYG1033 VHY1033:VIC1033 VRU1033:VRY1033 WBQ1033:WBU1033 WLM1033:WLQ1033 R270:U271 Q378:U378 WLM742:WLQ742 WBQ742:WBU742 VRU742:VRY742 VHY742:VIC742 UYC742:UYG742 UOG742:UOK742 UEK742:UEO742 TUO742:TUS742 TKS742:TKW742 TAW742:TBA742 SRA742:SRE742 SHE742:SHI742 RXI742:RXM742 RNM742:RNQ742 RDQ742:RDU742 QTU742:QTY742 QJY742:QKC742 QAC742:QAG742 PQG742:PQK742 PGK742:PGO742 OWO742:OWS742 OMS742:OMW742 OCW742:ODA742 NTA742:NTE742 NJE742:NJI742 MZI742:MZM742 MPM742:MPQ742 MFQ742:MFU742 LVU742:LVY742 LLY742:LMC742 LCC742:LCG742 KSG742:KSK742 KIK742:KIO742 JYO742:JYS742 JOS742:JOW742 JEW742:JFA742 IVA742:IVE742 ILE742:ILI742 IBI742:IBM742 HRM742:HRQ742 HHQ742:HHU742 GXU742:GXY742 GNY742:GOC742 GEC742:GEG742 FUG742:FUK742 FKK742:FKO742 FAO742:FAS742 EQS742:EQW742 EGW742:EHA742 DXA742:DXE742 DNE742:DNI742 DDI742:DDM742 CTM742:CTQ742 CJQ742:CJU742 BZU742:BZY742 BPY742:BQC742 BGC742:BGG742 AWG742:AWK742 AMK742:AMO742 ACO742:ACS742 SS742:SW742 IW742:JA742 Q742:U742 JA743:JA746 SW743:SW746 ACS743:ACS746 AMO743:AMO746 AWK743:AWK746 BGG743:BGG746 BQC743:BQC746 BZY743:BZY746 CJU743:CJU746 CTQ743:CTQ746 DDM743:DDM746 DNI743:DNI746 DXE743:DXE746 EHA743:EHA746 EQW743:EQW746 FAS743:FAS746 FKO743:FKO746 FUK743:FUK746 GEG743:GEG746 GOC743:GOC746 GXY743:GXY746 HHU743:HHU746 HRQ743:HRQ746 IBM743:IBM746 ILI743:ILI746 IVE743:IVE746 JFA743:JFA746 JOW743:JOW746 JYS743:JYS746 KIO743:KIO746 KSK743:KSK746 LCG743:LCG746 LMC743:LMC746 LVY743:LVY746 MFU743:MFU746 MPQ743:MPQ746 MZM743:MZM746 NJI743:NJI746 NTE743:NTE746 ODA743:ODA746 OMW743:OMW746 OWS743:OWS746 PGO743:PGO746 PQK743:PQK746 QAG743:QAG746 QKC743:QKC746 QTY743:QTY746 RDU743:RDU746 RNQ743:RNQ746 RXM743:RXM746 SHI743:SHI746 SRE743:SRE746 TBA743:TBA746 TKW743:TKW746 TUS743:TUS746 UEO743:UEO746 UOK743:UOK746 UYG743:UYG746 VIC743:VIC746 VRY743:VRY746 WBU743:WBU746 WLQ743:WLQ746 WVM743:WVM746 R743:S746 IX743:IY746 ST743:SU746 ACP743:ACQ746 AML743:AMM746 AWH743:AWI746 BGD743:BGE746 BPZ743:BQA746 BZV743:BZW746 CJR743:CJS746 CTN743:CTO746 DDJ743:DDK746 DNF743:DNG746 DXB743:DXC746 EGX743:EGY746 EQT743:EQU746 FAP743:FAQ746 FKL743:FKM746 FUH743:FUI746 GED743:GEE746 GNZ743:GOA746 GXV743:GXW746 HHR743:HHS746 HRN743:HRO746 IBJ743:IBK746 ILF743:ILG746 IVB743:IVC746 JEX743:JEY746 JOT743:JOU746 JYP743:JYQ746 KIL743:KIM746 KSH743:KSI746 LCD743:LCE746 LLZ743:LMA746 LVV743:LVW746 MFR743:MFS746 MPN743:MPO746 MZJ743:MZK746 NJF743:NJG746 NTB743:NTC746 OCX743:OCY746 OMT743:OMU746 OWP743:OWQ746 PGL743:PGM746 PQH743:PQI746 QAD743:QAE746 QJZ743:QKA746 QTV743:QTW746 RDR743:RDS746 RNN743:RNO746 RXJ743:RXK746 SHF743:SHG746 SRB743:SRC746 TAX743:TAY746 TKT743:TKU746 TUP743:TUQ746 UEL743:UEM746 UOH743:UOI746 UYD743:UYE746 VHZ743:VIA746 VRV743:VRW746 WBR743:WBS746 WLN743:WLO746 WVY696:WWC704 Q1033:U1033 Q491:U493 IW491:JA493 SS491:SW493 ACO491:ACS493 AMK491:AMO493 AWG491:AWK493 BGC491:BGG493 BPY491:BQC493 BZU491:BZY493 CJQ491:CJU493 CTM491:CTQ493 DDI491:DDM493 DNE491:DNI493 DXA491:DXE493 EGW491:EHA493 EQS491:EQW493 FAO491:FAS493 FKK491:FKO493 FUG491:FUK493 GEC491:GEG493 GNY491:GOC493 GXU491:GXY493 HHQ491:HHU493 HRM491:HRQ493 IBI491:IBM493 ILE491:ILI493 IVA491:IVE493 JEW491:JFA493 JOS491:JOW493 JYO491:JYS493 KIK491:KIO493 KSG491:KSK493 LCC491:LCG493 LLY491:LMC493 LVU491:LVY493 MFQ491:MFU493 MPM491:MPQ493 MZI491:MZM493 NJE491:NJI493 NTA491:NTE493 OCW491:ODA493 OMS491:OMW493 OWO491:OWS493 PGK491:PGO493 PQG491:PQK493 QAC491:QAG493 QJY491:QKC493 QTU491:QTY493 RDQ491:RDU493 RNM491:RNQ493 RXI491:RXM493 SHE491:SHI493 SRA491:SRE493 TAW491:TBA493 TKS491:TKW493 TUO491:TUS493 UEK491:UEO493 UOG491:UOK493 UYC491:UYG493 VHY491:VIC493 VRU491:VRY493 WBQ491:WBU493 WLM491:WLQ493 WVI270:WVM271 WLM270:WLQ271 WBQ270:WBU271 VRU270:VRY271 VHY270:VIC271 UYC270:UYG271 UOG270:UOK271 UEK270:UEO271 TUO270:TUS271 TKS270:TKW271 TAW270:TBA271 SRA270:SRE271 SHE270:SHI271 RXI270:RXM271 RNM270:RNQ271 RDQ270:RDU271 QTU270:QTY271 QJY270:QKC271 QAC270:QAG271 PQG270:PQK271 PGK270:PGO271 OWO270:OWS271 OMS270:OMW271 OCW270:ODA271 NTA270:NTE271 NJE270:NJI271 MZI270:MZM271 MPM270:MPQ271 MFQ270:MFU271 LVU270:LVY271 LLY270:LMC271 LCC270:LCG271 KSG270:KSK271 KIK270:KIO271 JYO270:JYS271 JOS270:JOW271 JEW270:JFA271 IVA270:IVE271 ILE270:ILI271 IBI270:IBM271 HRM270:HRQ271 HHQ270:HHU271 GXU270:GXY271 GNY270:GOC271 GEC270:GEG271 FUG270:FUK271 FKK270:FKO271 FAO270:FAS271 EQS270:EQW271 EGW270:EHA271 DXA270:DXE271 DNE270:DNI271 DDI270:DDM271 CTM270:CTQ271 CJQ270:CJU271 BZU270:BZY271 BPY270:BQC271 BGC270:BGG271 AWG270:AWK271 AMK270:AMO271 ACO270:ACS271 SS270:SW271 IW270:JA271 Q696:U704 Q276:U280 WVI742:WVM742 Q739:U739 FZ739:GD739 PV739:PZ739 ZR739:ZV739 AJN739:AJR739 ATJ739:ATN739 BDF739:BDJ739 BNB739:BNF739 BWX739:BXB739 CGT739:CGX739 CQP739:CQT739 DAL739:DAP739 DKH739:DKL739 DUD739:DUH739 EDZ739:EED739 ENV739:ENZ739 EXR739:EXV739 FHN739:FHR739 FRJ739:FRN739 GBF739:GBJ739 GLB739:GLF739 GUX739:GVB739 HET739:HEX739 HOP739:HOT739 HYL739:HYP739 IIH739:IIL739 ISD739:ISH739 JBZ739:JCD739 JLV739:JLZ739 JVR739:JVV739 KFN739:KFR739 KPJ739:KPN739 KZF739:KZJ739 LJB739:LJF739 LSX739:LTB739 MCT739:MCX739 MMP739:MMT739 MWL739:MWP739 NGH739:NGL739 NQD739:NQH739 NZZ739:OAD739 OJV739:OJZ739 OTR739:OTV739 PDN739:PDR739 PNJ739:PNN739 PXF739:PXJ739 QHB739:QHF739 QQX739:QRB739 RAT739:RAX739 RKP739:RKT739 RUL739:RUP739 SEH739:SEL739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Q10:Q39 IW10 R11:T38 JN11:JP38 TJ11:TL38 ADF11:ADH38 ANB11:AND38 AWX11:AWZ38 BGT11:BGV38 BQP11:BQR38 CAL11:CAN38 CKH11:CKJ38 CUD11:CUF38 DDZ11:DEB38 DNV11:DNX38 DXR11:DXT38 EHN11:EHP38 ERJ11:ERL38 FBF11:FBH38 FLB11:FLD38 FUX11:FUZ38 GET11:GEV38 GOP11:GOR38 GYL11:GYN38 HIH11:HIJ38 HSD11:HSF38 IBZ11:ICB38 ILV11:ILX38 IVR11:IVT38 JFN11:JFP38 JPJ11:JPL38 JZF11:JZH38 KJB11:KJD38 KSX11:KSZ38 LCT11:LCV38 LMP11:LMR38 LWL11:LWN38 MGH11:MGJ38 MQD11:MQF38 MZZ11:NAB38 NJV11:NJX38 NTR11:NTT38 ODN11:ODP38 ONJ11:ONL38 OXF11:OXH38 PHB11:PHD38 PQX11:PQZ38 QAT11:QAV38 QKP11:QKR38 QUL11:QUN38 REH11:REJ38 ROD11:ROF38 RXZ11:RYB38 SHV11:SHX38 SRR11:SRT38 TBN11:TBP38 TLJ11:TLL38 TVF11:TVH38 UFB11:UFD38 UOX11:UOZ38 UYT11:UYV38 VIP11:VIR38 VSL11:VSN38 WCH11:WCJ38 WMD11:WMF38 WVZ11:WWB38 JM11:JM39 TI11:TI39 ADE11:ADE39 ANA11:ANA39 AWW11:AWW39 BGS11:BGS39 BQO11:BQO39 CAK11:CAK39 CKG11:CKG39 CUC11:CUC39 DDY11:DDY39 DNU11:DNU39 DXQ11:DXQ39 EHM11:EHM39 ERI11:ERI39 FBE11:FBE39 FLA11:FLA39 FUW11:FUW39 GES11:GES39 GOO11:GOO39 GYK11:GYK39 HIG11:HIG39 HSC11:HSC39 IBY11:IBY39 ILU11:ILU39 IVQ11:IVQ39 JFM11:JFM39 JPI11:JPI39 JZE11:JZE39 KJA11:KJA39 KSW11:KSW39 LCS11:LCS39 LMO11:LMO39 LWK11:LWK39 MGG11:MGG39 MQC11:MQC39 MZY11:MZY39 NJU11:NJU39 NTQ11:NTQ39 ODM11:ODM39 ONI11:ONI39 OXE11:OXE39 PHA11:PHA39 PQW11:PQW39 QAS11:QAS39 QKO11:QKO39 QUK11:QUK39 REG11:REG39 ROC11:ROC39 RXY11:RXY39 SHU11:SHU39 SRQ11:SRQ39 TBM11:TBM39 TLI11:TLI39 TVE11:TVE39 UFA11:UFA39 UOW11:UOW39 UYS11:UYS39 VIO11:VIO39 VSK11:VSK39 WCG11:WCG39 WMC11:WMC39 WVY11:WVY39 JQ11:JQ39 TM11:TM39 ADI11:ADI39 ANE11:ANE39 AXA11:AXA39 BGW11:BGW39 BQS11:BQS39 CAO11:CAO39 CKK11:CKK39 CUG11:CUG39 DEC11:DEC39 DNY11:DNY39 DXU11:DXU39 EHQ11:EHQ39 ERM11:ERM39 FBI11:FBI39 FLE11:FLE39 FVA11:FVA39 GEW11:GEW39 GOS11:GOS39 GYO11:GYO39 HIK11:HIK39 HSG11:HSG39 ICC11:ICC39 ILY11:ILY39 IVU11:IVU39 JFQ11:JFQ39 JPM11:JPM39 JZI11:JZI39 KJE11:KJE39 KTA11:KTA39 LCW11:LCW39 LMS11:LMS39 LWO11:LWO39 MGK11:MGK39 MQG11:MQG39 NAC11:NAC39 NJY11:NJY39 NTU11:NTU39 ODQ11:ODQ39 ONM11:ONM39 OXI11:OXI39 PHE11:PHE39 PRA11:PRA39 QAW11:QAW39 QKS11:QKS39 QUO11:QUO39 REK11:REK39 ROG11:ROG39 RYC11:RYC39 SHY11:SHY39 SRU11:SRU39 TBQ11:TBQ39 TLM11:TLM39 TVI11:TVI39 UFE11:UFE39 UPA11:UPA39 UYW11:UYW39 VIS11:VIS39 VSO11:VSO39 WCK11:WCK39 WMG11:WMG39 WWC11:WWC39 Q130:U221 JM130:JQ221 TI130:TM221 ADE130:ADI221 ANA130:ANE221 AWW130:AXA221 BGS130:BGW221 BQO130:BQS221 CAK130:CAO221 CKG130:CKK221 CUC130:CUG221 DDY130:DEC221 DNU130:DNY221 DXQ130:DXU221 EHM130:EHQ221 ERI130:ERM221 FBE130:FBI221 FLA130:FLE221 FUW130:FVA221 GES130:GEW221 GOO130:GOS221 GYK130:GYO221 HIG130:HIK221 HSC130:HSG221 IBY130:ICC221 ILU130:ILY221 IVQ130:IVU221 JFM130:JFQ221 JPI130:JPM221 JZE130:JZI221 KJA130:KJE221 KSW130:KTA221 LCS130:LCW221 LMO130:LMS221 LWK130:LWO221 MGG130:MGK221 MQC130:MQG221 MZY130:NAC221 NJU130:NJY221 NTQ130:NTU221 ODM130:ODQ221 ONI130:ONM221 OXE130:OXI221 PHA130:PHE221 PQW130:PRA221 QAS130:QAW221 QKO130:QKS221 QUK130:QUO221 REG130:REK221 ROC130:ROG221 RXY130:RYC221 SHU130:SHY221 SRQ130:SRU221 TBM130:TBQ221 TLI130:TLM221 TVE130:TVI221 UFA130:UFE221 UOW130:UPA221 UYS130:UYW221 VIO130:VIS221 VSK130:VSO221 WCG130:WCK221 WMC130:WMG221 WVY130:WWC221 JM276:JQ279 TI276:TM279 ADE276:ADI279 ANA276:ANE279 AWW276:AXA279 BGS276:BGW279 BQO276:BQS279 CAK276:CAO279 CKG276:CKK279 CUC276:CUG279 DDY276:DEC279 DNU276:DNY279 DXQ276:DXU279 EHM276:EHQ279 ERI276:ERM279 FBE276:FBI279 FLA276:FLE279 FUW276:FVA279 GES276:GEW279 GOO276:GOS279 GYK276:GYO279 HIG276:HIK279 HSC276:HSG279 IBY276:ICC279 ILU276:ILY279 IVQ276:IVU279 JFM276:JFQ279 JPI276:JPM279 JZE276:JZI279 KJA276:KJE279 KSW276:KTA279 LCS276:LCW279 LMO276:LMS279 LWK276:LWO279 MGG276:MGK279 MQC276:MQG279 MZY276:NAC279 NJU276:NJY279 NTQ276:NTU279 ODM276:ODQ279 ONI276:ONM279 OXE276:OXI279 PHA276:PHE279 PQW276:PRA279 QAS276:QAW279 QKO276:QKS279 QUK276:QUO279 REG276:REK279 ROC276:ROG279 RXY276:RYC279 SHU276:SHY279 SRQ276:SRU279 TBM276:TBQ279 TLI276:TLM279 TVE276:TVI279 UFA276:UFE279 UOW276:UPA279 UYS276:UYW279 VIO276:VIS279 VSK276:VSO279 WCG276:WCK279 WMC276:WMG279 WVY276:WWC279 WVI694:WVM695 WLM694:WLQ695 WBQ694:WBU695 VRU694:VRY695 VHY694:VIC695 UYC694:UYG695 UOG694:UOK695 UEK694:UEO695 TUO694:TUS695 TKS694:TKW695 TAW694:TBA695 SRA694:SRE695 SHE694:SHI695 RXI694:RXM695 RNM694:RNQ695 RDQ694:RDU695 QTU694:QTY695 QJY694:QKC695 QAC694:QAG695 PQG694:PQK695 PGK694:PGO695 OWO694:OWS695 OMS694:OMW695 OCW694:ODA695 NTA694:NTE695 NJE694:NJI695 MZI694:MZM695 MPM694:MPQ695 MFQ694:MFU695 LVU694:LVY695 LLY694:LMC695 LCC694:LCG695 KSG694:KSK695 KIK694:KIO695 JYO694:JYS695 JOS694:JOW695 JEW694:JFA695 IVA694:IVE695 ILE694:ILI695 IBI694:IBM695 HRM694:HRQ695 HHQ694:HHU695 GXU694:GXY695 GNY694:GOC695 GEC694:GEG695 FUG694:FUK695 FKK694:FKO695 FAO694:FAS695 EQS694:EQW695 EGW694:EHA695 DXA694:DXE695 DNE694:DNI695 DDI694:DDM695 CTM694:CTQ695 CJQ694:CJU695 BZU694:BZY695 BPY694:BQC695 BGC694:BGG695 AWG694:AWK695 AMK694:AMO695 ACO694:ACS695 SS694:SW695 IW694:JA695 U665:U695 JM696:JQ704 TI696:TM704 ADE696:ADI704 ANA696:ANE704 AWW696:AXA704 BGS696:BGW704 BQO696:BQS704 CAK696:CAO704 CKG696:CKK704 CUC696:CUG704 DDY696:DEC704 DNU696:DNY704 DXQ696:DXU704 EHM696:EHQ704 ERI696:ERM704 FBE696:FBI704 FLA696:FLE704 FUW696:FVA704 GES696:GEW704 GOO696:GOS704 GYK696:GYO704 HIG696:HIK704 HSC696:HSG704 IBY696:ICC704 ILU696:ILY704 IVQ696:IVU704 JFM696:JFQ704 JPI696:JPM704 JZE696:JZI704 KJA696:KJE704 KSW696:KTA704 LCS696:LCW704 LMO696:LMS704 LWK696:LWO704 MGG696:MGK704 MQC696:MQG704 MZY696:NAC704 NJU696:NJY704 NTQ696:NTU704 ODM696:ODQ704 ONI696:ONM704 OXE696:OXI704 PHA696:PHE704 PQW696:PRA704 QAS696:QAW704 QKO696:QKS704 QUK696:QUO704 REG696:REK704 ROC696:ROG704 RXY696:RYC704 SHU696:SHY704 SRQ696:SRU704 TBM696:TBQ704 TLI696:TLM704 TVE696:TVI704 UFA696:UFE704 UOW696:UPA704 UYS696:UYW704 VIO696:VIS704 VSK696:VSO704 WCG696:WCK704 WMC696:WMG704 WVJ743:WVK746 Q747:U767 JM747:JQ767 TI747:TM767 ADE747:ADI767 ANA747:ANE767 AWW747:AXA767 BGS747:BGW767 BQO747:BQS767 CAK747:CAO767 CKG747:CKK767 CUC747:CUG767 DDY747:DEC767 DNU747:DNY767 DXQ747:DXU767 EHM747:EHQ767 ERI747:ERM767 FBE747:FBI767 FLA747:FLE767 FUW747:FVA767 GES747:GEW767 GOO747:GOS767 GYK747:GYO767 HIG747:HIK767 HSC747:HSG767 IBY747:ICC767 ILU747:ILY767 IVQ747:IVU767 JFM747:JFQ767 JPI747:JPM767 JZE747:JZI767 KJA747:KJE767 KSW747:KTA767 LCS747:LCW767 LMO747:LMS767 LWK747:LWO767 MGG747:MGK767 MQC747:MQG767 MZY747:NAC767 NJU747:NJY767 NTQ747:NTU767 ODM747:ODQ767 ONI747:ONM767 OXE747:OXI767 PHA747:PHE767 PQW747:PRA767 QAS747:QAW767 QKO747:QKS767 QUK747:QUO767 REG747:REK767 ROC747:ROG767 RXY747:RYC767 SHU747:SHY767 SRQ747:SRU767 TBM747:TBQ767 TLI747:TLM767 TVE747:TVI767 UFA747:UFE767 UOW747:UPA767 UYS747:UYW767 VIO747:VIS767 VSK747:VSO767 WCG747:WCK767 WMC747:WMG767 WVY747:WWC767 IW770:JA781 SS770:SW781 ACO770:ACS781 AMK770:AMO781 AWG770:AWK781 BGC770:BGG781 BPY770:BQC781 BZU770:BZY781 CJQ770:CJU781 CTM770:CTQ781 DDI770:DDM781 DNE770:DNI781 DXA770:DXE781 EGW770:EHA781 EQS770:EQW781 FAO770:FAS781 FKK770:FKO781 FUG770:FUK781 GEC770:GEG781 GNY770:GOC781 GXU770:GXY781 HHQ770:HHU781 HRM770:HRQ781 IBI770:IBM781 ILE770:ILI781 IVA770:IVE781 JEW770:JFA781 JOS770:JOW781 JYO770:JYS781 KIK770:KIO781 KSG770:KSK781 LCC770:LCG781 LLY770:LMC781 LVU770:LVY781 MFQ770:MFU781 MPM770:MPQ781 MZI770:MZM781 NJE770:NJI781 NTA770:NTE781 OCW770:ODA781 OMS770:OMW781 OWO770:OWS781 PGK770:PGO781 PQG770:PQK781 QAC770:QAG781 QJY770:QKC781 QTU770:QTY781 RDQ770:RDU781 RNM770:RNQ781 RXI770:RXM781 SHE770:SHI781 SRA770:SRE781 TAW770:TBA781 TKS770:TKW781 TUO770:TUS781 UEK770:UEO781 UOG770:UOK781 UYC770:UYG781 VHY770:VIC781 VRU770:VRY781 WBQ770:WBU781 WLM770:WLQ781 WVI770:WVM781">
      <formula1>0</formula1>
      <formula2>10000</formula2>
    </dataValidation>
    <dataValidation allowBlank="1" showInputMessage="1" showErrorMessage="1" prompt="Sicris šifra, vpišite samo enega skrbnika" sqref="F260:F261 IL258:IL259 SH258:SH259 ACD258:ACD259 ALZ258:ALZ259 AVV258:AVV259 BFR258:BFR259 BPN258:BPN259 BZJ258:BZJ259 CJF258:CJF259 CTB258:CTB259 DCX258:DCX259 DMT258:DMT259 DWP258:DWP259 EGL258:EGL259 EQH258:EQH259 FAD258:FAD259 FJZ258:FJZ259 FTV258:FTV259 GDR258:GDR259 GNN258:GNN259 GXJ258:GXJ259 HHF258:HHF259 HRB258:HRB259 IAX258:IAX259 IKT258:IKT259 IUP258:IUP259 JEL258:JEL259 JOH258:JOH259 JYD258:JYD259 KHZ258:KHZ259 KRV258:KRV259 LBR258:LBR259 LLN258:LLN259 LVJ258:LVJ259 MFF258:MFF259 MPB258:MPB259 MYX258:MYX259 NIT258:NIT259 NSP258:NSP259 OCL258:OCL259 OMH258:OMH259 OWD258:OWD259 PFZ258:PFZ259 PPV258:PPV259 PZR258:PZR259 QJN258:QJN259 QTJ258:QTJ259 RDF258:RDF259 RNB258:RNB259 RWX258:RWX259 SGT258:SGT259 SQP258:SQP259 TAL258:TAL259 TKH258:TKH259 TUD258:TUD259 UDZ258:UDZ259 UNV258:UNV259 UXR258:UXR259 VHN258:VHN259 VRJ258:VRJ259 WBF258:WBF259 WLB258:WLB259 WUX258:WUX259 F264:F265 IL262:IL263 SH262:SH263 ACD262:ACD263 ALZ262:ALZ263 AVV262:AVV263 BFR262:BFR263 BPN262:BPN263 BZJ262:BZJ263 CJF262:CJF263 CTB262:CTB263 DCX262:DCX263 DMT262:DMT263 DWP262:DWP263 EGL262:EGL263 EQH262:EQH263 FAD262:FAD263 FJZ262:FJZ263 FTV262:FTV263 GDR262:GDR263 GNN262:GNN263 GXJ262:GXJ263 HHF262:HHF263 HRB262:HRB263 IAX262:IAX263 IKT262:IKT263 IUP262:IUP263 JEL262:JEL263 JOH262:JOH263 JYD262:JYD263 KHZ262:KHZ263 KRV262:KRV263 LBR262:LBR263 LLN262:LLN263 LVJ262:LVJ263 MFF262:MFF263 MPB262:MPB263 MYX262:MYX263 NIT262:NIT263 NSP262:NSP263 OCL262:OCL263 OMH262:OMH263 OWD262:OWD263 PFZ262:PFZ263 PPV262:PPV263 PZR262:PZR263 QJN262:QJN263 QTJ262:QTJ263 RDF262:RDF263 RNB262:RNB263 RWX262:RWX263 SGT262:SGT263 SQP262:SQP263 TAL262:TAL263 TKH262:TKH263 TUD262:TUD263 UDZ262:UDZ263 UNV262:UNV263 UXR262:UXR263 VHN262:VHN263 VRJ262:VRJ263 WBF262:WBF263 WLB262:WLB263 WUX262:WUX263 F240:F258 SH240:SH256 ACD240:ACD256 ALZ240:ALZ256 AVV240:AVV256 BFR240:BFR256 BPN240:BPN256 BZJ240:BZJ256 CJF240:CJF256 CTB240:CTB256 DCX240:DCX256 DMT240:DMT256 DWP240:DWP256 EGL240:EGL256 EQH240:EQH256 FAD240:FAD256 FJZ240:FJZ256 FTV240:FTV256 GDR240:GDR256 GNN240:GNN256 GXJ240:GXJ256 HHF240:HHF256 HRB240:HRB256 IAX240:IAX256 IKT240:IKT256 IUP240:IUP256 JEL240:JEL256 JOH240:JOH256 JYD240:JYD256 KHZ240:KHZ256 KRV240:KRV256 LBR240:LBR256 LLN240:LLN256 LVJ240:LVJ256 MFF240:MFF256 MPB240:MPB256 MYX240:MYX256 NIT240:NIT256 NSP240:NSP256 OCL240:OCL256 OMH240:OMH256 OWD240:OWD256 PFZ240:PFZ256 PPV240:PPV256 PZR240:PZR256 QJN240:QJN256 QTJ240:QTJ256 RDF240:RDF256 RNB240:RNB256 RWX240:RWX256 SGT240:SGT256 SQP240:SQP256 TAL240:TAL256 TKH240:TKH256 TUD240:TUD256 UDZ240:UDZ256 UNV240:UNV256 UXR240:UXR256 VHN240:VHN256 VRJ240:VRJ256 WBF240:WBF256 WLB240:WLB256 WUX240:WUX256 IL240:IL256 IL1033 F276:F280 WUX742 F742 F486:F489 F664 WUX491:WUX493 F33:F39 WUX97:WUX98 WLB97:WLB98 WBF97:WBF98 VRJ97:VRJ98 VHN97:VHN98 UXR97:UXR98 UNV97:UNV98 UDZ97:UDZ98 TUD97:TUD98 TKH97:TKH98 TAL97:TAL98 SQP97:SQP98 SGT97:SGT98 RWX97:RWX98 RNB97:RNB98 RDF97:RDF98 QTJ97:QTJ98 QJN97:QJN98 PZR97:PZR98 PPV97:PPV98 PFZ97:PFZ98 OWD97:OWD98 OMH97:OMH98 OCL97:OCL98 NSP97:NSP98 NIT97:NIT98 MYX97:MYX98 MPB97:MPB98 MFF97:MFF98 LVJ97:LVJ98 LLN97:LLN98 LBR97:LBR98 KRV97:KRV98 KHZ97:KHZ98 JYD97:JYD98 JOH97:JOH98 JEL97:JEL98 IUP97:IUP98 IKT97:IKT98 IAX97:IAX98 HRB97:HRB98 HHF97:HHF98 GXJ97:GXJ98 GNN97:GNN98 GDR97:GDR98 FTV97:FTV98 FJZ97:FJZ98 FAD97:FAD98 EQH97:EQH98 EGL97:EGL98 DWP97:DWP98 DMT97:DMT98 DCX97:DCX98 CTB97:CTB98 CJF97:CJF98 BZJ97:BZJ98 BPN97:BPN98 BFR97:BFR98 AVV97:AVV98 ALZ97:ALZ98 ACD97:ACD98 SH97:SH98 IL97:IL98 WUX1033 F556 IL556 SH556 ACD556 ALZ556 AVV556 BFR556 BPN556 BZJ556 CJF556 CTB556 DCX556 DMT556 DWP556 EGL556 EQH556 FAD556 FJZ556 FTV556 GDR556 GNN556 GXJ556 HHF556 HRB556 IAX556 IKT556 IUP556 JEL556 JOH556 JYD556 KHZ556 KRV556 LBR556 LLN556 LVJ556 MFF556 MPB556 MYX556 NIT556 NSP556 OCL556 OMH556 OWD556 PFZ556 PPV556 PZR556 QJN556 QTJ556 RDF556 RNB556 RWX556 SGT556 SQP556 TAL556 TKH556 TUD556 UDZ556 UNV556 UXR556 VHN556 VRJ556 WBF556 WLB556 WUX556 SH1033 ACD1033 ALZ1033 AVV1033 BFR1033 BPN1033 BZJ1033 CJF1033 CTB1033 DCX1033 DMT1033 DWP1033 EGL1033 EQH1033 FAD1033 FJZ1033 FTV1033 GDR1033 GNN1033 GXJ1033 HHF1033 HRB1033 IAX1033 IKT1033 IUP1033 JEL1033 JOH1033 JYD1033 KHZ1033 KRV1033 LBR1033 LLN1033 LVJ1033 MFF1033 MPB1033 MYX1033 NIT1033 NSP1033 OCL1033 OMH1033 OWD1033 PFZ1033 PPV1033 PZR1033 QJN1033 QTJ1033 RDF1033 RNB1033 RWX1033 SGT1033 SQP1033 TAL1033 TKH1033 TUD1033 UDZ1033 UNV1033 UXR1033 VHN1033 VRJ1033 WBF1033 WLB1033 F378 IL742 SH742 ACD742 ALZ742 AVV742 BFR742 BPN742 BZJ742 CJF742 CTB742 DCX742 DMT742 DWP742 EGL742 EQH742 FAD742 FJZ742 FTV742 GDR742 GNN742 GXJ742 HHF742 HRB742 IAX742 IKT742 IUP742 JEL742 JOH742 JYD742 KHZ742 KRV742 LBR742 LLN742 LVJ742 MFF742 MPB742 MYX742 NIT742 NSP742 OCL742 OMH742 OWD742 PFZ742 PPV742 PZR742 QJN742 QTJ742 RDF742 RNB742 RWX742 SGT742 SQP742 TAL742 TKH742 TUD742 UDZ742 UNV742 UXR742 VHN742 VRJ742 WBF742 WLB742 F1033 F491:F493 IL491:IL493 SH491:SH493 ACD491:ACD493 ALZ491:ALZ493 AVV491:AVV493 BFR491:BFR493 BPN491:BPN493 BZJ491:BZJ493 CJF491:CJF493 CTB491:CTB493 DCX491:DCX493 DMT491:DMT493 DWP491:DWP493 EGL491:EGL493 EQH491:EQH493 FAD491:FAD493 FJZ491:FJZ493 FTV491:FTV493 GDR491:GDR493 GNN491:GNN493 GXJ491:GXJ493 HHF491:HHF493 HRB491:HRB493 IAX491:IAX493 IKT491:IKT493 IUP491:IUP493 JEL491:JEL493 JOH491:JOH493 JYD491:JYD493 KHZ491:KHZ493 KRV491:KRV493 LBR491:LBR493 LLN491:LLN493 LVJ491:LVJ493 MFF491:MFF493 MPB491:MPB493 MYX491:MYX493 NIT491:NIT493 NSP491:NSP493 OCL491:OCL493 OMH491:OMH493 OWD491:OWD493 PFZ491:PFZ493 PPV491:PPV493 PZR491:PZR493 QJN491:QJN493 QTJ491:QTJ493 RDF491:RDF493 RNB491:RNB493 RWX491:RWX493 SGT491:SGT493 SQP491:SQP493 TAL491:TAL493 TKH491:TKH493 TUD491:TUD493 UDZ491:UDZ493 UNV491:UNV493 UXR491:UXR493 VHN491:VHN493 VRJ491:VRJ493 WBF491:WBF493 WLB491:WLB493 WUX270:WUX271 WLB270:WLB271 WBF270:WBF271 VRJ270:VRJ271 VHN270:VHN271 UXR270:UXR271 UNV270:UNV271 UDZ270:UDZ271 TUD270:TUD271 TKH270:TKH271 TAL270:TAL271 SQP270:SQP271 SGT270:SGT271 RWX270:RWX271 RNB270:RNB271 RDF270:RDF271 QTJ270:QTJ271 QJN270:QJN271 PZR270:PZR271 PPV270:PPV271 PFZ270:PFZ271 OWD270:OWD271 OMH270:OMH271 OCL270:OCL271 NSP270:NSP271 NIT270:NIT271 MYX270:MYX271 MPB270:MPB271 MFF270:MFF271 LVJ270:LVJ271 LLN270:LLN271 LBR270:LBR271 KRV270:KRV271 KHZ270:KHZ271 JYD270:JYD271 JOH270:JOH271 JEL270:JEL271 IUP270:IUP271 IKT270:IKT271 IAX270:IAX271 HRB270:HRB271 HHF270:HHF271 GXJ270:GXJ271 GNN270:GNN271 GDR270:GDR271 FTV270:FTV271 FJZ270:FJZ271 FAD270:FAD271 EQH270:EQH271 EGL270:EGL271 DWP270:DWP271 DMT270:DMT271 DCX270:DCX271 CTB270:CTB271 CJF270:CJF271 BZJ270:BZJ271 BPN270:BPN271 BFR270:BFR271 AVV270:AVV271 ALZ270:ALZ271 ACD270:ACD271 SH270:SH271 IL270:IL271 F696:F704 F770:F783 JB33:JB39 SX33:SX39 ACT33:ACT39 AMP33:AMP39 AWL33:AWL39 BGH33:BGH39 BQD33:BQD39 BZZ33:BZZ39 CJV33:CJV39 CTR33:CTR39 DDN33:DDN39 DNJ33:DNJ39 DXF33:DXF39 EHB33:EHB39 EQX33:EQX39 FAT33:FAT39 FKP33:FKP39 FUL33:FUL39 GEH33:GEH39 GOD33:GOD39 GXZ33:GXZ39 HHV33:HHV39 HRR33:HRR39 IBN33:IBN39 ILJ33:ILJ39 IVF33:IVF39 JFB33:JFB39 JOX33:JOX39 JYT33:JYT39 KIP33:KIP39 KSL33:KSL39 LCH33:LCH39 LMD33:LMD39 LVZ33:LVZ39 MFV33:MFV39 MPR33:MPR39 MZN33:MZN39 NJJ33:NJJ39 NTF33:NTF39 ODB33:ODB39 OMX33:OMX39 OWT33:OWT39 PGP33:PGP39 PQL33:PQL39 QAH33:QAH39 QKD33:QKD39 QTZ33:QTZ39 RDV33:RDV39 RNR33:RNR39 RXN33:RXN39 SHJ33:SHJ39 SRF33:SRF39 TBB33:TBB39 TKX33:TKX39 TUT33:TUT39 UEP33:UEP39 UOL33:UOL39 UYH33:UYH39 VID33:VID39 VRZ33:VRZ39 WBV33:WBV39 WLR33:WLR39 WVN33:WVN39 F11:F31 JB11:JB31 SX11:SX31 ACT11:ACT31 AMP11:AMP31 AWL11:AWL31 BGH11:BGH31 BQD11:BQD31 BZZ11:BZZ31 CJV11:CJV31 CTR11:CTR31 DDN11:DDN31 DNJ11:DNJ31 DXF11:DXF31 EHB11:EHB31 EQX11:EQX31 FAT11:FAT31 FKP11:FKP31 FUL11:FUL31 GEH11:GEH31 GOD11:GOD31 GXZ11:GXZ31 HHV11:HHV31 HRR11:HRR31 IBN11:IBN31 ILJ11:ILJ31 IVF11:IVF31 JFB11:JFB31 JOX11:JOX31 JYT11:JYT31 KIP11:KIP31 KSL11:KSL31 LCH11:LCH31 LMD11:LMD31 LVZ11:LVZ31 MFV11:MFV31 MPR11:MPR31 MZN11:MZN31 NJJ11:NJJ31 NTF11:NTF31 ODB11:ODB31 OMX11:OMX31 OWT11:OWT31 PGP11:PGP31 PQL11:PQL31 QAH11:QAH31 QKD11:QKD31 QTZ11:QTZ31 RDV11:RDV31 RNR11:RNR31 RXN11:RXN31 SHJ11:SHJ31 SRF11:SRF31 TBB11:TBB31 TKX11:TKX31 TUT11:TUT31 UEP11:UEP31 UOL11:UOL31 UYH11:UYH31 VID11:VID31 VRZ11:VRZ31 WBV11:WBV31 WLR11:WLR31 WVN11:WVN31 F130:F221 JB130:JB221 SX130:SX221 ACT130:ACT221 AMP130:AMP221 AWL130:AWL221 BGH130:BGH221 BQD130:BQD221 BZZ130:BZZ221 CJV130:CJV221 CTR130:CTR221 DDN130:DDN221 DNJ130:DNJ221 DXF130:DXF221 EHB130:EHB221 EQX130:EQX221 FAT130:FAT221 FKP130:FKP221 FUL130:FUL221 GEH130:GEH221 GOD130:GOD221 GXZ130:GXZ221 HHV130:HHV221 HRR130:HRR221 IBN130:IBN221 ILJ130:ILJ221 IVF130:IVF221 JFB130:JFB221 JOX130:JOX221 JYT130:JYT221 KIP130:KIP221 KSL130:KSL221 LCH130:LCH221 LMD130:LMD221 LVZ130:LVZ221 MFV130:MFV221 MPR130:MPR221 MZN130:MZN221 NJJ130:NJJ221 NTF130:NTF221 ODB130:ODB221 OMX130:OMX221 OWT130:OWT221 PGP130:PGP221 PQL130:PQL221 QAH130:QAH221 QKD130:QKD221 QTZ130:QTZ221 RDV130:RDV221 RNR130:RNR221 RXN130:RXN221 SHJ130:SHJ221 SRF130:SRF221 TBB130:TBB221 TKX130:TKX221 TUT130:TUT221 UEP130:UEP221 UOL130:UOL221 UYH130:UYH221 VID130:VID221 VRZ130:VRZ221 WBV130:WBV221 WLR130:WLR221 WVN130:WVN221 JB276:JB279 SX276:SX279 ACT276:ACT279 AMP276:AMP279 AWL276:AWL279 BGH276:BGH279 BQD276:BQD279 BZZ276:BZZ279 CJV276:CJV279 CTR276:CTR279 DDN276:DDN279 DNJ276:DNJ279 DXF276:DXF279 EHB276:EHB279 EQX276:EQX279 FAT276:FAT279 FKP276:FKP279 FUL276:FUL279 GEH276:GEH279 GOD276:GOD279 GXZ276:GXZ279 HHV276:HHV279 HRR276:HRR279 IBN276:IBN279 ILJ276:ILJ279 IVF276:IVF279 JFB276:JFB279 JOX276:JOX279 JYT276:JYT279 KIP276:KIP279 KSL276:KSL279 LCH276:LCH279 LMD276:LMD279 LVZ276:LVZ279 MFV276:MFV279 MPR276:MPR279 MZN276:MZN279 NJJ276:NJJ279 NTF276:NTF279 ODB276:ODB279 OMX276:OMX279 OWT276:OWT279 PGP276:PGP279 PQL276:PQL279 QAH276:QAH279 QKD276:QKD279 QTZ276:QTZ279 RDV276:RDV279 RNR276:RNR279 RXN276:RXN279 SHJ276:SHJ279 SRF276:SRF279 TBB276:TBB279 TKX276:TKX279 TUT276:TUT279 UEP276:UEP279 UOL276:UOL279 UYH276:UYH279 VID276:VID279 VRZ276:VRZ279 WBV276:WBV279 WLR276:WLR279 WVN276:WVN279 WUX694:WUX695 WLB694:WLB695 WBF694:WBF695 VRJ694:VRJ695 VHN694:VHN695 UXR694:UXR695 UNV694:UNV695 UDZ694:UDZ695 TUD694:TUD695 TKH694:TKH695 TAL694:TAL695 SQP694:SQP695 SGT694:SGT695 RWX694:RWX695 RNB694:RNB695 RDF694:RDF695 QTJ694:QTJ695 QJN694:QJN695 PZR694:PZR695 PPV694:PPV695 PFZ694:PFZ695 OWD694:OWD695 OMH694:OMH695 OCL694:OCL695 NSP694:NSP695 NIT694:NIT695 MYX694:MYX695 MPB694:MPB695 MFF694:MFF695 LVJ694:LVJ695 LLN694:LLN695 LBR694:LBR695 KRV694:KRV695 KHZ694:KHZ695 JYD694:JYD695 JOH694:JOH695 JEL694:JEL695 IUP694:IUP695 IKT694:IKT695 IAX694:IAX695 HRB694:HRB695 HHF694:HHF695 GXJ694:GXJ695 GNN694:GNN695 GDR694:GDR695 FTV694:FTV695 FJZ694:FJZ695 FAD694:FAD695 EQH694:EQH695 EGL694:EGL695 DWP694:DWP695 DMT694:DMT695 DCX694:DCX695 CTB694:CTB695 CJF694:CJF695 BZJ694:BZJ695 BPN694:BPN695 BFR694:BFR695 AVV694:AVV695 ALZ694:ALZ695 ACD694:ACD695 SH694:SH695 IL694:IL695 JB696:JB704 SX696:SX704 ACT696:ACT704 AMP696:AMP704 AWL696:AWL704 BGH696:BGH704 BQD696:BQD704 BZZ696:BZZ704 CJV696:CJV704 CTR696:CTR704 DDN696:DDN704 DNJ696:DNJ704 DXF696:DXF704 EHB696:EHB704 EQX696:EQX704 FAT696:FAT704 FKP696:FKP704 FUL696:FUL704 GEH696:GEH704 GOD696:GOD704 GXZ696:GXZ704 HHV696:HHV704 HRR696:HRR704 IBN696:IBN704 ILJ696:ILJ704 IVF696:IVF704 JFB696:JFB704 JOX696:JOX704 JYT696:JYT704 KIP696:KIP704 KSL696:KSL704 LCH696:LCH704 LMD696:LMD704 LVZ696:LVZ704 MFV696:MFV704 MPR696:MPR704 MZN696:MZN704 NJJ696:NJJ704 NTF696:NTF704 ODB696:ODB704 OMX696:OMX704 OWT696:OWT704 PGP696:PGP704 PQL696:PQL704 QAH696:QAH704 QKD696:QKD704 QTZ696:QTZ704 RDV696:RDV704 RNR696:RNR704 RXN696:RXN704 SHJ696:SHJ704 SRF696:SRF704 TBB696:TBB704 TKX696:TKX704 TUT696:TUT704 UEP696:UEP704 UOL696:UOL704 UYH696:UYH704 VID696:VID704 VRZ696:VRZ704 WBV696:WBV704 WLR696:WLR704 WVN696:WVN704 IL770:IL781 SH770:SH781 ACD770:ACD781 ALZ770:ALZ781 AVV770:AVV781 BFR770:BFR781 BPN770:BPN781 BZJ770:BZJ781 CJF770:CJF781 CTB770:CTB781 DCX770:DCX781 DMT770:DMT781 DWP770:DWP781 EGL770:EGL781 EQH770:EQH781 FAD770:FAD781 FJZ770:FJZ781 FTV770:FTV781 GDR770:GDR781 GNN770:GNN781 GXJ770:GXJ781 HHF770:HHF781 HRB770:HRB781 IAX770:IAX781 IKT770:IKT781 IUP770:IUP781 JEL770:JEL781 JOH770:JOH781 JYD770:JYD781 KHZ770:KHZ781 KRV770:KRV781 LBR770:LBR781 LLN770:LLN781 LVJ770:LVJ781 MFF770:MFF781 MPB770:MPB781 MYX770:MYX781 NIT770:NIT781 NSP770:NSP781 OCL770:OCL781 OMH770:OMH781 OWD770:OWD781 PFZ770:PFZ781 PPV770:PPV781 PZR770:PZR781 QJN770:QJN781 QTJ770:QTJ781 RDF770:RDF781 RNB770:RNB781 RWX770:RWX781 SGT770:SGT781 SQP770:SQP781 TAL770:TAL781 TKH770:TKH781 TUD770:TUD781 UDZ770:UDZ781 UNV770:UNV781 UXR770:UXR781 VHN770:VHN781 VRJ770:VRJ781 WBF770:WBF781 WLB770:WLB781 WUX770:WUX781"/>
    <dataValidation allowBlank="1" showInputMessage="1" showErrorMessage="1" prompt="Vpišite šifro raziskovalnega oz. infrastrukturnega programa, ne navajajte dveh programov_x000a_ " sqref="D240:D258 SF240:SF256 ACB240:ACB256 ALX240:ALX256 AVT240:AVT256 BFP240:BFP256 BPL240:BPL256 BZH240:BZH256 CJD240:CJD256 CSZ240:CSZ256 DCV240:DCV256 DMR240:DMR256 DWN240:DWN256 EGJ240:EGJ256 EQF240:EQF256 FAB240:FAB256 FJX240:FJX256 FTT240:FTT256 GDP240:GDP256 GNL240:GNL256 GXH240:GXH256 HHD240:HHD256 HQZ240:HQZ256 IAV240:IAV256 IKR240:IKR256 IUN240:IUN256 JEJ240:JEJ256 JOF240:JOF256 JYB240:JYB256 KHX240:KHX256 KRT240:KRT256 LBP240:LBP256 LLL240:LLL256 LVH240:LVH256 MFD240:MFD256 MOZ240:MOZ256 MYV240:MYV256 NIR240:NIR256 NSN240:NSN256 OCJ240:OCJ256 OMF240:OMF256 OWB240:OWB256 PFX240:PFX256 PPT240:PPT256 PZP240:PZP256 QJL240:QJL256 QTH240:QTH256 RDD240:RDD256 RMZ240:RMZ256 RWV240:RWV256 SGR240:SGR256 SQN240:SQN256 TAJ240:TAJ256 TKF240:TKF256 TUB240:TUB256 UDX240:UDX256 UNT240:UNT256 UXP240:UXP256 VHL240:VHL256 VRH240:VRH256 WBD240:WBD256 WKZ240:WKZ256 WUV240:WUV256 D11:D39 IJ240:IJ256 SF491:SF494 D276:D280 D745:D746 D742:D743 D486:D489 D664 ALX491:ALX494 WUV97:WUV98 WKZ97:WKZ98 WBD97:WBD98 VRH97:VRH98 VHL97:VHL98 UXP97:UXP98 UNT97:UNT98 UDX97:UDX98 TUB97:TUB98 TKF97:TKF98 TAJ97:TAJ98 SQN97:SQN98 SGR97:SGR98 RWV97:RWV98 RMZ97:RMZ98 RDD97:RDD98 QTH97:QTH98 QJL97:QJL98 PZP97:PZP98 PPT97:PPT98 PFX97:PFX98 OWB97:OWB98 OMF97:OMF98 OCJ97:OCJ98 NSN97:NSN98 NIR97:NIR98 MYV97:MYV98 MOZ97:MOZ98 MFD97:MFD98 LVH97:LVH98 LLL97:LLL98 LBP97:LBP98 KRT97:KRT98 KHX97:KHX98 JYB97:JYB98 JOF97:JOF98 JEJ97:JEJ98 IUN97:IUN98 IKR97:IKR98 IAV97:IAV98 HQZ97:HQZ98 HHD97:HHD98 GXH97:GXH98 GNL97:GNL98 GDP97:GDP98 FTT97:FTT98 FJX97:FJX98 FAB97:FAB98 EQF97:EQF98 EGJ97:EGJ98 DWN97:DWN98 DMR97:DMR98 DCV97:DCV98 CSZ97:CSZ98 CJD97:CJD98 BZH97:BZH98 BPL97:BPL98 BFP97:BFP98 AVT97:AVT98 ALX97:ALX98 ACB97:ACB98 SF97:SF98 IJ97:IJ98 WUV1033:WUV1034 AVT491:AVT494 BFP491:BFP494 BPL491:BPL494 BZH491:BZH494 CJD491:CJD494 CSZ491:CSZ494 DCV491:DCV494 DMR491:DMR494 DWN491:DWN494 EGJ491:EGJ494 EQF491:EQF494 FAB491:FAB494 FJX491:FJX494 FTT491:FTT494 GDP491:GDP494 GNL491:GNL494 GXH491:GXH494 HHD491:HHD494 HQZ491:HQZ494 IAV491:IAV494 IKR491:IKR494 IUN491:IUN494 JEJ491:JEJ494 JOF491:JOF494 JYB491:JYB494 KHX491:KHX494 KRT491:KRT494 LBP491:LBP494 LLL491:LLL494 LVH491:LVH494 MFD491:MFD494 MOZ491:MOZ494 MYV491:MYV494 NIR491:NIR494 NSN491:NSN494 OCJ491:OCJ494 OMF491:OMF494 OWB491:OWB494 PFX491:PFX494 PPT491:PPT494 PZP491:PZP494 QJL491:QJL494 QTH491:QTH494 RDD491:RDD494 RMZ491:RMZ494 RWV491:RWV494 SGR491:SGR494 SQN491:SQN494 TAJ491:TAJ494 TKF491:TKF494 TUB491:TUB494 UDX491:UDX494 UNT491:UNT494 UXP491:UXP494 VHL491:VHL494 VRH491:VRH494 WBD491:WBD494 WKZ491:WKZ494 WUV491:WUV494 D491:D494 IJ491:IJ494 D378:D379 WUV556 D556 IJ556 SF556 ACB556 ALX556 AVT556 BFP556 BPL556 BZH556 CJD556 CSZ556 DCV556 DMR556 DWN556 EGJ556 EQF556 FAB556 FJX556 FTT556 GDP556 GNL556 GXH556 HHD556 HQZ556 IAV556 IKR556 IUN556 JEJ556 JOF556 JYB556 KHX556 KRT556 LBP556 LLL556 LVH556 MFD556 MOZ556 MYV556 NIR556 NSN556 OCJ556 OMF556 OWB556 PFX556 PPT556 PZP556 QJL556 QTH556 RDD556 RMZ556 RWV556 SGR556 SQN556 TAJ556 TKF556 TUB556 UDX556 UNT556 UXP556 VHL556 VRH556 WBD556 WKZ556 ACB491:ACB494 IJ742:IJ743 SF742:SF743 ACB742:ACB743 ALX742:ALX743 AVT742:AVT743 BFP742:BFP743 BPL742:BPL743 BZH742:BZH743 CJD742:CJD743 CSZ742:CSZ743 DCV742:DCV743 DMR742:DMR743 DWN742:DWN743 EGJ742:EGJ743 EQF742:EQF743 FAB742:FAB743 FJX742:FJX743 FTT742:FTT743 GDP742:GDP743 GNL742:GNL743 GXH742:GXH743 HHD742:HHD743 HQZ742:HQZ743 IAV742:IAV743 IKR742:IKR743 IUN742:IUN743 JEJ742:JEJ743 JOF742:JOF743 JYB742:JYB743 KHX742:KHX743 KRT742:KRT743 LBP742:LBP743 LLL742:LLL743 LVH742:LVH743 MFD742:MFD743 MOZ742:MOZ743 MYV742:MYV743 NIR742:NIR743 NSN742:NSN743 OCJ742:OCJ743 OMF742:OMF743 OWB742:OWB743 PFX742:PFX743 PPT742:PPT743 PZP742:PZP743 QJL742:QJL743 QTH742:QTH743 RDD742:RDD743 RMZ742:RMZ743 RWV742:RWV743 SGR742:SGR743 SQN742:SQN743 TAJ742:TAJ743 TKF742:TKF743 TUB742:TUB743 UDX742:UDX743 UNT742:UNT743 UXP742:UXP743 VHL742:VHL743 VRH742:VRH743 WBD742:WBD743 WKZ742:WKZ743 WUV742:WUV743 IJ745:IJ746 SF745:SF746 ACB745:ACB746 ALX745:ALX746 AVT745:AVT746 BFP745:BFP746 BPL745:BPL746 BZH745:BZH746 CJD745:CJD746 CSZ745:CSZ746 DCV745:DCV746 DMR745:DMR746 DWN745:DWN746 EGJ745:EGJ746 EQF745:EQF746 FAB745:FAB746 FJX745:FJX746 FTT745:FTT746 GDP745:GDP746 GNL745:GNL746 GXH745:GXH746 HHD745:HHD746 HQZ745:HQZ746 IAV745:IAV746 IKR745:IKR746 IUN745:IUN746 JEJ745:JEJ746 JOF745:JOF746 JYB745:JYB746 KHX745:KHX746 KRT745:KRT746 LBP745:LBP746 LLL745:LLL746 LVH745:LVH746 MFD745:MFD746 MOZ745:MOZ746 MYV745:MYV746 NIR745:NIR746 NSN745:NSN746 OCJ745:OCJ746 OMF745:OMF746 OWB745:OWB746 PFX745:PFX746 PPT745:PPT746 PZP745:PZP746 QJL745:QJL746 QTH745:QTH746 RDD745:RDD746 RMZ745:RMZ746 RWV745:RWV746 SGR745:SGR746 SQN745:SQN746 TAJ745:TAJ746 TKF745:TKF746 TUB745:TUB746 UDX745:UDX746 UNT745:UNT746 UXP745:UXP746 VHL745:VHL746 VRH745:VRH746 WBD745:WBD746 WKZ745:WKZ746 WVL696:WVL704 D1033:D1034 IJ1033:IJ1034 SF1033:SF1034 ACB1033:ACB1034 ALX1033:ALX1034 AVT1033:AVT1034 BFP1033:BFP1034 BPL1033:BPL1034 BZH1033:BZH1034 CJD1033:CJD1034 CSZ1033:CSZ1034 DCV1033:DCV1034 DMR1033:DMR1034 DWN1033:DWN1034 EGJ1033:EGJ1034 EQF1033:EQF1034 FAB1033:FAB1034 FJX1033:FJX1034 FTT1033:FTT1034 GDP1033:GDP1034 GNL1033:GNL1034 GXH1033:GXH1034 HHD1033:HHD1034 HQZ1033:HQZ1034 IAV1033:IAV1034 IKR1033:IKR1034 IUN1033:IUN1034 JEJ1033:JEJ1034 JOF1033:JOF1034 JYB1033:JYB1034 KHX1033:KHX1034 KRT1033:KRT1034 LBP1033:LBP1034 LLL1033:LLL1034 LVH1033:LVH1034 MFD1033:MFD1034 MOZ1033:MOZ1034 MYV1033:MYV1034 NIR1033:NIR1034 NSN1033:NSN1034 OCJ1033:OCJ1034 OMF1033:OMF1034 OWB1033:OWB1034 PFX1033:PFX1034 PPT1033:PPT1034 PZP1033:PZP1034 QJL1033:QJL1034 QTH1033:QTH1034 RDD1033:RDD1034 RMZ1033:RMZ1034 RWV1033:RWV1034 SGR1033:SGR1034 SQN1033:SQN1034 TAJ1033:TAJ1034 TKF1033:TKF1034 TUB1033:TUB1034 UDX1033:UDX1034 UNT1033:UNT1034 UXP1033:UXP1034 VHL1033:VHL1034 VRH1033:VRH1034 WBD1033:WBD1034 WKZ1033:WKZ1034 WUV270:WUV271 WKZ270:WKZ271 WBD270:WBD271 VRH270:VRH271 VHL270:VHL271 UXP270:UXP271 UNT270:UNT271 UDX270:UDX271 TUB270:TUB271 TKF270:TKF271 TAJ270:TAJ271 SQN270:SQN271 SGR270:SGR271 RWV270:RWV271 RMZ270:RMZ271 RDD270:RDD271 QTH270:QTH271 QJL270:QJL271 PZP270:PZP271 PPT270:PPT271 PFX270:PFX271 OWB270:OWB271 OMF270:OMF271 OCJ270:OCJ271 NSN270:NSN271 NIR270:NIR271 MYV270:MYV271 MOZ270:MOZ271 MFD270:MFD271 LVH270:LVH271 LLL270:LLL271 LBP270:LBP271 KRT270:KRT271 KHX270:KHX271 JYB270:JYB271 JOF270:JOF271 JEJ270:JEJ271 IUN270:IUN271 IKR270:IKR271 IAV270:IAV271 HQZ270:HQZ271 HHD270:HHD271 GXH270:GXH271 GNL270:GNL271 GDP270:GDP271 FTT270:FTT271 FJX270:FJX271 FAB270:FAB271 EQF270:EQF271 EGJ270:EGJ271 DWN270:DWN271 DMR270:DMR271 DCV270:DCV271 CSZ270:CSZ271 CJD270:CJD271 BZH270:BZH271 BPL270:BPL271 BFP270:BFP271 AVT270:AVT271 ALX270:ALX271 ACB270:ACB271 SF270:SF271 IJ270:IJ271 D696:D704 D770:D783 IZ11:IZ39 SV11:SV39 ACR11:ACR39 AMN11:AMN39 AWJ11:AWJ39 BGF11:BGF39 BQB11:BQB39 BZX11:BZX39 CJT11:CJT39 CTP11:CTP39 DDL11:DDL39 DNH11:DNH39 DXD11:DXD39 EGZ11:EGZ39 EQV11:EQV39 FAR11:FAR39 FKN11:FKN39 FUJ11:FUJ39 GEF11:GEF39 GOB11:GOB39 GXX11:GXX39 HHT11:HHT39 HRP11:HRP39 IBL11:IBL39 ILH11:ILH39 IVD11:IVD39 JEZ11:JEZ39 JOV11:JOV39 JYR11:JYR39 KIN11:KIN39 KSJ11:KSJ39 LCF11:LCF39 LMB11:LMB39 LVX11:LVX39 MFT11:MFT39 MPP11:MPP39 MZL11:MZL39 NJH11:NJH39 NTD11:NTD39 OCZ11:OCZ39 OMV11:OMV39 OWR11:OWR39 PGN11:PGN39 PQJ11:PQJ39 QAF11:QAF39 QKB11:QKB39 QTX11:QTX39 RDT11:RDT39 RNP11:RNP39 RXL11:RXL39 SHH11:SHH39 SRD11:SRD39 TAZ11:TAZ39 TKV11:TKV39 TUR11:TUR39 UEN11:UEN39 UOJ11:UOJ39 UYF11:UYF39 VIB11:VIB39 VRX11:VRX39 WBT11:WBT39 WLP11:WLP39 WVL11:WVL39 D130:D221 IZ130:IZ221 SV130:SV221 ACR130:ACR221 AMN130:AMN221 AWJ130:AWJ221 BGF130:BGF221 BQB130:BQB221 BZX130:BZX221 CJT130:CJT221 CTP130:CTP221 DDL130:DDL221 DNH130:DNH221 DXD130:DXD221 EGZ130:EGZ221 EQV130:EQV221 FAR130:FAR221 FKN130:FKN221 FUJ130:FUJ221 GEF130:GEF221 GOB130:GOB221 GXX130:GXX221 HHT130:HHT221 HRP130:HRP221 IBL130:IBL221 ILH130:ILH221 IVD130:IVD221 JEZ130:JEZ221 JOV130:JOV221 JYR130:JYR221 KIN130:KIN221 KSJ130:KSJ221 LCF130:LCF221 LMB130:LMB221 LVX130:LVX221 MFT130:MFT221 MPP130:MPP221 MZL130:MZL221 NJH130:NJH221 NTD130:NTD221 OCZ130:OCZ221 OMV130:OMV221 OWR130:OWR221 PGN130:PGN221 PQJ130:PQJ221 QAF130:QAF221 QKB130:QKB221 QTX130:QTX221 RDT130:RDT221 RNP130:RNP221 RXL130:RXL221 SHH130:SHH221 SRD130:SRD221 TAZ130:TAZ221 TKV130:TKV221 TUR130:TUR221 UEN130:UEN221 UOJ130:UOJ221 UYF130:UYF221 VIB130:VIB221 VRX130:VRX221 WBT130:WBT221 WLP130:WLP221 WVL130:WVL221 IZ276:IZ279 SV276:SV279 ACR276:ACR279 AMN276:AMN279 AWJ276:AWJ279 BGF276:BGF279 BQB276:BQB279 BZX276:BZX279 CJT276:CJT279 CTP276:CTP279 DDL276:DDL279 DNH276:DNH279 DXD276:DXD279 EGZ276:EGZ279 EQV276:EQV279 FAR276:FAR279 FKN276:FKN279 FUJ276:FUJ279 GEF276:GEF279 GOB276:GOB279 GXX276:GXX279 HHT276:HHT279 HRP276:HRP279 IBL276:IBL279 ILH276:ILH279 IVD276:IVD279 JEZ276:JEZ279 JOV276:JOV279 JYR276:JYR279 KIN276:KIN279 KSJ276:KSJ279 LCF276:LCF279 LMB276:LMB279 LVX276:LVX279 MFT276:MFT279 MPP276:MPP279 MZL276:MZL279 NJH276:NJH279 NTD276:NTD279 OCZ276:OCZ279 OMV276:OMV279 OWR276:OWR279 PGN276:PGN279 PQJ276:PQJ279 QAF276:QAF279 QKB276:QKB279 QTX276:QTX279 RDT276:RDT279 RNP276:RNP279 RXL276:RXL279 SHH276:SHH279 SRD276:SRD279 TAZ276:TAZ279 TKV276:TKV279 TUR276:TUR279 UEN276:UEN279 UOJ276:UOJ279 UYF276:UYF279 VIB276:VIB279 VRX276:VRX279 WBT276:WBT279 WLP276:WLP279 WVL276:WVL279 WUV694:WUV695 WKZ694:WKZ695 WBD694:WBD695 VRH694:VRH695 VHL694:VHL695 UXP694:UXP695 UNT694:UNT695 UDX694:UDX695 TUB694:TUB695 TKF694:TKF695 TAJ694:TAJ695 SQN694:SQN695 SGR694:SGR695 RWV694:RWV695 RMZ694:RMZ695 RDD694:RDD695 QTH694:QTH695 QJL694:QJL695 PZP694:PZP695 PPT694:PPT695 PFX694:PFX695 OWB694:OWB695 OMF694:OMF695 OCJ694:OCJ695 NSN694:NSN695 NIR694:NIR695 MYV694:MYV695 MOZ694:MOZ695 MFD694:MFD695 LVH694:LVH695 LLL694:LLL695 LBP694:LBP695 KRT694:KRT695 KHX694:KHX695 JYB694:JYB695 JOF694:JOF695 JEJ694:JEJ695 IUN694:IUN695 IKR694:IKR695 IAV694:IAV695 HQZ694:HQZ695 HHD694:HHD695 GXH694:GXH695 GNL694:GNL695 GDP694:GDP695 FTT694:FTT695 FJX694:FJX695 FAB694:FAB695 EQF694:EQF695 EGJ694:EGJ695 DWN694:DWN695 DMR694:DMR695 DCV694:DCV695 CSZ694:CSZ695 CJD694:CJD695 BZH694:BZH695 BPL694:BPL695 BFP694:BFP695 AVT694:AVT695 ALX694:ALX695 ACB694:ACB695 SF694:SF695 IJ694:IJ695 IZ696:IZ704 SV696:SV704 ACR696:ACR704 AMN696:AMN704 AWJ696:AWJ704 BGF696:BGF704 BQB696:BQB704 BZX696:BZX704 CJT696:CJT704 CTP696:CTP704 DDL696:DDL704 DNH696:DNH704 DXD696:DXD704 EGZ696:EGZ704 EQV696:EQV704 FAR696:FAR704 FKN696:FKN704 FUJ696:FUJ704 GEF696:GEF704 GOB696:GOB704 GXX696:GXX704 HHT696:HHT704 HRP696:HRP704 IBL696:IBL704 ILH696:ILH704 IVD696:IVD704 JEZ696:JEZ704 JOV696:JOV704 JYR696:JYR704 KIN696:KIN704 KSJ696:KSJ704 LCF696:LCF704 LMB696:LMB704 LVX696:LVX704 MFT696:MFT704 MPP696:MPP704 MZL696:MZL704 NJH696:NJH704 NTD696:NTD704 OCZ696:OCZ704 OMV696:OMV704 OWR696:OWR704 PGN696:PGN704 PQJ696:PQJ704 QAF696:QAF704 QKB696:QKB704 QTX696:QTX704 RDT696:RDT704 RNP696:RNP704 RXL696:RXL704 SHH696:SHH704 SRD696:SRD704 TAZ696:TAZ704 TKV696:TKV704 TUR696:TUR704 UEN696:UEN704 UOJ696:UOJ704 UYF696:UYF704 VIB696:VIB704 VRX696:VRX704 WBT696:WBT704 WLP696:WLP704 WUV745:WUV746 IJ770:IJ781 SF770:SF781 ACB770:ACB781 ALX770:ALX781 AVT770:AVT781 BFP770:BFP781 BPL770:BPL781 BZH770:BZH781 CJD770:CJD781 CSZ770:CSZ781 DCV770:DCV781 DMR770:DMR781 DWN770:DWN781 EGJ770:EGJ781 EQF770:EQF781 FAB770:FAB781 FJX770:FJX781 FTT770:FTT781 GDP770:GDP781 GNL770:GNL781 GXH770:GXH781 HHD770:HHD781 HQZ770:HQZ781 IAV770:IAV781 IKR770:IKR781 IUN770:IUN781 JEJ770:JEJ781 JOF770:JOF781 JYB770:JYB781 KHX770:KHX781 KRT770:KRT781 LBP770:LBP781 LLL770:LLL781 LVH770:LVH781 MFD770:MFD781 MOZ770:MOZ781 MYV770:MYV781 NIR770:NIR781 NSN770:NSN781 OCJ770:OCJ781 OMF770:OMF781 OWB770:OWB781 PFX770:PFX781 PPT770:PPT781 PZP770:PZP781 QJL770:QJL781 QTH770:QTH781 RDD770:RDD781 RMZ770:RMZ781 RWV770:RWV781 SGR770:SGR781 SQN770:SQN781 TAJ770:TAJ781 TKF770:TKF781 TUB770:TUB781 UDX770:UDX781 UNT770:UNT781 UXP770:UXP781 VHL770:VHL781 VRH770:VRH781 WBD770:WBD781 WKZ770:WKZ781 WUV770:WUV781"/>
    <dataValidation allowBlank="1" showInputMessage="1" showErrorMessage="1" prompt="Vpišite samo prvo leto nakupa" sqref="H11:H39 IN1033 IN785:IN788 H486:H489 H664 WUZ491:WUZ493 WUZ1033 H556 IN556 SJ556 ACF556 AMB556 AVX556 BFT556 BPP556 BZL556 CJH556 CTD556 DCZ556 DMV556 DWR556 EGN556 EQJ556 FAF556 FKB556 FTX556 GDT556 GNP556 GXL556 HHH556 HRD556 IAZ556 IKV556 IUR556 JEN556 JOJ556 JYF556 KIB556 KRX556 LBT556 LLP556 LVL556 MFH556 MPD556 MYZ556 NIV556 NSR556 OCN556 OMJ556 OWF556 PGB556 PPX556 PZT556 QJP556 QTL556 RDH556 RND556 RWZ556 SGV556 SQR556 TAN556 TKJ556 TUF556 UEB556 UNX556 UXT556 VHP556 VRL556 WBH556 WLD556 WUZ556 SJ1033 ACF1033 AMB1033 AVX1033 BFT1033 BPP1033 BZL1033 CJH1033 CTD1033 DCZ1033 DMV1033 DWR1033 EGN1033 EQJ1033 FAF1033 FKB1033 FTX1033 GDT1033 GNP1033 GXL1033 HHH1033 HRD1033 IAZ1033 IKV1033 IUR1033 JEN1033 JOJ1033 JYF1033 KIB1033 KRX1033 LBT1033 LLP1033 LVL1033 MFH1033 MPD1033 MYZ1033 NIV1033 NSR1033 OCN1033 OMJ1033 OWF1033 PGB1033 PPX1033 PZT1033 QJP1033 QTL1033 RDH1033 RND1033 RWZ1033 SGV1033 SQR1033 TAN1033 TKJ1033 TUF1033 UEB1033 UNX1033 UXT1033 VHP1033 VRL1033 WBH1033 WLD1033 H378 WLD742 WBH742 VRL742 VHP742 UXT742 UNX742 UEB742 TUF742 TKJ742 TAN742 SQR742 SGV742 RWZ742 RND742 RDH742 QTL742 QJP742 PZT742 PPX742 PGB742 OWF742 OMJ742 OCN742 NSR742 NIV742 MYZ742 MPD742 MFH742 LVL742 LLP742 LBT742 KRX742 KIB742 JYF742 JOJ742 JEN742 IUR742 IKV742 IAZ742 HRD742 HHH742 GXL742 GNP742 GDT742 FTX742 FKB742 FAF742 EQJ742 EGN742 DWR742 DMV742 DCZ742 CTD742 CJH742 BZL742 BPP742 BFT742 AVX742 AMB742 ACF742 SJ742 IN742 H742 WUZ742 SJ785:SJ788 ACF785:ACF788 AMB785:AMB788 AVX785:AVX788 BFT785:BFT788 BPP785:BPP788 BZL785:BZL788 CJH785:CJH788 CTD785:CTD788 DCZ785:DCZ788 DMV785:DMV788 DWR785:DWR788 EGN785:EGN788 EQJ785:EQJ788 FAF785:FAF788 FKB785:FKB788 FTX785:FTX788 GDT785:GDT788 GNP785:GNP788 GXL785:GXL788 HHH785:HHH788 HRD785:HRD788 IAZ785:IAZ788 IKV785:IKV788 IUR785:IUR788 JEN785:JEN788 JOJ785:JOJ788 JYF785:JYF788 KIB785:KIB788 KRX785:KRX788 LBT785:LBT788 LLP785:LLP788 LVL785:LVL788 MFH785:MFH788 MPD785:MPD788 MYZ785:MYZ788 NIV785:NIV788 NSR785:NSR788 OCN785:OCN788 OMJ785:OMJ788 OWF785:OWF788 PGB785:PGB788 PPX785:PPX788 PZT785:PZT788 QJP785:QJP788 QTL785:QTL788 RDH785:RDH788 RND785:RND788 RWZ785:RWZ788 SGV785:SGV788 SQR785:SQR788 TAN785:TAN788 TKJ785:TKJ788 TUF785:TUF788 UEB785:UEB788 UNX785:UNX788 UXT785:UXT788 VHP785:VHP788 VRL785:VRL788 WBH785:WBH788 WLD785:WLD788 H785:H788 H1033 H491:H493 IN491:IN493 SJ491:SJ493 ACF491:ACF493 AMB491:AMB493 AVX491:AVX493 BFT491:BFT493 BPP491:BPP493 BZL491:BZL493 CJH491:CJH493 CTD491:CTD493 DCZ491:DCZ493 DMV491:DMV493 DWR491:DWR493 EGN491:EGN493 EQJ491:EQJ493 FAF491:FAF493 FKB491:FKB493 FTX491:FTX493 GDT491:GDT493 GNP491:GNP493 GXL491:GXL493 HHH491:HHH493 HRD491:HRD493 IAZ491:IAZ493 IKV491:IKV493 IUR491:IUR493 JEN491:JEN493 JOJ491:JOJ493 JYF491:JYF493 KIB491:KIB493 KRX491:KRX493 LBT491:LBT493 LLP491:LLP493 LVL491:LVL493 MFH491:MFH493 MPD491:MPD493 MYZ491:MYZ493 NIV491:NIV493 NSR491:NSR493 OCN491:OCN493 OMJ491:OMJ493 OWF491:OWF493 PGB491:PGB493 PPX491:PPX493 PZT491:PZT493 QJP491:QJP493 QTL491:QTL493 RDH491:RDH493 RND491:RND493 RWZ491:RWZ493 SGV491:SGV493 SQR491:SQR493 TAN491:TAN493 TKJ491:TKJ493 TUF491:TUF493 UEB491:UEB493 UNX491:UNX493 UXT491:UXT493 VHP491:VHP493 VRL491:VRL493 WBH491:WBH493 WLD491:WLD493 WUZ270:WUZ271 WLD270:WLD271 WBH270:WBH271 VRL270:VRL271 VHP270:VHP271 UXT270:UXT271 UNX270:UNX271 UEB270:UEB271 TUF270:TUF271 TKJ270:TKJ271 TAN270:TAN271 SQR270:SQR271 SGV270:SGV271 RWZ270:RWZ271 RND270:RND271 RDH270:RDH271 QTL270:QTL271 QJP270:QJP271 PZT270:PZT271 PPX270:PPX271 PGB270:PGB271 OWF270:OWF271 OMJ270:OMJ271 OCN270:OCN271 NSR270:NSR271 NIV270:NIV271 MYZ270:MYZ271 MPD270:MPD271 MFH270:MFH271 LVL270:LVL271 LLP270:LLP271 LBT270:LBT271 KRX270:KRX271 KIB270:KIB271 JYF270:JYF271 JOJ270:JOJ271 JEN270:JEN271 IUR270:IUR271 IKV270:IKV271 IAZ270:IAZ271 HRD270:HRD271 HHH270:HHH271 GXL270:GXL271 GNP270:GNP271 GDT270:GDT271 FTX270:FTX271 FKB270:FKB271 FAF270:FAF271 EQJ270:EQJ271 EGN270:EGN271 DWR270:DWR271 DMV270:DMV271 DCZ270:DCZ271 CTD270:CTD271 CJH270:CJH271 BZL270:BZL271 BPP270:BPP271 BFT270:BFT271 AVX270:AVX271 AMB270:AMB271 ACF270:ACF271 SJ270:SJ271 IN270:IN271 H696:H704 H276:H280 H770:H783 WUZ785:WUZ788 JD11:JD39 SZ11:SZ39 ACV11:ACV39 AMR11:AMR39 AWN11:AWN39 BGJ11:BGJ39 BQF11:BQF39 CAB11:CAB39 CJX11:CJX39 CTT11:CTT39 DDP11:DDP39 DNL11:DNL39 DXH11:DXH39 EHD11:EHD39 EQZ11:EQZ39 FAV11:FAV39 FKR11:FKR39 FUN11:FUN39 GEJ11:GEJ39 GOF11:GOF39 GYB11:GYB39 HHX11:HHX39 HRT11:HRT39 IBP11:IBP39 ILL11:ILL39 IVH11:IVH39 JFD11:JFD39 JOZ11:JOZ39 JYV11:JYV39 KIR11:KIR39 KSN11:KSN39 LCJ11:LCJ39 LMF11:LMF39 LWB11:LWB39 MFX11:MFX39 MPT11:MPT39 MZP11:MZP39 NJL11:NJL39 NTH11:NTH39 ODD11:ODD39 OMZ11:OMZ39 OWV11:OWV39 PGR11:PGR39 PQN11:PQN39 QAJ11:QAJ39 QKF11:QKF39 QUB11:QUB39 RDX11:RDX39 RNT11:RNT39 RXP11:RXP39 SHL11:SHL39 SRH11:SRH39 TBD11:TBD39 TKZ11:TKZ39 TUV11:TUV39 UER11:UER39 UON11:UON39 UYJ11:UYJ39 VIF11:VIF39 VSB11:VSB39 WBX11:WBX39 WLT11:WLT39 WVP11:WVP39 H130:H221 JD130:JD221 SZ130:SZ221 ACV130:ACV221 AMR130:AMR221 AWN130:AWN221 BGJ130:BGJ221 BQF130:BQF221 CAB130:CAB221 CJX130:CJX221 CTT130:CTT221 DDP130:DDP221 DNL130:DNL221 DXH130:DXH221 EHD130:EHD221 EQZ130:EQZ221 FAV130:FAV221 FKR130:FKR221 FUN130:FUN221 GEJ130:GEJ221 GOF130:GOF221 GYB130:GYB221 HHX130:HHX221 HRT130:HRT221 IBP130:IBP221 ILL130:ILL221 IVH130:IVH221 JFD130:JFD221 JOZ130:JOZ221 JYV130:JYV221 KIR130:KIR221 KSN130:KSN221 LCJ130:LCJ221 LMF130:LMF221 LWB130:LWB221 MFX130:MFX221 MPT130:MPT221 MZP130:MZP221 NJL130:NJL221 NTH130:NTH221 ODD130:ODD221 OMZ130:OMZ221 OWV130:OWV221 PGR130:PGR221 PQN130:PQN221 QAJ130:QAJ221 QKF130:QKF221 QUB130:QUB221 RDX130:RDX221 RNT130:RNT221 RXP130:RXP221 SHL130:SHL221 SRH130:SRH221 TBD130:TBD221 TKZ130:TKZ221 TUV130:TUV221 UER130:UER221 UON130:UON221 UYJ130:UYJ221 VIF130:VIF221 VSB130:VSB221 WBX130:WBX221 WLT130:WLT221 WVP130:WVP221 JD276:JD279 SZ276:SZ279 ACV276:ACV279 AMR276:AMR279 AWN276:AWN279 BGJ276:BGJ279 BQF276:BQF279 CAB276:CAB279 CJX276:CJX279 CTT276:CTT279 DDP276:DDP279 DNL276:DNL279 DXH276:DXH279 EHD276:EHD279 EQZ276:EQZ279 FAV276:FAV279 FKR276:FKR279 FUN276:FUN279 GEJ276:GEJ279 GOF276:GOF279 GYB276:GYB279 HHX276:HHX279 HRT276:HRT279 IBP276:IBP279 ILL276:ILL279 IVH276:IVH279 JFD276:JFD279 JOZ276:JOZ279 JYV276:JYV279 KIR276:KIR279 KSN276:KSN279 LCJ276:LCJ279 LMF276:LMF279 LWB276:LWB279 MFX276:MFX279 MPT276:MPT279 MZP276:MZP279 NJL276:NJL279 NTH276:NTH279 ODD276:ODD279 OMZ276:OMZ279 OWV276:OWV279 PGR276:PGR279 PQN276:PQN279 QAJ276:QAJ279 QKF276:QKF279 QUB276:QUB279 RDX276:RDX279 RNT276:RNT279 RXP276:RXP279 SHL276:SHL279 SRH276:SRH279 TBD276:TBD279 TKZ276:TKZ279 TUV276:TUV279 UER276:UER279 UON276:UON279 UYJ276:UYJ279 VIF276:VIF279 VSB276:VSB279 WBX276:WBX279 WLT276:WLT279 WVP276:WVP279 WUZ694:WUZ695 WLD694:WLD695 WBH694:WBH695 VRL694:VRL695 VHP694:VHP695 UXT694:UXT695 UNX694:UNX695 UEB694:UEB695 TUF694:TUF695 TKJ694:TKJ695 TAN694:TAN695 SQR694:SQR695 SGV694:SGV695 RWZ694:RWZ695 RND694:RND695 RDH694:RDH695 QTL694:QTL695 QJP694:QJP695 PZT694:PZT695 PPX694:PPX695 PGB694:PGB695 OWF694:OWF695 OMJ694:OMJ695 OCN694:OCN695 NSR694:NSR695 NIV694:NIV695 MYZ694:MYZ695 MPD694:MPD695 MFH694:MFH695 LVL694:LVL695 LLP694:LLP695 LBT694:LBT695 KRX694:KRX695 KIB694:KIB695 JYF694:JYF695 JOJ694:JOJ695 JEN694:JEN695 IUR694:IUR695 IKV694:IKV695 IAZ694:IAZ695 HRD694:HRD695 HHH694:HHH695 GXL694:GXL695 GNP694:GNP695 GDT694:GDT695 FTX694:FTX695 FKB694:FKB695 FAF694:FAF695 EQJ694:EQJ695 EGN694:EGN695 DWR694:DWR695 DMV694:DMV695 DCZ694:DCZ695 CTD694:CTD695 CJH694:CJH695 BZL694:BZL695 BPP694:BPP695 BFT694:BFT695 AVX694:AVX695 AMB694:AMB695 ACF694:ACF695 SJ694:SJ695 IN694:IN695 JD696:JD704 SZ696:SZ704 ACV696:ACV704 AMR696:AMR704 AWN696:AWN704 BGJ696:BGJ704 BQF696:BQF704 CAB696:CAB704 CJX696:CJX704 CTT696:CTT704 DDP696:DDP704 DNL696:DNL704 DXH696:DXH704 EHD696:EHD704 EQZ696:EQZ704 FAV696:FAV704 FKR696:FKR704 FUN696:FUN704 GEJ696:GEJ704 GOF696:GOF704 GYB696:GYB704 HHX696:HHX704 HRT696:HRT704 IBP696:IBP704 ILL696:ILL704 IVH696:IVH704 JFD696:JFD704 JOZ696:JOZ704 JYV696:JYV704 KIR696:KIR704 KSN696:KSN704 LCJ696:LCJ704 LMF696:LMF704 LWB696:LWB704 MFX696:MFX704 MPT696:MPT704 MZP696:MZP704 NJL696:NJL704 NTH696:NTH704 ODD696:ODD704 OMZ696:OMZ704 OWV696:OWV704 PGR696:PGR704 PQN696:PQN704 QAJ696:QAJ704 QKF696:QKF704 QUB696:QUB704 RDX696:RDX704 RNT696:RNT704 RXP696:RXP704 SHL696:SHL704 SRH696:SRH704 TBD696:TBD704 TKZ696:TKZ704 TUV696:TUV704 UER696:UER704 UON696:UON704 UYJ696:UYJ704 VIF696:VIF704 VSB696:VSB704 WBX696:WBX704 WLT696:WLT704 WVP696:WVP704 H747:H767 JD747:JD767 SZ747:SZ767 ACV747:ACV767 AMR747:AMR767 AWN747:AWN767 BGJ747:BGJ767 BQF747:BQF767 CAB747:CAB767 CJX747:CJX767 CTT747:CTT767 DDP747:DDP767 DNL747:DNL767 DXH747:DXH767 EHD747:EHD767 EQZ747:EQZ767 FAV747:FAV767 FKR747:FKR767 FUN747:FUN767 GEJ747:GEJ767 GOF747:GOF767 GYB747:GYB767 HHX747:HHX767 HRT747:HRT767 IBP747:IBP767 ILL747:ILL767 IVH747:IVH767 JFD747:JFD767 JOZ747:JOZ767 JYV747:JYV767 KIR747:KIR767 KSN747:KSN767 LCJ747:LCJ767 LMF747:LMF767 LWB747:LWB767 MFX747:MFX767 MPT747:MPT767 MZP747:MZP767 NJL747:NJL767 NTH747:NTH767 ODD747:ODD767 OMZ747:OMZ767 OWV747:OWV767 PGR747:PGR767 PQN747:PQN767 QAJ747:QAJ767 QKF747:QKF767 QUB747:QUB767 RDX747:RDX767 RNT747:RNT767 RXP747:RXP767 SHL747:SHL767 SRH747:SRH767 TBD747:TBD767 TKZ747:TKZ767 TUV747:TUV767 UER747:UER767 UON747:UON767 UYJ747:UYJ767 VIF747:VIF767 VSB747:VSB767 WBX747:WBX767 WLT747:WLT767 WVP747:WVP767 IN770:IN781 SJ770:SJ781 ACF770:ACF781 AMB770:AMB781 AVX770:AVX781 BFT770:BFT781 BPP770:BPP781 BZL770:BZL781 CJH770:CJH781 CTD770:CTD781 DCZ770:DCZ781 DMV770:DMV781 DWR770:DWR781 EGN770:EGN781 EQJ770:EQJ781 FAF770:FAF781 FKB770:FKB781 FTX770:FTX781 GDT770:GDT781 GNP770:GNP781 GXL770:GXL781 HHH770:HHH781 HRD770:HRD781 IAZ770:IAZ781 IKV770:IKV781 IUR770:IUR781 JEN770:JEN781 JOJ770:JOJ781 JYF770:JYF781 KIB770:KIB781 KRX770:KRX781 LBT770:LBT781 LLP770:LLP781 LVL770:LVL781 MFH770:MFH781 MPD770:MPD781 MYZ770:MYZ781 NIV770:NIV781 NSR770:NSR781 OCN770:OCN781 OMJ770:OMJ781 OWF770:OWF781 PGB770:PGB781 PPX770:PPX781 PZT770:PZT781 QJP770:QJP781 QTL770:QTL781 RDH770:RDH781 RND770:RND781 RWZ770:RWZ781 SGV770:SGV781 SQR770:SQR781 TAN770:TAN781 TKJ770:TKJ781 TUF770:TUF781 UEB770:UEB781 UNX770:UNX781 UXT770:UXT781 VHP770:VHP781 VRL770:VRL781 WBH770:WBH781 WLD770:WLD781 WUZ770:WUZ781"/>
    <dataValidation type="whole" allowBlank="1" showInputMessage="1" showErrorMessage="1" errorTitle="Klasifikacija" error="Gl. zavihek Classification ali zavihek Klasifikacija_x000a_" sqref="AB571:AB575 JH571:JH575 TD571:TD575 ACZ571:ACZ575 AMV571:AMV575 AWR571:AWR575 BGN571:BGN575 BQJ571:BQJ575 CAF571:CAF575 CKB571:CKB575 CTX571:CTX575 DDT571:DDT575 DNP571:DNP575 DXL571:DXL575 EHH571:EHH575 ERD571:ERD575 FAZ571:FAZ575 FKV571:FKV575 FUR571:FUR575 GEN571:GEN575 GOJ571:GOJ575 GYF571:GYF575 HIB571:HIB575 HRX571:HRX575 IBT571:IBT575 ILP571:ILP575 IVL571:IVL575 JFH571:JFH575 JPD571:JPD575 JYZ571:JYZ575 KIV571:KIV575 KSR571:KSR575 LCN571:LCN575 LMJ571:LMJ575 LWF571:LWF575 MGB571:MGB575 MPX571:MPX575 MZT571:MZT575 NJP571:NJP575 NTL571:NTL575 ODH571:ODH575 OND571:OND575 OWZ571:OWZ575 PGV571:PGV575 PQR571:PQR575 QAN571:QAN575 QKJ571:QKJ575 QUF571:QUF575 REB571:REB575 RNX571:RNX575 RXT571:RXT575 SHP571:SHP575 SRL571:SRL575 TBH571:TBH575 TLD571:TLD575 TUZ571:TUZ575 UEV571:UEV575 UOR571:UOR575 UYN571:UYN575 VIJ571:VIJ575 VSF571:VSF575 WCB571:WCB575 WLX571:WLX575 WVT571:WVT575 AB747:AB767 JX747:JX767 TT747:TT767 ADP747:ADP767 ANL747:ANL767 AXH747:AXH767 BHD747:BHD767 BQZ747:BQZ767 CAV747:CAV767 CKR747:CKR767 CUN747:CUN767 DEJ747:DEJ767 DOF747:DOF767 DYB747:DYB767 EHX747:EHX767 ERT747:ERT767 FBP747:FBP767 FLL747:FLL767 FVH747:FVH767 GFD747:GFD767 GOZ747:GOZ767 GYV747:GYV767 HIR747:HIR767 HSN747:HSN767 ICJ747:ICJ767 IMF747:IMF767 IWB747:IWB767 JFX747:JFX767 JPT747:JPT767 JZP747:JZP767 KJL747:KJL767 KTH747:KTH767 LDD747:LDD767 LMZ747:LMZ767 LWV747:LWV767 MGR747:MGR767 MQN747:MQN767 NAJ747:NAJ767 NKF747:NKF767 NUB747:NUB767 ODX747:ODX767 ONT747:ONT767 OXP747:OXP767 PHL747:PHL767 PRH747:PRH767 QBD747:QBD767 QKZ747:QKZ767 QUV747:QUV767 RER747:RER767 RON747:RON767 RYJ747:RYJ767 SIF747:SIF767 SSB747:SSB767 TBX747:TBX767 TLT747:TLT767 TVP747:TVP767 UFL747:UFL767 UPH747:UPH767 UZD747:UZD767 VIZ747:VIZ767 VSV747:VSV767 WCR747:WCR767 WMN747:WMN767 WWJ747:WWJ767">
      <formula1>1</formula1>
      <formula2>71</formula2>
    </dataValidation>
    <dataValidation type="whole" allowBlank="1" showErrorMessage="1" errorTitle="Mesečna stopnja izkoriščenosti" error="odstotek (celoštevilska vrednost)" sqref="AF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AF739 GO739 QK739 AAG739 AKC739 ATY739 BDU739 BNQ739 BXM739 CHI739 CRE739 DBA739 DKW739 DUS739 EEO739 EOK739 EYG739 FIC739 FRY739 GBU739 GLQ739 GVM739 HFI739 HPE739 HZA739 IIW739 ISS739 JCO739 JMK739 JWG739 KGC739 KPY739 KZU739 LJQ739 LTM739 MDI739 MNE739 MXA739 NGW739 NQS739 OAO739 OKK739 OUG739 PEC739 PNY739 PXU739 QHQ739 QRM739 RBI739 RLE739 RVA739 SEW739 SOS739">
      <formula1>0</formula1>
      <formula2>300</formula2>
    </dataValidation>
    <dataValidation allowBlank="1" showInputMessage="1" showErrorMessage="1" errorTitle="purpose " error="Obvezen podatek - v angleškem jeziku!" prompt="Obvezen podatek" sqref="O9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formula1>0</formula1>
      <formula2>0</formula2>
    </dataValidation>
    <dataValidation allowBlank="1" showErrorMessage="1" errorTitle="Klasifikacija" error="Obvezen podatek_x000a_" sqref="Y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Y739 GH739 QD739 ZZ739 AJV739 ATR739 BDN739 BNJ739 BXF739 CHB739 CQX739 DAT739 DKP739 DUL739 EEH739 EOD739 EXZ739 FHV739 FRR739 GBN739 GLJ739 GVF739 HFB739 HOX739 HYT739 IIP739 ISL739 JCH739 JMD739 JVZ739 KFV739 KPR739 KZN739 LJJ739 LTF739 MDB739 MMX739 MWT739 NGP739 NQL739 OAH739 OKD739 OTZ739 PDV739 PNR739 PXN739 QHJ739 QRF739 RBB739 RKX739 RUT739 SEP739 SOL739">
      <formula1>0</formula1>
      <formula2>0</formula2>
    </dataValidation>
    <dataValidation type="decimal" operator="greaterThanOrEqual" allowBlank="1" showErrorMessage="1" sqref="SL9:SL10 ACH9:ACH10 AMD9:AMD10 AVZ9:AVZ10 BFV9:BFV10 BPR9:BPR10 BZN9:BZN10 CJJ9:CJJ10 CTF9:CTF10 DDB9:DDB10 DMX9:DMX10 DWT9:DWT10 EGP9:EGP10 EQL9:EQL10 FAH9:FAH10 FKD9:FKD10 FTZ9:FTZ10 GDV9:GDV10 GNR9:GNR10 GXN9:GXN10 HHJ9:HHJ10 HRF9:HRF10 IBB9:IBB10 IKX9:IKX10 IUT9:IUT10 JEP9:JEP10 JOL9:JOL10 JYH9:JYH10 KID9:KID10 KRZ9:KRZ10 LBV9:LBV10 LLR9:LLR10 LVN9:LVN10 MFJ9:MFJ10 MPF9:MPF10 MZB9:MZB10 NIX9:NIX10 NST9:NST10 OCP9:OCP10 OML9:OML10 OWH9:OWH10 PGD9:PGD10 PPZ9:PPZ10 PZV9:PZV10 QJR9:QJR10 QTN9:QTN10 RDJ9:RDJ10 RNF9:RNF10 RXB9:RXB10 SGX9:SGX10 SQT9:SQT10 TAP9:TAP10 TKL9:TKL10 TUH9:TUH10 UED9:UED10 UNZ9:UNZ10 UXV9:UXV10 VHR9:VHR10 VRN9:VRN10 WBJ9:WBJ10 WLF9:WLF10 WVB9:WVB10 J9:J10 SNW739 J739 FS739 PO739 ZK739 AJG739 ATC739 BCY739 BMU739 BWQ739 CGM739 CQI739 DAE739 DKA739 DTW739 EDS739 ENO739 EXK739 FHG739 FRC739 GAY739 GKU739 GUQ739 HEM739 HOI739 HYE739 IIA739 IRW739 JBS739 JLO739 JVK739 KFG739 KPC739 KYY739 LIU739 LSQ739 MCM739 MMI739 MWE739 NGA739 NPW739 NZS739 OJO739 OTK739 PDG739 PNC739 PWY739 QGU739 QQQ739 RAM739 RKI739 RUE739 SEA739 IP9:IP10">
      <formula1>0</formula1>
      <formula2>0</formula2>
    </dataValidation>
    <dataValidation allowBlank="1" showInputMessage="1" showErrorMessage="1" prompt="Vpišite samo prvo leto nakupa" sqref="H9 IN9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H739 FQ739 PM739 ZI739 AJE739 ATA739 BCW739 BMS739 BWO739 CGK739 CQG739 DAC739 DJY739 DTU739 EDQ739 ENM739 EXI739 FHE739 FRA739 GAW739 GKS739 GUO739 HEK739 HOG739 HYC739 IHY739 IRU739 JBQ739 JLM739 JVI739 KFE739 KPA739 KYW739 LIS739 LSO739 MCK739 MMG739 MWC739 NFY739 NPU739 NZQ739 OJM739 OTI739 PDE739 PNA739 PWW739 QGS739 QQO739 RAK739 RKG739 RUC739 SDY739 SNU739">
      <formula1>0</formula1>
      <formula2>0</formula2>
    </dataValidation>
    <dataValidation allowBlank="1" showInputMessage="1" showErrorMessage="1" prompt="Sicris šifra, vpišite samo enega skrbnika" sqref="SH9:SH10 ACD9:ACD10 ALZ9:ALZ10 AVV9:AVV10 BFR9:BFR10 BPN9:BPN10 BZJ9:BZJ10 CJF9:CJF10 CTB9:CTB10 DCX9:DCX10 DMT9:DMT10 DWP9:DWP10 EGL9:EGL10 EQH9:EQH10 FAD9:FAD10 FJZ9:FJZ10 FTV9:FTV10 GDR9:GDR10 GNN9:GNN10 GXJ9:GXJ10 HHF9:HHF10 HRB9:HRB10 IAX9:IAX10 IKT9:IKT10 IUP9:IUP10 JEL9:JEL10 JOH9:JOH10 JYD9:JYD10 KHZ9:KHZ10 KRV9:KRV10 LBR9:LBR10 LLN9:LLN10 LVJ9:LVJ10 MFF9:MFF10 MPB9:MPB10 MYX9:MYX10 NIT9:NIT10 NSP9:NSP10 OCL9:OCL10 OMH9:OMH10 OWD9:OWD10 PFZ9:PFZ10 PPV9:PPV10 PZR9:PZR10 QJN9:QJN10 QTJ9:QTJ10 RDF9:RDF10 RNB9:RNB10 RWX9:RWX10 SGT9:SGT10 SQP9:SQP10 TAL9:TAL10 TKH9:TKH10 TUD9:TUD10 UDZ9:UDZ10 UNV9:UNV10 UXR9:UXR10 VHN9:VHN10 VRJ9:VRJ10 WBF9:WBF10 WLB9:WLB10 WUX9:WUX10 F9:F10 SNS739 F739 FO739 PK739 ZG739 AJC739 ASY739 BCU739 BMQ739 BWM739 CGI739 CQE739 DAA739 DJW739 DTS739 EDO739 ENK739 EXG739 FHC739 FQY739 GAU739 GKQ739 GUM739 HEI739 HOE739 HYA739 IHW739 IRS739 JBO739 JLK739 JVG739 KFC739 KOY739 KYU739 LIQ739 LSM739 MCI739 MME739 MWA739 NFW739 NPS739 NZO739 OJK739 OTG739 PDC739 PMY739 PWU739 QGQ739 QQM739 RAI739 RKE739 RUA739 SDW739 IL9:IL10">
      <formula1>0</formula1>
      <formula2>0</formula2>
    </dataValidation>
    <dataValidation allowBlank="1" showInputMessage="1" showErrorMessage="1" prompt="Vpišite šifro raziskovalnega oz. infrastrukturnega programa, ne navajajte dveh programov_x000a_ " sqref="SF9:SF10 ACB9:ACB10 ALX9:ALX10 AVT9:AVT10 BFP9:BFP10 BPL9:BPL10 BZH9:BZH10 CJD9:CJD10 CSZ9:CSZ10 DCV9:DCV10 DMR9:DMR10 DWN9:DWN10 EGJ9:EGJ10 EQF9:EQF10 FAB9:FAB10 FJX9:FJX10 FTT9:FTT10 GDP9:GDP10 GNL9:GNL10 GXH9:GXH10 HHD9:HHD10 HQZ9:HQZ10 IAV9:IAV10 IKR9:IKR10 IUN9:IUN10 JEJ9:JEJ10 JOF9:JOF10 JYB9:JYB10 KHX9:KHX10 KRT9:KRT10 LBP9:LBP10 LLL9:LLL10 LVH9:LVH10 MFD9:MFD10 MOZ9:MOZ10 MYV9:MYV10 NIR9:NIR10 NSN9:NSN10 OCJ9:OCJ10 OMF9:OMF10 OWB9:OWB10 PFX9:PFX10 PPT9:PPT10 PZP9:PZP10 QJL9:QJL10 QTH9:QTH10 RDD9:RDD10 RMZ9:RMZ10 RWV9:RWV10 SGR9:SGR10 SQN9:SQN10 TAJ9:TAJ10 TKF9:TKF10 TUB9:TUB10 UDX9:UDX10 UNT9:UNT10 UXP9:UXP10 VHL9:VHL10 VRH9:VRH10 WBD9:WBD10 WKZ9:WKZ10 WUV9:WUV10 D9:D10 SNQ739 D739 FM739 PI739 ZE739 AJA739 ASW739 BCS739 BMO739 BWK739 CGG739 CQC739 CZY739 DJU739 DTQ739 EDM739 ENI739 EXE739 FHA739 FQW739 GAS739 GKO739 GUK739 HEG739 HOC739 HXY739 IHU739 IRQ739 JBM739 JLI739 JVE739 KFA739 KOW739 KYS739 LIO739 LSK739 MCG739 MMC739 MVY739 NFU739 NPQ739 NZM739 OJI739 OTE739 PDA739 PMW739 PWS739 QGO739 QQK739 RAG739 RKC739 RTY739 SDU739 IJ9:IJ10">
      <formula1>0</formula1>
      <formula2>0</formula2>
    </dataValidation>
    <dataValidation type="decimal" errorStyle="warning" allowBlank="1" showInputMessage="1" showErrorMessage="1" errorTitle="Cena" error="mora biti enaka ali manjša od lastne cene" sqref="AQ99">
      <formula1>0</formula1>
      <formula2>#REF!</formula2>
    </dataValidation>
    <dataValidation type="decimal" errorStyle="warning" allowBlank="1" showInputMessage="1" showErrorMessage="1" errorTitle="Cena" error="mora biti enaka ali manjša od lastne cene" sqref="W103">
      <formula1>0</formula1>
      <formula2>AA110</formula2>
    </dataValidation>
    <dataValidation type="decimal" errorStyle="warning" allowBlank="1" showInputMessage="1" showErrorMessage="1" errorTitle="Cena" error="mora biti enaka ali manjša od lastne cene" sqref="AF105 AD124:AD129 X107 U101:V101 X101 AF107 AC99:AC100 AD101 AC103:AC104 AC109:AC110 AC115:AC119 V105 AD107 AD121:AD122 U107 AF101 V107:V108 AC121:AC129">
      <formula1>0</formula1>
      <formula2>AF99</formula2>
    </dataValidation>
    <dataValidation type="whole" allowBlank="1" showInputMessage="1" showErrorMessage="1" errorTitle="Klasifikacija" error="Gl. zavihek Classification ali zavihek Klasifikacija_x000a_" sqref="JE571:JE575 TA571:TA575 ACW571:ACW575 AMS571:AMS575 AWO571:AWO575 BGK571:BGK575 BQG571:BQG575 CAC571:CAC575 CJY571:CJY575 CTU571:CTU575 DDQ571:DDQ575 DNM571:DNM575 DXI571:DXI575 EHE571:EHE575 ERA571:ERA575 FAW571:FAW575 FKS571:FKS575 FUO571:FUO575 GEK571:GEK575 GOG571:GOG575 GYC571:GYC575 HHY571:HHY575 HRU571:HRU575 IBQ571:IBQ575 ILM571:ILM575 IVI571:IVI575 JFE571:JFE575 JPA571:JPA575 JYW571:JYW575 KIS571:KIS575 KSO571:KSO575 LCK571:LCK575 LMG571:LMG575 LWC571:LWC575 MFY571:MFY575 MPU571:MPU575 MZQ571:MZQ575 NJM571:NJM575 NTI571:NTI575 ODE571:ODE575 ONA571:ONA575 OWW571:OWW575 PGS571:PGS575 PQO571:PQO575 QAK571:QAK575 QKG571:QKG575 QUC571:QUC575 RDY571:RDY575 RNU571:RNU575 RXQ571:RXQ575 SHM571:SHM575 SRI571:SRI575 TBE571:TBE575 TLA571:TLA575 TUW571:TUW575 UES571:UES575 UOO571:UOO575 UYK571:UYK575 VIG571:VIG575 VSC571:VSC575 WBY571:WBY575 WLU571:WLU575 WVQ571:WVQ575 Y571:Y575">
      <formula1>1</formula1>
      <formula2>6</formula2>
    </dataValidation>
    <dataValidation type="decimal" allowBlank="1" showInputMessage="1" showErrorMessage="1" prompt=" - obvezen podatek" sqref="Q576:U576 Q597:T598 Q579:T580 Q585:T585 Q588:T588 Q593:T593 Q602:Q603 S602:T603">
      <formula1>0</formula1>
      <formula2>10000</formula2>
    </dataValidation>
    <dataValidation type="custom" allowBlank="1" showInputMessage="1" showErrorMessage="1" prompt=" - Obvezen podatek" sqref="L576:N576 L579:N580 L585:N585 L588:N588 L593:N593 L597:N597 L586:M586 L603:N603 L598:M602 N599 L604:M612">
      <formula1>AND(GTE(LEN(L576),MIN((1),(300))),LTE(LEN(L576),MAX((1),(300))))</formula1>
    </dataValidation>
    <dataValidation type="decimal" allowBlank="1" showInputMessage="1" showErrorMessage="1" prompt=" - " sqref="Z576 Z579:Z580 Z585 Z588 Z593 Z597 Z603">
      <formula1>1</formula1>
      <formula2>12</formula2>
    </dataValidation>
    <dataValidation type="decimal" allowBlank="1" showInputMessage="1" showErrorMessage="1" prompt=" - vpišite kolikšna je bila angažiranost v procentih, oblika besedila je celoštevilska vrednost" sqref="AL576">
      <formula1>0</formula1>
      <formula2>100</formula2>
    </dataValidation>
    <dataValidation type="custom" allowBlank="1" showInputMessage="1" showErrorMessage="1" prompt="spletna stran  - navedite spletno stran, kjer je predstavljena raziskovalna oprema, cenik, pogoji dostopa, OBVEZEN PODATEK!" sqref="X576 X579:X580 X585 X588 X592:X595 X602:X603">
      <formula1>AND(GTE(LEN(X576),MIN((0),(200))),LTE(LEN(X576),MAX((0),(200))))</formula1>
    </dataValidation>
    <dataValidation type="decimal" operator="greaterThanOrEqual" allowBlank="1" showInputMessage="1" showErrorMessage="1" prompt=" - " sqref="J576:J597">
      <formula1>0</formula1>
    </dataValidation>
    <dataValidation type="decimal" allowBlank="1" showInputMessage="1" showErrorMessage="1" prompt=" - " sqref="AD576:AE576 AE577:AE578 AD579:AE580 AE581:AE584 AD585:AE585 AE586:AE587 AD588:AE588 AE589:AE592 AD593:AE593 AE594:AE596 AD597:AE597">
      <formula1>0</formula1>
      <formula2>200</formula2>
    </dataValidation>
    <dataValidation type="custom" allowBlank="1" showInputMessage="1" showErrorMessage="1" prompt="Šifra programa oz. projekta - Vpišite šifro programa oz. projekta, ki je opremo uporabljal, npr. P1-0000_x000a_" sqref="AG576 AJ576 AM576 AP576 AG597">
      <formula1>AND(GTE(LEN(AG576),MIN((0),(7))),LTE(LEN(AG576),MAX((0),(7))))</formula1>
    </dataValidation>
    <dataValidation type="decimal" allowBlank="1" showInputMessage="1" showErrorMessage="1" prompt=" - Obvezen podatek" sqref="W576">
      <formula1>0</formula1>
      <formula2>100</formula2>
    </dataValidation>
    <dataValidation type="decimal" allowBlank="1" showInputMessage="1" showErrorMessage="1" prompt=" - " sqref="AF576 AF597">
      <formula1>0</formula1>
      <formula2>300</formula2>
    </dataValidation>
    <dataValidation type="decimal" allowBlank="1" showInputMessage="1" showErrorMessage="1" prompt=" - Obvezen podatek" sqref="V576 V579:V580 V585 V588 V593 V603">
      <formula1>0</formula1>
      <formula2>300</formula2>
    </dataValidation>
    <dataValidation type="custom" allowBlank="1" showInputMessage="1" showErrorMessage="1" prompt=" - Naslov opreme v angleškem jeziku - obvezen podatek_x000a_" sqref="G596:G597 I576:I597">
      <formula1>AND(GTE(LEN(G576),MIN((1),(500))),LTE(LEN(G576),MAX((1),(500))))</formula1>
    </dataValidation>
    <dataValidation type="decimal" allowBlank="1" showInputMessage="1" showErrorMessage="1" prompt=" - vpišite kolikšna je bila angažiranost v procentih,  celoštevilska vrednost" sqref="AI576 AO576 AR576 AI597">
      <formula1>0</formula1>
      <formula2>100</formula2>
    </dataValidation>
    <dataValidation type="decimal" allowBlank="1" showInputMessage="1" showErrorMessage="1" errorTitle="Stroški dela operaterja" error="celo število &lt;= 500" sqref="RUY623:RUY661 RLC623:RLC661 RBG623:RBG661 QRK623:QRK661 QHO623:QHO661 PXS623:PXS661 PNW623:PNW661 PEA623:PEA661 OUE623:OUE661 OKI623:OKI661 OAM623:OAM661 NQQ623:NQQ661 NGU623:NGU661 MWY623:MWY661 MNC623:MNC661 MDG623:MDG661 LTK623:LTK661 LJO623:LJO661 KZS623:KZS661 KPW623:KPW661 KGA623:KGA661 JWE623:JWE661 JMI623:JMI661 JCM623:JCM661 ISQ623:ISQ661 IIU623:IIU661 HYY623:HYY661 HPC623:HPC661 HFG623:HFG661 GVK623:GVK661 GLO623:GLO661 GBS623:GBS661 FRW623:FRW661 FIA623:FIA661 EYE623:EYE661 EOI623:EOI661 EEM623:EEM661 DUQ623:DUQ661 DKU623:DKU661 DAY623:DAY661 CRC623:CRC661 CHG623:CHG661 BXK623:BXK661 BNO623:BNO661 BDS623:BDS661 ATW623:ATW661 AKA623:AKA661 AAE623:AAE661 QI623:QI661 GM623:GM661 AD623:AD661 SOQ623:SOQ661 AD613:AD621 GM613:GM621 QI613:QI621 AAE613:AAE621 AKA613:AKA621 ATW613:ATW621 BDS613:BDS621 BNO613:BNO621 BXK613:BXK621 CHG613:CHG621 CRC613:CRC621 DAY613:DAY621 DKU613:DKU621 DUQ613:DUQ621 EEM613:EEM621 EOI613:EOI621 EYE613:EYE621 FIA613:FIA621 FRW613:FRW621 GBS613:GBS621 GLO613:GLO621 GVK613:GVK621 HFG613:HFG621 HPC613:HPC621 HYY613:HYY621 IIU613:IIU621 ISQ613:ISQ621 JCM613:JCM621 JMI613:JMI621 JWE613:JWE621 KGA613:KGA621 KPW613:KPW621 KZS613:KZS621 LJO613:LJO621 LTK613:LTK621 MDG613:MDG621 MNC613:MNC621 MWY613:MWY621 NGU613:NGU621 NQQ613:NQQ621 OAM613:OAM621 OKI613:OKI621 OUE613:OUE621 PEA613:PEA621 PNW613:PNW621 PXS613:PXS621 QHO613:QHO621 QRK613:QRK621 RBG613:RBG621 RLC613:RLC621 RUY613:RUY621 SEU613:SEU621 SOQ613:SOQ621 SEU623:SEU661">
      <formula1>0</formula1>
      <formula2>500</formula2>
    </dataValidation>
    <dataValidation type="whole" allowBlank="1" showInputMessage="1" showErrorMessage="1" errorTitle="Klasifikacija" error="Celo število &lt; 13 - gl. zavihek Classification oz. Klasifikacija Uni-Leeds_x000a_" sqref="RUU623:RUU661 RKY623:RKY661 RBC623:RBC661 QRG623:QRG661 QHK623:QHK661 PXO623:PXO661 PNS623:PNS661 PDW623:PDW661 OUA623:OUA661 OKE623:OKE661 OAI623:OAI661 NQM623:NQM661 NGQ623:NGQ661 MWU623:MWU661 MMY623:MMY661 MDC623:MDC661 LTG623:LTG661 LJK623:LJK661 KZO623:KZO661 KPS623:KPS661 KFW623:KFW661 JWA623:JWA661 JME623:JME661 JCI623:JCI661 ISM623:ISM661 IIQ623:IIQ661 HYU623:HYU661 HOY623:HOY661 HFC623:HFC661 GVG623:GVG661 GLK623:GLK661 GBO623:GBO661 FRS623:FRS661 FHW623:FHW661 EYA623:EYA661 EOE623:EOE661 EEI623:EEI661 DUM623:DUM661 DKQ623:DKQ661 DAU623:DAU661 CQY623:CQY661 CHC623:CHC661 BXG623:BXG661 BNK623:BNK661 BDO623:BDO661 ATS623:ATS661 AJW623:AJW661 AAA623:AAA661 QE623:QE661 GI623:GI661 Z623:Z661 SOM623:SOM661 Z613:Z621 GI613:GI621 QE613:QE621 AAA613:AAA621 AJW613:AJW621 ATS613:ATS621 BDO613:BDO621 BNK613:BNK621 BXG613:BXG621 CHC613:CHC621 CQY613:CQY621 DAU613:DAU621 DKQ613:DKQ621 DUM613:DUM621 EEI613:EEI621 EOE613:EOE621 EYA613:EYA621 FHW613:FHW621 FRS613:FRS621 GBO613:GBO621 GLK613:GLK621 GVG613:GVG621 HFC613:HFC621 HOY613:HOY621 HYU613:HYU621 IIQ613:IIQ621 ISM613:ISM621 JCI613:JCI621 JME613:JME621 JWA613:JWA621 KFW613:KFW621 KPS613:KPS621 KZO613:KZO621 LJK613:LJK621 LTG613:LTG621 MDC613:MDC621 MMY613:MMY621 MWU613:MWU621 NGQ613:NGQ621 NQM613:NQM621 OAI613:OAI621 OKE613:OKE621 OUA613:OUA621 PDW613:PDW621 PNS613:PNS621 PXO613:PXO621 QHK613:QHK621 QRG613:QRG621 RBC613:RBC621 RKY613:RKY621 RUU613:RUU621 SEQ613:SEQ621 SOM613:SOM621 SEQ623:SEQ661">
      <formula1>1</formula1>
      <formula2>12</formula2>
    </dataValidation>
    <dataValidation type="whole" allowBlank="1" showInputMessage="1" showErrorMessage="1" errorTitle="Klasifikacija" error="Celo število &lt; 10 - gl. zavihek Classification oz. Klasifikacija Uni-Leeds" sqref="RUV623:RUV661 RKZ623:RKZ661 RBD623:RBD661 QRH623:QRH661 QHL623:QHL661 PXP623:PXP661 PNT623:PNT661 PDX623:PDX661 OUB623:OUB661 OKF623:OKF661 OAJ623:OAJ661 NQN623:NQN661 NGR623:NGR661 MWV623:MWV661 MMZ623:MMZ661 MDD623:MDD661 LTH623:LTH661 LJL623:LJL661 KZP623:KZP661 KPT623:KPT661 KFX623:KFX661 JWB623:JWB661 JMF623:JMF661 JCJ623:JCJ661 ISN623:ISN661 IIR623:IIR661 HYV623:HYV661 HOZ623:HOZ661 HFD623:HFD661 GVH623:GVH661 GLL623:GLL661 GBP623:GBP661 FRT623:FRT661 FHX623:FHX661 EYB623:EYB661 EOF623:EOF661 EEJ623:EEJ661 DUN623:DUN661 DKR623:DKR661 DAV623:DAV661 CQZ623:CQZ661 CHD623:CHD661 BXH623:BXH661 BNL623:BNL661 BDP623:BDP661 ATT623:ATT661 AJX623:AJX661 AAB623:AAB661 QF623:QF661 GJ623:GJ661 AA623:AA661 SON623:SON661 AA613:AA621 GJ613:GJ621 QF613:QF621 AAB613:AAB621 AJX613:AJX621 ATT613:ATT621 BDP613:BDP621 BNL613:BNL621 BXH613:BXH621 CHD613:CHD621 CQZ613:CQZ621 DAV613:DAV621 DKR613:DKR621 DUN613:DUN621 EEJ613:EEJ621 EOF613:EOF621 EYB613:EYB621 FHX613:FHX621 FRT613:FRT621 GBP613:GBP621 GLL613:GLL621 GVH613:GVH621 HFD613:HFD621 HOZ613:HOZ621 HYV613:HYV621 IIR613:IIR621 ISN613:ISN621 JCJ613:JCJ621 JMF613:JMF621 JWB613:JWB621 KFX613:KFX621 KPT613:KPT621 KZP613:KZP621 LJL613:LJL621 LTH613:LTH621 MDD613:MDD621 MMZ613:MMZ621 MWV613:MWV621 NGR613:NGR621 NQN613:NQN621 OAJ613:OAJ621 OKF613:OKF621 OUB613:OUB621 PDX613:PDX621 PNT613:PNT621 PXP613:PXP621 QHL613:QHL621 QRH613:QRH621 RBD613:RBD621 RKZ613:RKZ621 RUV613:RUV621 SER613:SER621 SON613:SON621 SER623:SER661">
      <formula1>1</formula1>
      <formula2>9</formula2>
    </dataValidation>
    <dataValidation type="whole" allowBlank="1" showInputMessage="1" showErrorMessage="1" errorTitle="Klasifikacija" error="Celo število &lt; 7 - gl. zavihek Classification oz. Klasifikacija Uni-Leeds_x000a_" sqref="RUT623:RUT661 RKX623:RKX661 RBB623:RBB661 QRF623:QRF661 QHJ623:QHJ661 PXN623:PXN661 PNR623:PNR661 PDV623:PDV661 OTZ623:OTZ661 OKD623:OKD661 OAH623:OAH661 NQL623:NQL661 NGP623:NGP661 MWT623:MWT661 MMX623:MMX661 MDB623:MDB661 LTF623:LTF661 LJJ623:LJJ661 KZN623:KZN661 KPR623:KPR661 KFV623:KFV661 JVZ623:JVZ661 JMD623:JMD661 JCH623:JCH661 ISL623:ISL661 IIP623:IIP661 HYT623:HYT661 HOX623:HOX661 HFB623:HFB661 GVF623:GVF661 GLJ623:GLJ661 GBN623:GBN661 FRR623:FRR661 FHV623:FHV661 EXZ623:EXZ661 EOD623:EOD661 EEH623:EEH661 DUL623:DUL661 DKP623:DKP661 DAT623:DAT661 CQX623:CQX661 CHB623:CHB661 BXF623:BXF661 BNJ623:BNJ661 BDN623:BDN661 ATR623:ATR661 AJV623:AJV661 ZZ623:ZZ661 QD623:QD661 GH623:GH661 Y623:Y661 SOL623:SOL661 Y613:Y621 GH613:GH621 QD613:QD621 ZZ613:ZZ621 AJV613:AJV621 ATR613:ATR621 BDN613:BDN621 BNJ613:BNJ621 BXF613:BXF621 CHB613:CHB621 CQX613:CQX621 DAT613:DAT621 DKP613:DKP621 DUL613:DUL621 EEH613:EEH621 EOD613:EOD621 EXZ613:EXZ621 FHV613:FHV621 FRR613:FRR621 GBN613:GBN621 GLJ613:GLJ621 GVF613:GVF621 HFB613:HFB621 HOX613:HOX621 HYT613:HYT621 IIP613:IIP621 ISL613:ISL621 JCH613:JCH621 JMD613:JMD621 JVZ613:JVZ621 KFV613:KFV621 KPR613:KPR621 KZN613:KZN621 LJJ613:LJJ621 LTF613:LTF621 MDB613:MDB621 MMX613:MMX621 MWT613:MWT621 NGP613:NGP621 NQL613:NQL621 OAH613:OAH621 OKD613:OKD621 OTZ613:OTZ621 PDV613:PDV621 PNR613:PNR621 PXN613:PXN621 QHJ613:QHJ621 QRF613:QRF621 RBB613:RBB621 RKX613:RKX621 RUT613:RUT621 SEP613:SEP621 SOL613:SOL621 SEP623:SEP661">
      <formula1>1</formula1>
      <formula2>6</formula2>
    </dataValidation>
    <dataValidation type="whole" allowBlank="1" showInputMessage="1" showErrorMessage="1" errorTitle="Klasifikacija" error="Celo število &lt;= 71 - Gl. zavihek MERIL Classification oz. Klasifikacija " sqref="RUW623:RUW661 RLA623:RLA661 RBE623:RBE661 QRI623:QRI661 QHM623:QHM661 PXQ623:PXQ661 PNU623:PNU661 PDY623:PDY661 OUC623:OUC661 OKG623:OKG661 OAK623:OAK661 NQO623:NQO661 NGS623:NGS661 MWW623:MWW661 MNA623:MNA661 MDE623:MDE661 LTI623:LTI661 LJM623:LJM661 KZQ623:KZQ661 KPU623:KPU661 KFY623:KFY661 JWC623:JWC661 JMG623:JMG661 JCK623:JCK661 ISO623:ISO661 IIS623:IIS661 HYW623:HYW661 HPA623:HPA661 HFE623:HFE661 GVI623:GVI661 GLM623:GLM661 GBQ623:GBQ661 FRU623:FRU661 FHY623:FHY661 EYC623:EYC661 EOG623:EOG661 EEK623:EEK661 DUO623:DUO661 DKS623:DKS661 DAW623:DAW661 CRA623:CRA661 CHE623:CHE661 BXI623:BXI661 BNM623:BNM661 BDQ623:BDQ661 ATU623:ATU661 AJY623:AJY661 AAC623:AAC661 QG623:QG661 GK623:GK661 AB623:AB661 SOO623:SOO661 AB613:AB621 GK613:GK621 QG613:QG621 AAC613:AAC621 AJY613:AJY621 ATU613:ATU621 BDQ613:BDQ621 BNM613:BNM621 BXI613:BXI621 CHE613:CHE621 CRA613:CRA621 DAW613:DAW621 DKS613:DKS621 DUO613:DUO621 EEK613:EEK621 EOG613:EOG621 EYC613:EYC621 FHY613:FHY621 FRU613:FRU621 GBQ613:GBQ621 GLM613:GLM621 GVI613:GVI621 HFE613:HFE621 HPA613:HPA621 HYW613:HYW621 IIS613:IIS621 ISO613:ISO621 JCK613:JCK621 JMG613:JMG621 JWC613:JWC621 KFY613:KFY621 KPU613:KPU621 KZQ613:KZQ621 LJM613:LJM621 LTI613:LTI621 MDE613:MDE621 MNA613:MNA621 MWW613:MWW621 NGS613:NGS621 NQO613:NQO621 OAK613:OAK621 OKG613:OKG621 OUC613:OUC621 PDY613:PDY621 PNU613:PNU621 PXQ613:PXQ621 QHM613:QHM621 QRI613:QRI621 RBE613:RBE621 RLA613:RLA621 RUW613:RUW621 SES613:SES621 SOO613:SOO621 SES623:SES661">
      <formula1>1</formula1>
      <formula2>71</formula2>
    </dataValidation>
    <dataValidation type="whole" operator="greaterThan" allowBlank="1" showInputMessage="1" showErrorMessage="1" error="Celo število" sqref="RUX623:RUX661 RLB623:RLB661 RBF623:RBF661 QRJ623:QRJ661 QHN623:QHN661 PXR623:PXR661 PNV623:PNV661 PDZ623:PDZ661 OUD623:OUD661 OKH623:OKH661 OAL623:OAL661 NQP623:NQP661 NGT623:NGT661 MWX623:MWX661 MNB623:MNB661 MDF623:MDF661 LTJ623:LTJ661 LJN623:LJN661 KZR623:KZR661 KPV623:KPV661 KFZ623:KFZ661 JWD623:JWD661 JMH623:JMH661 JCL623:JCL661 ISP623:ISP661 IIT623:IIT661 HYX623:HYX661 HPB623:HPB661 HFF623:HFF661 GVJ623:GVJ661 GLN623:GLN661 GBR623:GBR661 FRV623:FRV661 FHZ623:FHZ661 EYD623:EYD661 EOH623:EOH661 EEL623:EEL661 DUP623:DUP661 DKT623:DKT661 DAX623:DAX661 CRB623:CRB661 CHF623:CHF661 BXJ623:BXJ661 BNN623:BNN661 BDR623:BDR661 ATV623:ATV661 AJZ623:AJZ661 AAD623:AAD661 QH623:QH661 GL623:GL661 AC623:AC661 SOP623:SOP661 AC613:AC621 GL613:GL621 QH613:QH621 AAD613:AAD621 AJZ613:AJZ621 ATV613:ATV621 BDR613:BDR621 BNN613:BNN621 BXJ613:BXJ621 CHF613:CHF621 CRB613:CRB621 DAX613:DAX621 DKT613:DKT621 DUP613:DUP621 EEL613:EEL621 EOH613:EOH621 EYD613:EYD621 FHZ613:FHZ621 FRV613:FRV621 GBR613:GBR621 GLN613:GLN621 GVJ613:GVJ621 HFF613:HFF621 HPB613:HPB621 HYX613:HYX621 IIT613:IIT621 ISP613:ISP621 JCL613:JCL621 JMH613:JMH621 JWD613:JWD621 KFZ613:KFZ621 KPV613:KPV621 KZR613:KZR621 LJN613:LJN621 LTJ613:LTJ621 MDF613:MDF621 MNB613:MNB621 MWX613:MWX621 NGT613:NGT621 NQP613:NQP621 OAL613:OAL621 OKH613:OKH621 OUD613:OUD621 PDZ613:PDZ621 PNV613:PNV621 PXR613:PXR621 QHN613:QHN621 QRJ613:QRJ621 RBF613:RBF621 RLB613:RLB621 RUX613:RUX621 SET613:SET621 SOP613:SOP621 SET623:SET661">
      <formula1>0</formula1>
    </dataValidation>
    <dataValidation type="decimal" allowBlank="1" showInputMessage="1" showErrorMessage="1" errorTitle="Stroški dela operaterja" error="celo število &lt; 21" sqref="RUZ623:RUZ661 RLD623:RLD661 RBH623:RBH661 QRL623:QRL661 QHP623:QHP661 PXT623:PXT661 PNX623:PNX661 PEB623:PEB661 OUF623:OUF661 OKJ623:OKJ661 OAN623:OAN661 NQR623:NQR661 NGV623:NGV661 MWZ623:MWZ661 MND623:MND661 MDH623:MDH661 LTL623:LTL661 LJP623:LJP661 KZT623:KZT661 KPX623:KPX661 KGB623:KGB661 JWF623:JWF661 JMJ623:JMJ661 JCN623:JCN661 ISR623:ISR661 IIV623:IIV661 HYZ623:HYZ661 HPD623:HPD661 HFH623:HFH661 GVL623:GVL661 GLP623:GLP661 GBT623:GBT661 FRX623:FRX661 FIB623:FIB661 EYF623:EYF661 EOJ623:EOJ661 EEN623:EEN661 DUR623:DUR661 DKV623:DKV661 DAZ623:DAZ661 CRD623:CRD661 CHH623:CHH661 BXL623:BXL661 BNP623:BNP661 BDT623:BDT661 ATX623:ATX661 AKB623:AKB661 AAF623:AAF661 QJ623:QJ661 GN623:GN661 AE623:AE661 SOR623:SOR661 AE613:AE621 GN613:GN621 QJ613:QJ621 AAF613:AAF621 AKB613:AKB621 ATX613:ATX621 BDT613:BDT621 BNP613:BNP621 BXL613:BXL621 CHH613:CHH621 CRD613:CRD621 DAZ613:DAZ621 DKV613:DKV621 DUR613:DUR621 EEN613:EEN621 EOJ613:EOJ621 EYF613:EYF621 FIB613:FIB621 FRX613:FRX621 GBT613:GBT621 GLP613:GLP621 GVL613:GVL621 HFH613:HFH621 HPD613:HPD621 HYZ613:HYZ621 IIV613:IIV621 ISR613:ISR621 JCN613:JCN621 JMJ613:JMJ621 JWF613:JWF621 KGB613:KGB621 KPX613:KPX621 KZT613:KZT621 LJP613:LJP621 LTL613:LTL621 MDH613:MDH621 MND613:MND621 MWZ613:MWZ621 NGV613:NGV621 NQR613:NQR621 OAN613:OAN621 OKJ613:OKJ621 OUF613:OUF621 PEB613:PEB621 PNX613:PNX621 PXT613:PXT621 QHP613:QHP621 QRL613:QRL621 RBH613:RBH621 RLD613:RLD621 RUZ613:RUZ621 SEV613:SEV621 SOR613:SOR621 SEV623:SEV661">
      <formula1>0</formula1>
      <formula2>20</formula2>
    </dataValidation>
    <dataValidation type="decimal" operator="greaterThanOrEqual" allowBlank="1" showErrorMessage="1" errorTitle="Nabavna vrednost" error="celo število!" sqref="J299 JF299 TB299 ACX299 AMT299 AWP299 BGL299 BQH299 CAD299 CJZ299 CTV299 DDR299 DNN299 DXJ299 EHF299 ERB299 FAX299 FKT299 FUP299 GEL299 GOH299 GYD299 HHZ299 HRV299 IBR299 ILN299 IVJ299 JFF299 JPB299 JYX299 KIT299 KSP299 LCL299 LMH299 LWD299 MFZ299 MPV299 MZR299 NJN299 NTJ299 ODF299 ONB299 OWX299 PGT299 PQP299 QAL299 QKH299 QUD299 RDZ299 RNV299 RXR299 SHN299 SRJ299 TBF299 TLB299 TUX299 UET299 UOP299 UYL299 VIH299 VSD299 WBZ299 WLV299 WVR299">
      <formula1>0</formula1>
      <formula2>0</formula2>
    </dataValidation>
    <dataValidation type="whole" allowBlank="1" showErrorMessage="1" errorTitle="Letna stopnja izkoriščenosti" error="odstotek (celoštevilska vrednost)" sqref="WVN290:WVN292 WLR290:WLR292 WBV290:WBV292 VRZ290:VRZ292 VID290:VID292 UYH290:UYH292 UOL290:UOL292 UEP290:UEP292 TUT290:TUT292 TKX290:TKX292 TBB290:TBB292 SRF290:SRF292 SHJ290:SHJ292 RXN290:RXN292 RNR290:RNR292 RDV290:RDV292 QTZ290:QTZ292 QKD290:QKD292 QAH290:QAH292 PQL290:PQL292 PGP290:PGP292 OWT290:OWT292 OMX290:OMX292 ODB290:ODB292 NTF290:NTF292 NJJ290:NJJ292 MZN290:MZN292 MPR290:MPR292 MFV290:MFV292 LVZ290:LVZ292 LMD290:LMD292 LCH290:LCH292 KSL290:KSL292 KIP290:KIP292 JYT290:JYT292 JOX290:JOX292 JFB290:JFB292 IVF290:IVF292 ILJ290:ILJ292 IBN290:IBN292 HRR290:HRR292 HHV290:HHV292 GXZ290:GXZ292 GOD290:GOD292 GEH290:GEH292 FUL290:FUL292 FKP290:FKP292 FAT290:FAT292 EQX290:EQX292 EHB290:EHB292 DXF290:DXF292 DNJ290:DNJ292 DDN290:DDN292 CTR290:CTR292 CJV290:CJV292 BZZ290:BZZ292 BQD290:BQD292 BGH290:BGH292 AWL290:AWL292 AMP290:AMP292 ACT290:ACT292 SX290:SX292 JB290:JB292 V290:V299 JR293:JR299 TN293:TN299 ADJ293:ADJ299 ANF293:ANF299 AXB293:AXB299 BGX293:BGX299 BQT293:BQT299 CAP293:CAP299 CKL293:CKL299 CUH293:CUH299 DED293:DED299 DNZ293:DNZ299 DXV293:DXV299 EHR293:EHR299 ERN293:ERN299 FBJ293:FBJ299 FLF293:FLF299 FVB293:FVB299 GEX293:GEX299 GOT293:GOT299 GYP293:GYP299 HIL293:HIL299 HSH293:HSH299 ICD293:ICD299 ILZ293:ILZ299 IVV293:IVV299 JFR293:JFR299 JPN293:JPN299 JZJ293:JZJ299 KJF293:KJF299 KTB293:KTB299 LCX293:LCX299 LMT293:LMT299 LWP293:LWP299 MGL293:MGL299 MQH293:MQH299 NAD293:NAD299 NJZ293:NJZ299 NTV293:NTV299 ODR293:ODR299 ONN293:ONN299 OXJ293:OXJ299 PHF293:PHF299 PRB293:PRB299 QAX293:QAX299 QKT293:QKT299 QUP293:QUP299 REL293:REL299 ROH293:ROH299 RYD293:RYD299 SHZ293:SHZ299 SRV293:SRV299 TBR293:TBR299 TLN293:TLN299 TVJ293:TVJ299 UFF293:UFF299 UPB293:UPB299 UYX293:UYX299 VIT293:VIT299 VSP293:VSP299 WCL293:WCL299 WMH293:WMH299 WWD293:WWD299">
      <formula1>0</formula1>
      <formula2>100</formula2>
    </dataValidation>
    <dataValidation type="decimal" errorStyle="warning" allowBlank="1" showErrorMessage="1" errorTitle="Cena" error="mora biti enaka ali manjša od lastne cene" sqref="WVI290:WVI292 WLM290:WLM292 WBQ290:WBQ292 VRU290:VRU292 VHY290:VHY292 UYC290:UYC292 UOG290:UOG292 UEK290:UEK292 TUO290:TUO292 TKS290:TKS292 TAW290:TAW292 SRA290:SRA292 SHE290:SHE292 RXI290:RXI292 RNM290:RNM292 RDQ290:RDQ292 QTU290:QTU292 QJY290:QJY292 QAC290:QAC292 PQG290:PQG292 PGK290:PGK292 OWO290:OWO292 OMS290:OMS292 OCW290:OCW292 NTA290:NTA292 NJE290:NJE292 MZI290:MZI292 MPM290:MPM292 MFQ290:MFQ292 LVU290:LVU292 LLY290:LLY292 LCC290:LCC292 KSG290:KSG292 KIK290:KIK292 JYO290:JYO292 JOS290:JOS292 JEW290:JEW292 IVA290:IVA292 ILE290:ILE292 IBI290:IBI292 HRM290:HRM292 HHQ290:HHQ292 GXU290:GXU292 GNY290:GNY292 GEC290:GEC292 FUG290:FUG292 FKK290:FKK292 FAO290:FAO292 EQS290:EQS292 EGW290:EGW292 DXA290:DXA292 DNE290:DNE292 DDI290:DDI292 CTM290:CTM292 CJQ290:CJQ292 BZU290:BZU292 BPY290:BPY292 BGC290:BGC292 AWG290:AWG292 AMK290:AMK292 ACO290:ACO292 SS290:SS292 IW290:IW292 Q290:Q299 JM293:JM299 TI293:TI299 ADE293:ADE299 ANA293:ANA299 AWW293:AWW299 BGS293:BGS299 BQO293:BQO299 CAK293:CAK299 CKG293:CKG299 CUC293:CUC299 DDY293:DDY299 DNU293:DNU299 DXQ293:DXQ299 EHM293:EHM299 ERI293:ERI299 FBE293:FBE299 FLA293:FLA299 FUW293:FUW299 GES293:GES299 GOO293:GOO299 GYK293:GYK299 HIG293:HIG299 HSC293:HSC299 IBY293:IBY299 ILU293:ILU299 IVQ293:IVQ299 JFM293:JFM299 JPI293:JPI299 JZE293:JZE299 KJA293:KJA299 KSW293:KSW299 LCS293:LCS299 LMO293:LMO299 LWK293:LWK299 MGG293:MGG299 MQC293:MQC299 MZY293:MZY299 NJU293:NJU299 NTQ293:NTQ299 ODM293:ODM299 ONI293:ONI299 OXE293:OXE299 PHA293:PHA299 PQW293:PQW299 QAS293:QAS299 QKO293:QKO299 QUK293:QUK299 REG293:REG299 ROC293:ROC299 RXY293:RXY299 SHU293:SHU299 SRQ293:SRQ299 TBM293:TBM299 TLI293:TLI299 TVE293:TVE299 UFA293:UFA299 UOW293:UOW299 UYS293:UYS299 VIO293:VIO299 VSK293:VSK299 WCG293:WCG299 WMC293:WMC299 WVY293:WVY299">
      <formula1>0</formula1>
      <formula2>U290</formula2>
    </dataValidation>
  </dataValidations>
  <hyperlinks>
    <hyperlink ref="X84" r:id="rId1" display="www.ki.si"/>
    <hyperlink ref="X85" r:id="rId2" display="www.ki.si"/>
    <hyperlink ref="X94" r:id="rId3" display="www.ki.si"/>
    <hyperlink ref="X95" r:id="rId4" display="www.ki.si"/>
    <hyperlink ref="X42" r:id="rId5"/>
    <hyperlink ref="X73" r:id="rId6"/>
    <hyperlink ref="X90" r:id="rId7"/>
    <hyperlink ref="X91" r:id="rId8"/>
    <hyperlink ref="X48" r:id="rId9"/>
    <hyperlink ref="X49" r:id="rId10"/>
    <hyperlink ref="X63" r:id="rId11"/>
    <hyperlink ref="X64" r:id="rId12"/>
    <hyperlink ref="X96" r:id="rId13"/>
    <hyperlink ref="X97" r:id="rId14"/>
    <hyperlink ref="X98" r:id="rId15"/>
    <hyperlink ref="X86" r:id="rId16"/>
    <hyperlink ref="X87" r:id="rId17"/>
    <hyperlink ref="X74:X76" r:id="rId18" display="https://www.ki.si/odseki/d12-odsek-za-sintezno-biologijo-in-imunologijo/oprema/"/>
    <hyperlink ref="X42:X43" r:id="rId19" display="https://www.ki.si/odseki/d12-odsek-za-sintezno-biologijo-in-imunologijo/oprema/"/>
    <hyperlink ref="X47" r:id="rId20"/>
    <hyperlink ref="X93" r:id="rId21"/>
    <hyperlink ref="X74" r:id="rId22"/>
    <hyperlink ref="X75" r:id="rId23"/>
    <hyperlink ref="X76" r:id="rId24"/>
    <hyperlink ref="X77" r:id="rId25"/>
    <hyperlink ref="X78" r:id="rId26"/>
    <hyperlink ref="X79" r:id="rId27"/>
    <hyperlink ref="X80" r:id="rId28"/>
    <hyperlink ref="X81" r:id="rId29"/>
    <hyperlink ref="X59:X61" r:id="rId30" display="https://www.ki.si/departments/d06-department-of-food-chemistry/equipment/"/>
    <hyperlink ref="X50" r:id="rId31"/>
    <hyperlink ref="X88" r:id="rId32"/>
    <hyperlink ref="X51" r:id="rId33"/>
    <hyperlink ref="X56" r:id="rId34"/>
    <hyperlink ref="X57" r:id="rId35" display="www.ki.si"/>
    <hyperlink ref="X61" r:id="rId36"/>
    <hyperlink ref="X60" r:id="rId37"/>
    <hyperlink ref="X62" r:id="rId38"/>
    <hyperlink ref="X65" r:id="rId39"/>
    <hyperlink ref="X66" r:id="rId40"/>
    <hyperlink ref="X55" r:id="rId41"/>
    <hyperlink ref="X54" r:id="rId42"/>
    <hyperlink ref="X59:X60" r:id="rId43" display="https://www.ki.si/departments/d06-department-of-food-chemistry/equipment/"/>
    <hyperlink ref="X53" r:id="rId44"/>
    <hyperlink ref="X43" r:id="rId45"/>
    <hyperlink ref="X44" r:id="rId46"/>
    <hyperlink ref="X45" r:id="rId47"/>
    <hyperlink ref="X67" r:id="rId48"/>
    <hyperlink ref="X68" r:id="rId49"/>
    <hyperlink ref="X69" r:id="rId50"/>
    <hyperlink ref="X75:X76" r:id="rId51" display="https://www.ki.si/odseki/d12-odsek-za-sintezno-biologijo-in-imunologijo/oprema/"/>
    <hyperlink ref="X72" r:id="rId52"/>
    <hyperlink ref="X52" r:id="rId53"/>
    <hyperlink ref="X46" r:id="rId54"/>
    <hyperlink ref="X89" r:id="rId55"/>
    <hyperlink ref="X240" r:id="rId56"/>
    <hyperlink ref="X241:X271" r:id="rId57" display="https://www.imt.si/organizacijske-enote/infrastrukturna-organizacijska-enota"/>
    <hyperlink ref="X783" r:id="rId58"/>
    <hyperlink ref="X488" r:id="rId59"/>
    <hyperlink ref="X489" r:id="rId60"/>
    <hyperlink ref="X666" r:id="rId61"/>
    <hyperlink ref="X782" r:id="rId62"/>
    <hyperlink ref="X779" r:id="rId63"/>
    <hyperlink ref="X117" r:id="rId64"/>
    <hyperlink ref="X128" r:id="rId65"/>
    <hyperlink ref="X119" r:id="rId66"/>
    <hyperlink ref="X120" r:id="rId67"/>
    <hyperlink ref="X118" r:id="rId68"/>
    <hyperlink ref="X99" r:id="rId69"/>
    <hyperlink ref="X100" r:id="rId70"/>
    <hyperlink ref="X102" r:id="rId71"/>
    <hyperlink ref="X104" r:id="rId72"/>
    <hyperlink ref="X105" r:id="rId73"/>
    <hyperlink ref="X106" r:id="rId74"/>
    <hyperlink ref="X108" r:id="rId75"/>
    <hyperlink ref="X109" r:id="rId76"/>
    <hyperlink ref="X110" r:id="rId77"/>
    <hyperlink ref="X111" r:id="rId78"/>
    <hyperlink ref="X112" r:id="rId79"/>
    <hyperlink ref="X113" r:id="rId80"/>
    <hyperlink ref="X103" r:id="rId81"/>
    <hyperlink ref="X502" r:id="rId82"/>
    <hyperlink ref="X503:X510" r:id="rId83" display="http://is.zrc-sazu.si/oprema "/>
    <hyperlink ref="X509" r:id="rId84"/>
    <hyperlink ref="X508" r:id="rId85"/>
    <hyperlink ref="X507" r:id="rId86"/>
    <hyperlink ref="X510" r:id="rId87"/>
    <hyperlink ref="X503" r:id="rId88"/>
    <hyperlink ref="X511" r:id="rId89"/>
    <hyperlink ref="X557" r:id="rId90"/>
    <hyperlink ref="X559" r:id="rId91"/>
    <hyperlink ref="X563" r:id="rId92"/>
    <hyperlink ref="X573" r:id="rId93"/>
    <hyperlink ref="X581" r:id="rId94"/>
    <hyperlink ref="X589" r:id="rId95"/>
    <hyperlink ref="X455" r:id="rId96"/>
    <hyperlink ref="X454" r:id="rId97"/>
    <hyperlink ref="X453" r:id="rId98"/>
    <hyperlink ref="X452" r:id="rId99"/>
    <hyperlink ref="X451" r:id="rId100"/>
    <hyperlink ref="X450" r:id="rId101"/>
    <hyperlink ref="X449" r:id="rId102"/>
    <hyperlink ref="X448" r:id="rId103"/>
    <hyperlink ref="X447" r:id="rId104"/>
    <hyperlink ref="X446" r:id="rId105"/>
    <hyperlink ref="X445" r:id="rId106"/>
    <hyperlink ref="X444" r:id="rId107"/>
    <hyperlink ref="X443" r:id="rId108"/>
    <hyperlink ref="X442" r:id="rId109"/>
    <hyperlink ref="X456" r:id="rId110"/>
    <hyperlink ref="X457" r:id="rId111"/>
    <hyperlink ref="X434" r:id="rId112"/>
    <hyperlink ref="X433" r:id="rId113"/>
    <hyperlink ref="X432" r:id="rId114"/>
    <hyperlink ref="X431" r:id="rId115" display="http://www.bf.uni-lj.si/index.php?eID=dumpFile&amp;t=f&amp;f=22132&amp;token=41bb9230cd7a705774b6efbb5c9a33786e76d269"/>
    <hyperlink ref="X481" r:id="rId116"/>
    <hyperlink ref="X480" display="http://www.bf.uni-lj.si/index.php?eID=tx_nawsecuredl&amp;u=0&amp;g=0&amp;t=1551861954&amp;hash=a45c6ea4a061792614b85adf588408080e91a467&amp;file=fileadmin/datoteke/znanstveno_in_mednarodno/raziskovalno/Raziskovalna_oprema/HPLC_Thermo_UltiMate__sistem_tekocinske_kromatografij"/>
    <hyperlink ref="X484" r:id="rId117"/>
    <hyperlink ref="X436" r:id="rId118"/>
    <hyperlink ref="X437" r:id="rId119"/>
    <hyperlink ref="X435" r:id="rId120"/>
    <hyperlink ref="X438" r:id="rId121"/>
    <hyperlink ref="X439" r:id="rId122"/>
    <hyperlink ref="X440" r:id="rId123"/>
    <hyperlink ref="X441" r:id="rId124"/>
    <hyperlink ref="X458" r:id="rId125"/>
    <hyperlink ref="X459" r:id="rId126"/>
    <hyperlink ref="X460" r:id="rId127"/>
    <hyperlink ref="X462" r:id="rId128"/>
    <hyperlink ref="X461" r:id="rId129"/>
    <hyperlink ref="X463" r:id="rId130"/>
    <hyperlink ref="X792" r:id="rId131"/>
    <hyperlink ref="X800" r:id="rId132"/>
    <hyperlink ref="X820" r:id="rId133"/>
    <hyperlink ref="X793" r:id="rId134"/>
    <hyperlink ref="X794" r:id="rId135"/>
    <hyperlink ref="X817" r:id="rId136"/>
    <hyperlink ref="X801" r:id="rId137"/>
    <hyperlink ref="X806" r:id="rId138"/>
    <hyperlink ref="X804" r:id="rId139"/>
    <hyperlink ref="X805" r:id="rId140"/>
    <hyperlink ref="X803" r:id="rId141"/>
    <hyperlink ref="X808" r:id="rId142"/>
    <hyperlink ref="X810" r:id="rId143"/>
    <hyperlink ref="X813" r:id="rId144"/>
    <hyperlink ref="X814" r:id="rId145"/>
    <hyperlink ref="X802" r:id="rId146"/>
    <hyperlink ref="X807" r:id="rId147"/>
    <hyperlink ref="X818" r:id="rId148"/>
    <hyperlink ref="X819" r:id="rId149"/>
    <hyperlink ref="X821" r:id="rId150"/>
    <hyperlink ref="X822" r:id="rId151"/>
    <hyperlink ref="X827" r:id="rId152"/>
    <hyperlink ref="X828" r:id="rId153"/>
    <hyperlink ref="X829" r:id="rId154"/>
    <hyperlink ref="X811" r:id="rId155"/>
    <hyperlink ref="X812" r:id="rId156"/>
    <hyperlink ref="X809" r:id="rId157"/>
    <hyperlink ref="X823" r:id="rId158"/>
    <hyperlink ref="X824" r:id="rId159"/>
    <hyperlink ref="X826" r:id="rId160"/>
    <hyperlink ref="X825" r:id="rId161"/>
    <hyperlink ref="X795" r:id="rId162"/>
    <hyperlink ref="X796" r:id="rId163"/>
    <hyperlink ref="X797" r:id="rId164"/>
    <hyperlink ref="X798" r:id="rId165"/>
    <hyperlink ref="X799" r:id="rId166"/>
    <hyperlink ref="X832" r:id="rId167"/>
    <hyperlink ref="X837" r:id="rId168"/>
    <hyperlink ref="X835" r:id="rId169"/>
    <hyperlink ref="X836" r:id="rId170"/>
    <hyperlink ref="X830" r:id="rId171"/>
    <hyperlink ref="X831" r:id="rId172"/>
    <hyperlink ref="X833" r:id="rId173"/>
    <hyperlink ref="X834" r:id="rId174"/>
    <hyperlink ref="X816" r:id="rId175"/>
    <hyperlink ref="X815" r:id="rId176"/>
    <hyperlink ref="X613" r:id="rId177"/>
    <hyperlink ref="X614:X653" r:id="rId178" display="http://www.fs.um.si/raziskovanje/raziskovalna-oprema/"/>
    <hyperlink ref="X622" r:id="rId179"/>
    <hyperlink ref="X785" r:id="rId180"/>
    <hyperlink ref="X786" r:id="rId181"/>
    <hyperlink ref="X493" r:id="rId182"/>
    <hyperlink ref="X492" r:id="rId183"/>
    <hyperlink ref="X491" r:id="rId184"/>
    <hyperlink ref="X789" r:id="rId185"/>
    <hyperlink ref="X948" r:id="rId186"/>
    <hyperlink ref="X574" r:id="rId187"/>
    <hyperlink ref="X478" r:id="rId188"/>
    <hyperlink ref="X483" display="http://www.bf.uni-lj.si/index.php?eID=tx_nawsecuredl&amp;u=0&amp;g=0&amp;t=1551823187&amp;hash=c835926fa6bd157afc0f5db86a663f849d06d68e&amp;file=fileadmin/datoteke/znanstveno_in_mednarodno/raziskovalno/Raziskovalna_oprema/Digitalni_mikroskop_za_analizo_povrsin_lesa_in_lignoc"/>
    <hyperlink ref="X479" r:id="rId189"/>
    <hyperlink ref="X468" r:id="rId190"/>
    <hyperlink ref="X467" r:id="rId191"/>
    <hyperlink ref="X466" r:id="rId192"/>
    <hyperlink ref="X31" r:id="rId193" display="http://www.ki.si/odseki/l-09/oprema/"/>
    <hyperlink ref="X22" r:id="rId194" display="http://www.fkkt.uni-lj.si/sl/oddelki-in-katedre/oddelek-za-kemijsko-inzenirstvo-in-tehnisko-varnost/katedra-za-poklicno-procesno-in-pozarno-varnost/raziskovalna-oprema/"/>
    <hyperlink ref="X37" r:id="rId195"/>
    <hyperlink ref="X38" r:id="rId196"/>
    <hyperlink ref="X39" r:id="rId197" location="c1228"/>
    <hyperlink ref="X35" r:id="rId198" location="c397"/>
    <hyperlink ref="X36" r:id="rId199"/>
    <hyperlink ref="X130" r:id="rId200" display="https://www.ijs.si/ijsw/Znotraj hi%C5%A1e"/>
    <hyperlink ref="X131:X239" r:id="rId201" display="https://www.ijs.si/ijsw/Znotraj hi%C5%A1e"/>
    <hyperlink ref="X299" r:id="rId202"/>
    <hyperlink ref="X300" r:id="rId203"/>
    <hyperlink ref="L538" r:id="rId204" display="http://hpc.fs.uni-lj.si/sites/default/files/FS_HPC_cenik_24032011.pdf"/>
    <hyperlink ref="L539" r:id="rId205" display="http://hpc.fs.uni-lj.si/sites/default/files/FS_HPC_cenik_24032011.pdf"/>
    <hyperlink ref="X514" r:id="rId206"/>
    <hyperlink ref="X515" r:id="rId207"/>
    <hyperlink ref="X516" r:id="rId208"/>
    <hyperlink ref="X517" r:id="rId209"/>
    <hyperlink ref="X518" r:id="rId210"/>
    <hyperlink ref="X519" r:id="rId211"/>
    <hyperlink ref="X520" r:id="rId212"/>
    <hyperlink ref="X521" r:id="rId213"/>
    <hyperlink ref="X522" r:id="rId214"/>
    <hyperlink ref="X523" r:id="rId215"/>
    <hyperlink ref="X524" r:id="rId216"/>
    <hyperlink ref="X551" r:id="rId217"/>
    <hyperlink ref="X550" r:id="rId218"/>
    <hyperlink ref="X549" r:id="rId219"/>
    <hyperlink ref="X548" r:id="rId220"/>
    <hyperlink ref="X547" r:id="rId221"/>
    <hyperlink ref="X546" r:id="rId222"/>
    <hyperlink ref="X552" r:id="rId223"/>
    <hyperlink ref="X555" r:id="rId224"/>
    <hyperlink ref="X697" r:id="rId225"/>
    <hyperlink ref="X698" r:id="rId226"/>
    <hyperlink ref="X700" r:id="rId227"/>
    <hyperlink ref="X699" r:id="rId228"/>
    <hyperlink ref="X702" r:id="rId229"/>
    <hyperlink ref="X701" r:id="rId230"/>
    <hyperlink ref="X703" r:id="rId231"/>
    <hyperlink ref="X696" r:id="rId232"/>
    <hyperlink ref="X704" r:id="rId233"/>
    <hyperlink ref="X760" r:id="rId234"/>
    <hyperlink ref="X747:X759" r:id="rId235" display="http://www.ntf.uni-lj.si/ntf/raziskovanje/raziskovalno-delo/raziskovalna-oprema/"/>
    <hyperlink ref="X768" r:id="rId236"/>
    <hyperlink ref="X769" r:id="rId237"/>
  </hyperlinks>
  <pageMargins left="0.15748031496062992" right="0.15748031496062992" top="0.59055118110236227" bottom="0.59055118110236227" header="0" footer="0"/>
  <pageSetup paperSize="8" scale="50" fitToWidth="4" fitToHeight="2" orientation="landscape" r:id="rId238"/>
  <drawing r:id="rId239"/>
  <legacyDrawing r:id="rId2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20"/>
  <sheetViews>
    <sheetView showGridLines="0" workbookViewId="0">
      <pane ySplit="1" topLeftCell="A2" activePane="bottomLeft" state="frozen"/>
      <selection activeCell="A3" sqref="A3"/>
      <selection pane="bottomLeft" sqref="A1:B1"/>
    </sheetView>
  </sheetViews>
  <sheetFormatPr defaultColWidth="9.19921875" defaultRowHeight="12.75" x14ac:dyDescent="0.25"/>
  <cols>
    <col min="1" max="1" width="17" style="10" customWidth="1"/>
    <col min="2" max="2" width="87.5" style="9" customWidth="1"/>
    <col min="3" max="16384" width="9.19921875" style="8"/>
  </cols>
  <sheetData>
    <row r="1" spans="1:2" x14ac:dyDescent="0.25">
      <c r="A1" s="143" t="s">
        <v>452</v>
      </c>
      <c r="B1" s="143"/>
    </row>
    <row r="2" spans="1:2" ht="9" customHeight="1" x14ac:dyDescent="0.25">
      <c r="A2" s="11"/>
    </row>
    <row r="3" spans="1:2" ht="29.25" customHeight="1" x14ac:dyDescent="0.25">
      <c r="A3" s="22" t="s">
        <v>453</v>
      </c>
      <c r="B3" s="14" t="s">
        <v>649</v>
      </c>
    </row>
    <row r="4" spans="1:2" ht="8.4499999999999993" customHeight="1" x14ac:dyDescent="0.25">
      <c r="A4" s="21"/>
      <c r="B4" s="15"/>
    </row>
    <row r="5" spans="1:2" x14ac:dyDescent="0.25">
      <c r="A5" s="22" t="s">
        <v>455</v>
      </c>
      <c r="B5" s="16" t="s">
        <v>610</v>
      </c>
    </row>
    <row r="6" spans="1:2" x14ac:dyDescent="0.25">
      <c r="A6" s="21"/>
      <c r="B6" s="17" t="s">
        <v>611</v>
      </c>
    </row>
    <row r="7" spans="1:2" ht="14.3" customHeight="1" x14ac:dyDescent="0.25">
      <c r="A7" s="21"/>
      <c r="B7" s="18" t="s">
        <v>456</v>
      </c>
    </row>
    <row r="8" spans="1:2" ht="13.75" customHeight="1" x14ac:dyDescent="0.25">
      <c r="A8" s="21"/>
      <c r="B8" s="19" t="s">
        <v>612</v>
      </c>
    </row>
    <row r="9" spans="1:2" x14ac:dyDescent="0.25">
      <c r="A9" s="21"/>
      <c r="B9" s="18" t="s">
        <v>609</v>
      </c>
    </row>
    <row r="10" spans="1:2" x14ac:dyDescent="0.25">
      <c r="A10" s="21"/>
      <c r="B10" s="20" t="s">
        <v>613</v>
      </c>
    </row>
    <row r="11" spans="1:2" x14ac:dyDescent="0.25">
      <c r="A11" s="21"/>
      <c r="B11" s="20"/>
    </row>
    <row r="12" spans="1:2" x14ac:dyDescent="0.25">
      <c r="A12" s="22" t="s">
        <v>454</v>
      </c>
      <c r="B12" s="15" t="s">
        <v>614</v>
      </c>
    </row>
    <row r="13" spans="1:2" x14ac:dyDescent="0.25">
      <c r="A13" s="21"/>
      <c r="B13" s="15"/>
    </row>
    <row r="14" spans="1:2" ht="25.5" x14ac:dyDescent="0.25">
      <c r="A14" s="22" t="s">
        <v>457</v>
      </c>
      <c r="B14" s="15" t="s">
        <v>648</v>
      </c>
    </row>
    <row r="15" spans="1:2" x14ac:dyDescent="0.25">
      <c r="A15" s="21"/>
      <c r="B15" s="15"/>
    </row>
    <row r="16" spans="1:2" ht="25.5" x14ac:dyDescent="0.25">
      <c r="A16" s="22" t="s">
        <v>644</v>
      </c>
      <c r="B16" s="15" t="s">
        <v>615</v>
      </c>
    </row>
    <row r="17" spans="1:2" ht="25.5" x14ac:dyDescent="0.25">
      <c r="A17" s="21"/>
      <c r="B17" s="15" t="s">
        <v>617</v>
      </c>
    </row>
    <row r="18" spans="1:2" x14ac:dyDescent="0.25">
      <c r="A18" s="21"/>
      <c r="B18" s="16" t="s">
        <v>618</v>
      </c>
    </row>
    <row r="19" spans="1:2" x14ac:dyDescent="0.25">
      <c r="A19" s="21"/>
      <c r="B19" s="16"/>
    </row>
    <row r="20" spans="1:2" ht="25.5" x14ac:dyDescent="0.25">
      <c r="A20" s="22" t="s">
        <v>458</v>
      </c>
      <c r="B20" s="16" t="s">
        <v>616</v>
      </c>
    </row>
  </sheetData>
  <mergeCells count="1">
    <mergeCell ref="A1:B1"/>
  </mergeCells>
  <phoneticPr fontId="0" type="noConversion"/>
  <hyperlinks>
    <hyperlink ref="B7" r:id="rId1"/>
    <hyperlink ref="B9" r:id="rId2"/>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198"/>
  <sheetViews>
    <sheetView workbookViewId="0">
      <pane ySplit="1" topLeftCell="A2" activePane="bottomLeft" state="frozen"/>
      <selection activeCell="B36" sqref="B36"/>
      <selection pane="bottomLeft"/>
    </sheetView>
  </sheetViews>
  <sheetFormatPr defaultColWidth="9.19921875" defaultRowHeight="14.4" x14ac:dyDescent="0.3"/>
  <cols>
    <col min="1" max="1" width="3.19921875" style="1" bestFit="1" customWidth="1"/>
    <col min="2" max="2" width="18.69921875" style="1" customWidth="1"/>
    <col min="3" max="3" width="20" style="1" customWidth="1"/>
    <col min="4" max="4" width="3.5" style="1" bestFit="1" customWidth="1"/>
    <col min="5" max="6" width="26.5" style="1" customWidth="1"/>
    <col min="7" max="7" width="3.296875" style="1" bestFit="1" customWidth="1"/>
    <col min="8" max="8" width="31.296875" style="1" customWidth="1"/>
    <col min="9" max="9" width="33" style="1" customWidth="1"/>
    <col min="10" max="16384" width="9.19921875" style="1"/>
  </cols>
  <sheetData>
    <row r="1" spans="1:11" x14ac:dyDescent="0.3">
      <c r="A1" s="5" t="s">
        <v>238</v>
      </c>
      <c r="B1" s="5" t="s">
        <v>239</v>
      </c>
      <c r="C1" s="5" t="s">
        <v>237</v>
      </c>
      <c r="D1" s="5" t="s">
        <v>236</v>
      </c>
      <c r="E1" s="5" t="s">
        <v>240</v>
      </c>
      <c r="F1" s="5" t="s">
        <v>235</v>
      </c>
      <c r="G1" s="5" t="s">
        <v>234</v>
      </c>
      <c r="H1" s="5" t="s">
        <v>241</v>
      </c>
      <c r="I1" s="5" t="s">
        <v>233</v>
      </c>
      <c r="K1" s="7"/>
    </row>
    <row r="2" spans="1:11" x14ac:dyDescent="0.3">
      <c r="A2" s="4">
        <v>1</v>
      </c>
      <c r="B2" s="145" t="s">
        <v>242</v>
      </c>
      <c r="C2" s="145" t="s">
        <v>232</v>
      </c>
      <c r="D2" s="4">
        <v>1</v>
      </c>
      <c r="E2" s="1" t="s">
        <v>243</v>
      </c>
      <c r="F2" s="1" t="s">
        <v>231</v>
      </c>
      <c r="G2" s="4">
        <v>1</v>
      </c>
      <c r="H2" s="1" t="s">
        <v>244</v>
      </c>
      <c r="I2" s="1" t="s">
        <v>230</v>
      </c>
    </row>
    <row r="3" spans="1:11" x14ac:dyDescent="0.3">
      <c r="A3" s="4"/>
      <c r="B3" s="145"/>
      <c r="C3" s="145"/>
      <c r="D3" s="4"/>
      <c r="G3" s="4">
        <v>2</v>
      </c>
      <c r="H3" s="1" t="s">
        <v>245</v>
      </c>
      <c r="I3" s="1" t="s">
        <v>229</v>
      </c>
    </row>
    <row r="4" spans="1:11" x14ac:dyDescent="0.3">
      <c r="A4" s="4"/>
      <c r="D4" s="4"/>
      <c r="G4" s="4">
        <v>3</v>
      </c>
      <c r="H4" s="6" t="s">
        <v>246</v>
      </c>
      <c r="I4" s="1" t="s">
        <v>228</v>
      </c>
    </row>
    <row r="5" spans="1:11" x14ac:dyDescent="0.3">
      <c r="A5" s="4"/>
      <c r="D5" s="4"/>
      <c r="G5" s="4">
        <v>4</v>
      </c>
      <c r="H5" s="1" t="s">
        <v>247</v>
      </c>
      <c r="I5" s="1" t="s">
        <v>227</v>
      </c>
    </row>
    <row r="6" spans="1:11" x14ac:dyDescent="0.3">
      <c r="A6" s="4"/>
      <c r="D6" s="4"/>
      <c r="G6" s="4">
        <v>5</v>
      </c>
      <c r="H6" s="1" t="s">
        <v>248</v>
      </c>
      <c r="I6" s="1" t="s">
        <v>226</v>
      </c>
    </row>
    <row r="7" spans="1:11" x14ac:dyDescent="0.3">
      <c r="A7" s="4"/>
      <c r="D7" s="4"/>
      <c r="G7" s="4">
        <v>6</v>
      </c>
      <c r="H7" s="1" t="s">
        <v>249</v>
      </c>
      <c r="I7" s="1" t="s">
        <v>225</v>
      </c>
    </row>
    <row r="8" spans="1:11" x14ac:dyDescent="0.3">
      <c r="A8" s="4"/>
      <c r="D8" s="4"/>
      <c r="G8" s="4">
        <v>7</v>
      </c>
      <c r="H8" s="1" t="s">
        <v>250</v>
      </c>
      <c r="I8" s="1" t="s">
        <v>224</v>
      </c>
    </row>
    <row r="9" spans="1:11" x14ac:dyDescent="0.3">
      <c r="A9" s="4"/>
      <c r="D9" s="4">
        <v>2</v>
      </c>
      <c r="E9" s="1" t="s">
        <v>251</v>
      </c>
      <c r="F9" s="1" t="s">
        <v>223</v>
      </c>
      <c r="G9" s="4">
        <v>1</v>
      </c>
      <c r="H9" s="1" t="s">
        <v>252</v>
      </c>
      <c r="I9" s="1" t="s">
        <v>17</v>
      </c>
    </row>
    <row r="10" spans="1:11" x14ac:dyDescent="0.3">
      <c r="A10" s="4"/>
      <c r="D10" s="4"/>
      <c r="G10" s="4">
        <v>2</v>
      </c>
      <c r="H10" s="1" t="s">
        <v>253</v>
      </c>
      <c r="I10" s="1" t="s">
        <v>222</v>
      </c>
    </row>
    <row r="11" spans="1:11" x14ac:dyDescent="0.3">
      <c r="A11" s="4"/>
      <c r="D11" s="4"/>
      <c r="G11" s="4">
        <v>3</v>
      </c>
      <c r="H11" s="1" t="s">
        <v>254</v>
      </c>
      <c r="I11" s="1" t="s">
        <v>221</v>
      </c>
    </row>
    <row r="12" spans="1:11" x14ac:dyDescent="0.3">
      <c r="A12" s="4"/>
      <c r="D12" s="4"/>
      <c r="G12" s="4">
        <v>4</v>
      </c>
      <c r="H12" s="1" t="s">
        <v>255</v>
      </c>
      <c r="I12" s="1" t="s">
        <v>220</v>
      </c>
    </row>
    <row r="13" spans="1:11" x14ac:dyDescent="0.3">
      <c r="A13" s="4"/>
      <c r="D13" s="4">
        <v>3</v>
      </c>
      <c r="E13" s="1" t="s">
        <v>256</v>
      </c>
      <c r="F13" s="1" t="s">
        <v>219</v>
      </c>
      <c r="G13" s="4">
        <v>1</v>
      </c>
      <c r="H13" s="1" t="s">
        <v>257</v>
      </c>
      <c r="I13" s="1" t="s">
        <v>218</v>
      </c>
    </row>
    <row r="14" spans="1:11" x14ac:dyDescent="0.3">
      <c r="A14" s="4"/>
      <c r="D14" s="4"/>
      <c r="G14" s="4">
        <v>2</v>
      </c>
      <c r="H14" s="1" t="s">
        <v>258</v>
      </c>
      <c r="I14" s="1" t="s">
        <v>217</v>
      </c>
    </row>
    <row r="15" spans="1:11" x14ac:dyDescent="0.3">
      <c r="A15" s="4"/>
      <c r="D15" s="4"/>
      <c r="G15" s="4">
        <v>3</v>
      </c>
      <c r="H15" s="1" t="s">
        <v>85</v>
      </c>
      <c r="I15" s="1" t="s">
        <v>85</v>
      </c>
    </row>
    <row r="16" spans="1:11" x14ac:dyDescent="0.3">
      <c r="A16" s="4"/>
      <c r="D16" s="4"/>
      <c r="G16" s="4">
        <v>4</v>
      </c>
      <c r="H16" s="1" t="s">
        <v>259</v>
      </c>
      <c r="I16" s="1" t="s">
        <v>36</v>
      </c>
    </row>
    <row r="17" spans="1:9" x14ac:dyDescent="0.3">
      <c r="A17" s="4"/>
      <c r="D17" s="4"/>
      <c r="G17" s="4">
        <v>5</v>
      </c>
      <c r="H17" s="1" t="s">
        <v>260</v>
      </c>
      <c r="I17" s="1" t="s">
        <v>216</v>
      </c>
    </row>
    <row r="18" spans="1:9" x14ac:dyDescent="0.3">
      <c r="A18" s="4"/>
      <c r="D18" s="4">
        <v>4</v>
      </c>
      <c r="E18" s="1" t="s">
        <v>261</v>
      </c>
      <c r="F18" s="1" t="s">
        <v>215</v>
      </c>
      <c r="G18" s="4">
        <v>1</v>
      </c>
      <c r="H18" s="1" t="s">
        <v>262</v>
      </c>
      <c r="I18" s="1" t="s">
        <v>214</v>
      </c>
    </row>
    <row r="19" spans="1:9" x14ac:dyDescent="0.3">
      <c r="A19" s="4"/>
      <c r="D19" s="4"/>
      <c r="G19" s="4">
        <v>2</v>
      </c>
      <c r="H19" s="6" t="s">
        <v>263</v>
      </c>
      <c r="I19" s="1" t="s">
        <v>213</v>
      </c>
    </row>
    <row r="20" spans="1:9" x14ac:dyDescent="0.3">
      <c r="A20" s="4"/>
      <c r="D20" s="4"/>
      <c r="G20" s="4">
        <v>3</v>
      </c>
      <c r="H20" s="1" t="s">
        <v>264</v>
      </c>
      <c r="I20" s="1" t="s">
        <v>212</v>
      </c>
    </row>
    <row r="21" spans="1:9" x14ac:dyDescent="0.3">
      <c r="A21" s="4"/>
      <c r="D21" s="4"/>
      <c r="G21" s="4">
        <v>4</v>
      </c>
      <c r="H21" s="1" t="s">
        <v>265</v>
      </c>
      <c r="I21" s="1" t="s">
        <v>211</v>
      </c>
    </row>
    <row r="22" spans="1:9" x14ac:dyDescent="0.3">
      <c r="A22" s="4"/>
      <c r="D22" s="4">
        <v>5</v>
      </c>
      <c r="E22" s="1" t="s">
        <v>266</v>
      </c>
      <c r="F22" s="1" t="s">
        <v>210</v>
      </c>
      <c r="G22" s="4">
        <v>1</v>
      </c>
      <c r="H22" s="1" t="s">
        <v>267</v>
      </c>
      <c r="I22" s="1" t="s">
        <v>209</v>
      </c>
    </row>
    <row r="23" spans="1:9" x14ac:dyDescent="0.3">
      <c r="A23" s="4"/>
      <c r="D23" s="4"/>
      <c r="G23" s="4">
        <v>2</v>
      </c>
      <c r="H23" s="6" t="s">
        <v>268</v>
      </c>
      <c r="I23" s="1" t="s">
        <v>208</v>
      </c>
    </row>
    <row r="24" spans="1:9" x14ac:dyDescent="0.3">
      <c r="A24" s="4"/>
      <c r="D24" s="4"/>
      <c r="G24" s="4">
        <v>3</v>
      </c>
      <c r="H24" s="1" t="s">
        <v>269</v>
      </c>
      <c r="I24" s="1" t="s">
        <v>207</v>
      </c>
    </row>
    <row r="25" spans="1:9" x14ac:dyDescent="0.3">
      <c r="A25" s="4"/>
      <c r="D25" s="4">
        <v>6</v>
      </c>
      <c r="E25" s="1" t="s">
        <v>254</v>
      </c>
      <c r="F25" s="1" t="s">
        <v>84</v>
      </c>
      <c r="G25" s="4">
        <v>1</v>
      </c>
      <c r="H25" s="1" t="s">
        <v>270</v>
      </c>
      <c r="I25" s="1" t="s">
        <v>206</v>
      </c>
    </row>
    <row r="26" spans="1:9" x14ac:dyDescent="0.3">
      <c r="A26" s="4"/>
      <c r="D26" s="4"/>
      <c r="G26" s="4">
        <v>2</v>
      </c>
      <c r="H26" s="1" t="s">
        <v>205</v>
      </c>
      <c r="I26" s="1" t="s">
        <v>205</v>
      </c>
    </row>
    <row r="27" spans="1:9" x14ac:dyDescent="0.3">
      <c r="A27" s="4"/>
      <c r="D27" s="4">
        <v>7</v>
      </c>
      <c r="E27" s="1" t="s">
        <v>271</v>
      </c>
      <c r="F27" s="1" t="s">
        <v>204</v>
      </c>
      <c r="G27" s="4">
        <v>1</v>
      </c>
      <c r="H27" s="1" t="s">
        <v>272</v>
      </c>
      <c r="I27" s="1" t="s">
        <v>203</v>
      </c>
    </row>
    <row r="28" spans="1:9" x14ac:dyDescent="0.3">
      <c r="A28" s="4"/>
      <c r="D28" s="4"/>
      <c r="G28" s="4">
        <v>2</v>
      </c>
      <c r="H28" s="1" t="s">
        <v>273</v>
      </c>
      <c r="I28" s="1" t="s">
        <v>202</v>
      </c>
    </row>
    <row r="29" spans="1:9" x14ac:dyDescent="0.3">
      <c r="A29" s="4"/>
      <c r="D29" s="4"/>
      <c r="G29" s="4">
        <v>3</v>
      </c>
      <c r="H29" s="1" t="s">
        <v>274</v>
      </c>
      <c r="I29" s="1" t="s">
        <v>201</v>
      </c>
    </row>
    <row r="30" spans="1:9" x14ac:dyDescent="0.3">
      <c r="A30" s="4"/>
      <c r="D30" s="4"/>
      <c r="G30" s="4">
        <v>4</v>
      </c>
      <c r="H30" s="1" t="s">
        <v>275</v>
      </c>
      <c r="I30" s="1" t="s">
        <v>200</v>
      </c>
    </row>
    <row r="31" spans="1:9" x14ac:dyDescent="0.3">
      <c r="A31" s="4"/>
      <c r="D31" s="4"/>
      <c r="G31" s="4">
        <v>5</v>
      </c>
      <c r="H31" s="1" t="s">
        <v>276</v>
      </c>
      <c r="I31" s="1" t="s">
        <v>199</v>
      </c>
    </row>
    <row r="32" spans="1:9" x14ac:dyDescent="0.3">
      <c r="A32" s="4"/>
      <c r="D32" s="4"/>
      <c r="G32" s="4">
        <v>6</v>
      </c>
      <c r="H32" s="1" t="s">
        <v>277</v>
      </c>
      <c r="I32" s="1" t="s">
        <v>198</v>
      </c>
    </row>
    <row r="33" spans="1:9" x14ac:dyDescent="0.3">
      <c r="A33" s="4"/>
      <c r="D33" s="4">
        <v>8</v>
      </c>
      <c r="E33" s="1" t="s">
        <v>278</v>
      </c>
      <c r="F33" s="1" t="s">
        <v>137</v>
      </c>
      <c r="G33" s="4">
        <v>1</v>
      </c>
      <c r="H33" s="1" t="s">
        <v>279</v>
      </c>
      <c r="I33" s="1" t="s">
        <v>197</v>
      </c>
    </row>
    <row r="34" spans="1:9" x14ac:dyDescent="0.3">
      <c r="A34" s="4"/>
      <c r="D34" s="4"/>
      <c r="G34" s="4">
        <v>2</v>
      </c>
      <c r="H34" s="1" t="s">
        <v>196</v>
      </c>
      <c r="I34" s="1" t="s">
        <v>196</v>
      </c>
    </row>
    <row r="35" spans="1:9" x14ac:dyDescent="0.3">
      <c r="A35" s="4"/>
      <c r="D35" s="4"/>
      <c r="G35" s="4">
        <v>3</v>
      </c>
      <c r="H35" s="1" t="s">
        <v>280</v>
      </c>
      <c r="I35" s="1" t="s">
        <v>195</v>
      </c>
    </row>
    <row r="36" spans="1:9" x14ac:dyDescent="0.3">
      <c r="A36" s="4"/>
      <c r="D36" s="4">
        <v>9</v>
      </c>
      <c r="E36" s="1" t="s">
        <v>281</v>
      </c>
      <c r="F36" s="1" t="s">
        <v>194</v>
      </c>
      <c r="G36" s="4">
        <v>1</v>
      </c>
      <c r="H36" s="1" t="s">
        <v>282</v>
      </c>
      <c r="I36" s="1" t="s">
        <v>193</v>
      </c>
    </row>
    <row r="37" spans="1:9" x14ac:dyDescent="0.3">
      <c r="A37" s="3"/>
      <c r="B37" s="2"/>
      <c r="C37" s="2"/>
      <c r="D37" s="3"/>
      <c r="E37" s="2"/>
      <c r="F37" s="2"/>
      <c r="G37" s="3">
        <v>2</v>
      </c>
      <c r="H37" s="2" t="s">
        <v>283</v>
      </c>
      <c r="I37" s="2" t="s">
        <v>192</v>
      </c>
    </row>
    <row r="38" spans="1:9" x14ac:dyDescent="0.3">
      <c r="A38" s="4">
        <v>2</v>
      </c>
      <c r="B38" s="144" t="s">
        <v>284</v>
      </c>
      <c r="C38" s="144" t="s">
        <v>191</v>
      </c>
      <c r="D38" s="4">
        <v>1</v>
      </c>
      <c r="E38" s="1" t="s">
        <v>285</v>
      </c>
      <c r="F38" s="1" t="s">
        <v>190</v>
      </c>
      <c r="G38" s="4">
        <v>1</v>
      </c>
      <c r="H38" s="1" t="s">
        <v>286</v>
      </c>
      <c r="I38" s="1" t="s">
        <v>189</v>
      </c>
    </row>
    <row r="39" spans="1:9" x14ac:dyDescent="0.3">
      <c r="A39" s="4"/>
      <c r="B39" s="145"/>
      <c r="C39" s="145"/>
      <c r="D39" s="4"/>
      <c r="G39" s="4">
        <v>2</v>
      </c>
      <c r="H39" s="1" t="s">
        <v>287</v>
      </c>
      <c r="I39" s="1" t="s">
        <v>188</v>
      </c>
    </row>
    <row r="40" spans="1:9" x14ac:dyDescent="0.3">
      <c r="A40" s="4"/>
      <c r="D40" s="4"/>
      <c r="G40" s="4">
        <v>3</v>
      </c>
      <c r="H40" s="1" t="s">
        <v>288</v>
      </c>
      <c r="I40" s="1" t="s">
        <v>187</v>
      </c>
    </row>
    <row r="41" spans="1:9" x14ac:dyDescent="0.3">
      <c r="A41" s="4"/>
      <c r="D41" s="4"/>
      <c r="G41" s="4">
        <v>4</v>
      </c>
      <c r="H41" s="1" t="s">
        <v>289</v>
      </c>
      <c r="I41" s="1" t="s">
        <v>186</v>
      </c>
    </row>
    <row r="42" spans="1:9" x14ac:dyDescent="0.3">
      <c r="A42" s="4"/>
      <c r="D42" s="4">
        <v>2</v>
      </c>
      <c r="E42" s="1" t="s">
        <v>185</v>
      </c>
      <c r="F42" s="1" t="s">
        <v>185</v>
      </c>
      <c r="G42" s="4">
        <v>1</v>
      </c>
      <c r="H42" s="1" t="s">
        <v>290</v>
      </c>
      <c r="I42" s="1" t="s">
        <v>184</v>
      </c>
    </row>
    <row r="43" spans="1:9" x14ac:dyDescent="0.3">
      <c r="A43" s="4"/>
      <c r="D43" s="4"/>
      <c r="G43" s="4">
        <v>2</v>
      </c>
      <c r="H43" s="1" t="s">
        <v>291</v>
      </c>
      <c r="I43" s="1" t="s">
        <v>183</v>
      </c>
    </row>
    <row r="44" spans="1:9" x14ac:dyDescent="0.3">
      <c r="A44" s="4"/>
      <c r="D44" s="4">
        <v>3</v>
      </c>
      <c r="E44" s="1" t="s">
        <v>292</v>
      </c>
      <c r="F44" s="1" t="s">
        <v>182</v>
      </c>
      <c r="G44" s="4">
        <v>1</v>
      </c>
      <c r="H44" s="1" t="s">
        <v>293</v>
      </c>
      <c r="I44" s="1" t="s">
        <v>181</v>
      </c>
    </row>
    <row r="45" spans="1:9" x14ac:dyDescent="0.3">
      <c r="A45" s="4"/>
      <c r="D45" s="4"/>
      <c r="G45" s="4">
        <v>2</v>
      </c>
      <c r="H45" s="1" t="s">
        <v>294</v>
      </c>
      <c r="I45" s="1" t="s">
        <v>180</v>
      </c>
    </row>
    <row r="46" spans="1:9" x14ac:dyDescent="0.3">
      <c r="A46" s="4"/>
      <c r="D46" s="4"/>
      <c r="G46" s="4">
        <v>3</v>
      </c>
      <c r="H46" s="1" t="s">
        <v>295</v>
      </c>
      <c r="I46" s="1" t="s">
        <v>179</v>
      </c>
    </row>
    <row r="47" spans="1:9" x14ac:dyDescent="0.3">
      <c r="A47" s="4"/>
      <c r="D47" s="4"/>
      <c r="G47" s="4">
        <v>4</v>
      </c>
      <c r="H47" s="6" t="s">
        <v>296</v>
      </c>
      <c r="I47" s="1" t="s">
        <v>178</v>
      </c>
    </row>
    <row r="48" spans="1:9" x14ac:dyDescent="0.3">
      <c r="A48" s="4"/>
      <c r="D48" s="4"/>
      <c r="G48" s="4">
        <v>5</v>
      </c>
      <c r="H48" s="1" t="s">
        <v>297</v>
      </c>
      <c r="I48" s="1" t="s">
        <v>177</v>
      </c>
    </row>
    <row r="49" spans="1:9" x14ac:dyDescent="0.3">
      <c r="A49" s="4"/>
      <c r="D49" s="4"/>
      <c r="G49" s="4">
        <v>6</v>
      </c>
      <c r="H49" s="1" t="s">
        <v>298</v>
      </c>
      <c r="I49" s="1" t="s">
        <v>176</v>
      </c>
    </row>
    <row r="50" spans="1:9" x14ac:dyDescent="0.3">
      <c r="A50" s="4"/>
      <c r="D50" s="4">
        <v>4</v>
      </c>
      <c r="E50" s="1" t="s">
        <v>299</v>
      </c>
      <c r="F50" s="1" t="s">
        <v>175</v>
      </c>
      <c r="G50" s="4">
        <v>1</v>
      </c>
      <c r="H50" s="1" t="s">
        <v>300</v>
      </c>
      <c r="I50" s="1" t="s">
        <v>174</v>
      </c>
    </row>
    <row r="51" spans="1:9" x14ac:dyDescent="0.3">
      <c r="A51" s="4"/>
      <c r="D51" s="4"/>
      <c r="G51" s="4">
        <v>2</v>
      </c>
      <c r="H51" s="1" t="s">
        <v>301</v>
      </c>
      <c r="I51" s="1" t="s">
        <v>173</v>
      </c>
    </row>
    <row r="52" spans="1:9" x14ac:dyDescent="0.3">
      <c r="A52" s="4"/>
      <c r="D52" s="4"/>
      <c r="G52" s="4">
        <v>3</v>
      </c>
      <c r="H52" s="1" t="s">
        <v>302</v>
      </c>
      <c r="I52" s="1" t="s">
        <v>172</v>
      </c>
    </row>
    <row r="53" spans="1:9" x14ac:dyDescent="0.3">
      <c r="A53" s="4"/>
      <c r="D53" s="4"/>
      <c r="G53" s="4">
        <v>4</v>
      </c>
      <c r="H53" s="1" t="s">
        <v>303</v>
      </c>
      <c r="I53" s="1" t="s">
        <v>171</v>
      </c>
    </row>
    <row r="54" spans="1:9" x14ac:dyDescent="0.3">
      <c r="A54" s="4"/>
      <c r="D54" s="4">
        <v>5</v>
      </c>
      <c r="E54" s="1" t="s">
        <v>254</v>
      </c>
      <c r="F54" s="1" t="s">
        <v>84</v>
      </c>
      <c r="G54" s="4">
        <v>1</v>
      </c>
      <c r="H54" s="1" t="s">
        <v>304</v>
      </c>
      <c r="I54" s="1" t="s">
        <v>170</v>
      </c>
    </row>
    <row r="55" spans="1:9" x14ac:dyDescent="0.3">
      <c r="A55" s="4"/>
      <c r="D55" s="4"/>
      <c r="G55" s="4">
        <v>2</v>
      </c>
      <c r="H55" s="1" t="s">
        <v>169</v>
      </c>
      <c r="I55" s="1" t="s">
        <v>169</v>
      </c>
    </row>
    <row r="56" spans="1:9" x14ac:dyDescent="0.3">
      <c r="A56" s="4"/>
      <c r="D56" s="4"/>
      <c r="G56" s="4">
        <v>3</v>
      </c>
      <c r="H56" s="1" t="s">
        <v>305</v>
      </c>
      <c r="I56" s="1" t="s">
        <v>152</v>
      </c>
    </row>
    <row r="57" spans="1:9" x14ac:dyDescent="0.3">
      <c r="A57" s="4"/>
      <c r="D57" s="4"/>
      <c r="G57" s="4">
        <v>4</v>
      </c>
      <c r="H57" s="1" t="s">
        <v>306</v>
      </c>
      <c r="I57" s="1" t="s">
        <v>168</v>
      </c>
    </row>
    <row r="58" spans="1:9" x14ac:dyDescent="0.3">
      <c r="A58" s="4"/>
      <c r="D58" s="4"/>
      <c r="G58" s="4">
        <v>5</v>
      </c>
      <c r="H58" s="1" t="s">
        <v>307</v>
      </c>
      <c r="I58" s="1" t="s">
        <v>167</v>
      </c>
    </row>
    <row r="59" spans="1:9" x14ac:dyDescent="0.3">
      <c r="A59" s="4"/>
      <c r="D59" s="4"/>
      <c r="G59" s="4">
        <v>6</v>
      </c>
      <c r="H59" s="1" t="s">
        <v>308</v>
      </c>
      <c r="I59" s="1" t="s">
        <v>166</v>
      </c>
    </row>
    <row r="60" spans="1:9" x14ac:dyDescent="0.3">
      <c r="A60" s="3"/>
      <c r="B60" s="2"/>
      <c r="C60" s="2"/>
      <c r="D60" s="3"/>
      <c r="E60" s="2"/>
      <c r="F60" s="2"/>
      <c r="G60" s="3">
        <v>7</v>
      </c>
      <c r="H60" s="2" t="s">
        <v>309</v>
      </c>
      <c r="I60" s="2" t="s">
        <v>165</v>
      </c>
    </row>
    <row r="61" spans="1:9" x14ac:dyDescent="0.3">
      <c r="A61" s="4">
        <v>3</v>
      </c>
      <c r="B61" s="144" t="s">
        <v>310</v>
      </c>
      <c r="C61" s="144" t="s">
        <v>164</v>
      </c>
      <c r="D61" s="4">
        <v>1</v>
      </c>
      <c r="E61" s="1" t="s">
        <v>311</v>
      </c>
      <c r="F61" s="1" t="s">
        <v>163</v>
      </c>
      <c r="G61" s="4">
        <v>1</v>
      </c>
      <c r="H61" s="1" t="s">
        <v>162</v>
      </c>
      <c r="I61" s="1" t="s">
        <v>162</v>
      </c>
    </row>
    <row r="62" spans="1:9" x14ac:dyDescent="0.3">
      <c r="A62" s="4"/>
      <c r="B62" s="145"/>
      <c r="C62" s="145"/>
      <c r="D62" s="4"/>
      <c r="G62" s="4">
        <v>2</v>
      </c>
      <c r="H62" s="1" t="s">
        <v>305</v>
      </c>
      <c r="I62" s="1" t="s">
        <v>152</v>
      </c>
    </row>
    <row r="63" spans="1:9" x14ac:dyDescent="0.3">
      <c r="A63" s="4"/>
      <c r="D63" s="4"/>
      <c r="G63" s="4">
        <v>3</v>
      </c>
      <c r="H63" s="1" t="s">
        <v>312</v>
      </c>
      <c r="I63" s="1" t="s">
        <v>161</v>
      </c>
    </row>
    <row r="64" spans="1:9" x14ac:dyDescent="0.3">
      <c r="A64" s="4"/>
      <c r="D64" s="4"/>
      <c r="G64" s="4">
        <v>4</v>
      </c>
      <c r="H64" s="1" t="s">
        <v>252</v>
      </c>
      <c r="I64" s="1" t="s">
        <v>17</v>
      </c>
    </row>
    <row r="65" spans="1:9" x14ac:dyDescent="0.3">
      <c r="A65" s="4"/>
      <c r="D65" s="4"/>
      <c r="G65" s="4">
        <v>5</v>
      </c>
      <c r="H65" s="1" t="s">
        <v>160</v>
      </c>
      <c r="I65" s="1" t="s">
        <v>160</v>
      </c>
    </row>
    <row r="66" spans="1:9" x14ac:dyDescent="0.3">
      <c r="A66" s="4"/>
      <c r="D66" s="4"/>
      <c r="G66" s="4">
        <v>6</v>
      </c>
      <c r="H66" s="1" t="s">
        <v>313</v>
      </c>
      <c r="I66" s="1" t="s">
        <v>159</v>
      </c>
    </row>
    <row r="67" spans="1:9" x14ac:dyDescent="0.3">
      <c r="A67" s="4"/>
      <c r="D67" s="4"/>
      <c r="G67" s="4">
        <v>7</v>
      </c>
      <c r="H67" s="1" t="s">
        <v>314</v>
      </c>
      <c r="I67" s="1" t="s">
        <v>144</v>
      </c>
    </row>
    <row r="68" spans="1:9" x14ac:dyDescent="0.3">
      <c r="A68" s="4"/>
      <c r="D68" s="4"/>
      <c r="G68" s="4">
        <v>8</v>
      </c>
      <c r="H68" s="1" t="s">
        <v>315</v>
      </c>
      <c r="I68" s="1" t="s">
        <v>158</v>
      </c>
    </row>
    <row r="69" spans="1:9" x14ac:dyDescent="0.3">
      <c r="A69" s="4"/>
      <c r="D69" s="4">
        <v>2</v>
      </c>
      <c r="E69" s="1" t="s">
        <v>316</v>
      </c>
      <c r="F69" s="1" t="s">
        <v>157</v>
      </c>
      <c r="G69" s="4">
        <v>1</v>
      </c>
      <c r="H69" s="1" t="s">
        <v>317</v>
      </c>
      <c r="I69" s="1" t="s">
        <v>156</v>
      </c>
    </row>
    <row r="70" spans="1:9" x14ac:dyDescent="0.3">
      <c r="A70" s="4"/>
      <c r="D70" s="4"/>
      <c r="G70" s="4">
        <v>2</v>
      </c>
      <c r="H70" s="1" t="s">
        <v>318</v>
      </c>
      <c r="I70" s="1" t="s">
        <v>128</v>
      </c>
    </row>
    <row r="71" spans="1:9" x14ac:dyDescent="0.3">
      <c r="A71" s="4"/>
      <c r="D71" s="4"/>
      <c r="G71" s="4">
        <v>3</v>
      </c>
      <c r="H71" s="1" t="s">
        <v>319</v>
      </c>
      <c r="I71" s="1" t="s">
        <v>155</v>
      </c>
    </row>
    <row r="72" spans="1:9" x14ac:dyDescent="0.3">
      <c r="A72" s="4"/>
      <c r="D72" s="4">
        <v>3</v>
      </c>
      <c r="E72" s="6" t="s">
        <v>320</v>
      </c>
      <c r="F72" s="1" t="s">
        <v>154</v>
      </c>
      <c r="G72" s="4">
        <v>1</v>
      </c>
      <c r="H72" s="1" t="s">
        <v>321</v>
      </c>
      <c r="I72" s="1" t="s">
        <v>153</v>
      </c>
    </row>
    <row r="73" spans="1:9" x14ac:dyDescent="0.3">
      <c r="A73" s="4"/>
      <c r="D73" s="4"/>
      <c r="G73" s="4">
        <v>2</v>
      </c>
      <c r="H73" s="1" t="s">
        <v>318</v>
      </c>
      <c r="I73" s="1" t="s">
        <v>128</v>
      </c>
    </row>
    <row r="74" spans="1:9" x14ac:dyDescent="0.3">
      <c r="A74" s="4"/>
      <c r="D74" s="4"/>
      <c r="G74" s="4">
        <v>3</v>
      </c>
      <c r="H74" s="1" t="s">
        <v>305</v>
      </c>
      <c r="I74" s="1" t="s">
        <v>152</v>
      </c>
    </row>
    <row r="75" spans="1:9" x14ac:dyDescent="0.3">
      <c r="A75" s="4"/>
      <c r="D75" s="4"/>
      <c r="G75" s="4">
        <v>4</v>
      </c>
      <c r="H75" s="1" t="s">
        <v>322</v>
      </c>
      <c r="I75" s="1" t="s">
        <v>56</v>
      </c>
    </row>
    <row r="76" spans="1:9" x14ac:dyDescent="0.3">
      <c r="A76" s="4"/>
      <c r="D76" s="4"/>
      <c r="G76" s="4">
        <v>5</v>
      </c>
      <c r="H76" s="1" t="s">
        <v>323</v>
      </c>
      <c r="I76" s="1" t="s">
        <v>151</v>
      </c>
    </row>
    <row r="77" spans="1:9" x14ac:dyDescent="0.3">
      <c r="A77" s="4"/>
      <c r="D77" s="4">
        <v>4</v>
      </c>
      <c r="E77" s="1" t="s">
        <v>324</v>
      </c>
      <c r="F77" s="1" t="s">
        <v>150</v>
      </c>
      <c r="G77" s="4">
        <v>1</v>
      </c>
      <c r="H77" s="1" t="s">
        <v>325</v>
      </c>
      <c r="I77" s="1" t="s">
        <v>149</v>
      </c>
    </row>
    <row r="78" spans="1:9" x14ac:dyDescent="0.3">
      <c r="A78" s="4"/>
      <c r="D78" s="4"/>
      <c r="G78" s="4">
        <v>2</v>
      </c>
      <c r="H78" s="1" t="s">
        <v>326</v>
      </c>
      <c r="I78" s="1" t="s">
        <v>148</v>
      </c>
    </row>
    <row r="79" spans="1:9" x14ac:dyDescent="0.3">
      <c r="A79" s="4"/>
      <c r="D79" s="4"/>
      <c r="G79" s="4">
        <v>3</v>
      </c>
      <c r="H79" s="1" t="s">
        <v>327</v>
      </c>
      <c r="I79" s="1" t="s">
        <v>139</v>
      </c>
    </row>
    <row r="80" spans="1:9" x14ac:dyDescent="0.3">
      <c r="A80" s="4"/>
      <c r="D80" s="4"/>
      <c r="G80" s="4">
        <v>4</v>
      </c>
      <c r="H80" s="1" t="s">
        <v>328</v>
      </c>
      <c r="I80" s="1" t="s">
        <v>147</v>
      </c>
    </row>
    <row r="81" spans="1:9" x14ac:dyDescent="0.3">
      <c r="A81" s="4"/>
      <c r="D81" s="4"/>
      <c r="G81" s="4">
        <v>5</v>
      </c>
      <c r="H81" s="1" t="s">
        <v>329</v>
      </c>
      <c r="I81" s="1" t="s">
        <v>146</v>
      </c>
    </row>
    <row r="82" spans="1:9" x14ac:dyDescent="0.3">
      <c r="A82" s="4"/>
      <c r="D82" s="4"/>
      <c r="G82" s="4">
        <v>6</v>
      </c>
      <c r="H82" s="1" t="s">
        <v>330</v>
      </c>
      <c r="I82" s="1" t="s">
        <v>145</v>
      </c>
    </row>
    <row r="83" spans="1:9" x14ac:dyDescent="0.3">
      <c r="A83" s="4"/>
      <c r="D83" s="4"/>
      <c r="G83" s="4">
        <v>7</v>
      </c>
      <c r="H83" s="1" t="s">
        <v>331</v>
      </c>
      <c r="I83" s="1" t="s">
        <v>144</v>
      </c>
    </row>
    <row r="84" spans="1:9" x14ac:dyDescent="0.3">
      <c r="A84" s="4"/>
      <c r="D84" s="4"/>
      <c r="G84" s="4">
        <v>8</v>
      </c>
      <c r="H84" s="1" t="s">
        <v>143</v>
      </c>
      <c r="I84" s="1" t="s">
        <v>143</v>
      </c>
    </row>
    <row r="85" spans="1:9" x14ac:dyDescent="0.3">
      <c r="A85" s="4"/>
      <c r="D85" s="4">
        <v>5</v>
      </c>
      <c r="E85" s="1" t="s">
        <v>332</v>
      </c>
      <c r="F85" s="1" t="s">
        <v>142</v>
      </c>
      <c r="G85" s="4">
        <v>1</v>
      </c>
      <c r="H85" s="1" t="s">
        <v>333</v>
      </c>
      <c r="I85" s="1" t="s">
        <v>141</v>
      </c>
    </row>
    <row r="86" spans="1:9" x14ac:dyDescent="0.3">
      <c r="A86" s="4"/>
      <c r="D86" s="4"/>
      <c r="G86" s="4">
        <v>2</v>
      </c>
      <c r="H86" s="1" t="s">
        <v>334</v>
      </c>
      <c r="I86" s="1" t="s">
        <v>140</v>
      </c>
    </row>
    <row r="87" spans="1:9" x14ac:dyDescent="0.3">
      <c r="A87" s="4"/>
      <c r="D87" s="4"/>
      <c r="G87" s="4">
        <v>3</v>
      </c>
      <c r="H87" s="1" t="s">
        <v>327</v>
      </c>
      <c r="I87" s="1" t="s">
        <v>139</v>
      </c>
    </row>
    <row r="88" spans="1:9" x14ac:dyDescent="0.3">
      <c r="A88" s="4"/>
      <c r="D88" s="4"/>
      <c r="G88" s="4">
        <v>4</v>
      </c>
      <c r="H88" s="1" t="s">
        <v>335</v>
      </c>
      <c r="I88" s="1" t="s">
        <v>138</v>
      </c>
    </row>
    <row r="89" spans="1:9" x14ac:dyDescent="0.3">
      <c r="A89" s="4"/>
      <c r="D89" s="4"/>
      <c r="G89" s="4">
        <v>5</v>
      </c>
      <c r="H89" s="1" t="s">
        <v>278</v>
      </c>
      <c r="I89" s="1" t="s">
        <v>137</v>
      </c>
    </row>
    <row r="90" spans="1:9" x14ac:dyDescent="0.3">
      <c r="A90" s="4"/>
      <c r="D90" s="4">
        <v>6</v>
      </c>
      <c r="E90" s="1" t="s">
        <v>336</v>
      </c>
      <c r="F90" s="1" t="s">
        <v>136</v>
      </c>
      <c r="G90" s="4">
        <v>1</v>
      </c>
      <c r="H90" s="1" t="s">
        <v>337</v>
      </c>
      <c r="I90" s="1" t="s">
        <v>135</v>
      </c>
    </row>
    <row r="91" spans="1:9" x14ac:dyDescent="0.3">
      <c r="A91" s="4"/>
      <c r="D91" s="4"/>
      <c r="G91" s="4">
        <v>2</v>
      </c>
      <c r="H91" s="1" t="s">
        <v>338</v>
      </c>
      <c r="I91" s="1" t="s">
        <v>134</v>
      </c>
    </row>
    <row r="92" spans="1:9" x14ac:dyDescent="0.3">
      <c r="A92" s="4"/>
      <c r="D92" s="4"/>
      <c r="G92" s="4">
        <v>3</v>
      </c>
      <c r="H92" s="1" t="s">
        <v>339</v>
      </c>
      <c r="I92" s="1" t="s">
        <v>133</v>
      </c>
    </row>
    <row r="93" spans="1:9" x14ac:dyDescent="0.3">
      <c r="A93" s="4"/>
      <c r="D93" s="4">
        <v>7</v>
      </c>
      <c r="E93" s="1" t="s">
        <v>340</v>
      </c>
      <c r="F93" s="1" t="s">
        <v>132</v>
      </c>
      <c r="G93" s="4">
        <v>1</v>
      </c>
      <c r="H93" s="1" t="s">
        <v>341</v>
      </c>
      <c r="I93" s="1" t="s">
        <v>131</v>
      </c>
    </row>
    <row r="94" spans="1:9" x14ac:dyDescent="0.3">
      <c r="A94" s="4"/>
      <c r="D94" s="4"/>
      <c r="G94" s="4">
        <v>2</v>
      </c>
      <c r="H94" s="1" t="s">
        <v>342</v>
      </c>
      <c r="I94" s="1" t="s">
        <v>130</v>
      </c>
    </row>
    <row r="95" spans="1:9" x14ac:dyDescent="0.3">
      <c r="A95" s="4"/>
      <c r="D95" s="4">
        <v>8</v>
      </c>
      <c r="E95" s="1" t="s">
        <v>343</v>
      </c>
      <c r="F95" s="1" t="s">
        <v>129</v>
      </c>
      <c r="G95" s="4">
        <v>1</v>
      </c>
      <c r="H95" s="1" t="s">
        <v>318</v>
      </c>
      <c r="I95" s="1" t="s">
        <v>128</v>
      </c>
    </row>
    <row r="96" spans="1:9" x14ac:dyDescent="0.3">
      <c r="A96" s="4"/>
      <c r="D96" s="4"/>
      <c r="G96" s="4">
        <v>2</v>
      </c>
      <c r="H96" s="1" t="s">
        <v>344</v>
      </c>
      <c r="I96" s="1" t="s">
        <v>127</v>
      </c>
    </row>
    <row r="97" spans="1:9" x14ac:dyDescent="0.3">
      <c r="A97" s="4"/>
      <c r="D97" s="4"/>
      <c r="G97" s="4">
        <v>3</v>
      </c>
      <c r="H97" s="1" t="s">
        <v>345</v>
      </c>
      <c r="I97" s="1" t="s">
        <v>126</v>
      </c>
    </row>
    <row r="98" spans="1:9" x14ac:dyDescent="0.3">
      <c r="A98" s="4"/>
      <c r="D98" s="4">
        <v>9</v>
      </c>
      <c r="E98" s="1" t="s">
        <v>346</v>
      </c>
      <c r="F98" s="1" t="s">
        <v>125</v>
      </c>
      <c r="G98" s="4">
        <v>1</v>
      </c>
      <c r="H98" s="1" t="s">
        <v>347</v>
      </c>
      <c r="I98" s="1" t="s">
        <v>124</v>
      </c>
    </row>
    <row r="99" spans="1:9" x14ac:dyDescent="0.3">
      <c r="A99" s="4"/>
      <c r="D99" s="4"/>
      <c r="G99" s="4">
        <v>2</v>
      </c>
      <c r="H99" s="1" t="s">
        <v>123</v>
      </c>
      <c r="I99" s="1" t="s">
        <v>123</v>
      </c>
    </row>
    <row r="100" spans="1:9" x14ac:dyDescent="0.3">
      <c r="A100" s="4"/>
      <c r="D100" s="4"/>
      <c r="G100" s="4">
        <v>3</v>
      </c>
      <c r="H100" s="1" t="s">
        <v>348</v>
      </c>
      <c r="I100" s="1" t="s">
        <v>122</v>
      </c>
    </row>
    <row r="101" spans="1:9" x14ac:dyDescent="0.3">
      <c r="A101" s="4"/>
      <c r="D101" s="4">
        <v>10</v>
      </c>
      <c r="E101" s="1" t="s">
        <v>349</v>
      </c>
      <c r="F101" s="1" t="s">
        <v>121</v>
      </c>
      <c r="G101" s="4">
        <v>1</v>
      </c>
      <c r="H101" s="1" t="s">
        <v>350</v>
      </c>
      <c r="I101" s="1" t="s">
        <v>120</v>
      </c>
    </row>
    <row r="102" spans="1:9" x14ac:dyDescent="0.3">
      <c r="A102" s="4"/>
      <c r="D102" s="4"/>
      <c r="G102" s="4">
        <v>2</v>
      </c>
      <c r="H102" s="1" t="s">
        <v>351</v>
      </c>
      <c r="I102" s="1" t="s">
        <v>119</v>
      </c>
    </row>
    <row r="103" spans="1:9" x14ac:dyDescent="0.3">
      <c r="A103" s="4"/>
      <c r="D103" s="4"/>
      <c r="G103" s="4">
        <v>3</v>
      </c>
      <c r="H103" s="6" t="s">
        <v>352</v>
      </c>
      <c r="I103" s="1" t="s">
        <v>118</v>
      </c>
    </row>
    <row r="104" spans="1:9" x14ac:dyDescent="0.3">
      <c r="A104" s="4"/>
      <c r="D104" s="4"/>
      <c r="G104" s="4">
        <v>4</v>
      </c>
      <c r="H104" s="1" t="s">
        <v>353</v>
      </c>
      <c r="I104" s="1" t="s">
        <v>117</v>
      </c>
    </row>
    <row r="105" spans="1:9" x14ac:dyDescent="0.3">
      <c r="A105" s="4"/>
      <c r="D105" s="4"/>
      <c r="G105" s="4">
        <v>5</v>
      </c>
      <c r="H105" s="1" t="s">
        <v>116</v>
      </c>
      <c r="I105" s="1" t="s">
        <v>116</v>
      </c>
    </row>
    <row r="106" spans="1:9" x14ac:dyDescent="0.3">
      <c r="A106" s="4"/>
      <c r="D106" s="4"/>
      <c r="G106" s="4">
        <v>6</v>
      </c>
      <c r="H106" s="1" t="s">
        <v>354</v>
      </c>
      <c r="I106" s="1" t="s">
        <v>115</v>
      </c>
    </row>
    <row r="107" spans="1:9" x14ac:dyDescent="0.3">
      <c r="A107" s="4"/>
      <c r="D107" s="4">
        <v>11</v>
      </c>
      <c r="E107" s="1" t="s">
        <v>355</v>
      </c>
      <c r="F107" s="1" t="s">
        <v>114</v>
      </c>
      <c r="G107" s="4">
        <v>1</v>
      </c>
      <c r="H107" s="1" t="s">
        <v>356</v>
      </c>
      <c r="I107" s="1" t="s">
        <v>113</v>
      </c>
    </row>
    <row r="108" spans="1:9" x14ac:dyDescent="0.3">
      <c r="A108" s="4"/>
      <c r="D108" s="4"/>
      <c r="G108" s="4">
        <v>2</v>
      </c>
      <c r="H108" s="1" t="s">
        <v>357</v>
      </c>
      <c r="I108" s="1" t="s">
        <v>112</v>
      </c>
    </row>
    <row r="109" spans="1:9" x14ac:dyDescent="0.3">
      <c r="A109" s="4"/>
      <c r="D109" s="4"/>
      <c r="G109" s="4">
        <v>3</v>
      </c>
      <c r="H109" s="1" t="s">
        <v>358</v>
      </c>
      <c r="I109" s="1" t="s">
        <v>111</v>
      </c>
    </row>
    <row r="110" spans="1:9" x14ac:dyDescent="0.3">
      <c r="A110" s="4"/>
      <c r="D110" s="4"/>
      <c r="G110" s="4">
        <v>4</v>
      </c>
      <c r="H110" s="1" t="s">
        <v>359</v>
      </c>
      <c r="I110" s="1" t="s">
        <v>54</v>
      </c>
    </row>
    <row r="111" spans="1:9" x14ac:dyDescent="0.3">
      <c r="A111" s="4"/>
      <c r="D111" s="4"/>
      <c r="G111" s="4">
        <v>5</v>
      </c>
      <c r="H111" s="1" t="s">
        <v>360</v>
      </c>
      <c r="I111" s="1" t="s">
        <v>110</v>
      </c>
    </row>
    <row r="112" spans="1:9" x14ac:dyDescent="0.3">
      <c r="A112" s="4"/>
      <c r="D112" s="4"/>
      <c r="G112" s="4">
        <v>6</v>
      </c>
      <c r="H112" s="1" t="s">
        <v>361</v>
      </c>
      <c r="I112" s="1" t="s">
        <v>109</v>
      </c>
    </row>
    <row r="113" spans="1:9" x14ac:dyDescent="0.3">
      <c r="A113" s="4"/>
      <c r="D113" s="4"/>
      <c r="G113" s="4">
        <v>7</v>
      </c>
      <c r="H113" s="1" t="s">
        <v>362</v>
      </c>
      <c r="I113" s="1" t="s">
        <v>66</v>
      </c>
    </row>
    <row r="114" spans="1:9" x14ac:dyDescent="0.3">
      <c r="A114" s="4"/>
      <c r="D114" s="4">
        <v>12</v>
      </c>
      <c r="E114" s="1" t="s">
        <v>363</v>
      </c>
      <c r="F114" s="1" t="s">
        <v>108</v>
      </c>
      <c r="G114" s="4">
        <v>1</v>
      </c>
      <c r="H114" s="1" t="s">
        <v>364</v>
      </c>
      <c r="I114" s="1" t="s">
        <v>107</v>
      </c>
    </row>
    <row r="115" spans="1:9" x14ac:dyDescent="0.3">
      <c r="A115" s="4"/>
      <c r="D115" s="4"/>
      <c r="G115" s="4">
        <v>2</v>
      </c>
      <c r="H115" s="1" t="s">
        <v>365</v>
      </c>
      <c r="I115" s="1" t="s">
        <v>106</v>
      </c>
    </row>
    <row r="116" spans="1:9" x14ac:dyDescent="0.3">
      <c r="A116" s="4"/>
      <c r="D116" s="4"/>
      <c r="G116" s="4">
        <v>3</v>
      </c>
      <c r="H116" s="1" t="s">
        <v>366</v>
      </c>
      <c r="I116" s="1" t="s">
        <v>105</v>
      </c>
    </row>
    <row r="117" spans="1:9" x14ac:dyDescent="0.3">
      <c r="A117" s="4"/>
      <c r="D117" s="4"/>
      <c r="G117" s="4">
        <v>4</v>
      </c>
      <c r="H117" s="1" t="s">
        <v>367</v>
      </c>
      <c r="I117" s="1" t="s">
        <v>104</v>
      </c>
    </row>
    <row r="118" spans="1:9" x14ac:dyDescent="0.3">
      <c r="A118" s="4"/>
      <c r="D118" s="4"/>
      <c r="G118" s="4">
        <v>5</v>
      </c>
      <c r="H118" s="1" t="s">
        <v>368</v>
      </c>
      <c r="I118" s="1" t="s">
        <v>103</v>
      </c>
    </row>
    <row r="119" spans="1:9" x14ac:dyDescent="0.3">
      <c r="A119" s="4"/>
      <c r="D119" s="4"/>
      <c r="G119" s="4">
        <v>6</v>
      </c>
      <c r="H119" s="6" t="s">
        <v>369</v>
      </c>
      <c r="I119" s="1" t="s">
        <v>81</v>
      </c>
    </row>
    <row r="120" spans="1:9" x14ac:dyDescent="0.3">
      <c r="A120" s="3"/>
      <c r="B120" s="2"/>
      <c r="C120" s="2"/>
      <c r="D120" s="3"/>
      <c r="E120" s="2"/>
      <c r="F120" s="2"/>
      <c r="G120" s="3">
        <v>7</v>
      </c>
      <c r="H120" s="2" t="s">
        <v>370</v>
      </c>
      <c r="I120" s="2" t="s">
        <v>102</v>
      </c>
    </row>
    <row r="121" spans="1:9" x14ac:dyDescent="0.3">
      <c r="A121" s="4">
        <v>4</v>
      </c>
      <c r="B121" s="144" t="s">
        <v>371</v>
      </c>
      <c r="C121" s="144" t="s">
        <v>645</v>
      </c>
      <c r="D121" s="4">
        <v>1</v>
      </c>
      <c r="E121" s="1" t="s">
        <v>372</v>
      </c>
      <c r="F121" s="1" t="s">
        <v>15</v>
      </c>
      <c r="G121" s="4">
        <v>1</v>
      </c>
      <c r="H121" s="1" t="s">
        <v>101</v>
      </c>
      <c r="I121" s="1" t="s">
        <v>101</v>
      </c>
    </row>
    <row r="122" spans="1:9" x14ac:dyDescent="0.3">
      <c r="A122" s="4"/>
      <c r="B122" s="145"/>
      <c r="C122" s="145"/>
      <c r="D122" s="4"/>
      <c r="G122" s="4">
        <v>2</v>
      </c>
      <c r="H122" s="1" t="s">
        <v>100</v>
      </c>
      <c r="I122" s="1" t="s">
        <v>100</v>
      </c>
    </row>
    <row r="123" spans="1:9" x14ac:dyDescent="0.3">
      <c r="A123" s="4"/>
      <c r="D123" s="4"/>
      <c r="G123" s="4">
        <v>3</v>
      </c>
      <c r="H123" s="1" t="s">
        <v>99</v>
      </c>
      <c r="I123" s="1" t="s">
        <v>99</v>
      </c>
    </row>
    <row r="124" spans="1:9" x14ac:dyDescent="0.3">
      <c r="A124" s="4"/>
      <c r="D124" s="4"/>
      <c r="G124" s="4">
        <v>4</v>
      </c>
      <c r="H124" s="1" t="s">
        <v>98</v>
      </c>
      <c r="I124" s="1" t="s">
        <v>98</v>
      </c>
    </row>
    <row r="125" spans="1:9" x14ac:dyDescent="0.3">
      <c r="A125" s="4"/>
      <c r="D125" s="4"/>
      <c r="G125" s="4">
        <v>5</v>
      </c>
      <c r="H125" s="1" t="s">
        <v>373</v>
      </c>
      <c r="I125" s="1" t="s">
        <v>97</v>
      </c>
    </row>
    <row r="126" spans="1:9" x14ac:dyDescent="0.3">
      <c r="A126" s="4"/>
      <c r="D126" s="4">
        <v>2</v>
      </c>
      <c r="E126" s="1" t="s">
        <v>374</v>
      </c>
      <c r="F126" s="1" t="s">
        <v>96</v>
      </c>
      <c r="G126" s="4">
        <v>1</v>
      </c>
      <c r="H126" s="1" t="s">
        <v>375</v>
      </c>
      <c r="I126" s="1" t="s">
        <v>95</v>
      </c>
    </row>
    <row r="127" spans="1:9" x14ac:dyDescent="0.3">
      <c r="A127" s="4"/>
      <c r="D127" s="4"/>
      <c r="G127" s="4">
        <v>2</v>
      </c>
      <c r="H127" s="1" t="s">
        <v>376</v>
      </c>
      <c r="I127" s="1" t="s">
        <v>94</v>
      </c>
    </row>
    <row r="128" spans="1:9" x14ac:dyDescent="0.3">
      <c r="A128" s="4"/>
      <c r="D128" s="4"/>
      <c r="G128" s="4">
        <v>3</v>
      </c>
      <c r="H128" s="1" t="s">
        <v>377</v>
      </c>
      <c r="I128" s="1" t="s">
        <v>93</v>
      </c>
    </row>
    <row r="129" spans="1:9" x14ac:dyDescent="0.3">
      <c r="A129" s="4"/>
      <c r="D129" s="4"/>
      <c r="G129" s="4">
        <v>4</v>
      </c>
      <c r="H129" s="1" t="s">
        <v>378</v>
      </c>
      <c r="I129" s="1" t="s">
        <v>92</v>
      </c>
    </row>
    <row r="130" spans="1:9" x14ac:dyDescent="0.3">
      <c r="A130" s="4"/>
      <c r="D130" s="4">
        <v>3</v>
      </c>
      <c r="E130" s="1" t="s">
        <v>379</v>
      </c>
      <c r="F130" s="1" t="s">
        <v>91</v>
      </c>
      <c r="G130" s="4">
        <v>1</v>
      </c>
      <c r="H130" s="1" t="s">
        <v>380</v>
      </c>
      <c r="I130" s="1" t="s">
        <v>90</v>
      </c>
    </row>
    <row r="131" spans="1:9" x14ac:dyDescent="0.3">
      <c r="A131" s="4"/>
      <c r="D131" s="4"/>
      <c r="G131" s="4">
        <v>2</v>
      </c>
      <c r="H131" s="1" t="s">
        <v>381</v>
      </c>
      <c r="I131" s="1" t="s">
        <v>89</v>
      </c>
    </row>
    <row r="132" spans="1:9" x14ac:dyDescent="0.3">
      <c r="A132" s="4"/>
      <c r="D132" s="4"/>
      <c r="G132" s="4">
        <v>3</v>
      </c>
      <c r="H132" s="1" t="s">
        <v>382</v>
      </c>
      <c r="I132" s="1" t="s">
        <v>88</v>
      </c>
    </row>
    <row r="133" spans="1:9" x14ac:dyDescent="0.3">
      <c r="A133" s="4"/>
      <c r="D133" s="4"/>
      <c r="G133" s="4">
        <v>4</v>
      </c>
      <c r="H133" s="1" t="s">
        <v>383</v>
      </c>
      <c r="I133" s="1" t="s">
        <v>87</v>
      </c>
    </row>
    <row r="134" spans="1:9" x14ac:dyDescent="0.3">
      <c r="A134" s="4"/>
      <c r="D134" s="4"/>
      <c r="G134" s="4">
        <v>5</v>
      </c>
      <c r="H134" s="6" t="s">
        <v>384</v>
      </c>
      <c r="I134" s="1" t="s">
        <v>86</v>
      </c>
    </row>
    <row r="135" spans="1:9" x14ac:dyDescent="0.3">
      <c r="A135" s="4"/>
      <c r="D135" s="4">
        <v>4</v>
      </c>
      <c r="E135" s="1" t="s">
        <v>85</v>
      </c>
      <c r="F135" s="1" t="s">
        <v>85</v>
      </c>
      <c r="G135" s="4">
        <v>1</v>
      </c>
      <c r="H135" s="1" t="s">
        <v>254</v>
      </c>
      <c r="I135" s="1" t="s">
        <v>84</v>
      </c>
    </row>
    <row r="136" spans="1:9" x14ac:dyDescent="0.3">
      <c r="A136" s="4"/>
      <c r="D136" s="4"/>
      <c r="G136" s="4">
        <v>2</v>
      </c>
      <c r="H136" s="1" t="s">
        <v>385</v>
      </c>
      <c r="I136" s="1" t="s">
        <v>83</v>
      </c>
    </row>
    <row r="137" spans="1:9" x14ac:dyDescent="0.3">
      <c r="A137" s="4"/>
      <c r="D137" s="4"/>
      <c r="G137" s="4">
        <v>3</v>
      </c>
      <c r="H137" s="1" t="s">
        <v>386</v>
      </c>
      <c r="I137" s="1" t="s">
        <v>82</v>
      </c>
    </row>
    <row r="138" spans="1:9" x14ac:dyDescent="0.3">
      <c r="A138" s="4"/>
      <c r="D138" s="4"/>
      <c r="G138" s="4">
        <v>4</v>
      </c>
      <c r="H138" s="6" t="s">
        <v>369</v>
      </c>
      <c r="I138" s="1" t="s">
        <v>81</v>
      </c>
    </row>
    <row r="139" spans="1:9" x14ac:dyDescent="0.3">
      <c r="A139" s="4"/>
      <c r="D139" s="4"/>
      <c r="G139" s="4">
        <v>5</v>
      </c>
      <c r="H139" s="1" t="s">
        <v>387</v>
      </c>
      <c r="I139" s="1" t="s">
        <v>80</v>
      </c>
    </row>
    <row r="140" spans="1:9" x14ac:dyDescent="0.3">
      <c r="A140" s="4"/>
      <c r="D140" s="4"/>
      <c r="G140" s="4">
        <v>6</v>
      </c>
      <c r="H140" s="1" t="s">
        <v>388</v>
      </c>
      <c r="I140" s="1" t="s">
        <v>79</v>
      </c>
    </row>
    <row r="141" spans="1:9" x14ac:dyDescent="0.3">
      <c r="A141" s="4"/>
      <c r="D141" s="4"/>
      <c r="G141" s="4">
        <v>7</v>
      </c>
      <c r="H141" s="1" t="s">
        <v>389</v>
      </c>
      <c r="I141" s="1" t="s">
        <v>78</v>
      </c>
    </row>
    <row r="142" spans="1:9" x14ac:dyDescent="0.3">
      <c r="A142" s="4"/>
      <c r="D142" s="4"/>
      <c r="G142" s="4">
        <v>8</v>
      </c>
      <c r="H142" s="1" t="s">
        <v>77</v>
      </c>
      <c r="I142" s="1" t="s">
        <v>77</v>
      </c>
    </row>
    <row r="143" spans="1:9" x14ac:dyDescent="0.3">
      <c r="A143" s="4"/>
      <c r="D143" s="4">
        <v>5</v>
      </c>
      <c r="E143" s="1" t="s">
        <v>252</v>
      </c>
      <c r="F143" s="1" t="s">
        <v>17</v>
      </c>
      <c r="G143" s="4">
        <v>1</v>
      </c>
      <c r="H143" s="1" t="s">
        <v>390</v>
      </c>
      <c r="I143" s="1" t="s">
        <v>76</v>
      </c>
    </row>
    <row r="144" spans="1:9" x14ac:dyDescent="0.3">
      <c r="A144" s="4"/>
      <c r="D144" s="4"/>
      <c r="G144" s="4">
        <v>2</v>
      </c>
      <c r="H144" s="1" t="s">
        <v>391</v>
      </c>
      <c r="I144" s="1" t="s">
        <v>75</v>
      </c>
    </row>
    <row r="145" spans="1:9" x14ac:dyDescent="0.3">
      <c r="A145" s="4"/>
      <c r="D145" s="4"/>
      <c r="G145" s="4">
        <v>3</v>
      </c>
      <c r="H145" s="1" t="s">
        <v>392</v>
      </c>
      <c r="I145" s="1" t="s">
        <v>74</v>
      </c>
    </row>
    <row r="146" spans="1:9" x14ac:dyDescent="0.3">
      <c r="A146" s="4"/>
      <c r="D146" s="4"/>
      <c r="G146" s="4">
        <v>4</v>
      </c>
      <c r="H146" s="1" t="s">
        <v>393</v>
      </c>
      <c r="I146" s="1" t="s">
        <v>73</v>
      </c>
    </row>
    <row r="147" spans="1:9" x14ac:dyDescent="0.3">
      <c r="A147" s="4"/>
      <c r="D147" s="4"/>
      <c r="G147" s="4">
        <v>5</v>
      </c>
      <c r="H147" s="6" t="s">
        <v>620</v>
      </c>
      <c r="I147" s="1" t="s">
        <v>72</v>
      </c>
    </row>
    <row r="148" spans="1:9" x14ac:dyDescent="0.3">
      <c r="A148" s="4"/>
      <c r="D148" s="4">
        <v>6</v>
      </c>
      <c r="E148" s="1" t="s">
        <v>394</v>
      </c>
      <c r="F148" s="1" t="s">
        <v>71</v>
      </c>
      <c r="G148" s="4">
        <v>1</v>
      </c>
      <c r="H148" s="6" t="s">
        <v>395</v>
      </c>
      <c r="I148" s="1" t="s">
        <v>70</v>
      </c>
    </row>
    <row r="149" spans="1:9" x14ac:dyDescent="0.3">
      <c r="A149" s="4"/>
      <c r="D149" s="4"/>
      <c r="G149" s="4">
        <v>2</v>
      </c>
      <c r="H149" s="1" t="s">
        <v>69</v>
      </c>
      <c r="I149" s="1" t="s">
        <v>69</v>
      </c>
    </row>
    <row r="150" spans="1:9" x14ac:dyDescent="0.3">
      <c r="A150" s="4"/>
      <c r="D150" s="4"/>
      <c r="G150" s="4">
        <v>3</v>
      </c>
      <c r="H150" s="1" t="s">
        <v>396</v>
      </c>
      <c r="I150" s="1" t="s">
        <v>68</v>
      </c>
    </row>
    <row r="151" spans="1:9" x14ac:dyDescent="0.3">
      <c r="A151" s="4"/>
      <c r="D151" s="4"/>
      <c r="G151" s="4">
        <v>4</v>
      </c>
      <c r="H151" s="1" t="s">
        <v>397</v>
      </c>
      <c r="I151" s="1" t="s">
        <v>67</v>
      </c>
    </row>
    <row r="152" spans="1:9" x14ac:dyDescent="0.3">
      <c r="A152" s="4"/>
      <c r="D152" s="4"/>
      <c r="G152" s="4">
        <v>5</v>
      </c>
      <c r="H152" s="1" t="s">
        <v>362</v>
      </c>
      <c r="I152" s="1" t="s">
        <v>66</v>
      </c>
    </row>
    <row r="153" spans="1:9" x14ac:dyDescent="0.3">
      <c r="A153" s="4"/>
      <c r="D153" s="4">
        <v>7</v>
      </c>
      <c r="E153" s="1" t="s">
        <v>398</v>
      </c>
      <c r="F153" s="1" t="s">
        <v>65</v>
      </c>
      <c r="G153" s="4">
        <v>1</v>
      </c>
      <c r="H153" s="1" t="s">
        <v>399</v>
      </c>
      <c r="I153" s="1" t="s">
        <v>64</v>
      </c>
    </row>
    <row r="154" spans="1:9" x14ac:dyDescent="0.3">
      <c r="A154" s="4"/>
      <c r="D154" s="4"/>
      <c r="G154" s="4">
        <v>2</v>
      </c>
      <c r="H154" s="1" t="s">
        <v>400</v>
      </c>
      <c r="I154" s="1" t="s">
        <v>63</v>
      </c>
    </row>
    <row r="155" spans="1:9" x14ac:dyDescent="0.3">
      <c r="A155" s="4"/>
      <c r="D155" s="4"/>
      <c r="G155" s="4">
        <v>3</v>
      </c>
      <c r="H155" s="1" t="s">
        <v>401</v>
      </c>
      <c r="I155" s="1" t="s">
        <v>62</v>
      </c>
    </row>
    <row r="156" spans="1:9" x14ac:dyDescent="0.3">
      <c r="A156" s="4"/>
      <c r="D156" s="4"/>
      <c r="G156" s="4">
        <v>4</v>
      </c>
      <c r="H156" s="1" t="s">
        <v>402</v>
      </c>
      <c r="I156" s="1" t="s">
        <v>61</v>
      </c>
    </row>
    <row r="157" spans="1:9" x14ac:dyDescent="0.3">
      <c r="A157" s="4"/>
      <c r="D157" s="4"/>
      <c r="G157" s="4">
        <v>5</v>
      </c>
      <c r="H157" s="1" t="s">
        <v>403</v>
      </c>
      <c r="I157" s="1" t="s">
        <v>60</v>
      </c>
    </row>
    <row r="158" spans="1:9" x14ac:dyDescent="0.3">
      <c r="A158" s="4"/>
      <c r="D158" s="4"/>
      <c r="G158" s="4">
        <v>6</v>
      </c>
      <c r="H158" s="1" t="s">
        <v>404</v>
      </c>
      <c r="I158" s="1" t="s">
        <v>59</v>
      </c>
    </row>
    <row r="159" spans="1:9" x14ac:dyDescent="0.3">
      <c r="A159" s="4"/>
      <c r="D159" s="4">
        <v>8</v>
      </c>
      <c r="E159" s="1" t="s">
        <v>405</v>
      </c>
      <c r="F159" s="1" t="s">
        <v>58</v>
      </c>
      <c r="G159" s="4">
        <v>1</v>
      </c>
      <c r="H159" s="1" t="s">
        <v>57</v>
      </c>
      <c r="I159" s="1" t="s">
        <v>57</v>
      </c>
    </row>
    <row r="160" spans="1:9" x14ac:dyDescent="0.3">
      <c r="A160" s="4"/>
      <c r="D160" s="4"/>
      <c r="G160" s="4">
        <v>2</v>
      </c>
      <c r="H160" s="1" t="s">
        <v>406</v>
      </c>
      <c r="I160" s="1" t="s">
        <v>56</v>
      </c>
    </row>
    <row r="161" spans="1:9" x14ac:dyDescent="0.3">
      <c r="A161" s="4"/>
      <c r="D161" s="4"/>
      <c r="G161" s="4">
        <v>3</v>
      </c>
      <c r="H161" s="1" t="s">
        <v>407</v>
      </c>
      <c r="I161" s="1" t="s">
        <v>55</v>
      </c>
    </row>
    <row r="162" spans="1:9" x14ac:dyDescent="0.3">
      <c r="A162" s="4"/>
      <c r="D162" s="4">
        <v>9</v>
      </c>
      <c r="E162" s="6" t="s">
        <v>408</v>
      </c>
      <c r="F162" s="1" t="s">
        <v>16</v>
      </c>
      <c r="G162" s="4">
        <v>1</v>
      </c>
      <c r="H162" s="1" t="s">
        <v>359</v>
      </c>
      <c r="I162" s="1" t="s">
        <v>54</v>
      </c>
    </row>
    <row r="163" spans="1:9" x14ac:dyDescent="0.3">
      <c r="A163" s="4"/>
      <c r="D163" s="4"/>
      <c r="G163" s="4">
        <v>2</v>
      </c>
      <c r="H163" s="1" t="s">
        <v>383</v>
      </c>
      <c r="I163" s="1" t="s">
        <v>53</v>
      </c>
    </row>
    <row r="164" spans="1:9" x14ac:dyDescent="0.3">
      <c r="A164" s="4"/>
      <c r="D164" s="4"/>
      <c r="G164" s="4">
        <v>3</v>
      </c>
      <c r="H164" s="1" t="s">
        <v>409</v>
      </c>
      <c r="I164" s="1" t="s">
        <v>52</v>
      </c>
    </row>
    <row r="165" spans="1:9" x14ac:dyDescent="0.3">
      <c r="A165" s="3"/>
      <c r="B165" s="2"/>
      <c r="C165" s="2"/>
      <c r="D165" s="3"/>
      <c r="E165" s="2"/>
      <c r="F165" s="2"/>
      <c r="G165" s="3">
        <v>4</v>
      </c>
      <c r="H165" s="2" t="s">
        <v>410</v>
      </c>
      <c r="I165" s="2" t="s">
        <v>51</v>
      </c>
    </row>
    <row r="166" spans="1:9" x14ac:dyDescent="0.3">
      <c r="A166" s="4">
        <v>5</v>
      </c>
      <c r="B166" s="144" t="s">
        <v>411</v>
      </c>
      <c r="C166" s="144" t="s">
        <v>50</v>
      </c>
      <c r="D166" s="4">
        <v>1</v>
      </c>
      <c r="E166" s="1" t="s">
        <v>412</v>
      </c>
      <c r="F166" s="1" t="s">
        <v>49</v>
      </c>
      <c r="G166" s="4">
        <v>1</v>
      </c>
      <c r="H166" s="1" t="s">
        <v>413</v>
      </c>
      <c r="I166" s="1" t="s">
        <v>48</v>
      </c>
    </row>
    <row r="167" spans="1:9" x14ac:dyDescent="0.3">
      <c r="A167" s="4"/>
      <c r="B167" s="145"/>
      <c r="C167" s="145"/>
      <c r="D167" s="4"/>
      <c r="G167" s="4">
        <v>2</v>
      </c>
      <c r="H167" s="1" t="s">
        <v>414</v>
      </c>
      <c r="I167" s="1" t="s">
        <v>47</v>
      </c>
    </row>
    <row r="168" spans="1:9" x14ac:dyDescent="0.3">
      <c r="A168" s="4"/>
      <c r="D168" s="4"/>
      <c r="G168" s="4">
        <v>3</v>
      </c>
      <c r="H168" s="1" t="s">
        <v>415</v>
      </c>
      <c r="I168" s="1" t="s">
        <v>46</v>
      </c>
    </row>
    <row r="169" spans="1:9" x14ac:dyDescent="0.3">
      <c r="A169" s="3"/>
      <c r="B169" s="2"/>
      <c r="C169" s="2"/>
      <c r="D169" s="3"/>
      <c r="E169" s="2"/>
      <c r="F169" s="2"/>
      <c r="G169" s="3">
        <v>4</v>
      </c>
      <c r="H169" s="2" t="s">
        <v>416</v>
      </c>
      <c r="I169" s="2" t="s">
        <v>45</v>
      </c>
    </row>
    <row r="170" spans="1:9" x14ac:dyDescent="0.3">
      <c r="A170" s="4">
        <v>6</v>
      </c>
      <c r="B170" s="1" t="s">
        <v>417</v>
      </c>
      <c r="C170" s="1" t="s">
        <v>44</v>
      </c>
      <c r="D170" s="4">
        <v>1</v>
      </c>
      <c r="E170" s="1" t="s">
        <v>418</v>
      </c>
      <c r="F170" s="1" t="s">
        <v>43</v>
      </c>
      <c r="G170" s="4">
        <v>1</v>
      </c>
      <c r="H170" s="1" t="s">
        <v>42</v>
      </c>
      <c r="I170" s="1" t="s">
        <v>42</v>
      </c>
    </row>
    <row r="171" spans="1:9" x14ac:dyDescent="0.3">
      <c r="A171" s="4"/>
      <c r="D171" s="4"/>
      <c r="G171" s="4">
        <v>2</v>
      </c>
      <c r="H171" s="1" t="s">
        <v>419</v>
      </c>
      <c r="I171" s="1" t="s">
        <v>41</v>
      </c>
    </row>
    <row r="172" spans="1:9" x14ac:dyDescent="0.3">
      <c r="A172" s="4"/>
      <c r="D172" s="4"/>
      <c r="G172" s="4">
        <v>3</v>
      </c>
      <c r="H172" s="1" t="s">
        <v>420</v>
      </c>
      <c r="I172" s="1" t="s">
        <v>40</v>
      </c>
    </row>
    <row r="173" spans="1:9" x14ac:dyDescent="0.3">
      <c r="A173" s="4"/>
      <c r="D173" s="4"/>
      <c r="G173" s="4">
        <v>4</v>
      </c>
      <c r="H173" s="1" t="s">
        <v>421</v>
      </c>
      <c r="I173" s="1" t="s">
        <v>39</v>
      </c>
    </row>
    <row r="174" spans="1:9" x14ac:dyDescent="0.3">
      <c r="A174" s="4"/>
      <c r="D174" s="4"/>
      <c r="G174" s="4">
        <v>5</v>
      </c>
      <c r="H174" s="1" t="s">
        <v>422</v>
      </c>
      <c r="I174" s="1" t="s">
        <v>38</v>
      </c>
    </row>
    <row r="175" spans="1:9" x14ac:dyDescent="0.3">
      <c r="A175" s="4"/>
      <c r="D175" s="4"/>
      <c r="G175" s="4">
        <v>6</v>
      </c>
      <c r="H175" s="1" t="s">
        <v>423</v>
      </c>
      <c r="I175" s="1" t="s">
        <v>37</v>
      </c>
    </row>
    <row r="176" spans="1:9" x14ac:dyDescent="0.3">
      <c r="A176" s="4"/>
      <c r="D176" s="4">
        <v>2</v>
      </c>
      <c r="E176" s="1" t="s">
        <v>424</v>
      </c>
      <c r="F176" s="1" t="s">
        <v>36</v>
      </c>
      <c r="G176" s="4">
        <v>1</v>
      </c>
      <c r="H176" s="1" t="s">
        <v>425</v>
      </c>
      <c r="I176" s="1" t="s">
        <v>35</v>
      </c>
    </row>
    <row r="177" spans="1:9" x14ac:dyDescent="0.3">
      <c r="A177" s="4"/>
      <c r="D177" s="4">
        <v>3</v>
      </c>
      <c r="E177" s="1" t="s">
        <v>426</v>
      </c>
      <c r="F177" s="1" t="s">
        <v>34</v>
      </c>
      <c r="G177" s="4">
        <v>1</v>
      </c>
      <c r="H177" s="1" t="s">
        <v>427</v>
      </c>
      <c r="I177" s="1" t="s">
        <v>33</v>
      </c>
    </row>
    <row r="178" spans="1:9" x14ac:dyDescent="0.3">
      <c r="A178" s="4"/>
      <c r="D178" s="4"/>
      <c r="G178" s="4">
        <v>2</v>
      </c>
      <c r="H178" s="1" t="s">
        <v>428</v>
      </c>
      <c r="I178" s="1" t="s">
        <v>32</v>
      </c>
    </row>
    <row r="179" spans="1:9" x14ac:dyDescent="0.3">
      <c r="A179" s="4"/>
      <c r="D179" s="4"/>
      <c r="G179" s="4">
        <v>3</v>
      </c>
      <c r="H179" s="1" t="s">
        <v>429</v>
      </c>
      <c r="I179" s="1" t="s">
        <v>31</v>
      </c>
    </row>
    <row r="180" spans="1:9" x14ac:dyDescent="0.3">
      <c r="A180" s="4"/>
      <c r="D180" s="4"/>
      <c r="G180" s="4">
        <v>4</v>
      </c>
      <c r="H180" s="1" t="s">
        <v>430</v>
      </c>
      <c r="I180" s="1" t="s">
        <v>30</v>
      </c>
    </row>
    <row r="181" spans="1:9" x14ac:dyDescent="0.3">
      <c r="A181" s="4"/>
      <c r="D181" s="4"/>
      <c r="G181" s="4">
        <v>5</v>
      </c>
      <c r="H181" s="6" t="s">
        <v>431</v>
      </c>
      <c r="I181" s="1" t="s">
        <v>29</v>
      </c>
    </row>
    <row r="182" spans="1:9" x14ac:dyDescent="0.3">
      <c r="A182" s="4"/>
      <c r="D182" s="4"/>
      <c r="G182" s="4">
        <v>6</v>
      </c>
      <c r="H182" s="1" t="s">
        <v>432</v>
      </c>
      <c r="I182" s="1" t="s">
        <v>28</v>
      </c>
    </row>
    <row r="183" spans="1:9" x14ac:dyDescent="0.3">
      <c r="A183" s="4"/>
      <c r="D183" s="4"/>
      <c r="G183" s="4">
        <v>7</v>
      </c>
      <c r="H183" s="1" t="s">
        <v>433</v>
      </c>
      <c r="I183" s="1" t="s">
        <v>27</v>
      </c>
    </row>
    <row r="184" spans="1:9" x14ac:dyDescent="0.3">
      <c r="A184" s="4"/>
      <c r="D184" s="4"/>
      <c r="G184" s="4">
        <v>8</v>
      </c>
      <c r="H184" s="1" t="s">
        <v>434</v>
      </c>
      <c r="I184" s="1" t="s">
        <v>26</v>
      </c>
    </row>
    <row r="185" spans="1:9" x14ac:dyDescent="0.3">
      <c r="A185" s="4"/>
      <c r="D185" s="4"/>
      <c r="G185" s="4">
        <v>9</v>
      </c>
      <c r="H185" s="1" t="s">
        <v>435</v>
      </c>
      <c r="I185" s="1" t="s">
        <v>25</v>
      </c>
    </row>
    <row r="186" spans="1:9" x14ac:dyDescent="0.3">
      <c r="A186" s="4"/>
      <c r="D186" s="4">
        <v>4</v>
      </c>
      <c r="E186" s="1" t="s">
        <v>436</v>
      </c>
      <c r="F186" s="1" t="s">
        <v>24</v>
      </c>
      <c r="G186" s="4">
        <v>1</v>
      </c>
      <c r="H186" s="1" t="s">
        <v>383</v>
      </c>
      <c r="I186" s="1" t="s">
        <v>23</v>
      </c>
    </row>
    <row r="187" spans="1:9" x14ac:dyDescent="0.3">
      <c r="A187" s="4"/>
      <c r="D187" s="4"/>
      <c r="G187" s="4">
        <v>2</v>
      </c>
      <c r="H187" s="1" t="s">
        <v>437</v>
      </c>
      <c r="I187" s="1" t="s">
        <v>22</v>
      </c>
    </row>
    <row r="188" spans="1:9" x14ac:dyDescent="0.3">
      <c r="A188" s="4"/>
      <c r="D188" s="4"/>
      <c r="G188" s="4">
        <v>3</v>
      </c>
      <c r="H188" s="1" t="s">
        <v>438</v>
      </c>
      <c r="I188" s="1" t="s">
        <v>21</v>
      </c>
    </row>
    <row r="189" spans="1:9" x14ac:dyDescent="0.3">
      <c r="A189" s="4"/>
      <c r="D189" s="4"/>
      <c r="G189" s="4">
        <v>4</v>
      </c>
      <c r="H189" s="1" t="s">
        <v>439</v>
      </c>
      <c r="I189" s="1" t="s">
        <v>20</v>
      </c>
    </row>
    <row r="190" spans="1:9" x14ac:dyDescent="0.3">
      <c r="A190" s="4"/>
      <c r="D190" s="4"/>
      <c r="G190" s="4">
        <v>5</v>
      </c>
      <c r="H190" s="1" t="s">
        <v>440</v>
      </c>
      <c r="I190" s="1" t="s">
        <v>19</v>
      </c>
    </row>
    <row r="191" spans="1:9" x14ac:dyDescent="0.3">
      <c r="A191" s="4"/>
      <c r="D191" s="4"/>
      <c r="G191" s="4">
        <v>6</v>
      </c>
      <c r="H191" s="1" t="s">
        <v>441</v>
      </c>
      <c r="I191" s="1" t="s">
        <v>18</v>
      </c>
    </row>
    <row r="192" spans="1:9" x14ac:dyDescent="0.3">
      <c r="A192" s="4"/>
      <c r="D192" s="4"/>
      <c r="G192" s="4">
        <v>7</v>
      </c>
      <c r="H192" s="1" t="s">
        <v>252</v>
      </c>
      <c r="I192" s="1" t="s">
        <v>17</v>
      </c>
    </row>
    <row r="193" spans="1:9" x14ac:dyDescent="0.3">
      <c r="A193" s="4"/>
      <c r="D193" s="4"/>
      <c r="G193" s="4">
        <v>8</v>
      </c>
      <c r="H193" s="6" t="s">
        <v>442</v>
      </c>
      <c r="I193" s="1" t="s">
        <v>16</v>
      </c>
    </row>
    <row r="194" spans="1:9" x14ac:dyDescent="0.3">
      <c r="A194" s="4"/>
      <c r="D194" s="4">
        <v>5</v>
      </c>
      <c r="E194" s="1" t="s">
        <v>443</v>
      </c>
      <c r="F194" s="1" t="s">
        <v>15</v>
      </c>
      <c r="G194" s="4">
        <v>1</v>
      </c>
      <c r="H194" s="1" t="s">
        <v>444</v>
      </c>
      <c r="I194" s="1" t="s">
        <v>14</v>
      </c>
    </row>
    <row r="195" spans="1:9" x14ac:dyDescent="0.3">
      <c r="A195" s="4"/>
      <c r="D195" s="4">
        <v>6</v>
      </c>
      <c r="E195" s="1" t="s">
        <v>445</v>
      </c>
      <c r="F195" s="1" t="s">
        <v>13</v>
      </c>
      <c r="G195" s="4">
        <v>1</v>
      </c>
      <c r="H195" s="1" t="s">
        <v>446</v>
      </c>
      <c r="I195" s="1" t="s">
        <v>12</v>
      </c>
    </row>
    <row r="196" spans="1:9" x14ac:dyDescent="0.3">
      <c r="A196" s="4"/>
      <c r="D196" s="4"/>
      <c r="G196" s="4">
        <v>2</v>
      </c>
      <c r="H196" s="1" t="s">
        <v>447</v>
      </c>
      <c r="I196" s="1" t="s">
        <v>11</v>
      </c>
    </row>
    <row r="197" spans="1:9" x14ac:dyDescent="0.3">
      <c r="A197" s="4"/>
      <c r="D197" s="4"/>
      <c r="G197" s="4">
        <v>3</v>
      </c>
      <c r="H197" s="1" t="s">
        <v>448</v>
      </c>
      <c r="I197" s="1" t="s">
        <v>10</v>
      </c>
    </row>
    <row r="198" spans="1:9" x14ac:dyDescent="0.3">
      <c r="A198" s="3"/>
      <c r="B198" s="2"/>
      <c r="C198" s="2"/>
      <c r="D198" s="3">
        <v>7</v>
      </c>
      <c r="E198" s="2" t="s">
        <v>449</v>
      </c>
      <c r="F198" s="2" t="s">
        <v>9</v>
      </c>
      <c r="G198" s="3">
        <v>1</v>
      </c>
      <c r="H198" s="2" t="s">
        <v>450</v>
      </c>
      <c r="I198" s="2" t="s">
        <v>8</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72"/>
  <sheetViews>
    <sheetView workbookViewId="0">
      <pane ySplit="1" topLeftCell="A2" activePane="bottomLeft" state="frozen"/>
      <selection activeCell="B36" sqref="B36"/>
      <selection pane="bottomLeft" activeCell="A2" sqref="A2"/>
    </sheetView>
  </sheetViews>
  <sheetFormatPr defaultColWidth="9.19921875" defaultRowHeight="13.3" x14ac:dyDescent="0.3"/>
  <cols>
    <col min="1" max="1" width="7.5" style="25" bestFit="1" customWidth="1"/>
    <col min="2" max="2" width="60.5" style="25" bestFit="1" customWidth="1"/>
    <col min="3" max="3" width="69.69921875" style="25" bestFit="1" customWidth="1"/>
    <col min="4" max="16384" width="9.19921875" style="8"/>
  </cols>
  <sheetData>
    <row r="1" spans="1:9" ht="14.4" x14ac:dyDescent="0.3">
      <c r="A1" s="23" t="s">
        <v>622</v>
      </c>
      <c r="B1" s="23" t="s">
        <v>455</v>
      </c>
      <c r="C1" s="23" t="s">
        <v>621</v>
      </c>
      <c r="I1" s="7"/>
    </row>
    <row r="2" spans="1:9" s="12" customFormat="1" ht="12.75" customHeight="1" x14ac:dyDescent="0.3">
      <c r="A2" s="24">
        <v>1</v>
      </c>
      <c r="B2" s="26" t="s">
        <v>538</v>
      </c>
      <c r="C2" s="26" t="s">
        <v>467</v>
      </c>
    </row>
    <row r="3" spans="1:9" s="12" customFormat="1" ht="12.75" customHeight="1" x14ac:dyDescent="0.3">
      <c r="A3" s="24">
        <v>2</v>
      </c>
      <c r="B3" s="26" t="s">
        <v>608</v>
      </c>
      <c r="C3" s="26" t="s">
        <v>468</v>
      </c>
    </row>
    <row r="4" spans="1:9" s="12" customFormat="1" ht="12.75" customHeight="1" x14ac:dyDescent="0.3">
      <c r="A4" s="24">
        <v>3</v>
      </c>
      <c r="B4" s="26" t="s">
        <v>607</v>
      </c>
      <c r="C4" s="26" t="s">
        <v>469</v>
      </c>
    </row>
    <row r="5" spans="1:9" s="12" customFormat="1" ht="12.75" customHeight="1" x14ac:dyDescent="0.3">
      <c r="A5" s="24">
        <v>4</v>
      </c>
      <c r="B5" s="26" t="s">
        <v>606</v>
      </c>
      <c r="C5" s="26" t="s">
        <v>470</v>
      </c>
    </row>
    <row r="6" spans="1:9" s="12" customFormat="1" ht="12.75" customHeight="1" x14ac:dyDescent="0.3">
      <c r="A6" s="24">
        <v>5</v>
      </c>
      <c r="B6" s="26" t="s">
        <v>605</v>
      </c>
      <c r="C6" s="26" t="s">
        <v>471</v>
      </c>
    </row>
    <row r="7" spans="1:9" s="12" customFormat="1" ht="12.75" customHeight="1" x14ac:dyDescent="0.3">
      <c r="A7" s="24">
        <v>6</v>
      </c>
      <c r="B7" s="26" t="s">
        <v>604</v>
      </c>
      <c r="C7" s="26" t="s">
        <v>472</v>
      </c>
    </row>
    <row r="8" spans="1:9" s="12" customFormat="1" ht="12.75" customHeight="1" x14ac:dyDescent="0.3">
      <c r="A8" s="24">
        <v>7</v>
      </c>
      <c r="B8" s="26" t="s">
        <v>603</v>
      </c>
      <c r="C8" s="26" t="s">
        <v>473</v>
      </c>
    </row>
    <row r="9" spans="1:9" s="12" customFormat="1" ht="12.75" customHeight="1" x14ac:dyDescent="0.3">
      <c r="A9" s="24">
        <v>8</v>
      </c>
      <c r="B9" s="26" t="s">
        <v>602</v>
      </c>
      <c r="C9" s="26" t="s">
        <v>474</v>
      </c>
    </row>
    <row r="10" spans="1:9" s="12" customFormat="1" ht="12.75" customHeight="1" x14ac:dyDescent="0.3">
      <c r="A10" s="24">
        <v>9</v>
      </c>
      <c r="B10" s="26" t="s">
        <v>601</v>
      </c>
      <c r="C10" s="26" t="s">
        <v>475</v>
      </c>
    </row>
    <row r="11" spans="1:9" s="12" customFormat="1" ht="12.75" customHeight="1" x14ac:dyDescent="0.3">
      <c r="A11" s="24">
        <v>10</v>
      </c>
      <c r="B11" s="27" t="s">
        <v>600</v>
      </c>
      <c r="C11" s="26" t="s">
        <v>476</v>
      </c>
      <c r="D11" s="13"/>
      <c r="E11" s="13"/>
      <c r="F11" s="13"/>
    </row>
    <row r="12" spans="1:9" s="12" customFormat="1" ht="12.75" customHeight="1" x14ac:dyDescent="0.3">
      <c r="A12" s="24">
        <v>11</v>
      </c>
      <c r="B12" s="27" t="s">
        <v>554</v>
      </c>
      <c r="C12" s="26" t="s">
        <v>477</v>
      </c>
      <c r="D12" s="13"/>
      <c r="E12" s="13"/>
      <c r="F12" s="13"/>
    </row>
    <row r="13" spans="1:9" s="12" customFormat="1" ht="12.75" customHeight="1" x14ac:dyDescent="0.3">
      <c r="A13" s="24">
        <v>12</v>
      </c>
      <c r="B13" s="26" t="s">
        <v>539</v>
      </c>
      <c r="C13" s="26" t="s">
        <v>478</v>
      </c>
    </row>
    <row r="14" spans="1:9" s="12" customFormat="1" ht="12.75" customHeight="1" x14ac:dyDescent="0.3">
      <c r="A14" s="24">
        <v>13</v>
      </c>
      <c r="B14" s="26" t="s">
        <v>599</v>
      </c>
      <c r="C14" s="26" t="s">
        <v>479</v>
      </c>
    </row>
    <row r="15" spans="1:9" s="12" customFormat="1" ht="12.75" customHeight="1" x14ac:dyDescent="0.3">
      <c r="A15" s="24">
        <v>14</v>
      </c>
      <c r="B15" s="26" t="s">
        <v>568</v>
      </c>
      <c r="C15" s="26" t="s">
        <v>480</v>
      </c>
    </row>
    <row r="16" spans="1:9" s="12" customFormat="1" ht="12.75" customHeight="1" x14ac:dyDescent="0.3">
      <c r="A16" s="24">
        <v>15</v>
      </c>
      <c r="B16" s="26" t="s">
        <v>569</v>
      </c>
      <c r="C16" s="26" t="s">
        <v>481</v>
      </c>
    </row>
    <row r="17" spans="1:9" s="13" customFormat="1" ht="12.75" customHeight="1" x14ac:dyDescent="0.3">
      <c r="A17" s="24">
        <v>16</v>
      </c>
      <c r="B17" s="27" t="s">
        <v>553</v>
      </c>
      <c r="C17" s="26" t="s">
        <v>482</v>
      </c>
    </row>
    <row r="18" spans="1:9" s="12" customFormat="1" ht="12.75" customHeight="1" x14ac:dyDescent="0.3">
      <c r="A18" s="24">
        <v>17</v>
      </c>
      <c r="B18" s="26" t="s">
        <v>548</v>
      </c>
      <c r="C18" s="26" t="s">
        <v>483</v>
      </c>
    </row>
    <row r="19" spans="1:9" s="12" customFormat="1" ht="12.75" customHeight="1" x14ac:dyDescent="0.3">
      <c r="A19" s="24">
        <v>18</v>
      </c>
      <c r="B19" s="26" t="s">
        <v>540</v>
      </c>
      <c r="C19" s="26" t="s">
        <v>484</v>
      </c>
    </row>
    <row r="20" spans="1:9" s="12" customFormat="1" ht="12.75" customHeight="1" x14ac:dyDescent="0.3">
      <c r="A20" s="24">
        <v>19</v>
      </c>
      <c r="B20" s="26" t="s">
        <v>541</v>
      </c>
      <c r="C20" s="26" t="s">
        <v>485</v>
      </c>
    </row>
    <row r="21" spans="1:9" s="12" customFormat="1" ht="12.75" customHeight="1" x14ac:dyDescent="0.3">
      <c r="A21" s="24">
        <v>20</v>
      </c>
      <c r="B21" s="26" t="s">
        <v>570</v>
      </c>
      <c r="C21" s="26" t="s">
        <v>486</v>
      </c>
    </row>
    <row r="22" spans="1:9" s="12" customFormat="1" ht="12.75" customHeight="1" x14ac:dyDescent="0.3">
      <c r="A22" s="24">
        <v>21</v>
      </c>
      <c r="B22" s="26" t="s">
        <v>542</v>
      </c>
      <c r="C22" s="26" t="s">
        <v>487</v>
      </c>
    </row>
    <row r="23" spans="1:9" s="12" customFormat="1" ht="12.75" customHeight="1" x14ac:dyDescent="0.3">
      <c r="A23" s="24">
        <v>22</v>
      </c>
      <c r="B23" s="27" t="s">
        <v>549</v>
      </c>
      <c r="C23" s="26" t="s">
        <v>488</v>
      </c>
      <c r="D23" s="13"/>
      <c r="E23" s="13"/>
      <c r="F23" s="13"/>
    </row>
    <row r="24" spans="1:9" s="12" customFormat="1" ht="12.75" customHeight="1" x14ac:dyDescent="0.3">
      <c r="A24" s="24">
        <v>23</v>
      </c>
      <c r="B24" s="27" t="s">
        <v>550</v>
      </c>
      <c r="C24" s="26" t="s">
        <v>489</v>
      </c>
      <c r="D24" s="13"/>
      <c r="E24" s="13"/>
      <c r="F24" s="13"/>
    </row>
    <row r="25" spans="1:9" s="12" customFormat="1" ht="12.75" customHeight="1" x14ac:dyDescent="0.3">
      <c r="A25" s="24">
        <v>24</v>
      </c>
      <c r="B25" s="26" t="s">
        <v>543</v>
      </c>
      <c r="C25" s="26" t="s">
        <v>490</v>
      </c>
    </row>
    <row r="26" spans="1:9" s="13" customFormat="1" ht="12.75" customHeight="1" x14ac:dyDescent="0.3">
      <c r="A26" s="24">
        <v>25</v>
      </c>
      <c r="B26" s="27" t="s">
        <v>571</v>
      </c>
      <c r="C26" s="26" t="s">
        <v>491</v>
      </c>
    </row>
    <row r="27" spans="1:9" s="12" customFormat="1" ht="12.75" customHeight="1" x14ac:dyDescent="0.3">
      <c r="A27" s="24">
        <v>26</v>
      </c>
      <c r="B27" s="27" t="s">
        <v>563</v>
      </c>
      <c r="C27" s="26" t="s">
        <v>492</v>
      </c>
      <c r="D27" s="13"/>
      <c r="E27" s="13"/>
      <c r="F27" s="13"/>
      <c r="G27" s="13"/>
      <c r="H27" s="13"/>
      <c r="I27" s="13"/>
    </row>
    <row r="28" spans="1:9" s="12" customFormat="1" ht="12.75" customHeight="1" x14ac:dyDescent="0.3">
      <c r="A28" s="24">
        <v>27</v>
      </c>
      <c r="B28" s="26" t="s">
        <v>551</v>
      </c>
      <c r="C28" s="26" t="s">
        <v>493</v>
      </c>
    </row>
    <row r="29" spans="1:9" s="13" customFormat="1" ht="12.75" customHeight="1" x14ac:dyDescent="0.3">
      <c r="A29" s="24">
        <v>28</v>
      </c>
      <c r="B29" s="27" t="s">
        <v>598</v>
      </c>
      <c r="C29" s="26" t="s">
        <v>494</v>
      </c>
    </row>
    <row r="30" spans="1:9" s="12" customFormat="1" ht="12.75" customHeight="1" x14ac:dyDescent="0.3">
      <c r="A30" s="24">
        <v>29</v>
      </c>
      <c r="B30" s="26" t="s">
        <v>552</v>
      </c>
      <c r="C30" s="26" t="s">
        <v>495</v>
      </c>
    </row>
    <row r="31" spans="1:9" s="12" customFormat="1" ht="12.75" customHeight="1" x14ac:dyDescent="0.3">
      <c r="A31" s="24">
        <v>30</v>
      </c>
      <c r="B31" s="26" t="s">
        <v>572</v>
      </c>
      <c r="C31" s="26" t="s">
        <v>496</v>
      </c>
    </row>
    <row r="32" spans="1:9" s="12" customFormat="1" ht="12.75" customHeight="1" x14ac:dyDescent="0.3">
      <c r="A32" s="24">
        <v>31</v>
      </c>
      <c r="B32" s="26" t="s">
        <v>573</v>
      </c>
      <c r="C32" s="26" t="s">
        <v>497</v>
      </c>
    </row>
    <row r="33" spans="1:17" s="12" customFormat="1" ht="12.75" customHeight="1" x14ac:dyDescent="0.3">
      <c r="A33" s="24">
        <v>32</v>
      </c>
      <c r="B33" s="26" t="s">
        <v>574</v>
      </c>
      <c r="C33" s="26" t="s">
        <v>498</v>
      </c>
    </row>
    <row r="34" spans="1:17" s="12" customFormat="1" ht="12.75" customHeight="1" x14ac:dyDescent="0.3">
      <c r="A34" s="24">
        <v>33</v>
      </c>
      <c r="B34" s="26" t="s">
        <v>575</v>
      </c>
      <c r="C34" s="26" t="s">
        <v>499</v>
      </c>
    </row>
    <row r="35" spans="1:17" s="12" customFormat="1" ht="12.75" customHeight="1" x14ac:dyDescent="0.3">
      <c r="A35" s="24">
        <v>34</v>
      </c>
      <c r="B35" s="26" t="s">
        <v>576</v>
      </c>
      <c r="C35" s="26" t="s">
        <v>500</v>
      </c>
    </row>
    <row r="36" spans="1:17" s="13" customFormat="1" ht="12.75" customHeight="1" x14ac:dyDescent="0.3">
      <c r="A36" s="24">
        <v>35</v>
      </c>
      <c r="B36" s="27" t="s">
        <v>567</v>
      </c>
      <c r="C36" s="26" t="s">
        <v>501</v>
      </c>
    </row>
    <row r="37" spans="1:17" s="12" customFormat="1" ht="12.75" customHeight="1" x14ac:dyDescent="0.3">
      <c r="A37" s="24">
        <v>36</v>
      </c>
      <c r="B37" s="26" t="s">
        <v>577</v>
      </c>
      <c r="C37" s="26" t="s">
        <v>502</v>
      </c>
    </row>
    <row r="38" spans="1:17" s="13" customFormat="1" ht="12.75" customHeight="1" x14ac:dyDescent="0.3">
      <c r="A38" s="24">
        <v>37</v>
      </c>
      <c r="B38" s="27" t="s">
        <v>578</v>
      </c>
      <c r="C38" s="26" t="s">
        <v>503</v>
      </c>
    </row>
    <row r="39" spans="1:17" s="12" customFormat="1" ht="12.75" customHeight="1" x14ac:dyDescent="0.3">
      <c r="A39" s="24">
        <v>38</v>
      </c>
      <c r="B39" s="26" t="s">
        <v>579</v>
      </c>
      <c r="C39" s="26" t="s">
        <v>504</v>
      </c>
    </row>
    <row r="40" spans="1:17" s="12" customFormat="1" ht="12.75" customHeight="1" x14ac:dyDescent="0.3">
      <c r="A40" s="24">
        <v>39</v>
      </c>
      <c r="B40" s="27" t="s">
        <v>564</v>
      </c>
      <c r="C40" s="26" t="s">
        <v>505</v>
      </c>
      <c r="D40" s="13"/>
      <c r="E40" s="13"/>
      <c r="F40" s="13"/>
      <c r="G40" s="13"/>
      <c r="H40" s="13"/>
      <c r="I40" s="13"/>
      <c r="J40" s="13"/>
      <c r="K40" s="13"/>
      <c r="L40" s="13"/>
      <c r="M40" s="13"/>
      <c r="N40" s="13"/>
      <c r="O40" s="13"/>
      <c r="P40" s="13"/>
      <c r="Q40" s="13"/>
    </row>
    <row r="41" spans="1:17" s="12" customFormat="1" ht="12.75" customHeight="1" x14ac:dyDescent="0.3">
      <c r="A41" s="24">
        <v>40</v>
      </c>
      <c r="B41" s="27" t="s">
        <v>565</v>
      </c>
      <c r="C41" s="26" t="s">
        <v>506</v>
      </c>
      <c r="D41" s="13"/>
      <c r="E41" s="13"/>
      <c r="F41" s="13"/>
      <c r="G41" s="13"/>
      <c r="H41" s="13"/>
      <c r="I41" s="13"/>
      <c r="J41" s="13"/>
      <c r="K41" s="13"/>
      <c r="L41" s="13"/>
      <c r="M41" s="13"/>
      <c r="N41" s="13"/>
      <c r="O41" s="13"/>
      <c r="P41" s="13"/>
      <c r="Q41" s="13"/>
    </row>
    <row r="42" spans="1:17" s="12" customFormat="1" ht="12.75" customHeight="1" x14ac:dyDescent="0.3">
      <c r="A42" s="24">
        <v>41</v>
      </c>
      <c r="B42" s="27" t="s">
        <v>555</v>
      </c>
      <c r="C42" s="26" t="s">
        <v>507</v>
      </c>
      <c r="D42" s="13"/>
      <c r="E42" s="13"/>
      <c r="F42" s="13"/>
      <c r="G42" s="13"/>
      <c r="H42" s="13"/>
      <c r="I42" s="13"/>
      <c r="J42" s="13"/>
      <c r="K42" s="13"/>
      <c r="L42" s="13"/>
      <c r="M42" s="13"/>
      <c r="N42" s="13"/>
      <c r="O42" s="13"/>
      <c r="P42" s="13"/>
      <c r="Q42" s="13"/>
    </row>
    <row r="43" spans="1:17" s="12" customFormat="1" ht="12.75" customHeight="1" x14ac:dyDescent="0.3">
      <c r="A43" s="24">
        <v>42</v>
      </c>
      <c r="B43" s="26" t="s">
        <v>556</v>
      </c>
      <c r="C43" s="26" t="s">
        <v>508</v>
      </c>
    </row>
    <row r="44" spans="1:17" s="12" customFormat="1" ht="12.75" customHeight="1" x14ac:dyDescent="0.3">
      <c r="A44" s="24">
        <v>43</v>
      </c>
      <c r="B44" s="26" t="s">
        <v>580</v>
      </c>
      <c r="C44" s="26" t="s">
        <v>509</v>
      </c>
    </row>
    <row r="45" spans="1:17" s="12" customFormat="1" ht="12.75" customHeight="1" x14ac:dyDescent="0.3">
      <c r="A45" s="24">
        <v>44</v>
      </c>
      <c r="B45" s="26" t="s">
        <v>581</v>
      </c>
      <c r="C45" s="26" t="s">
        <v>510</v>
      </c>
    </row>
    <row r="46" spans="1:17" s="12" customFormat="1" ht="12.75" customHeight="1" x14ac:dyDescent="0.3">
      <c r="A46" s="24">
        <v>45</v>
      </c>
      <c r="B46" s="26" t="s">
        <v>597</v>
      </c>
      <c r="C46" s="26" t="s">
        <v>511</v>
      </c>
    </row>
    <row r="47" spans="1:17" s="12" customFormat="1" ht="12.75" customHeight="1" x14ac:dyDescent="0.3">
      <c r="A47" s="24">
        <v>46</v>
      </c>
      <c r="B47" s="26" t="s">
        <v>582</v>
      </c>
      <c r="C47" s="26" t="s">
        <v>512</v>
      </c>
    </row>
    <row r="48" spans="1:17" s="12" customFormat="1" ht="12.75" customHeight="1" x14ac:dyDescent="0.3">
      <c r="A48" s="24">
        <v>47</v>
      </c>
      <c r="B48" s="26" t="s">
        <v>583</v>
      </c>
      <c r="C48" s="26" t="s">
        <v>513</v>
      </c>
    </row>
    <row r="49" spans="1:18" s="12" customFormat="1" ht="12.75" customHeight="1" x14ac:dyDescent="0.3">
      <c r="A49" s="24">
        <v>48</v>
      </c>
      <c r="B49" s="26" t="s">
        <v>557</v>
      </c>
      <c r="C49" s="26" t="s">
        <v>514</v>
      </c>
    </row>
    <row r="50" spans="1:18" s="12" customFormat="1" ht="12.75" customHeight="1" x14ac:dyDescent="0.3">
      <c r="A50" s="24">
        <v>49</v>
      </c>
      <c r="B50" s="26" t="s">
        <v>558</v>
      </c>
      <c r="C50" s="26" t="s">
        <v>515</v>
      </c>
    </row>
    <row r="51" spans="1:18" s="12" customFormat="1" ht="12.75" customHeight="1" x14ac:dyDescent="0.3">
      <c r="A51" s="24">
        <v>50</v>
      </c>
      <c r="B51" s="26" t="s">
        <v>584</v>
      </c>
      <c r="C51" s="26" t="s">
        <v>516</v>
      </c>
    </row>
    <row r="52" spans="1:18" s="12" customFormat="1" ht="12.75" customHeight="1" x14ac:dyDescent="0.3">
      <c r="A52" s="24">
        <v>51</v>
      </c>
      <c r="B52" s="27" t="s">
        <v>596</v>
      </c>
      <c r="C52" s="26" t="s">
        <v>517</v>
      </c>
      <c r="D52" s="13"/>
      <c r="E52" s="13"/>
      <c r="F52" s="13"/>
      <c r="G52" s="13"/>
      <c r="H52" s="13"/>
      <c r="I52" s="13"/>
      <c r="J52" s="13"/>
      <c r="K52" s="13"/>
      <c r="L52" s="13"/>
      <c r="M52" s="13"/>
      <c r="N52" s="13"/>
      <c r="O52" s="13"/>
      <c r="P52" s="13"/>
      <c r="Q52" s="13"/>
    </row>
    <row r="53" spans="1:18" s="12" customFormat="1" ht="12.75" customHeight="1" x14ac:dyDescent="0.3">
      <c r="A53" s="24">
        <v>52</v>
      </c>
      <c r="B53" s="27" t="s">
        <v>566</v>
      </c>
      <c r="C53" s="26" t="s">
        <v>518</v>
      </c>
      <c r="D53" s="13"/>
      <c r="E53" s="13"/>
      <c r="F53" s="13"/>
      <c r="G53" s="13"/>
      <c r="H53" s="13"/>
      <c r="I53" s="13"/>
      <c r="J53" s="13"/>
      <c r="K53" s="13"/>
      <c r="L53" s="13"/>
      <c r="M53" s="13"/>
      <c r="N53" s="13"/>
      <c r="O53" s="13"/>
      <c r="P53" s="13"/>
      <c r="Q53" s="13"/>
      <c r="R53" s="13"/>
    </row>
    <row r="54" spans="1:18" s="12" customFormat="1" ht="12.75" customHeight="1" x14ac:dyDescent="0.3">
      <c r="A54" s="24">
        <v>53</v>
      </c>
      <c r="B54" s="26" t="s">
        <v>559</v>
      </c>
      <c r="C54" s="26" t="s">
        <v>519</v>
      </c>
    </row>
    <row r="55" spans="1:18" s="12" customFormat="1" ht="12.75" customHeight="1" x14ac:dyDescent="0.3">
      <c r="A55" s="24">
        <v>54</v>
      </c>
      <c r="B55" s="27" t="s">
        <v>595</v>
      </c>
      <c r="C55" s="26" t="s">
        <v>520</v>
      </c>
      <c r="D55" s="13"/>
      <c r="E55" s="13"/>
      <c r="F55" s="13"/>
      <c r="G55" s="13"/>
      <c r="H55" s="13"/>
      <c r="I55" s="13"/>
      <c r="J55" s="13"/>
      <c r="K55" s="13"/>
      <c r="L55" s="13"/>
      <c r="M55" s="13"/>
      <c r="N55" s="13"/>
      <c r="O55" s="13"/>
      <c r="P55" s="13"/>
      <c r="Q55" s="13"/>
      <c r="R55" s="13"/>
    </row>
    <row r="56" spans="1:18" s="12" customFormat="1" ht="12.75" customHeight="1" x14ac:dyDescent="0.3">
      <c r="A56" s="24">
        <v>55</v>
      </c>
      <c r="B56" s="27" t="s">
        <v>560</v>
      </c>
      <c r="C56" s="26" t="s">
        <v>521</v>
      </c>
      <c r="D56" s="13"/>
      <c r="E56" s="13"/>
      <c r="F56" s="13"/>
      <c r="G56" s="13"/>
      <c r="H56" s="13"/>
      <c r="I56" s="13"/>
      <c r="J56" s="13"/>
      <c r="K56" s="13"/>
      <c r="L56" s="13"/>
      <c r="M56" s="13"/>
      <c r="N56" s="13"/>
      <c r="O56" s="13"/>
      <c r="P56" s="13"/>
      <c r="Q56" s="13"/>
      <c r="R56" s="13"/>
    </row>
    <row r="57" spans="1:18" s="12" customFormat="1" ht="12.75" customHeight="1" x14ac:dyDescent="0.3">
      <c r="A57" s="24">
        <v>56</v>
      </c>
      <c r="B57" s="27" t="s">
        <v>593</v>
      </c>
      <c r="C57" s="26" t="s">
        <v>522</v>
      </c>
      <c r="D57" s="13"/>
      <c r="E57" s="13"/>
      <c r="F57" s="13"/>
      <c r="G57" s="13"/>
      <c r="H57" s="13"/>
      <c r="I57" s="13"/>
      <c r="J57" s="13"/>
      <c r="K57" s="13"/>
      <c r="L57" s="13"/>
      <c r="M57" s="13"/>
      <c r="N57" s="13"/>
      <c r="O57" s="13"/>
      <c r="P57" s="13"/>
      <c r="Q57" s="13"/>
      <c r="R57" s="13"/>
    </row>
    <row r="58" spans="1:18" s="12" customFormat="1" ht="12.75" customHeight="1" x14ac:dyDescent="0.3">
      <c r="A58" s="24">
        <v>57</v>
      </c>
      <c r="B58" s="27" t="s">
        <v>594</v>
      </c>
      <c r="C58" s="26" t="s">
        <v>523</v>
      </c>
    </row>
    <row r="59" spans="1:18" s="12" customFormat="1" ht="12.75" customHeight="1" x14ac:dyDescent="0.3">
      <c r="A59" s="24">
        <v>58</v>
      </c>
      <c r="B59" s="26" t="s">
        <v>544</v>
      </c>
      <c r="C59" s="26" t="s">
        <v>524</v>
      </c>
    </row>
    <row r="60" spans="1:18" s="12" customFormat="1" ht="12.75" customHeight="1" x14ac:dyDescent="0.3">
      <c r="A60" s="24">
        <v>59</v>
      </c>
      <c r="B60" s="26" t="s">
        <v>585</v>
      </c>
      <c r="C60" s="26" t="s">
        <v>525</v>
      </c>
    </row>
    <row r="61" spans="1:18" s="12" customFormat="1" ht="12.75" customHeight="1" x14ac:dyDescent="0.3">
      <c r="A61" s="24">
        <v>60</v>
      </c>
      <c r="B61" s="26" t="s">
        <v>586</v>
      </c>
      <c r="C61" s="26" t="s">
        <v>526</v>
      </c>
    </row>
    <row r="62" spans="1:18" s="12" customFormat="1" ht="12.75" customHeight="1" x14ac:dyDescent="0.3">
      <c r="A62" s="24">
        <v>61</v>
      </c>
      <c r="B62" s="26" t="s">
        <v>545</v>
      </c>
      <c r="C62" s="26" t="s">
        <v>527</v>
      </c>
    </row>
    <row r="63" spans="1:18" s="12" customFormat="1" ht="12.75" customHeight="1" x14ac:dyDescent="0.3">
      <c r="A63" s="24">
        <v>62</v>
      </c>
      <c r="B63" s="26" t="s">
        <v>587</v>
      </c>
      <c r="C63" s="26" t="s">
        <v>528</v>
      </c>
    </row>
    <row r="64" spans="1:18" s="12" customFormat="1" ht="12.75" customHeight="1" x14ac:dyDescent="0.3">
      <c r="A64" s="24">
        <v>63</v>
      </c>
      <c r="B64" s="26" t="s">
        <v>592</v>
      </c>
      <c r="C64" s="26" t="s">
        <v>529</v>
      </c>
    </row>
    <row r="65" spans="1:3" s="12" customFormat="1" ht="12.75" customHeight="1" x14ac:dyDescent="0.3">
      <c r="A65" s="24">
        <v>64</v>
      </c>
      <c r="B65" s="26" t="s">
        <v>561</v>
      </c>
      <c r="C65" s="26" t="s">
        <v>530</v>
      </c>
    </row>
    <row r="66" spans="1:3" s="12" customFormat="1" ht="12.75" customHeight="1" x14ac:dyDescent="0.3">
      <c r="A66" s="24">
        <v>65</v>
      </c>
      <c r="B66" s="26" t="s">
        <v>588</v>
      </c>
      <c r="C66" s="26" t="s">
        <v>531</v>
      </c>
    </row>
    <row r="67" spans="1:3" s="12" customFormat="1" ht="12.75" customHeight="1" x14ac:dyDescent="0.3">
      <c r="A67" s="24">
        <v>66</v>
      </c>
      <c r="B67" s="26" t="s">
        <v>589</v>
      </c>
      <c r="C67" s="26" t="s">
        <v>532</v>
      </c>
    </row>
    <row r="68" spans="1:3" s="12" customFormat="1" ht="12.75" customHeight="1" x14ac:dyDescent="0.3">
      <c r="A68" s="24">
        <v>67</v>
      </c>
      <c r="B68" s="26" t="s">
        <v>590</v>
      </c>
      <c r="C68" s="26" t="s">
        <v>533</v>
      </c>
    </row>
    <row r="69" spans="1:3" s="12" customFormat="1" ht="12.75" customHeight="1" x14ac:dyDescent="0.3">
      <c r="A69" s="24">
        <v>68</v>
      </c>
      <c r="B69" s="26" t="s">
        <v>562</v>
      </c>
      <c r="C69" s="26" t="s">
        <v>534</v>
      </c>
    </row>
    <row r="70" spans="1:3" s="12" customFormat="1" ht="12.75" customHeight="1" x14ac:dyDescent="0.3">
      <c r="A70" s="24">
        <v>69</v>
      </c>
      <c r="B70" s="26" t="s">
        <v>546</v>
      </c>
      <c r="C70" s="26" t="s">
        <v>535</v>
      </c>
    </row>
    <row r="71" spans="1:3" s="12" customFormat="1" ht="12.75" customHeight="1" x14ac:dyDescent="0.3">
      <c r="A71" s="24">
        <v>70</v>
      </c>
      <c r="B71" s="26" t="s">
        <v>591</v>
      </c>
      <c r="C71" s="26" t="s">
        <v>536</v>
      </c>
    </row>
    <row r="72" spans="1:3" s="12" customFormat="1" ht="12.75" customHeight="1" x14ac:dyDescent="0.3">
      <c r="A72" s="24">
        <v>71</v>
      </c>
      <c r="B72" s="26" t="s">
        <v>547</v>
      </c>
      <c r="C72" s="26" t="s">
        <v>537</v>
      </c>
    </row>
  </sheetData>
  <phoneticPr fontId="0" type="noConversion"/>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Oprema</vt:lpstr>
      <vt:lpstr>Pojasnila k obrazcu</vt:lpstr>
      <vt:lpstr>Klasifikacija - Uni-Leeds</vt:lpstr>
      <vt:lpstr>Klasifikacij MERIL</vt:lpstr>
      <vt:lpstr>'Klasifikacija - Uni-Leeds'!Print_Area</vt:lpstr>
      <vt:lpstr>Oprema!Print_Area</vt:lpstr>
      <vt:lpstr>'Pojasnila k obrazcu'!Print_Area</vt:lpstr>
      <vt:lpstr>'Klasifikacija - Uni-Leeds'!Print_Titles</vt:lpstr>
    </vt:vector>
  </TitlesOfParts>
  <Company>Javna agencija za raziskovalno dejavnost 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Oprema 2019 - maj</dc:title>
  <dc:creator>ARRS</dc:creator>
  <cp:lastPrinted>2019-01-23T07:51:02Z</cp:lastPrinted>
  <dcterms:created xsi:type="dcterms:W3CDTF">2009-06-15T12:06:31Z</dcterms:created>
  <dcterms:modified xsi:type="dcterms:W3CDTF">2019-07-01T11:59:05Z</dcterms:modified>
</cp:coreProperties>
</file>